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tabRatio="877" activeTab="0"/>
  </bookViews>
  <sheets>
    <sheet name="Stavba" sheetId="1" r:id="rId1"/>
    <sheet name="SO 01 1 1 KL" sheetId="2" state="hidden" r:id="rId2"/>
    <sheet name="SO 01 1 1 Rek" sheetId="3" state="hidden" r:id="rId3"/>
    <sheet name="SO 01 1 1 Pol" sheetId="4" r:id="rId4"/>
    <sheet name="SO 01 2 VN 1 KL" sheetId="5" state="hidden" r:id="rId5"/>
    <sheet name="SO 01 2 VN 1 Rek" sheetId="6" state="hidden" r:id="rId6"/>
    <sheet name="SO 01 1 Pol Hrom" sheetId="26" r:id="rId7"/>
    <sheet name="SO 01 2 VN 1 Pol" sheetId="7" r:id="rId8"/>
    <sheet name="SO 02 1 1 KL" sheetId="8" state="hidden" r:id="rId9"/>
    <sheet name="SO 02 1 1 Rek" sheetId="9" state="hidden" r:id="rId10"/>
    <sheet name="SO 02 1 1 Pol" sheetId="10" state="hidden" r:id="rId11"/>
    <sheet name="SO 02 1 Pol 1" sheetId="40" state="hidden" r:id="rId12"/>
    <sheet name="SO 02 1 Pol Elektro" sheetId="27" state="hidden" r:id="rId13"/>
    <sheet name="SO 02 1 Pol Hrom" sheetId="28" state="hidden" r:id="rId14"/>
    <sheet name="SO 02 1 Pol VZT" sheetId="29" state="hidden" r:id="rId15"/>
    <sheet name="SO 02 2 VN 1 KL" sheetId="11" state="hidden" r:id="rId16"/>
    <sheet name="SO 02 2 VN 1 Rek" sheetId="12" state="hidden" r:id="rId17"/>
    <sheet name="SO 02 2 VN 1 Pol" sheetId="13" state="hidden" r:id="rId18"/>
    <sheet name="SO 03 1 1 KL" sheetId="14" state="hidden" r:id="rId19"/>
    <sheet name="SO 03 1 1 Rek" sheetId="15" state="hidden" r:id="rId20"/>
    <sheet name="SO 03 1 1 Pol" sheetId="16" state="hidden" r:id="rId21"/>
    <sheet name="SO 03 2 Pol 1" sheetId="41" state="hidden" r:id="rId22"/>
    <sheet name="SO 03 1 Pol Elektro" sheetId="31" state="hidden" r:id="rId23"/>
    <sheet name="SO 03 2 VN 1 KL" sheetId="17" state="hidden" r:id="rId24"/>
    <sheet name="SO 03 2 VN 1 Rek" sheetId="18" state="hidden" r:id="rId25"/>
    <sheet name="SO 03 1 Pol Hrom" sheetId="30" state="hidden" r:id="rId26"/>
    <sheet name="SO 03 2 VN 1 Pol" sheetId="19" state="hidden" r:id="rId27"/>
    <sheet name="SO 04 1 1 KL" sheetId="20" state="hidden" r:id="rId28"/>
    <sheet name="SO 04 1 1 Rek" sheetId="21" state="hidden" r:id="rId29"/>
    <sheet name="SO 04 1 1 Pol" sheetId="22" state="hidden" r:id="rId30"/>
    <sheet name="SO 04 1 Pol 1" sheetId="42" state="hidden" r:id="rId31"/>
    <sheet name="SO 04 1 POl UT" sheetId="32" state="hidden" r:id="rId32"/>
    <sheet name="SO 04 2 VN 1 KL" sheetId="23" state="hidden" r:id="rId33"/>
    <sheet name="SO 04 2 VN 1 Rek" sheetId="24" state="hidden" r:id="rId34"/>
    <sheet name="SO 04 1 Pol MaR" sheetId="33" state="hidden" r:id="rId35"/>
    <sheet name="SO 04 1 Pol Hrom" sheetId="34" state="hidden" r:id="rId36"/>
    <sheet name="SO 04 1a Rek" sheetId="35" state="hidden" r:id="rId37"/>
    <sheet name="SO 04 1a Stavební část" sheetId="36" state="hidden" r:id="rId38"/>
    <sheet name="SO 04 1a Rozvod páry" sheetId="37" state="hidden" r:id="rId39"/>
    <sheet name="SO 04 1a Rozvod vody" sheetId="38" state="hidden" r:id="rId40"/>
    <sheet name="SO 04 1a MaR a Elektro" sheetId="39" state="hidden" r:id="rId41"/>
    <sheet name="SO 04 2 VN 1 Pol" sheetId="25" state="hidden" r:id="rId42"/>
    <sheet name="List1" sheetId="43" state="hidden" r:id="rId43"/>
  </sheets>
  <externalReferences>
    <externalReference r:id="rId46"/>
    <externalReference r:id="rId47"/>
  </externalReference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'SO 01 1 1 KL'!$A$1:$G$45</definedName>
    <definedName name="_xlnm.Print_Area" localSheetId="3">'SO 01 1 1 Pol'!$A$1:$K$1508</definedName>
    <definedName name="_xlnm.Print_Area" localSheetId="2">'SO 01 1 1 Rek'!$A$1:$I$43</definedName>
    <definedName name="_xlnm.Print_Area" localSheetId="4">'SO 01 2 VN 1 KL'!$A$1:$G$45</definedName>
    <definedName name="_xlnm.Print_Area" localSheetId="7">'SO 01 2 VN 1 Pol'!$A$1:$K$16</definedName>
    <definedName name="_xlnm.Print_Area" localSheetId="5">'SO 01 2 VN 1 Rek'!$A$1:$I$14</definedName>
    <definedName name="_xlnm.Print_Area" localSheetId="8">'SO 02 1 1 KL'!$A$1:$G$45</definedName>
    <definedName name="_xlnm.Print_Area" localSheetId="10">'SO 02 1 1 Pol'!$A$1:$K$746</definedName>
    <definedName name="_xlnm.Print_Area" localSheetId="9">'SO 02 1 1 Rek'!$A$1:$I$42</definedName>
    <definedName name="_xlnm.Print_Area" localSheetId="11">'SO 02 1 Pol 1'!$A$1:$G$765</definedName>
    <definedName name="_xlnm.Print_Area" localSheetId="15">'SO 02 2 VN 1 KL'!$A$1:$G$45</definedName>
    <definedName name="_xlnm.Print_Area" localSheetId="17">'SO 02 2 VN 1 Pol'!$A$1:$K$16</definedName>
    <definedName name="_xlnm.Print_Area" localSheetId="16">'SO 02 2 VN 1 Rek'!$A$1:$I$14</definedName>
    <definedName name="_xlnm.Print_Area" localSheetId="18">'SO 03 1 1 KL'!$A$1:$G$45</definedName>
    <definedName name="_xlnm.Print_Area" localSheetId="20">'SO 03 1 1 Pol'!$A$1:$K$900</definedName>
    <definedName name="_xlnm.Print_Area" localSheetId="19">'SO 03 1 1 Rek'!$A$1:$I$46</definedName>
    <definedName name="_xlnm.Print_Area" localSheetId="23">'SO 03 2 VN 1 KL'!$A$1:$G$45</definedName>
    <definedName name="_xlnm.Print_Area" localSheetId="26">'SO 03 2 VN 1 Pol'!$A$1:$K$16</definedName>
    <definedName name="_xlnm.Print_Area" localSheetId="24">'SO 03 2 VN 1 Rek'!$A$1:$I$14</definedName>
    <definedName name="_xlnm.Print_Area" localSheetId="27">'SO 04 1 1 KL'!$A$1:$G$45</definedName>
    <definedName name="_xlnm.Print_Area" localSheetId="29">'SO 04 1 1 Pol'!$A$1:$K$1119</definedName>
    <definedName name="_xlnm.Print_Area" localSheetId="28">'SO 04 1 1 Rek'!$A$1:$I$46</definedName>
    <definedName name="_xlnm.Print_Area" localSheetId="32">'SO 04 2 VN 1 KL'!$A$1:$G$45</definedName>
    <definedName name="_xlnm.Print_Area" localSheetId="41">'SO 04 2 VN 1 Pol'!$A$1:$K$17</definedName>
    <definedName name="_xlnm.Print_Area" localSheetId="33">'SO 04 2 VN 1 Rek'!$A$1:$I$14</definedName>
    <definedName name="_xlnm.Print_Area" localSheetId="0">'Stavba'!$B$1:$J$106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7" hidden="1">0</definedName>
    <definedName name="solver_lin" localSheetId="10" hidden="1">0</definedName>
    <definedName name="solver_lin" localSheetId="17" hidden="1">0</definedName>
    <definedName name="solver_lin" localSheetId="20" hidden="1">0</definedName>
    <definedName name="solver_lin" localSheetId="26" hidden="1">0</definedName>
    <definedName name="solver_lin" localSheetId="29" hidden="1">0</definedName>
    <definedName name="solver_lin" localSheetId="41" hidden="1">0</definedName>
    <definedName name="solver_num" localSheetId="3" hidden="1">0</definedName>
    <definedName name="solver_num" localSheetId="7" hidden="1">0</definedName>
    <definedName name="solver_num" localSheetId="10" hidden="1">0</definedName>
    <definedName name="solver_num" localSheetId="17" hidden="1">0</definedName>
    <definedName name="solver_num" localSheetId="20" hidden="1">0</definedName>
    <definedName name="solver_num" localSheetId="26" hidden="1">0</definedName>
    <definedName name="solver_num" localSheetId="29" hidden="1">0</definedName>
    <definedName name="solver_num" localSheetId="41" hidden="1">0</definedName>
    <definedName name="solver_opt" localSheetId="3" hidden="1">#REF!</definedName>
    <definedName name="solver_opt" localSheetId="7" hidden="1">#REF!</definedName>
    <definedName name="solver_opt" localSheetId="10" hidden="1">#REF!</definedName>
    <definedName name="solver_opt" localSheetId="17" hidden="1">#REF!</definedName>
    <definedName name="solver_opt" localSheetId="20" hidden="1">#REF!</definedName>
    <definedName name="solver_opt" localSheetId="26" hidden="1">#REF!</definedName>
    <definedName name="solver_opt" localSheetId="29" hidden="1">#REF!</definedName>
    <definedName name="solver_opt" localSheetId="41" hidden="1">#REF!</definedName>
    <definedName name="solver_typ" localSheetId="3" hidden="1">1</definedName>
    <definedName name="solver_typ" localSheetId="7" hidden="1">1</definedName>
    <definedName name="solver_typ" localSheetId="10" hidden="1">1</definedName>
    <definedName name="solver_typ" localSheetId="17" hidden="1">1</definedName>
    <definedName name="solver_typ" localSheetId="20" hidden="1">1</definedName>
    <definedName name="solver_typ" localSheetId="26" hidden="1">1</definedName>
    <definedName name="solver_typ" localSheetId="29" hidden="1">1</definedName>
    <definedName name="solver_typ" localSheetId="41" hidden="1">1</definedName>
    <definedName name="solver_val" localSheetId="3" hidden="1">0</definedName>
    <definedName name="solver_val" localSheetId="7" hidden="1">0</definedName>
    <definedName name="solver_val" localSheetId="10" hidden="1">0</definedName>
    <definedName name="solver_val" localSheetId="17" hidden="1">0</definedName>
    <definedName name="solver_val" localSheetId="20" hidden="1">0</definedName>
    <definedName name="solver_val" localSheetId="26" hidden="1">0</definedName>
    <definedName name="solver_val" localSheetId="29" hidden="1">0</definedName>
    <definedName name="solver_val" localSheetId="41" hidden="1">0</definedName>
    <definedName name="SoucetDilu" localSheetId="0">'Stavba'!$F$95:$J$95</definedName>
    <definedName name="StavbaCelkem" localSheetId="0">'Stavba'!$H$32</definedName>
    <definedName name="Zhotovitel" localSheetId="0">'Stavba'!$D$7</definedName>
    <definedName name="_xlnm.Print_Titles" localSheetId="2">'SO 01 1 1 Rek'!$1:$6</definedName>
    <definedName name="_xlnm.Print_Titles" localSheetId="3">'SO 01 1 1 Pol'!$1:$6</definedName>
    <definedName name="_xlnm.Print_Titles" localSheetId="5">'SO 01 2 VN 1 Rek'!$1:$6</definedName>
    <definedName name="_xlnm.Print_Titles" localSheetId="7">'SO 01 2 VN 1 Pol'!$1:$6</definedName>
    <definedName name="_xlnm.Print_Titles" localSheetId="9">'SO 02 1 1 Rek'!$1:$6</definedName>
    <definedName name="_xlnm.Print_Titles" localSheetId="10">'SO 02 1 1 Pol'!$1:$6</definedName>
    <definedName name="_xlnm.Print_Titles" localSheetId="16">'SO 02 2 VN 1 Rek'!$1:$6</definedName>
    <definedName name="_xlnm.Print_Titles" localSheetId="17">'SO 02 2 VN 1 Pol'!$1:$6</definedName>
    <definedName name="_xlnm.Print_Titles" localSheetId="19">'SO 03 1 1 Rek'!$1:$6</definedName>
    <definedName name="_xlnm.Print_Titles" localSheetId="20">'SO 03 1 1 Pol'!$1:$6</definedName>
    <definedName name="_xlnm.Print_Titles" localSheetId="24">'SO 03 2 VN 1 Rek'!$1:$6</definedName>
    <definedName name="_xlnm.Print_Titles" localSheetId="26">'SO 03 2 VN 1 Pol'!$1:$6</definedName>
    <definedName name="_xlnm.Print_Titles" localSheetId="28">'SO 04 1 1 Rek'!$1:$6</definedName>
    <definedName name="_xlnm.Print_Titles" localSheetId="29">'SO 04 1 1 Pol'!$1:$6</definedName>
    <definedName name="_xlnm.Print_Titles" localSheetId="33">'SO 04 2 VN 1 Rek'!$1:$6</definedName>
    <definedName name="_xlnm.Print_Titles" localSheetId="41">'SO 04 2 VN 1 Pol'!$1:$6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<sst xmlns="http://schemas.openxmlformats.org/spreadsheetml/2006/main" count="16536" uniqueCount="3001">
  <si>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</si>
  <si>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</si>
  <si>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</si>
  <si>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</si>
  <si>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</si>
  <si>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</si>
  <si>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</si>
  <si>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</si>
  <si>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</si>
  <si>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</si>
  <si>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</si>
  <si>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</si>
  <si>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</si>
  <si>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</si>
  <si>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</si>
  <si>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</si>
  <si>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</si>
  <si>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</si>
  <si>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</si>
  <si>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</si>
  <si>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HSV</t>
  </si>
  <si>
    <t>PSV</t>
  </si>
  <si>
    <t>Dodávka</t>
  </si>
  <si>
    <t>Montáž</t>
  </si>
  <si>
    <t>HZS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</si>
  <si>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</si>
  <si>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</si>
  <si>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</si>
  <si>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</si>
  <si>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</si>
  <si>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</si>
  <si>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</si>
  <si>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</si>
  <si>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</si>
  <si>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</si>
  <si>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</si>
  <si>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</si>
  <si>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</si>
  <si>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</si>
  <si>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</si>
  <si>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</si>
  <si>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</si>
  <si>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</si>
  <si>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</si>
  <si>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</si>
  <si>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</si>
  <si>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</si>
  <si>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</si>
  <si>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</si>
  <si>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</si>
  <si>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</si>
  <si>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</si>
  <si>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</si>
  <si>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</si>
  <si>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</si>
  <si>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</si>
  <si>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</si>
  <si>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</si>
  <si>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</si>
  <si>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</si>
  <si>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</si>
  <si>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</si>
  <si>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</si>
  <si>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</si>
  <si>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</si>
  <si>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</si>
  <si>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</si>
  <si>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</si>
  <si>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</si>
  <si>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</si>
  <si>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</si>
  <si>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</si>
  <si>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</si>
  <si>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</si>
  <si>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</si>
  <si>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</si>
  <si>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</si>
  <si>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</si>
  <si>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</si>
  <si>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</si>
  <si>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</si>
  <si>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</si>
  <si>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</si>
  <si>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</si>
  <si>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</si>
  <si>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</si>
  <si>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</si>
  <si>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</si>
  <si>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</si>
  <si>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</si>
  <si>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</si>
  <si>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</si>
  <si>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</si>
  <si>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</si>
  <si>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</si>
  <si>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</si>
  <si>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</si>
  <si>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1104</t>
  </si>
  <si>
    <t>SEN SOŠ informatiky a spojů a SOU Kolín</t>
  </si>
  <si>
    <t>1104 SEN SOŠ informatiky a spojů a SOU Kolín</t>
  </si>
  <si>
    <t>SO 01 1</t>
  </si>
  <si>
    <t>Pavilon A+D - vstup, jídelna a kuchyň</t>
  </si>
  <si>
    <t>SO 01 1 Pavilon A+D - vstup, jídelna a kuchyň</t>
  </si>
  <si>
    <t>1 Zemní práce</t>
  </si>
  <si>
    <t>113105110R00</t>
  </si>
  <si>
    <t xml:space="preserve">Rozebrání zatravňovacích panelů </t>
  </si>
  <si>
    <t>m2</t>
  </si>
  <si>
    <t>OBJEKT A:</t>
  </si>
  <si>
    <t>SZ:6,505*0,9</t>
  </si>
  <si>
    <t>113106121R00</t>
  </si>
  <si>
    <t xml:space="preserve">Rozebrání dlažeb z betonových dlaždic na sucho </t>
  </si>
  <si>
    <t>SZ:6,38*0,5</t>
  </si>
  <si>
    <t>JV:14,5*0,5</t>
  </si>
  <si>
    <t>Mezisoučet</t>
  </si>
  <si>
    <t>OBJEKT D:</t>
  </si>
  <si>
    <t>JV:21,7*0,5</t>
  </si>
  <si>
    <t>113106231R00</t>
  </si>
  <si>
    <t xml:space="preserve">Rozebrání dlažeb ze zámkové dlažby v kamenivu </t>
  </si>
  <si>
    <t>JV:7,3*0,9</t>
  </si>
  <si>
    <t>JZ:6,7*1,5+7*0,9</t>
  </si>
  <si>
    <t>139601102R00</t>
  </si>
  <si>
    <t xml:space="preserve">Ruční výkop jam, rýh a šachet v hornině tř. 3 </t>
  </si>
  <si>
    <t>m3</t>
  </si>
  <si>
    <t>výměra změřena kreslícím programem:</t>
  </si>
  <si>
    <t>sokl bod terénem:</t>
  </si>
  <si>
    <t>JV:23,8*0,4*0,9</t>
  </si>
  <si>
    <t>SZ:11,6*0,4*0,9</t>
  </si>
  <si>
    <t>JV:21,7*0,9*0,8</t>
  </si>
  <si>
    <t>JZ:6,7*1,5*0,8+7*0,9*0,5</t>
  </si>
  <si>
    <t>162601101R00</t>
  </si>
  <si>
    <t xml:space="preserve">Vodorovné přemístění výkopku z hor.1-4 do 4000 m </t>
  </si>
  <si>
    <t>odvoz přebytečného výkopku 40 %:</t>
  </si>
  <si>
    <t>-39,558*0,6</t>
  </si>
  <si>
    <t>166101101R00</t>
  </si>
  <si>
    <t xml:space="preserve">Přehození výkopku z hor.1-4 </t>
  </si>
  <si>
    <t>zpětný obsyp 60 %:</t>
  </si>
  <si>
    <t>-39,558*0,4</t>
  </si>
  <si>
    <t>167101101R00</t>
  </si>
  <si>
    <t xml:space="preserve">Nakládání výkopku z hor.1-4 v množství do 100 m3 </t>
  </si>
  <si>
    <t>171201201R00</t>
  </si>
  <si>
    <t xml:space="preserve">Uložení sypaniny na skl.-modelace na výšku přes 2m </t>
  </si>
  <si>
    <t>174101102R00</t>
  </si>
  <si>
    <t xml:space="preserve">Zásyp ruční se zhutněním </t>
  </si>
  <si>
    <t>199000002R00</t>
  </si>
  <si>
    <t xml:space="preserve">Poplatek za skládku horniny 1- 4 </t>
  </si>
  <si>
    <t>112100001RAA</t>
  </si>
  <si>
    <t>Kácení stromů do 500 mm a odstranění pařezů včetně odvozu, spálení větví</t>
  </si>
  <si>
    <t>kus</t>
  </si>
  <si>
    <t>OBJEKT D:3</t>
  </si>
  <si>
    <t>181050011RA0</t>
  </si>
  <si>
    <t>Dosyp okolo okapnicového chodníčku stávající zemina, zatravnění</t>
  </si>
  <si>
    <t>okap chodník:</t>
  </si>
  <si>
    <t>2</t>
  </si>
  <si>
    <t>Základy a zvláštní zakládání</t>
  </si>
  <si>
    <t>2 Základy a zvláštní zakládání</t>
  </si>
  <si>
    <t>289902122R00</t>
  </si>
  <si>
    <t xml:space="preserve">Odsekání betonu stěn, vrstvy do 100 mm </t>
  </si>
  <si>
    <t>15 % ručního výkopku dle TZ:39,5580/10*15</t>
  </si>
  <si>
    <t>2826121RR00</t>
  </si>
  <si>
    <t>Doprava zařízení, přeprava kapacit příprava plochy 20x5 m</t>
  </si>
  <si>
    <t>Možnost napojení na zdroj el energie 230/400V – 125 A a zdroj vody 6/4´´ o průtoku min 120 l/min:1</t>
  </si>
  <si>
    <t>Plochu pro technologické zařízení staveniště o rozloze min. 20*5 m:</t>
  </si>
  <si>
    <t>Geodetický monitoring stávajícího objektu – velmi přesná nivelace min 3 body 4 měření:</t>
  </si>
  <si>
    <t>Vytyčení, přeložení, odstranění, zaslepení, ochranu stávajících podzemních a nadzemních vedení:</t>
  </si>
  <si>
    <t>2826122RR00</t>
  </si>
  <si>
    <t>Pažené vrty do D130 mm osazené injektážními trubkami</t>
  </si>
  <si>
    <t>m</t>
  </si>
  <si>
    <t>2826123RR00</t>
  </si>
  <si>
    <t>Nízkotlaké injektování dvojitým obturátorem tlak do 1 MPa</t>
  </si>
  <si>
    <t>hod</t>
  </si>
  <si>
    <t>4 dny 12 hod:4*12</t>
  </si>
  <si>
    <t>2826124RR00</t>
  </si>
  <si>
    <t xml:space="preserve">Cement SPC 325 </t>
  </si>
  <si>
    <t>t</t>
  </si>
  <si>
    <t>3</t>
  </si>
  <si>
    <t>Svislé a kompletní konstrukce</t>
  </si>
  <si>
    <t>3 Svislé a kompletní konstrukce</t>
  </si>
  <si>
    <t>349231810R00</t>
  </si>
  <si>
    <t>Přisekání a hrubé vyrovnání ostění po bourání výplní otvorů</t>
  </si>
  <si>
    <t>měněná výplně:</t>
  </si>
  <si>
    <t>W1:(3,3*2+2*2,65)*6*0,3</t>
  </si>
  <si>
    <t>neměněné výplně:</t>
  </si>
  <si>
    <t>W2:(3,3*2+2*2,65)*3*0,15</t>
  </si>
  <si>
    <t>W3+W4:(3,3*2+2*2,65)*1*0,15</t>
  </si>
  <si>
    <t>W42:(3,3+2*0,715)*1*0,3</t>
  </si>
  <si>
    <t>W44:(0,57+2*3,03)*1*0,3</t>
  </si>
  <si>
    <t>W39P:(1,2+2*1,8)*11*0,3</t>
  </si>
  <si>
    <t>W39L:(1,2+2*1,8)*1*0,3</t>
  </si>
  <si>
    <t>W45:(2,98+2*2,2)*1*0,3</t>
  </si>
  <si>
    <t>W46:(4,42+2*0,83)*1*0,3</t>
  </si>
  <si>
    <t>W47:(5+2*3,03)*1*0,3</t>
  </si>
  <si>
    <t>D8P:(0,8+2*1,97)*1*0,3</t>
  </si>
  <si>
    <t>D8L:(0,8+2*1,97)*1*0,3</t>
  </si>
  <si>
    <t>D9:(1,45+2*2,2)*1*0,3</t>
  </si>
  <si>
    <t>1.PP:(0,85+2*0,6)*1*0,18</t>
  </si>
  <si>
    <t>W40:(4,8+2*1,8)*5*0,18</t>
  </si>
  <si>
    <t>W41:(2,4+2*1,8)*1*0,18</t>
  </si>
  <si>
    <t>W43:(3,3+2*2,65)*10*0,18</t>
  </si>
  <si>
    <t>380941112RT3</t>
  </si>
  <si>
    <t>Výztuž helikální 1 x D 6 mm, drážka, cihel. zdivo 1xD6mm,P v tahu 1212 MPa, drážka,cih.zdivo</t>
  </si>
  <si>
    <t>dle statiky:8*5*1</t>
  </si>
  <si>
    <t>5</t>
  </si>
  <si>
    <t>Komunikace</t>
  </si>
  <si>
    <t>5 Komunikace</t>
  </si>
  <si>
    <t>564261111R00</t>
  </si>
  <si>
    <t xml:space="preserve">Podklad ze štěrkopísku po zhutnění tloušťky 20 cm </t>
  </si>
  <si>
    <t>SZ:6,38*0,6</t>
  </si>
  <si>
    <t>JV:14,5*0,6</t>
  </si>
  <si>
    <t>zámková dlažba:</t>
  </si>
  <si>
    <t>JV:21,7*0,6</t>
  </si>
  <si>
    <t>568111111R00</t>
  </si>
  <si>
    <t xml:space="preserve">Zřízení vrstvy z geotextilie skl.do 1:5, š. do 3 m </t>
  </si>
  <si>
    <t>596215041R00</t>
  </si>
  <si>
    <t xml:space="preserve">Kladení zámkové dlažby tl. 8 cm do drtě tl. 5 cm </t>
  </si>
  <si>
    <t>596811111RS4</t>
  </si>
  <si>
    <t>Kladení dlaždic kom.pro pěší, lože z kameniva těž. včetně dlažby betonové  50/50/5 cm</t>
  </si>
  <si>
    <t>596921215R00</t>
  </si>
  <si>
    <t xml:space="preserve">Kladení zatravňovacích panelů </t>
  </si>
  <si>
    <t>916561111RT9</t>
  </si>
  <si>
    <t>Osazení záhon.obrubníků do lože z C 12/15 včetně obrubníku - okap chodník</t>
  </si>
  <si>
    <t>SZ:6,38</t>
  </si>
  <si>
    <t>JV:14,5</t>
  </si>
  <si>
    <t>JV:21,7</t>
  </si>
  <si>
    <t>693661981</t>
  </si>
  <si>
    <t>Geotextilie 300 g/m2</t>
  </si>
  <si>
    <t>15 % :48,468*0,15</t>
  </si>
  <si>
    <t>61</t>
  </si>
  <si>
    <t>Upravy povrchů vnitřní</t>
  </si>
  <si>
    <t>61 Upravy povrchů vnitřní</t>
  </si>
  <si>
    <t>610991004R00</t>
  </si>
  <si>
    <t xml:space="preserve">Začišťovací okenní lišta pro omítku tl. 15 mm </t>
  </si>
  <si>
    <t>W1:(3,3+2*2,65)*6</t>
  </si>
  <si>
    <t>W42:(3,3+2*0,715)*1</t>
  </si>
  <si>
    <t>W44:(0,57+2*3,03)*1</t>
  </si>
  <si>
    <t>W39P:(1,2+2*1,8)*11</t>
  </si>
  <si>
    <t>W39L:(1,2+2*1,8)*1</t>
  </si>
  <si>
    <t>W45:(2,98+2*2,2)*1</t>
  </si>
  <si>
    <t>W46:(4,42+2*0,83)*1</t>
  </si>
  <si>
    <t>W47:(5+2*3,03)*1</t>
  </si>
  <si>
    <t>D8P:(0,8+2*1,97)*1</t>
  </si>
  <si>
    <t>D8L:(0,8+2*1,97)*1</t>
  </si>
  <si>
    <t>D9:(1,45+2*2,2)*1</t>
  </si>
  <si>
    <t>W54:(3,3+2*2,65)*3</t>
  </si>
  <si>
    <t>610991111R00</t>
  </si>
  <si>
    <t xml:space="preserve">Zakrývání výplní vnitřních otvorů </t>
  </si>
  <si>
    <t>W1:3,3*2,65*6</t>
  </si>
  <si>
    <t>W42:3,3*0,715*1</t>
  </si>
  <si>
    <t>W44:0,57*3,03*1</t>
  </si>
  <si>
    <t>W39P:1,2*1,8*11</t>
  </si>
  <si>
    <t>W39L:1,2*1,8*1</t>
  </si>
  <si>
    <t>W45:2,98*2,2*1</t>
  </si>
  <si>
    <t>W46:4,42*0,83*1</t>
  </si>
  <si>
    <t>W47:5*3,03*1</t>
  </si>
  <si>
    <t>D8P:0,8*1,97*1</t>
  </si>
  <si>
    <t>D8L:0,8*1,97*1</t>
  </si>
  <si>
    <t>D9:1,45*2,2*1</t>
  </si>
  <si>
    <t>W54:3,3*2,65*3</t>
  </si>
  <si>
    <t>612401391R00</t>
  </si>
  <si>
    <t xml:space="preserve">Omítka malých ploch vnitřních stěn do 1 m2 </t>
  </si>
  <si>
    <t>po vybourání otvorů:</t>
  </si>
  <si>
    <t>OBJEKT A:10</t>
  </si>
  <si>
    <t>OBJEKT D:10</t>
  </si>
  <si>
    <t>612425931R00</t>
  </si>
  <si>
    <t xml:space="preserve">Omítka vápenná vnitřního ostění - štuková </t>
  </si>
  <si>
    <t>W1:(3,3+2*2,65)*6*0,2</t>
  </si>
  <si>
    <t>W42:(3,3+2*0,715)*1*0,2</t>
  </si>
  <si>
    <t>W44:(0,57+2*3,03)*1*0,2</t>
  </si>
  <si>
    <t>W39P:(1,2+2*1,8)*11*0,2</t>
  </si>
  <si>
    <t>W39L:(1,2+2*1,8)*1*0,2</t>
  </si>
  <si>
    <t>W45:(2,98+2*2,2)*1*0,2</t>
  </si>
  <si>
    <t>W46:(4,42+2*0,83)*1*0,2</t>
  </si>
  <si>
    <t>W47:(5+2*3,03)*1*0,2</t>
  </si>
  <si>
    <t>D8P:(0,8+2*1,97)*1*0,2</t>
  </si>
  <si>
    <t>D8L:(0,8+2*1,97)*1*0,2</t>
  </si>
  <si>
    <t>D9:(1,45+2*2,2)*1*0,2</t>
  </si>
  <si>
    <t>W54:(3,3+2*2,65)*3*0,2</t>
  </si>
  <si>
    <t>62</t>
  </si>
  <si>
    <t>Úpravy povrchů vnější</t>
  </si>
  <si>
    <t>62 Úpravy povrchů vnější</t>
  </si>
  <si>
    <t>620991121R00</t>
  </si>
  <si>
    <t xml:space="preserve">Zakrývání výplní vnějších otvorů z lešení </t>
  </si>
  <si>
    <t>W2:3,3*2,65*3</t>
  </si>
  <si>
    <t>W3+W4:3,3*2,65*1</t>
  </si>
  <si>
    <t>1.PP:0,85*0,6*1</t>
  </si>
  <si>
    <t>W40:4,8*1,8*5</t>
  </si>
  <si>
    <t>W41:2,4*1,8*1</t>
  </si>
  <si>
    <t>W43:3,3*2,65*10</t>
  </si>
  <si>
    <t>622300150R00</t>
  </si>
  <si>
    <t xml:space="preserve">Montáž rozlišovací lišty - ZS ETICS </t>
  </si>
  <si>
    <t>JV:22,3</t>
  </si>
  <si>
    <t>SZ:7,5*2</t>
  </si>
  <si>
    <t>atrium:17,5+10,7+1</t>
  </si>
  <si>
    <t>SV:22,2</t>
  </si>
  <si>
    <t>JZ:10,8</t>
  </si>
  <si>
    <t>JV:22,2+11,2</t>
  </si>
  <si>
    <t>622311000S00</t>
  </si>
  <si>
    <t xml:space="preserve">Penetrace podkladu </t>
  </si>
  <si>
    <t>EPS 120 mm:</t>
  </si>
  <si>
    <t>JV:37,7</t>
  </si>
  <si>
    <t>SZ:33,9</t>
  </si>
  <si>
    <t>MV PV :</t>
  </si>
  <si>
    <t>vstupní část:(7,5+2,32*2)*0,3+(7,5*1,1)+(7,5+2,32*2)*0,3</t>
  </si>
  <si>
    <t>atrium:44,28+58,3+20,45</t>
  </si>
  <si>
    <t>JV:95,64</t>
  </si>
  <si>
    <t>SV:73,56</t>
  </si>
  <si>
    <t>JZ:31,52</t>
  </si>
  <si>
    <t>sokl :</t>
  </si>
  <si>
    <t>JV:23,8</t>
  </si>
  <si>
    <t>SZ:11,6</t>
  </si>
  <si>
    <t>perimeter světlík:</t>
  </si>
  <si>
    <t>atrium:7,62+8,9</t>
  </si>
  <si>
    <t>JV:5,85</t>
  </si>
  <si>
    <t>SV:12,7</t>
  </si>
  <si>
    <t>JZ:8,32</t>
  </si>
  <si>
    <t>perimeter 160 mm:</t>
  </si>
  <si>
    <t>atrium:5,1+10,8+0,53</t>
  </si>
  <si>
    <t>JV:36,8-21,5*0,8</t>
  </si>
  <si>
    <t>SV:12,8</t>
  </si>
  <si>
    <t>JZ:5,58</t>
  </si>
  <si>
    <t>vyspravení podkladu:</t>
  </si>
  <si>
    <t>JV:12*1,1</t>
  </si>
  <si>
    <t>SV:10,5*(1+0,6)/2</t>
  </si>
  <si>
    <t>622311113R00</t>
  </si>
  <si>
    <t xml:space="preserve">Dilatační profil KZS </t>
  </si>
  <si>
    <t>A:22,5</t>
  </si>
  <si>
    <t>D:52</t>
  </si>
  <si>
    <t>622311333RT3</t>
  </si>
  <si>
    <t>ZS ETICS, fasáda, EPS F plus tl.120 mm s omítkou silikonovou</t>
  </si>
  <si>
    <t>ZS - detaily dle technologického předpisu výrobce včetně všech lišt, rohů atd.:</t>
  </si>
  <si>
    <t>kvalitativní třída A:</t>
  </si>
  <si>
    <t>podrobná specifikace v Technické zprávě:</t>
  </si>
  <si>
    <t>1. lepicí stěrka  :</t>
  </si>
  <si>
    <t>2. tepelná izolace EPS grafitový - lambda = 0,032 W/m.K  tl. 120 mm kotvená hmoždinkami:</t>
  </si>
  <si>
    <t>3. lepicí stěrka s vtlačenou sklotextilní síťovinou :</t>
  </si>
  <si>
    <t>4. difůzně otevřená penetrace:</t>
  </si>
  <si>
    <t>5. tenkovrstvá omítka silikonová zrnitost 1,5 mm:</t>
  </si>
  <si>
    <t>622311335RT3</t>
  </si>
  <si>
    <t>ZS ETICS, fasáda, EPS F plus tl.160 mm s omítkou silikonovou</t>
  </si>
  <si>
    <t>2. tepelná izolace EPS grafitový - lambda = 0,032 W/m.K  tl. 160 mm kotvená hmoždinkami:</t>
  </si>
  <si>
    <t>622311350RT3</t>
  </si>
  <si>
    <t>ZS ETICS, povrchová úprava ostění KZS s EPS s omítkou silikonovou</t>
  </si>
  <si>
    <t>Položka obsahuje okenní a rohové lišty, výztužnou stěrku, kontaktní nátěr a povrchovou úpravu omítkou.:</t>
  </si>
  <si>
    <t>W1:(3,3+2*2,65)*6*0,13</t>
  </si>
  <si>
    <t>W2:(3,3+2*2,65)*3*0,13</t>
  </si>
  <si>
    <t>W3+W4:(3,3+2*2,65)*1*0,13</t>
  </si>
  <si>
    <t>W42:(3,3+2*0,715)*1*0,17</t>
  </si>
  <si>
    <t>W44:(0,57+2*3,03)*1*0,17</t>
  </si>
  <si>
    <t>W39P:(1,2+2*1,8)*11*0,17</t>
  </si>
  <si>
    <t>W39L:(1,2+2*1,8)*1*0,17</t>
  </si>
  <si>
    <t>W45:(2,98+2*2,2)*1*0,17</t>
  </si>
  <si>
    <t>W46:(4,42+2*0,83)*1*0,17</t>
  </si>
  <si>
    <t>W47:(5+2*3,03)*1*0,17</t>
  </si>
  <si>
    <t>D8P:(0,8+2*1,97)*1*0,17</t>
  </si>
  <si>
    <t>D8L:(0,8+2*1,97)*1*0,17</t>
  </si>
  <si>
    <t>D9:(1,45+2*2,2)*1*0,17</t>
  </si>
  <si>
    <t>1.PP:(0,85+2*0,6)*1*0,17</t>
  </si>
  <si>
    <t>W40:(4,8+2*1,8)*5*0,17</t>
  </si>
  <si>
    <t>W41:(2,4+2*1,8)*1*0,17</t>
  </si>
  <si>
    <t>W43:(3,3+2*2,65)*10*0,17</t>
  </si>
  <si>
    <t>622311352RT3</t>
  </si>
  <si>
    <t>ZS ETICS, ostění, EPS F plus tl. 20 mm s omítkou silikonovou</t>
  </si>
  <si>
    <t>Položka obsahuje  nanesení lepicího tmelu na izolační desky, nalepení desek, přebroušení desek, osazení lišt, natažení stěrky,:</t>
  </si>
  <si>
    <t>vtlačení výztužné tkaniny, přehlazení stěrky, kontaktní nátěr a povrchovou úpravu omítkou:</t>
  </si>
  <si>
    <t>W2:(3,3+2*2,65)*3*0,15</t>
  </si>
  <si>
    <t>W3+W4:(3,3+2*2,65)*1*0,15</t>
  </si>
  <si>
    <t>1.PP:(0,85+2*0,6)*1*0,15</t>
  </si>
  <si>
    <t>W40:(4,8+2*1,8)*5*0,15</t>
  </si>
  <si>
    <t>W41:(2,4+2*1,8)*1*0,15</t>
  </si>
  <si>
    <t>W43:(3,3+2*2,65)*10*0,15</t>
  </si>
  <si>
    <t>622311354RT3</t>
  </si>
  <si>
    <t>ZS ETICS, ostění, EPS F plus tl. 40 mm s omítkou silikonovou</t>
  </si>
  <si>
    <t>W1:(3,3+2*2,65)*6*0,15</t>
  </si>
  <si>
    <t>W42:(3,3+2*0,715)*1*0,15</t>
  </si>
  <si>
    <t>W44:(0,57+2*3,03)*1*0,15</t>
  </si>
  <si>
    <t>W39P:(1,2+2*1,8)*11*0,15</t>
  </si>
  <si>
    <t>W39L:(1,2+2*1,8)*1*0,15</t>
  </si>
  <si>
    <t>W45:(2,98+2*2,2)*1*0,15</t>
  </si>
  <si>
    <t>W46:(4,42+2*0,83)*1*0,15</t>
  </si>
  <si>
    <t>W47:(5+2*3,03)*1*0,15</t>
  </si>
  <si>
    <t>D8P:(0,8+2*1,97)*1*0,15</t>
  </si>
  <si>
    <t>D8L:(0,8+2*1,97)*1*0,15</t>
  </si>
  <si>
    <t>D9:(1,45+2*2,2)*1*0,15</t>
  </si>
  <si>
    <t>622311513RS0</t>
  </si>
  <si>
    <t>Izolace suterénu ZS ETICS bez PU perimeter tl. 120 mm</t>
  </si>
  <si>
    <t>1. PUR lepidlo pro ZS:</t>
  </si>
  <si>
    <t>2. tepelná izolace perimeter EPS  - lambda = 0,034 W/m.K  tl. 120 mm :</t>
  </si>
  <si>
    <t>JV:23,8*0,4</t>
  </si>
  <si>
    <t>SZ:11,6*0,4</t>
  </si>
  <si>
    <t>622311515R00</t>
  </si>
  <si>
    <t>Izolace suterénu ZS ETICS bez PÚ perimeter tl. 160 mm</t>
  </si>
  <si>
    <t>2. tepelná izolace perimeter EPS  - lambda = 0,034 W/m.K  tl. 160 mm :</t>
  </si>
  <si>
    <t>JV:21,5*0,8</t>
  </si>
  <si>
    <t>JZ:10,8*0,6</t>
  </si>
  <si>
    <t>622311521RS1</t>
  </si>
  <si>
    <t>ZS ETICS, sokl, perimeter tl. 80 mm s omítkou silikonovou</t>
  </si>
  <si>
    <t>2. tepelná izolace perimeter   - lambda = 0,034 W/m.K  tl. 80 mm :</t>
  </si>
  <si>
    <t>5. silikonová omítka:</t>
  </si>
  <si>
    <t>622311523RU1</t>
  </si>
  <si>
    <t>ZS ETICS, sokl, perimeter tl. 120 mm s mozaikovou omítkou</t>
  </si>
  <si>
    <t>2. tepelná izolace perimeter   - lambda = 0,034 W/m.K  tl. 120 mm :</t>
  </si>
  <si>
    <t>5. mozaiková omítka:</t>
  </si>
  <si>
    <t>JV:23,8*0,6</t>
  </si>
  <si>
    <t>SZ:11,6*0,6</t>
  </si>
  <si>
    <t>622311525RS1</t>
  </si>
  <si>
    <t>ZS ETICS, sokl, perimeter tl. 160 mm s mozaikovou omítkou</t>
  </si>
  <si>
    <t>2. tepelná izolace perimeter  - lambda = 0,034 W/m.K  tl. 160 mm :</t>
  </si>
  <si>
    <t>622311564R00</t>
  </si>
  <si>
    <t xml:space="preserve">ZS ETICS, parapet, XPS tl. 40 mm </t>
  </si>
  <si>
    <t>Položka obsahuje řezání desek, nanesení lepicího tmelu na izolační desky, nalepení desek, natažení stěrky, osazení okenní lišty  a přehlazení stěrky.:</t>
  </si>
  <si>
    <t>W1:3,3*6*0,28</t>
  </si>
  <si>
    <t>W2:3,3*3*0,28</t>
  </si>
  <si>
    <t>W3+W4:3,3*1*0,28</t>
  </si>
  <si>
    <t>W42:3,3*1*0,32</t>
  </si>
  <si>
    <t>W44:0,57*1*0,32</t>
  </si>
  <si>
    <t>W39P:1,2*11*0,32</t>
  </si>
  <si>
    <t>W39L:1,2*1*0,32</t>
  </si>
  <si>
    <t>W45:2,98*1*0,32</t>
  </si>
  <si>
    <t>W46:4,42*1*0,32</t>
  </si>
  <si>
    <t>W47:5*1*0,32</t>
  </si>
  <si>
    <t>1.PP:0,85*1*0,32</t>
  </si>
  <si>
    <t>W40:4,8*5*0,32</t>
  </si>
  <si>
    <t>W41:2,4*1*0,32</t>
  </si>
  <si>
    <t>W43:3,3*10*0,32</t>
  </si>
  <si>
    <t>622311828RT3</t>
  </si>
  <si>
    <t>ZS ETICS, fasáda, miner.desky PV 40 mm s omítkou silikonovou</t>
  </si>
  <si>
    <t>2. tepelná izolace MV PV - lambda = 0,036 W/m.K  tl. 40 mm kotvená hmoždinkami:</t>
  </si>
  <si>
    <t>622391001R00</t>
  </si>
  <si>
    <t xml:space="preserve">Příplatek-mtž KZS podhledu,izolant,tenkovrst.om. </t>
  </si>
  <si>
    <t>vstupní část:(7,5*1,1)+(7,5+2,32*2)*0,3</t>
  </si>
  <si>
    <t>622391113R00</t>
  </si>
  <si>
    <t xml:space="preserve">Příplatek za počet hmoždinek 10 ks/m2 </t>
  </si>
  <si>
    <t>622391123R00</t>
  </si>
  <si>
    <t xml:space="preserve">Příplatek za hmoždinky STR U 10 ks/m2 </t>
  </si>
  <si>
    <t>622432112R00</t>
  </si>
  <si>
    <t xml:space="preserve">Omítka stěn mozaiková </t>
  </si>
  <si>
    <t>622451122R00</t>
  </si>
  <si>
    <t xml:space="preserve">Omítka vnější stěn, MC, hrubá zatřená </t>
  </si>
  <si>
    <t>oprava ze 30 %:</t>
  </si>
  <si>
    <t>-410,884*0,7</t>
  </si>
  <si>
    <t>622473187RT2</t>
  </si>
  <si>
    <t>Příplatek za okenní lištu (APU) - montáž včetně dodávky lišty</t>
  </si>
  <si>
    <t>622481211RT2</t>
  </si>
  <si>
    <t>Montáž výztužné sítě (perlinky) do stěrky-stěny včetně výztužné sítě a stěrkového tmelu</t>
  </si>
  <si>
    <t>622488RR00</t>
  </si>
  <si>
    <t xml:space="preserve">Očištění,vyspravení, nátěr stěn sklepních světlíků </t>
  </si>
  <si>
    <t>atrium:</t>
  </si>
  <si>
    <t>(2,5+0,5)*2*2,5*2</t>
  </si>
  <si>
    <t>(1,8+0,5)*2*2,5*2</t>
  </si>
  <si>
    <t>(1,2+0,5)*2*2,5*2</t>
  </si>
  <si>
    <t>JV:(3,35+0,7)*2*1,4*1</t>
  </si>
  <si>
    <t>(0,9+1,3)*2*2,5*2</t>
  </si>
  <si>
    <t>SV:(5,1+0,5)*2*1,5*1</t>
  </si>
  <si>
    <t>(2,1+0,5)*2*1*2</t>
  </si>
  <si>
    <t>JZ:(2,5+0,5)*2*2,5*2</t>
  </si>
  <si>
    <t>553927380</t>
  </si>
  <si>
    <t>Lišta rozlišovací</t>
  </si>
  <si>
    <t>JV:22,3*1,1</t>
  </si>
  <si>
    <t>SZ:7,5*2*1,1</t>
  </si>
  <si>
    <t>atrium:(17,5+10,7+1)*1,1</t>
  </si>
  <si>
    <t>SV:22,2*1,1</t>
  </si>
  <si>
    <t>JZ:10,8*1,1</t>
  </si>
  <si>
    <t>JV:(22,2+11,2)*1,1</t>
  </si>
  <si>
    <t>621</t>
  </si>
  <si>
    <t>Průzkumy a zkoušky</t>
  </si>
  <si>
    <t>621 Průzkumy a zkoušky</t>
  </si>
  <si>
    <t>ZK1</t>
  </si>
  <si>
    <t xml:space="preserve">Odtrhové zkoušky </t>
  </si>
  <si>
    <t>OBJEKT A:4</t>
  </si>
  <si>
    <t>OBJEKT D:4</t>
  </si>
  <si>
    <t>ZK2</t>
  </si>
  <si>
    <t>Podrobný statický průzkum obvodového pláště lokalizace a popis míst s výskytem poruch</t>
  </si>
  <si>
    <t>OBJEKT A:1</t>
  </si>
  <si>
    <t>OBJEKT D:1</t>
  </si>
  <si>
    <t>ZK3</t>
  </si>
  <si>
    <t xml:space="preserve">Vyhotovení sond pro ověření skladeb </t>
  </si>
  <si>
    <t>střecha:4</t>
  </si>
  <si>
    <t>63</t>
  </si>
  <si>
    <t>Podlahy a podlahové konstrukce</t>
  </si>
  <si>
    <t>63 Podlahy a podlahové konstrukce</t>
  </si>
  <si>
    <t>632451022R00</t>
  </si>
  <si>
    <t xml:space="preserve">Vyrovnávací potěr MC 15, v pásu, tl. 30 mm </t>
  </si>
  <si>
    <t>W1:3,3*6*0,2</t>
  </si>
  <si>
    <t>W42:3,3*1*0,2</t>
  </si>
  <si>
    <t>W44:0,57*1*0,2</t>
  </si>
  <si>
    <t>W39P:1,2*11*0,2</t>
  </si>
  <si>
    <t>W39L:1,2*1*0,2</t>
  </si>
  <si>
    <t>W45:2,98*1*0,2</t>
  </si>
  <si>
    <t>W46:4,42*1*0,2</t>
  </si>
  <si>
    <t>W47:5*1*0,2</t>
  </si>
  <si>
    <t>W54:3,3*3*0,2</t>
  </si>
  <si>
    <t>632478123R00</t>
  </si>
  <si>
    <t xml:space="preserve">Reprofilace-cement.hmota  tl.do 10 mm </t>
  </si>
  <si>
    <t>světlíky:</t>
  </si>
  <si>
    <t>(2,5*0,5)*2*1,3</t>
  </si>
  <si>
    <t>(1,8*0,5)*2*1,3</t>
  </si>
  <si>
    <t>(1,2*0,5)*2*1,3</t>
  </si>
  <si>
    <t>JV:(3,35*0,7)*1*1,3</t>
  </si>
  <si>
    <t>(0,9*1,3)*2*1,3</t>
  </si>
  <si>
    <t>SV:(5,1*0,5)*1*1,3</t>
  </si>
  <si>
    <t>(2,1*0,5)*2*1,3</t>
  </si>
  <si>
    <t>JZ:(2,5*0,5)*2*1,3</t>
  </si>
  <si>
    <t>631100001RA0</t>
  </si>
  <si>
    <t>Drobné opravy stáv.podlah dle PD po vybourání otvorů</t>
  </si>
  <si>
    <t>W46:4,42*0,5</t>
  </si>
  <si>
    <t>W47:5*0,5</t>
  </si>
  <si>
    <t>D8P:0,8*0,5</t>
  </si>
  <si>
    <t>D8L:0,8*0,5</t>
  </si>
  <si>
    <t>64</t>
  </si>
  <si>
    <t>Výplně otvorů</t>
  </si>
  <si>
    <t>64 Výplně otvorů</t>
  </si>
  <si>
    <t>648991111RT4</t>
  </si>
  <si>
    <t>Osazení parapet.desek plast. a lamin. š. do 20cm včetně dodávky plastové parapetní desky š. 200 mm</t>
  </si>
  <si>
    <t>W1:3,3*6</t>
  </si>
  <si>
    <t>W42:3,3*1</t>
  </si>
  <si>
    <t>W44:0,57*1</t>
  </si>
  <si>
    <t>W39P:1,2*11</t>
  </si>
  <si>
    <t>W39L:1,2*1</t>
  </si>
  <si>
    <t>W45:2,98*1</t>
  </si>
  <si>
    <t>W46:4,42*1</t>
  </si>
  <si>
    <t>W47:5*1</t>
  </si>
  <si>
    <t>W54:3,3*3</t>
  </si>
  <si>
    <t>94</t>
  </si>
  <si>
    <t>Lešení a stavební výtahy</t>
  </si>
  <si>
    <t>94 Lešení a stavební výtahy</t>
  </si>
  <si>
    <t>941941031R00</t>
  </si>
  <si>
    <t xml:space="preserve">Montáž lešení leh.řad.s podlahami,š.do 1 m, H 10 m </t>
  </si>
  <si>
    <t>JV:22,3*4,5</t>
  </si>
  <si>
    <t>SZ:7,5*2*4,5</t>
  </si>
  <si>
    <t>atrium:(17+11*2)*5</t>
  </si>
  <si>
    <t>SV:22*6</t>
  </si>
  <si>
    <t>JZ:11*5</t>
  </si>
  <si>
    <t>JV:22*5+12*6,5</t>
  </si>
  <si>
    <t>941941191R00</t>
  </si>
  <si>
    <t xml:space="preserve">Příplatek za každý měsíc použití lešení k pol.1031 </t>
  </si>
  <si>
    <t>2 měsíce:737,8500*2</t>
  </si>
  <si>
    <t>941941831R00</t>
  </si>
  <si>
    <t xml:space="preserve">Demontáž lešení leh.řad.s podlahami,š.1 m, H 10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</si>
  <si>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</si>
  <si>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</si>
  <si>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</si>
  <si>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</si>
  <si>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</si>
  <si>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</si>
  <si>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9419000000RR0</t>
  </si>
  <si>
    <t>Lešení lehké pomocné, výška podlahy do 1,2 m pro veškeré pomocné práce</t>
  </si>
  <si>
    <t>95</t>
  </si>
  <si>
    <t>Dokončovací konstrukce na pozemních stavbách</t>
  </si>
  <si>
    <t>95 Dokončovací konstrukce na pozemních stavbách</t>
  </si>
  <si>
    <t>952901114RS1</t>
  </si>
  <si>
    <t xml:space="preserve">Vyčištění budov o výšce podlaží nad 4 m </t>
  </si>
  <si>
    <t>953946116R00</t>
  </si>
  <si>
    <t>D+M ventilačních mřížek 400x250 mm nerez prodloužení o tl. ZS</t>
  </si>
  <si>
    <t>dle výpisu ostaních výrobků:</t>
  </si>
  <si>
    <t>x02:1</t>
  </si>
  <si>
    <t>955809630RR0</t>
  </si>
  <si>
    <t>Demontáž a opětovná montáž drobných kov.prvků umístěných na venkovní fasádě</t>
  </si>
  <si>
    <t>JV:1</t>
  </si>
  <si>
    <t>2809630568</t>
  </si>
  <si>
    <t>Označení plynu a vody na fasádě - nová cedule</t>
  </si>
  <si>
    <t>96</t>
  </si>
  <si>
    <t>Bourání konstrukcí</t>
  </si>
  <si>
    <t>96 Bourání konstrukcí</t>
  </si>
  <si>
    <t>967584811R00</t>
  </si>
  <si>
    <t xml:space="preserve">Demontáž větracích mřížek, zaslepení otvorů </t>
  </si>
  <si>
    <t>OJEKT D:</t>
  </si>
  <si>
    <t>atrium:19</t>
  </si>
  <si>
    <t>SV:18</t>
  </si>
  <si>
    <t>968062358R00</t>
  </si>
  <si>
    <t>Vyvěšení, vybourání výplní otvorů včetně vnitřního parapetu, sítí, žaluzií</t>
  </si>
  <si>
    <t>9650818RR00</t>
  </si>
  <si>
    <t>Dmtž archit. prvků atrium dle PD</t>
  </si>
  <si>
    <t>soubor</t>
  </si>
  <si>
    <t>1.NP SS - dmtž 4:1</t>
  </si>
  <si>
    <t>9650819RR00</t>
  </si>
  <si>
    <t>Dmtž plastové stříšky dle PD</t>
  </si>
  <si>
    <t>1.NP SS - dmtž 11:1</t>
  </si>
  <si>
    <t>97</t>
  </si>
  <si>
    <t>Prorážení otvorů</t>
  </si>
  <si>
    <t>97 Prorážení otvorů</t>
  </si>
  <si>
    <t>978015291R00</t>
  </si>
  <si>
    <t xml:space="preserve">Otlučení omítek vnějších MVC v složit.1-4 do 100 % </t>
  </si>
  <si>
    <t>978059631R00</t>
  </si>
  <si>
    <t xml:space="preserve">Odsekání vnějších obkladů stěn nad 2 m2 </t>
  </si>
  <si>
    <t>sokl nad terénem:</t>
  </si>
  <si>
    <t>979054451R00</t>
  </si>
  <si>
    <t xml:space="preserve">Očištění vybourané zámk dlaždice </t>
  </si>
  <si>
    <t>979071136R00</t>
  </si>
  <si>
    <t>Očištění, odmaštění a omytí fasád, střech tlakovou vodou</t>
  </si>
  <si>
    <t>99</t>
  </si>
  <si>
    <t>Staveništní přesun hmot</t>
  </si>
  <si>
    <t>99 Staveništní přesun hmot</t>
  </si>
  <si>
    <t>999281211R00</t>
  </si>
  <si>
    <t xml:space="preserve">Přesun hmot, opravy vněj. plášťů výšky do 25 m </t>
  </si>
  <si>
    <t>711</t>
  </si>
  <si>
    <t>Izolace proti vodě</t>
  </si>
  <si>
    <t>711 Izolace proti vodě</t>
  </si>
  <si>
    <t>711132311R00</t>
  </si>
  <si>
    <t xml:space="preserve">Prov. izolace nopovou fólií svisle, vč.uchyc.prvků </t>
  </si>
  <si>
    <t>perimeter pod terénem:</t>
  </si>
  <si>
    <t>JV:23,8*0,4*1,5</t>
  </si>
  <si>
    <t>SZ:11,6*0,4*1,5</t>
  </si>
  <si>
    <t>JV:21,5*0,8*1,5</t>
  </si>
  <si>
    <t>JZ:10,8*0,6*1,5</t>
  </si>
  <si>
    <t>711212115R00</t>
  </si>
  <si>
    <t>Stěrka hydroizolační proti vlhkosti dle PD</t>
  </si>
  <si>
    <t>2832314012</t>
  </si>
  <si>
    <t>Fólie nopová , nop min 12  mm</t>
  </si>
  <si>
    <t>JV:23,8*0,4*1,5*1,15</t>
  </si>
  <si>
    <t>SZ:11,6*0,4*1,5*1,15</t>
  </si>
  <si>
    <t>JV:21,5*0,8*1,5*1,15</t>
  </si>
  <si>
    <t>JZ:10,8*0,6*1,5*1,15</t>
  </si>
  <si>
    <t>998711101R00</t>
  </si>
  <si>
    <t xml:space="preserve">Přesun hmot pro izolace proti vodě, výšky do 6 m </t>
  </si>
  <si>
    <t>712</t>
  </si>
  <si>
    <t>Živičné krytiny</t>
  </si>
  <si>
    <t>712 Živičné krytiny</t>
  </si>
  <si>
    <t>712300841RT2</t>
  </si>
  <si>
    <t>Odstranění mechu ze střech plochých do 10° silně znečištěné plochy</t>
  </si>
  <si>
    <t>R1:231,5</t>
  </si>
  <si>
    <t>boky atik:21,75*0,4*2+10,78*(0,4+0,7)/2*2</t>
  </si>
  <si>
    <t>vrch atik:55,6*0,4</t>
  </si>
  <si>
    <t>R2:17,6</t>
  </si>
  <si>
    <t>napojení střechy:7,5*0,3</t>
  </si>
  <si>
    <t>R10:10</t>
  </si>
  <si>
    <t>R9:265,548</t>
  </si>
  <si>
    <t>R8:242,852</t>
  </si>
  <si>
    <t>boky atik:(40+90,7)*0,4</t>
  </si>
  <si>
    <t>vrch atik:(40+90,7)*0,4</t>
  </si>
  <si>
    <t>712311101RZ1</t>
  </si>
  <si>
    <t>Povlaková krytina střech do 10°, za studena ALP 1 x nátěr - včetně dodávky ALP</t>
  </si>
  <si>
    <t>712341560R00</t>
  </si>
  <si>
    <t>Parotěsná zábrana - asfaltový modif. pás vyztužený Al vložkou, difuzně uzavřené</t>
  </si>
  <si>
    <t>712341896RV1</t>
  </si>
  <si>
    <t>Povlaková krytina střech do 10° připevněna PU lep 1 vrstva - včetně dodávky střešní folie</t>
  </si>
  <si>
    <t>střešní folie s nakašírovaným PES rounem na spodním povrchu:</t>
  </si>
  <si>
    <t>712373112RT3</t>
  </si>
  <si>
    <t>Krytina střech do 10° fólie, 6 kotev/m2, na beton tl. izolace do 400 mm, folie tl. 1,5 mm</t>
  </si>
  <si>
    <t>712377001R00</t>
  </si>
  <si>
    <t>Závětrná lišta  RŠ 270 mm poplastovaný plech tl. 0,6 mm - systémové řešení</t>
  </si>
  <si>
    <t>dle výpisu klempířských konstrukcí:</t>
  </si>
  <si>
    <t>k02:55,6</t>
  </si>
  <si>
    <t>k18:90,7</t>
  </si>
  <si>
    <t>712377016R00</t>
  </si>
  <si>
    <t>" L " profil vnější  RŠ 100 mm poplastovaný plech tl. 0,6 mm - systémové řešení</t>
  </si>
  <si>
    <t>k04:64,5</t>
  </si>
  <si>
    <t>k20:122,1</t>
  </si>
  <si>
    <t>712377017R00</t>
  </si>
  <si>
    <t>" L " profill vnitřní  RŠ 100 mm poplastovaný plech tl. 0,6 mm - systémové řešení</t>
  </si>
  <si>
    <t>k03:72,1</t>
  </si>
  <si>
    <t>k19:138,6</t>
  </si>
  <si>
    <t>712377018RS0</t>
  </si>
  <si>
    <t>Ukončovací profil RŠ 100 mm poplastovaný plech tl. 0,6 mm - systémové řešení</t>
  </si>
  <si>
    <t>k05:7,6</t>
  </si>
  <si>
    <t>712377021R00</t>
  </si>
  <si>
    <t>Rohová lišta vnější žlab  RŠ 80 mm poplastovaný plech tl. 0,6 mm - systémové řešení</t>
  </si>
  <si>
    <t>k24:42,8</t>
  </si>
  <si>
    <t>712377022R00</t>
  </si>
  <si>
    <t>Rohová lišta vnitřní žlab  RŠ 80 mm poplastovaný plech tl. 0,6 mm - systémové řešení</t>
  </si>
  <si>
    <t>k25:42,8</t>
  </si>
  <si>
    <t>712377023R00</t>
  </si>
  <si>
    <t>Rohová lišta vnější  RŠ 330 mm poplastovaný plech tl. 0,6 mm - systémové řešení</t>
  </si>
  <si>
    <t>k21:4,3</t>
  </si>
  <si>
    <t>712377024R00</t>
  </si>
  <si>
    <t>Oplechování atiky  RŠ 510 mm poplastovaný plech tl. 0,6 mm - systémové řešení</t>
  </si>
  <si>
    <t>k22:40</t>
  </si>
  <si>
    <t>712377025R00</t>
  </si>
  <si>
    <t>Oplechování do lišty  RŠ 420 mm poplastovaný plech tl. 0,6 mm - systémové řešení</t>
  </si>
  <si>
    <t>k23:14,2</t>
  </si>
  <si>
    <t>712391171RT1</t>
  </si>
  <si>
    <t>Povlaková krytina střech do 10°, podklad. textilie 1 vrstva - materiál ve specifikaci</t>
  </si>
  <si>
    <t>R712</t>
  </si>
  <si>
    <t xml:space="preserve">Provizorní konstrukce na střeše proti zatečení </t>
  </si>
  <si>
    <t>67390325</t>
  </si>
  <si>
    <t>Skleněné rouno 120 g/m2 dle PBŘ</t>
  </si>
  <si>
    <t>15 %:682,956*0,15</t>
  </si>
  <si>
    <t>998712102R00</t>
  </si>
  <si>
    <t xml:space="preserve">Přesun hmot pro povlakové krytiny, výšky do 12 m </t>
  </si>
  <si>
    <t>713</t>
  </si>
  <si>
    <t>Izolace tepelné</t>
  </si>
  <si>
    <t>713 Izolace tepelné</t>
  </si>
  <si>
    <t>713141111R00</t>
  </si>
  <si>
    <t xml:space="preserve">Izolace tepelná střech plně lep.asfaltem, 1vrstvá </t>
  </si>
  <si>
    <t>R8:242,852*2</t>
  </si>
  <si>
    <t>713141152R00</t>
  </si>
  <si>
    <t>Izolace tepelná střech kladená na sucho 1vrstvá pracovní kotvení k podkladu ( 1 kotva / deska )</t>
  </si>
  <si>
    <t>R1:231,5*2</t>
  </si>
  <si>
    <t>R2:17,6*2</t>
  </si>
  <si>
    <t>R10:10*2</t>
  </si>
  <si>
    <t>R9:265,548*2</t>
  </si>
  <si>
    <t>28375704</t>
  </si>
  <si>
    <t>Deska izolační stabilizov. EPS 100S  1000 x 500 mm lambda =  0,037 W/mK</t>
  </si>
  <si>
    <t>R1:231,5*0,22*1,02</t>
  </si>
  <si>
    <t>boky atik:(21,75*0,4*2+10,78*(0,4+0,7)/2*2)*0,06*1,02</t>
  </si>
  <si>
    <t>vrch atik:55,6*0,4*0,06*1,02</t>
  </si>
  <si>
    <t>R2:17,6*0,14*1,02</t>
  </si>
  <si>
    <t>R8:242,852*0,28*1,02</t>
  </si>
  <si>
    <t>R10:10*0,28*1,02</t>
  </si>
  <si>
    <t>R9:265,548*0,28*1,02</t>
  </si>
  <si>
    <t>boky atik:(40+90,7)*0,4*0,06*1,02</t>
  </si>
  <si>
    <t>vrch atik:(40+90,7)*0,4*0,06*1,02</t>
  </si>
  <si>
    <t>998713102R00</t>
  </si>
  <si>
    <t xml:space="preserve">Přesun hmot pro izolace tepelné, výšky do 12 m </t>
  </si>
  <si>
    <t>721</t>
  </si>
  <si>
    <t>Vnitřní kanalizace</t>
  </si>
  <si>
    <t>721 Vnitřní kanalizace</t>
  </si>
  <si>
    <t>721233318R01</t>
  </si>
  <si>
    <t>Dmtž+mtž+dodávka vpusť D 100 mm pro krytinu mPVC s ochranným košem a lapačem nečistot</t>
  </si>
  <si>
    <t>x12:3</t>
  </si>
  <si>
    <t>x03:2</t>
  </si>
  <si>
    <t>721273201RS0</t>
  </si>
  <si>
    <t>Dmtž+mtž+dodávka hlavice ventilační střešní délka 800 mm, s integrovanou PVC manžetou</t>
  </si>
  <si>
    <t>x04:4</t>
  </si>
  <si>
    <t>998721102R00</t>
  </si>
  <si>
    <t xml:space="preserve">Přesun hmot pro vnitřní kanalizaci, výšky do 12 m </t>
  </si>
  <si>
    <t>762</t>
  </si>
  <si>
    <t>Konstrukce tesařské</t>
  </si>
  <si>
    <t>762 Konstrukce tesařské</t>
  </si>
  <si>
    <t>762441113RT2</t>
  </si>
  <si>
    <t>Montáž obložení atiky,OSB desky,1vrst.,hmoždinkami včetně dodávky desky OSB ECO 3 N tl. 18 mm</t>
  </si>
  <si>
    <t>vstupní část:(7,5+2,32*2)*0,3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</si>
  <si>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</si>
  <si>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</si>
  <si>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</si>
  <si>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</si>
  <si>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</si>
  <si>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764321819R00</t>
  </si>
  <si>
    <t>Demontáž klempířských plechování do rš 500 mm, do 30°</t>
  </si>
  <si>
    <t>k17:0,55*4</t>
  </si>
  <si>
    <t>764410850R00</t>
  </si>
  <si>
    <t xml:space="preserve">Demontáž oplechování parapetů,rš od 100 do 330 mm </t>
  </si>
  <si>
    <t>k01:3,3*10</t>
  </si>
  <si>
    <t>k12:1,2*12</t>
  </si>
  <si>
    <t>k14:0,57*1</t>
  </si>
  <si>
    <t>k13:3,3*12</t>
  </si>
  <si>
    <t>k15:4,8*5</t>
  </si>
  <si>
    <t>k16:2,4*1</t>
  </si>
  <si>
    <t>3,3*3</t>
  </si>
  <si>
    <t>764731112R00</t>
  </si>
  <si>
    <t>Oplechování zdí rš 200 žárově pozink plech tl. 0,7 mm poplastovaný</t>
  </si>
  <si>
    <t>k126:2</t>
  </si>
  <si>
    <t>764908323RT3</t>
  </si>
  <si>
    <t>Oplechování parapetů, rš 365 mm, žárově pozink plech tl. 0,7 mm poplastovaný</t>
  </si>
  <si>
    <t>764908324RT3</t>
  </si>
  <si>
    <t>Oplechování parapetů, rš 385 mm, žárově pozink plech tl. 0,7 mm poplastovaný</t>
  </si>
  <si>
    <t>764908326RT3</t>
  </si>
  <si>
    <t>Oplechování parapetů, rš 465 mm, žárově pozink plech tl. 0,7 mm poplastovaný</t>
  </si>
  <si>
    <t>764908425RT3</t>
  </si>
  <si>
    <t>Oplech. komín. hlavy, žárově pozink plech tl. 0,7 mm poplastovaný</t>
  </si>
  <si>
    <t>k17:0,285</t>
  </si>
  <si>
    <t>764905100RR5</t>
  </si>
  <si>
    <t>Stříška z vlnitého plechu žár. pozink tl. 0,63 mm, sklon min 5 ´</t>
  </si>
  <si>
    <t>x13:6*3,7*1</t>
  </si>
  <si>
    <t>998764102R00</t>
  </si>
  <si>
    <t xml:space="preserve">Přesun hmot pro klempířské konstr., výšky do 12 m </t>
  </si>
  <si>
    <t>766</t>
  </si>
  <si>
    <t>Konstrukce truhlářské</t>
  </si>
  <si>
    <t>766 Konstrukce truhlářské</t>
  </si>
  <si>
    <t>766601216RT1</t>
  </si>
  <si>
    <t xml:space="preserve">Těsnění oken.spáry, ostění </t>
  </si>
  <si>
    <t>766601229RT1</t>
  </si>
  <si>
    <t xml:space="preserve">Těsnění oken.spáry,parapet </t>
  </si>
  <si>
    <t>998766102R00</t>
  </si>
  <si>
    <t xml:space="preserve">Přesun hmot pro truhlářské konstr., výšky do 12 m </t>
  </si>
  <si>
    <t>767</t>
  </si>
  <si>
    <t>Konstrukce zámečnické</t>
  </si>
  <si>
    <t>767 Konstrukce zámečnické</t>
  </si>
  <si>
    <t>767996801R00</t>
  </si>
  <si>
    <t xml:space="preserve">Demontáž atypických ocelových konstr. do 50 kg </t>
  </si>
  <si>
    <t>kg</t>
  </si>
  <si>
    <t>mříže světlíky:12*30</t>
  </si>
  <si>
    <t>7670000004RR0</t>
  </si>
  <si>
    <t>Dmtž+ zpětná mtž ocelového žebříku s přesahem včetně kotvení a ochranného koše</t>
  </si>
  <si>
    <t>nové nátěry, prodloužené kotvy:</t>
  </si>
  <si>
    <t>atrium JZ:6</t>
  </si>
  <si>
    <t>767314139RR00</t>
  </si>
  <si>
    <t>Dmtž+zpětná mtž stříšky a stojanu na kola obnova nátěrů nosné konstrukce</t>
  </si>
  <si>
    <t>SZ:1</t>
  </si>
  <si>
    <t>767314140RR00</t>
  </si>
  <si>
    <t>Dmtž+zpětná mtž přístřešku na auta odřezání od fasády, likvidace stříšky</t>
  </si>
  <si>
    <t>obnova nátěrů nosné konstrukce:</t>
  </si>
  <si>
    <t>767314150RR00</t>
  </si>
  <si>
    <t>D+M pororoštu. oko 30x30 mm,žárov. pozink nosná páska 30x3 mm, pochozí</t>
  </si>
  <si>
    <t>dle výpisu zámečnických konstrukcí výrobků, včetně všech spojovacích a ochranných prostředků:</t>
  </si>
  <si>
    <t>z01:1,2*0,55*4</t>
  </si>
  <si>
    <t>z02:2,3*0,55*2</t>
  </si>
  <si>
    <t>z03:2,4*0,52*2</t>
  </si>
  <si>
    <t>z04:3,4*0,8*1</t>
  </si>
  <si>
    <t>z07:5,1*0,5*1</t>
  </si>
  <si>
    <t>z08:2,1*0,45*2</t>
  </si>
  <si>
    <t>z09:1,67*0,55*1</t>
  </si>
  <si>
    <t>767314151RR00</t>
  </si>
  <si>
    <t>D+M plného ocel. poklopu, žárov. pozink pochozí</t>
  </si>
  <si>
    <t>z05:3,9*0,85*1</t>
  </si>
  <si>
    <t>z06:1,3*0,85*1</t>
  </si>
  <si>
    <t>767314152RR00</t>
  </si>
  <si>
    <t>D+M mříž okenního otvoru, žárov. pozink oko 40x40 mm</t>
  </si>
  <si>
    <t>z10:0,85*0,6*1</t>
  </si>
  <si>
    <t>998767102R00</t>
  </si>
  <si>
    <t xml:space="preserve">Přesun hmot pro zámečnické konstr., výšky do 12 m </t>
  </si>
  <si>
    <t>769</t>
  </si>
  <si>
    <t>Otvorové prvky z plastu</t>
  </si>
  <si>
    <t>769 Otvorové prvky z plastu</t>
  </si>
  <si>
    <t>769611111S00</t>
  </si>
  <si>
    <t>Montáž a dodávka oken  plastových dle popisu výplně otvorů Uw = 1,2 W/m2K</t>
  </si>
  <si>
    <t>plastové okno dle popisu výplní otvorů  ( obecné požadavky):</t>
  </si>
  <si>
    <t>izolační zasklení, sklo dle výpisu výplní:</t>
  </si>
  <si>
    <t>včetně vnitřního parapetu:</t>
  </si>
  <si>
    <t>barva exterier - antracit:</t>
  </si>
  <si>
    <t>barva interier - bílá:</t>
  </si>
  <si>
    <t>napojení na okolní konstrukce dle normy:</t>
  </si>
  <si>
    <t>od interieru - parotěsnící páska+TI vrstva+paropropustná,:</t>
  </si>
  <si>
    <t>vodotěsná a větrotěsná páska:</t>
  </si>
  <si>
    <t>systém ETICS přetažen přes rám:</t>
  </si>
  <si>
    <t>podrobná specifikace v Technické zprávě a Výpisu výplní otvorů:</t>
  </si>
  <si>
    <t>769611112S00</t>
  </si>
  <si>
    <t>Montáž a dodávka oken  plastových dle popisu výplně otvorů Uw = 1,1 W/m2K</t>
  </si>
  <si>
    <t>769611113S00</t>
  </si>
  <si>
    <t>Montáž a dodávka oken  plastových dle popisu výplně otvorů Uw = 0,9 W/m2K</t>
  </si>
  <si>
    <t>769b</t>
  </si>
  <si>
    <t>Otvorové prvky z hliníku</t>
  </si>
  <si>
    <t>769b Otvorové prvky z hliníku</t>
  </si>
  <si>
    <t>769621113S00</t>
  </si>
  <si>
    <t>Montáž a dodávka oken  hliníkových dle popisu výplně otvorů Uw = 1,2 W/m2K</t>
  </si>
  <si>
    <t>Al okno dle popisu výplní otvorů  ( obecné požadavky):</t>
  </si>
  <si>
    <t>769621114S00</t>
  </si>
  <si>
    <t>Montáž a dodávka oken  hliníkových dle popisu výplně otvorů Uw = 1,1 W/m2K</t>
  </si>
  <si>
    <t>769621115S00</t>
  </si>
  <si>
    <t>Montáž a dodávka dveří  hliníkových dle popisu výplně otvorů Ud = 1,2 W/m2K</t>
  </si>
  <si>
    <t>Al dveřdle popisu výplní otvorů  ( obecné požadavky):</t>
  </si>
  <si>
    <t>sklo dle výpisu výplní:</t>
  </si>
  <si>
    <t>barva interier - antracit:</t>
  </si>
  <si>
    <t>783</t>
  </si>
  <si>
    <t>Nátěry</t>
  </si>
  <si>
    <t>783 Nátěry</t>
  </si>
  <si>
    <t>783950011R00</t>
  </si>
  <si>
    <t>Oprava nátěrů kovových konstrukcí obroušení, odmaštění, 1x krycí + 2x email</t>
  </si>
  <si>
    <t>SV kanalizační potrubí 4F:0,5</t>
  </si>
  <si>
    <t>JV schodiště:6</t>
  </si>
  <si>
    <t>784</t>
  </si>
  <si>
    <t>Malby</t>
  </si>
  <si>
    <t>784 Malby</t>
  </si>
  <si>
    <t>784161601R00</t>
  </si>
  <si>
    <t xml:space="preserve">Penetrace podkladu nátěrem standart, 1 x </t>
  </si>
  <si>
    <t>784165512R00</t>
  </si>
  <si>
    <t xml:space="preserve">Malba tekutá , bílá, bez penetrace, 2 x </t>
  </si>
  <si>
    <t>784950030RAA</t>
  </si>
  <si>
    <t>Oprava maleb z malířských směsí oškrábání, umytí, vyhlazení, 2x malba</t>
  </si>
  <si>
    <t>1.PP:(10,6+11,5+5,2+5,2)*3,38</t>
  </si>
  <si>
    <t>1.NP:(4+3,3+10)*3,38</t>
  </si>
  <si>
    <t>M21</t>
  </si>
  <si>
    <t>Elektromontáže</t>
  </si>
  <si>
    <t>M21 Elektromontáže</t>
  </si>
  <si>
    <t>M2110</t>
  </si>
  <si>
    <t>Dmtž+ Mtž+ dodávka nového venkovního osvětlení venkovní svítidlo včetně pohyb. čidla  - revize</t>
  </si>
  <si>
    <t>M21D</t>
  </si>
  <si>
    <t xml:space="preserve">Hromosvod dle samostaného soupisu </t>
  </si>
  <si>
    <t>M22</t>
  </si>
  <si>
    <t>Montáž sdělovací a zabezp. techniky</t>
  </si>
  <si>
    <t>M22 Montáž sdělovací a zabezp. techniky</t>
  </si>
  <si>
    <t>M22251</t>
  </si>
  <si>
    <t>Ochrana kabelového vedení na střeše umístit do ohebných hadic a drážce vybroušené v TI</t>
  </si>
  <si>
    <t>střecha:24+8</t>
  </si>
  <si>
    <t>JV:4,5+8+2,5</t>
  </si>
  <si>
    <t>M22252</t>
  </si>
  <si>
    <t>Dmtž, dočasné přeložení a mtž internetu na střeše dle PD - koordinace se správcem zařízení</t>
  </si>
  <si>
    <t>střecha:1</t>
  </si>
  <si>
    <t>M24</t>
  </si>
  <si>
    <t>Montáže vzduchotechnických zařízení</t>
  </si>
  <si>
    <t>M24 Montáže vzduchotechnických zařízení</t>
  </si>
  <si>
    <t>M2413</t>
  </si>
  <si>
    <t>Dmtž+D+M větrací mřížky s protidešťovou žaluzií pozinkovaná ocel, lamely Al</t>
  </si>
  <si>
    <t>x11:0,5*0,26*4</t>
  </si>
  <si>
    <t>x01:2,3*0,6*1</t>
  </si>
  <si>
    <t>M24145</t>
  </si>
  <si>
    <t>Přesazení VZT potrubí o tl. ZS vložení prodlužovacího kusu</t>
  </si>
  <si>
    <t>včetně všech kotvících, spojovacích prvků - dle PD:</t>
  </si>
  <si>
    <t>M24146</t>
  </si>
  <si>
    <t>Plechová stříška nad VZT - přesazení spolu s VZT připojení na VZT pomocí ocel. sloupků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</si>
  <si>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</si>
  <si>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</si>
  <si>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</si>
  <si>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</si>
  <si>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</si>
  <si>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</si>
  <si>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</si>
  <si>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</si>
  <si>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</si>
  <si>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</si>
  <si>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</si>
  <si>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</si>
  <si>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</si>
  <si>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979990000R00</t>
  </si>
  <si>
    <t xml:space="preserve">Poplatek za skládku smíšené stavební suti </t>
  </si>
  <si>
    <t>SOŠ Informatiky a spojů a SOU</t>
  </si>
  <si>
    <t>Energy Benefit Centre a.s.</t>
  </si>
  <si>
    <t>SO 01 2 VN</t>
  </si>
  <si>
    <t>Vedlejší náklady A+D</t>
  </si>
  <si>
    <t>SO 01 2 VN Vedlejší náklady A+D</t>
  </si>
  <si>
    <t>01</t>
  </si>
  <si>
    <t>Vedlejší rozpočtové náklady</t>
  </si>
  <si>
    <t>01 Vedlejší rozpočtové náklady</t>
  </si>
  <si>
    <t>Zařízení staveniště - Veškeré náklady spojené s vybudováním, provozem a odstraněním  ZS</t>
  </si>
  <si>
    <t>02</t>
  </si>
  <si>
    <t>Zkoušky a revize- Náklady zhotovitele na provádění zkoušek a revizí nezbytných k provedení díla</t>
  </si>
  <si>
    <t>03</t>
  </si>
  <si>
    <t>Provozní vlivy - Zohlednění všech cizých vlivů způsobených  na stavbě</t>
  </si>
  <si>
    <t>04</t>
  </si>
  <si>
    <t xml:space="preserve">Vytyčení všech stávajících podzemních sítí </t>
  </si>
  <si>
    <t>05</t>
  </si>
  <si>
    <t>Mimostaveništní doprava - mimořádné náklady spojené s dopravou materiálů na staveniště</t>
  </si>
  <si>
    <t>06</t>
  </si>
  <si>
    <t>Územní vlivy - zohlednění dopravních omezení záborů veřejných ploch</t>
  </si>
  <si>
    <t>07</t>
  </si>
  <si>
    <t>Dokumentace skutečného provedení 3 paré</t>
  </si>
  <si>
    <t>08</t>
  </si>
  <si>
    <t>Provedení měření vlhkosti zdiva před apikací ETICS</t>
  </si>
  <si>
    <t>SO 02 1</t>
  </si>
  <si>
    <t>Pavilon B - škola</t>
  </si>
  <si>
    <t>SO 02 1 Pavilon B - škola</t>
  </si>
  <si>
    <t>SZ:(11,5+0,12*2)*0,5+4*0,5</t>
  </si>
  <si>
    <t>SV:(75,72+0,27+0,12)*0,5</t>
  </si>
  <si>
    <t>JZ:(75,74+11,45+0,12*4)*0,5</t>
  </si>
  <si>
    <t>SZ:(11,5+0,12*2)*1*1+4*1*1</t>
  </si>
  <si>
    <t>SV:(75,72+0,27+0,12)*1*1</t>
  </si>
  <si>
    <t>JZ:(75,74+11,45+0,12*4)*1*1</t>
  </si>
  <si>
    <t>151101101R00</t>
  </si>
  <si>
    <t xml:space="preserve">Pažení a rozepření stěn rýh - příložné - hl. do 2m </t>
  </si>
  <si>
    <t>SZ:(11,5+0,12*2)*1+4*1</t>
  </si>
  <si>
    <t>SV:(75,72+0,27+0,12)*1</t>
  </si>
  <si>
    <t>JZ:(75,74+11,45+0,12*4)*1</t>
  </si>
  <si>
    <t>151101111R00</t>
  </si>
  <si>
    <t xml:space="preserve">Odstranění pažení stěn rýh - příložné - hl. do 2 m </t>
  </si>
  <si>
    <t>151101401R00</t>
  </si>
  <si>
    <t xml:space="preserve">Vzepření stěn pažení - příložné - hl. do 4 m </t>
  </si>
  <si>
    <t>151101411R00</t>
  </si>
  <si>
    <t xml:space="preserve">Odstranění vzepření stěn - příložné - hl. do 4 m </t>
  </si>
  <si>
    <t>70 % zpětný zásyp:-179,52*0,7</t>
  </si>
  <si>
    <t>70 % zpětný zásyp:-179,52*0,3</t>
  </si>
  <si>
    <t>10 % ručního výkopku dle TZ:179,5200/10*10</t>
  </si>
  <si>
    <t>342266189RV1</t>
  </si>
  <si>
    <t>Obklad stěn sádrokartonem na ocelovou konstrukci desky akust. 2x tl. 12,5 mm, TI MV tl. 5 cm</t>
  </si>
  <si>
    <t>m.č. 2.17:2,25*3,3</t>
  </si>
  <si>
    <t>346275117R00</t>
  </si>
  <si>
    <t xml:space="preserve">Dozdívky  z tvárnic porobetonových  tl. 150 mm </t>
  </si>
  <si>
    <t>dozdívka mezi okny:0,2*2,4*2</t>
  </si>
  <si>
    <t>0,2*2,4*2</t>
  </si>
  <si>
    <t>346275118R00</t>
  </si>
  <si>
    <t xml:space="preserve">Dozdívky  z tvárnic porobetonových  tl. 250 mm </t>
  </si>
  <si>
    <t>dozdívka mezi okny:</t>
  </si>
  <si>
    <t>1.NP:</t>
  </si>
  <si>
    <t>JV:0</t>
  </si>
  <si>
    <t>SZ:0,6*2,4*2</t>
  </si>
  <si>
    <t>SV:0,6*2,4*22+0,45*2,4*2</t>
  </si>
  <si>
    <t>JZ:0,6*2,4*21+0,45*2,4*2</t>
  </si>
  <si>
    <t>2.NP:</t>
  </si>
  <si>
    <t>SV:0,6*2,4*23+0,45*2,4*2</t>
  </si>
  <si>
    <t>346275119R00</t>
  </si>
  <si>
    <t>Příplatek za kotvení zdiva dle výkresu detailů</t>
  </si>
  <si>
    <t>dle výpočtu oken:788,9</t>
  </si>
  <si>
    <t>okna:</t>
  </si>
  <si>
    <t>B02:(2,4+2*0,5)*2</t>
  </si>
  <si>
    <t>B03:(2,4+2*6)*1</t>
  </si>
  <si>
    <t>B01:(2,4+2*2,4)*91</t>
  </si>
  <si>
    <t>B04:(3+2*1,2)*4</t>
  </si>
  <si>
    <t>B05:(3+2*1,2)*2</t>
  </si>
  <si>
    <t>B06:(4,8+2*0,6)*2</t>
  </si>
  <si>
    <t>B07:(4,8+2*2,4)*4</t>
  </si>
  <si>
    <t>B08:(3,3+2*1,8)*3</t>
  </si>
  <si>
    <t>dveře:</t>
  </si>
  <si>
    <t>BD01:(2,4+2*3,3)*1</t>
  </si>
  <si>
    <t>0</t>
  </si>
  <si>
    <t>20 cm:-788,9*0,8</t>
  </si>
  <si>
    <t>4</t>
  </si>
  <si>
    <t>Vodorovné konstrukce</t>
  </si>
  <si>
    <t>4 Vodorovné konstrukce</t>
  </si>
  <si>
    <t>41608101RR00</t>
  </si>
  <si>
    <t>Podhledy akustické, kovová kce 600x600x20 mm - systémové řešení</t>
  </si>
  <si>
    <t>41608102RR00</t>
  </si>
  <si>
    <t>Podhledy akustické, lepené 600x600x40 mm - systémové řešení</t>
  </si>
  <si>
    <t>417013RR00</t>
  </si>
  <si>
    <t>Obklad SDK , ocel.kce, deska akustická 1x  15mm výplň prostoru minerální vatou 50 kg/m3</t>
  </si>
  <si>
    <t>obklad VZT dvoustranný 750x400 mm:</t>
  </si>
  <si>
    <t>1.NP:5,9*5</t>
  </si>
  <si>
    <t>2.NP:5,9*6</t>
  </si>
  <si>
    <t>SZ:(11,5+0,12*2)*0,6+4*0,6</t>
  </si>
  <si>
    <t>SV:(75,72+0,27+0,12)*0,6</t>
  </si>
  <si>
    <t>JZ:(75,74+11,45+0,12*4)*0,6</t>
  </si>
  <si>
    <t>SZ:(11,5+0,12*2)+4</t>
  </si>
  <si>
    <t>SV:(75,72+0,27+0,12)</t>
  </si>
  <si>
    <t>JZ:(75,74+11,45+0,12*4)</t>
  </si>
  <si>
    <t>SZ:((11,5+0,12*2)*0,6+4*0,6)</t>
  </si>
  <si>
    <t>602011141RT1</t>
  </si>
  <si>
    <t>Štuk na stěnách vnitřní ručně tloušťka vrstvy 2 mm</t>
  </si>
  <si>
    <t>SZ:1*2,4*2</t>
  </si>
  <si>
    <t>SV:1*2,4*22+0,6*2,4*2</t>
  </si>
  <si>
    <t>JZ:1*2,4*21+0,6*2,4*2</t>
  </si>
  <si>
    <t>SV:1*2,4*23+0,6*2,4*2</t>
  </si>
  <si>
    <t>788,9</t>
  </si>
  <si>
    <t>dveře 1,2:7,92</t>
  </si>
  <si>
    <t>okna 0,9:615,42</t>
  </si>
  <si>
    <t>okna 1,1:14,4</t>
  </si>
  <si>
    <t>okna 1,2:2,4</t>
  </si>
  <si>
    <t>611401311R00</t>
  </si>
  <si>
    <t xml:space="preserve">Oprava omítky na stropech o ploše do 1 m2 </t>
  </si>
  <si>
    <t>612131128R00</t>
  </si>
  <si>
    <t xml:space="preserve">Penetrace stěn vnitřní </t>
  </si>
  <si>
    <t>612401191R00</t>
  </si>
  <si>
    <t xml:space="preserve">Omítka malých ploch vnitřních stěn do 0,09 m2 </t>
  </si>
  <si>
    <t>1.NP:5</t>
  </si>
  <si>
    <t>2.NP:5</t>
  </si>
  <si>
    <t>612401291R00</t>
  </si>
  <si>
    <t xml:space="preserve">Omítka malých ploch vnitřních stěn do 0,25 m2 </t>
  </si>
  <si>
    <t>1.NP:4+10</t>
  </si>
  <si>
    <t>2.NP:3+17</t>
  </si>
  <si>
    <t>612409991R00</t>
  </si>
  <si>
    <t xml:space="preserve">Začištění omítek kolem oken,dveří apod. </t>
  </si>
  <si>
    <t>612481211RT2</t>
  </si>
  <si>
    <t>JV:(11,5+0,12*2)</t>
  </si>
  <si>
    <t>SV:(75,72+0,27+0,12)+11,2</t>
  </si>
  <si>
    <t>EPS 120 mm:1002,3486</t>
  </si>
  <si>
    <t>sokl:113,865+187,131</t>
  </si>
  <si>
    <t>SV+JZ:9,13*2</t>
  </si>
  <si>
    <t>napojení:9,13*2</t>
  </si>
  <si>
    <t>JV:(11,5+0,12*2)*3,65</t>
  </si>
  <si>
    <t>SZ:(11,5+0,12*2)*8,53+4*4,2</t>
  </si>
  <si>
    <t>SV:(75,72+0,27+0,12)*8,53+11,2*(8,83-4)</t>
  </si>
  <si>
    <t>JZ:(75,74+11,45+0,12*4)*(8,83-0,3)</t>
  </si>
  <si>
    <t>odpočet oken a dveří:</t>
  </si>
  <si>
    <t>dveře 1,2:-7,92</t>
  </si>
  <si>
    <t>okna 0,9:-615,42</t>
  </si>
  <si>
    <t>okna 1,1:-14,4</t>
  </si>
  <si>
    <t>okna 1,2:-2,4</t>
  </si>
  <si>
    <t>přetažení přes rám okna :788,9*0,04</t>
  </si>
  <si>
    <t>bok ZS:788,9*0,13</t>
  </si>
  <si>
    <t>SV:(75,72+0,27+0,12)*1,1</t>
  </si>
  <si>
    <t>JV:(11,5+0,12*2)*0,6</t>
  </si>
  <si>
    <t>SV:(75,72+0,27+0,12)*0,5+11,2*0,6</t>
  </si>
  <si>
    <t>B02:2,4*2</t>
  </si>
  <si>
    <t>B03:2,4*1</t>
  </si>
  <si>
    <t>B01:2,4*91</t>
  </si>
  <si>
    <t>B04:3*4</t>
  </si>
  <si>
    <t>B05:3*2</t>
  </si>
  <si>
    <t>B06:4,8*2</t>
  </si>
  <si>
    <t>B07:4,8*4</t>
  </si>
  <si>
    <t>B08:3,3*3</t>
  </si>
  <si>
    <t>šířka parapetu 13 cm:</t>
  </si>
  <si>
    <t>-282,3*0,87</t>
  </si>
  <si>
    <t>oprava ze 30 %:-1002,3486*0,7</t>
  </si>
  <si>
    <t>6226012RR00</t>
  </si>
  <si>
    <t xml:space="preserve">D+M detail osazení oken minerální deska upravená </t>
  </si>
  <si>
    <t>10 %:202,46*0,1</t>
  </si>
  <si>
    <t>šířka 20 cm:-282,3*0,8</t>
  </si>
  <si>
    <t>BD01:2,4*0,5*1</t>
  </si>
  <si>
    <t>JV:13*4</t>
  </si>
  <si>
    <t>SZ:14*9+5*5</t>
  </si>
  <si>
    <t>SV:77*9+11*5</t>
  </si>
  <si>
    <t>JZ:90*9</t>
  </si>
  <si>
    <t>2 měsíce:1761*2</t>
  </si>
  <si>
    <t>941955001R00</t>
  </si>
  <si>
    <t xml:space="preserve">Lešení lehké pomocné, výška podlahy do 1,2 m </t>
  </si>
  <si>
    <t>podhledy akustické:681,9+149,2</t>
  </si>
  <si>
    <t>949220088RR00</t>
  </si>
  <si>
    <t>Příplatek k lešení - roznášecí a ochr. konstrukce na všech střechách</t>
  </si>
  <si>
    <t>4F:3</t>
  </si>
  <si>
    <t>JV:3</t>
  </si>
  <si>
    <t>SZ:3</t>
  </si>
  <si>
    <t>SV:24</t>
  </si>
  <si>
    <t>JZ:28</t>
  </si>
  <si>
    <t>968072362S00</t>
  </si>
  <si>
    <t xml:space="preserve">Vybourání meziokenní vložky </t>
  </si>
  <si>
    <t>970051300R00</t>
  </si>
  <si>
    <t xml:space="preserve">Vrtání jádrové do ŽB do D 300 mm </t>
  </si>
  <si>
    <t>prostup střechou:4*0,25</t>
  </si>
  <si>
    <t>4*0,25</t>
  </si>
  <si>
    <t>970057030R00</t>
  </si>
  <si>
    <t xml:space="preserve">Příp. za časté přem. str. jád. vrt. ŽB d 30 mm </t>
  </si>
  <si>
    <t>970058300R00</t>
  </si>
  <si>
    <t xml:space="preserve">Příp.za tl. armat.nad 15mm jádr.vrt. ŽB do D 300mm </t>
  </si>
  <si>
    <t>971033331R00</t>
  </si>
  <si>
    <t xml:space="preserve">Vybourání otv. zeď cihel. pl.0,09 m2, tl.15cm, MVC </t>
  </si>
  <si>
    <t>971033431R00</t>
  </si>
  <si>
    <t xml:space="preserve">Vybourání otv. zeď cihel. pl.0,25 m2, tl.15cm, MVC </t>
  </si>
  <si>
    <t>971033531R00</t>
  </si>
  <si>
    <t xml:space="preserve">Vybourání otv. zeď cihel. pl.1 m2, tl.15 cm, MVC </t>
  </si>
  <si>
    <t>1.NP:1*0,5*2</t>
  </si>
  <si>
    <t>2.NP:1*0,5*1</t>
  </si>
  <si>
    <t>971042441R00</t>
  </si>
  <si>
    <t xml:space="preserve">Vybourání otvorů zdi betonové pl. 0,25 m2, tl.30cm </t>
  </si>
  <si>
    <t>1.NP:2</t>
  </si>
  <si>
    <t>sokl:113,865</t>
  </si>
  <si>
    <t>SZ:((11,5+0,12*2)*1+4*1)*1,5</t>
  </si>
  <si>
    <t>SV:(75,72+0,27+0,12)*1,1*1,5</t>
  </si>
  <si>
    <t>JZ:(75,74+11,45+0,12*4)*1*1,5</t>
  </si>
  <si>
    <t>15 %:280,6965*0,15</t>
  </si>
  <si>
    <t>dle půdorysu střechy:</t>
  </si>
  <si>
    <t>ST1:76,11*(10,76+0,2)</t>
  </si>
  <si>
    <t>11,57*(10,76+0,2)</t>
  </si>
  <si>
    <t>11,57*(3,51+0,2)</t>
  </si>
  <si>
    <t>boky atik:76,11*1*2+10,76*1*6+11,57*1*4+3,51*1*2</t>
  </si>
  <si>
    <t>vršek atik:76,11*0,49*2+10,76*0,49*2+10,76*0,56+10,76*0,64+11,57*0,49*3+3,51*0,49*2</t>
  </si>
  <si>
    <t>sloupy střecha:0,4*2*1*62</t>
  </si>
  <si>
    <t>10Rb:213,91</t>
  </si>
  <si>
    <t>712377024R01</t>
  </si>
  <si>
    <t>Oplechování atiky  RŠ 425 mm poplastovaný plech tl. 0,6 mm - systémové řešení</t>
  </si>
  <si>
    <t>10Ra:213,91</t>
  </si>
  <si>
    <t>R712123</t>
  </si>
  <si>
    <t xml:space="preserve">Záchytný systém na střeše - nosné lano vč. kotev </t>
  </si>
  <si>
    <t>dle půdorysu střechy:78*2+4,5*2</t>
  </si>
  <si>
    <t>15 %:1442,0698*0,15</t>
  </si>
  <si>
    <t>ST1:76,11*(10,76+0,2)*2</t>
  </si>
  <si>
    <t>11,57*(10,76+0,2)*2</t>
  </si>
  <si>
    <t>11,57*(3,51+0,2)*2</t>
  </si>
  <si>
    <t>ST1:76,11*(10,76+0,2)*0,22*1,02</t>
  </si>
  <si>
    <t>11,57*(10,76+0,2)*0,22*1,02</t>
  </si>
  <si>
    <t>11,57*(3,51+0,2)*0,22*1,02</t>
  </si>
  <si>
    <t>boky atik:(76,11*1*2+10,76*1*6+11,57*1*4+3,51*1*2)*0,12*1,02</t>
  </si>
  <si>
    <t>vršek atik:(76,11*0,49*2+10,76*0,49*2+10,76*0,56+10,76*0,64+11,57*0,49*3+3,51*0,49*2)*0,05*1,02</t>
  </si>
  <si>
    <t>sloupy střecha:0,4*2*1*62*0,12*1,02</t>
  </si>
  <si>
    <t>K01:2,4*94</t>
  </si>
  <si>
    <t>K02:3*6</t>
  </si>
  <si>
    <t>K03:4,8*6</t>
  </si>
  <si>
    <t>K04:3,3*3</t>
  </si>
  <si>
    <t>764908320RT3</t>
  </si>
  <si>
    <t>Oplechování parapetů, rš 245 mm, žárově pozink plech tl. 0,7 mm poplastovaný</t>
  </si>
  <si>
    <t>767314912RR00</t>
  </si>
  <si>
    <t>Dmtž+zpětná mtž okenních mříží obnova nátěrů, nové kotvení</t>
  </si>
  <si>
    <t>SV:2,4*2,4*1</t>
  </si>
  <si>
    <t>4,8*0,6*2</t>
  </si>
  <si>
    <t>7673149RR00</t>
  </si>
  <si>
    <t>D+M venkovní Al žaluzie 2400x2570 mm ovládané motorem</t>
  </si>
  <si>
    <t>B02:2,4*0,5*2</t>
  </si>
  <si>
    <t>B03:2,4*6*1</t>
  </si>
  <si>
    <t>B01:2,4*2,4*91</t>
  </si>
  <si>
    <t>B04:3*1,2*4</t>
  </si>
  <si>
    <t>B05:3*1,2*2</t>
  </si>
  <si>
    <t>B06:4,8*0,6*2</t>
  </si>
  <si>
    <t>B07:4,8*2,4*4</t>
  </si>
  <si>
    <t>B08:3,3*1,8*3</t>
  </si>
  <si>
    <t>769611123S00</t>
  </si>
  <si>
    <t>Montáž a dodávka dveří  plastových dle popisu výplně otvorů Ud = 1,2 W/m2K</t>
  </si>
  <si>
    <t>dveře plast dle popisu výplní otvorů  ( obecné požadavky):</t>
  </si>
  <si>
    <t>BD01:2,4*3,3*1</t>
  </si>
  <si>
    <t>žebřík:5</t>
  </si>
  <si>
    <t>držák antén:2</t>
  </si>
  <si>
    <t>obvodové stěny:75,96*3,3*3*2</t>
  </si>
  <si>
    <t>11,5*3,3*2*2</t>
  </si>
  <si>
    <t>M210B</t>
  </si>
  <si>
    <t xml:space="preserve">Elektroinstalace dle samostaného soupisu </t>
  </si>
  <si>
    <t>M21B</t>
  </si>
  <si>
    <t>X01:3,14*0,25*0,25*2</t>
  </si>
  <si>
    <t>M24169</t>
  </si>
  <si>
    <t>Navýšení, dočasné přemístění všech konstrukcí na střechách dle PD</t>
  </si>
  <si>
    <t>M24B</t>
  </si>
  <si>
    <t xml:space="preserve">VZT dle samostatného soupisu </t>
  </si>
  <si>
    <t>SO 02 2 VN</t>
  </si>
  <si>
    <t>Vedlejší náklady B</t>
  </si>
  <si>
    <t>SO 02 2 VN Vedlejší náklady B</t>
  </si>
  <si>
    <t>SO 03 1</t>
  </si>
  <si>
    <t>Pavilon C - tělocvična</t>
  </si>
  <si>
    <t>SO 03 1 Pavilon C - tělocvična</t>
  </si>
  <si>
    <t>okap chodník S:(9,375+6,1)*0,6*0,3</t>
  </si>
  <si>
    <t>okap chodník S:(9,375+6,1)*0,6</t>
  </si>
  <si>
    <t>15 % ručního výkopku dle TZ:2,7855/10*15</t>
  </si>
  <si>
    <t>dozdívky oken JV:2,355*(3,065+2,2)/2+2,345*(4,485+2,345)/2+2,345*6,7*4</t>
  </si>
  <si>
    <t>nadezdívka atiky:19,935*0,25*2+14,835*0,25*2</t>
  </si>
  <si>
    <t>dozdívky oken JV:2,355+(3,065+2,2)+2,345+(4,485+2,345)+(2,345+2*6,7)*4</t>
  </si>
  <si>
    <t>špalety vnitřní:509,37*0,3</t>
  </si>
  <si>
    <t>41608103RR00</t>
  </si>
  <si>
    <t>Podhledy akustické, kovová kce 1200x600x40 mm - systémové řešení</t>
  </si>
  <si>
    <t>okap chodník S:(9,375+6,1)*0,5</t>
  </si>
  <si>
    <t>okap chodník S:(9,375+6,1)</t>
  </si>
  <si>
    <t>15 %:9,285*0,15</t>
  </si>
  <si>
    <t>JV vstup:4,2*3,1</t>
  </si>
  <si>
    <t>bok ZS:509,37</t>
  </si>
  <si>
    <t>měněná okna:</t>
  </si>
  <si>
    <t>C01:1,05*0,6*24</t>
  </si>
  <si>
    <t>C09:1,8*0,6*10</t>
  </si>
  <si>
    <t>C10:1,8*0,65*3</t>
  </si>
  <si>
    <t>C11:1,8*2,1*6</t>
  </si>
  <si>
    <t>C02:2,86*6,7*10</t>
  </si>
  <si>
    <t>C03:2,86*6,7*2</t>
  </si>
  <si>
    <t>C04:2,345*6,7*3</t>
  </si>
  <si>
    <t>C06:2,345*(4,6+5,9)/2*1</t>
  </si>
  <si>
    <t>C07:2,86*2,2*10</t>
  </si>
  <si>
    <t>C08:2,86*2,2*2</t>
  </si>
  <si>
    <t>měněné dveře:</t>
  </si>
  <si>
    <t>CD01:0,8*1,97*1</t>
  </si>
  <si>
    <t>C05:5,25*2,8*1</t>
  </si>
  <si>
    <t>CD02:1,6*1,97*4</t>
  </si>
  <si>
    <t>622311333RT7</t>
  </si>
  <si>
    <t>ZS ETICS, EPS F plus tl.120 mm zakončený stěrkou s výztužnou tkaninou</t>
  </si>
  <si>
    <t>602011189RU6</t>
  </si>
  <si>
    <t>Omítka stěn tenkovrstvá silikonová barevná tloušťka vrstvy 1,5 mm</t>
  </si>
  <si>
    <t>JZ sloupy:(0,9+0,5)*2*(6,5+0,45)*7</t>
  </si>
  <si>
    <t>SV sloupy:(0,9+0,5)*2*(7,8+7,2)/2*7</t>
  </si>
  <si>
    <t>JV vstup:4,9*5,2</t>
  </si>
  <si>
    <t>JZ:8+36,675+(6,1-5,275)</t>
  </si>
  <si>
    <t>SZ:7,4+6,7</t>
  </si>
  <si>
    <t>SV:6,1+36,675+20,675-3,2</t>
  </si>
  <si>
    <t>JV:7+17,8</t>
  </si>
  <si>
    <t>omítka silikon:308,7</t>
  </si>
  <si>
    <t>EPS 120:601,7728</t>
  </si>
  <si>
    <t>EPS 260:475,458</t>
  </si>
  <si>
    <t>XS 40:86,6925</t>
  </si>
  <si>
    <t>XS 60:204,2625</t>
  </si>
  <si>
    <t>MV 30:54,45</t>
  </si>
  <si>
    <t>MV 120:11,2</t>
  </si>
  <si>
    <t>MV 140 :283,74</t>
  </si>
  <si>
    <t>sokl:103,22</t>
  </si>
  <si>
    <t>styk budov:5*4</t>
  </si>
  <si>
    <t>JZ:20,645*4,83-18,075*3</t>
  </si>
  <si>
    <t>36,675*4,6</t>
  </si>
  <si>
    <t>6,1*(4,13-0,3)-5,275*2,8</t>
  </si>
  <si>
    <t>SZ:29,8*(7,3-4,83)</t>
  </si>
  <si>
    <t>7,4*5+6,7*4,83-2,8*4</t>
  </si>
  <si>
    <t>SV:6,1*4,4</t>
  </si>
  <si>
    <t>20,675*4,83-3,2*2,65*4-3,2*3</t>
  </si>
  <si>
    <t>JV:29,8*7,3-2,345*6,7-2,345*(4,6+5,9)/2-4,9*5,2</t>
  </si>
  <si>
    <t>přetažení přes rám okna :</t>
  </si>
  <si>
    <t>622311336RT3</t>
  </si>
  <si>
    <t>ZS ETICS, fasáda, EPS  tl.260 mm s omítkou silikonovou</t>
  </si>
  <si>
    <t>2. tepelná izolace EPS  - lambda = 0,037 W/m.K  tl. 260 mm kotvená hmoždinkami:</t>
  </si>
  <si>
    <t>JZ:37,5*(10,45-7,18)</t>
  </si>
  <si>
    <t>SZ:35,2*(10,45-7,18)</t>
  </si>
  <si>
    <t>SV:37,5*(10,45-7,18)</t>
  </si>
  <si>
    <t>JV:35,2*(10,45-7,18)</t>
  </si>
  <si>
    <t>bok ZS:509,37*0,13</t>
  </si>
  <si>
    <t>bok ZS:509,37*0,15</t>
  </si>
  <si>
    <t>JZ:8*0,4+36,675*0,5+(6,1-5,275)*0,4</t>
  </si>
  <si>
    <t>SZ:7,4*0,5+6,7*0,4</t>
  </si>
  <si>
    <t>SV:6,1*1,2+36,675*(1,2+0,6)/2+20,675*0,6-3,2*0,6</t>
  </si>
  <si>
    <t>JV:7*0,4+17,8*1,2</t>
  </si>
  <si>
    <t>C01:1,05*24</t>
  </si>
  <si>
    <t>C09:1,8*10</t>
  </si>
  <si>
    <t>C10:1,8*3</t>
  </si>
  <si>
    <t>C11:1,8*6</t>
  </si>
  <si>
    <t>C02:2,86*10</t>
  </si>
  <si>
    <t>C03:2,86*2</t>
  </si>
  <si>
    <t>C04:2,345*3</t>
  </si>
  <si>
    <t>C06:2,345*1</t>
  </si>
  <si>
    <t>C07:2,86*10</t>
  </si>
  <si>
    <t>C08:2,86*2</t>
  </si>
  <si>
    <t>šířka parapetu 28 cm:</t>
  </si>
  <si>
    <t>-137,42*0,72</t>
  </si>
  <si>
    <t>622311629RT3</t>
  </si>
  <si>
    <t>ZS ETICS, fasáda, fenolitická pěna tl. 40 s omítkou silikonovou</t>
  </si>
  <si>
    <t>2. tepelná izolace fenolitická pěna - lambda = 0,022 W/m.K  tl. 40 mm kotvená hmoždinkami:</t>
  </si>
  <si>
    <t>JZ:36,675*0,6</t>
  </si>
  <si>
    <t>SV:36,675*(0,6+0,3)</t>
  </si>
  <si>
    <t>JV:35,2*(0,6+0,3)</t>
  </si>
  <si>
    <t>622311630RT3</t>
  </si>
  <si>
    <t>ZS ETICS, fasáda, fenolitická pěna tl. 60 s omítkou silikonovou</t>
  </si>
  <si>
    <t>2. tepelná izolace fenolitická pěna - lambda = 0,022 W/m.K  tl. 60 mm kotvená hmoždinkami:</t>
  </si>
  <si>
    <t>JZ:37*5*0,6</t>
  </si>
  <si>
    <t>SV:36,675*(0,3+0,6*2)</t>
  </si>
  <si>
    <t>SZ:7,4*(0,3+0,6*2)</t>
  </si>
  <si>
    <t>JV:18,1*(0,3+0,6*2)</t>
  </si>
  <si>
    <t>622311720RT3</t>
  </si>
  <si>
    <t>ZS ETICS, miner.desky KV 30 mm s omítkou silikonovou</t>
  </si>
  <si>
    <t>2. tepelná izolace MV KV- lambda = 0,042 W/m.K  tl. 30 mm kotvená hmoždinkami:</t>
  </si>
  <si>
    <t>SV:3,6*(0,95+1,05+0,2)</t>
  </si>
  <si>
    <t>JZ:12,925*(1,7*2+0,2)</t>
  </si>
  <si>
    <t>622311733RT3</t>
  </si>
  <si>
    <t>ZS ETICS, fasáda, miner.desky KV 120 mm s omítkou silikonovou</t>
  </si>
  <si>
    <t>2. tepelná izolace MV KV- lambda = 0,042 W/m.K  tl. 120 mm kotvená hmoždinkami:</t>
  </si>
  <si>
    <t>SZ:2,8*4</t>
  </si>
  <si>
    <t>622311734R00</t>
  </si>
  <si>
    <t xml:space="preserve">ZS ETICS, fasáda, miner.desky KV 140 mm </t>
  </si>
  <si>
    <t>2. tepelná izolace MV KV- lambda = 0,042 W/m.K  tl. 140 mm kotvená hmoždinkami:</t>
  </si>
  <si>
    <t>JZ:37,5*(3,12+0,9)</t>
  </si>
  <si>
    <t>SV:37,5*2,42</t>
  </si>
  <si>
    <t>SZ:35,2*0,6</t>
  </si>
  <si>
    <t>JV:35,2*0,6</t>
  </si>
  <si>
    <t>oprava ze 30 %:-2026,2758*0,7</t>
  </si>
  <si>
    <t>C01:(1,05+2*0,6)*24</t>
  </si>
  <si>
    <t>C09:(1,8+2*0,6)*10</t>
  </si>
  <si>
    <t>C10:(1,8+2*0,65)*3</t>
  </si>
  <si>
    <t>C11:(1,8+2*2,1)*6</t>
  </si>
  <si>
    <t>C02:(2,86+2*6,7)*10</t>
  </si>
  <si>
    <t>C03:(2,86+2*6,7)*2</t>
  </si>
  <si>
    <t>C04:(2,345+2*6,7)*3</t>
  </si>
  <si>
    <t>C06:(2,345+2*(4,6+5,9)/2)*1</t>
  </si>
  <si>
    <t>C07:(2,86+2*2,2)*10</t>
  </si>
  <si>
    <t>C08:(2,86+2*2,2)*2</t>
  </si>
  <si>
    <t>CD01:(0,8+2*1,97)*1</t>
  </si>
  <si>
    <t>C05:(5,25+2*2,8)*1</t>
  </si>
  <si>
    <t>CD02:(1,6+2*1,97)*4</t>
  </si>
  <si>
    <t>10 %:144,65*0,1</t>
  </si>
  <si>
    <t>šířka parapetu 15 cm:</t>
  </si>
  <si>
    <t>-137,42*0,85</t>
  </si>
  <si>
    <t>CD01:0,8*0,5</t>
  </si>
  <si>
    <t>C05:5,25*0,5</t>
  </si>
  <si>
    <t>CD02:1,6*0,5*4</t>
  </si>
  <si>
    <t>JZ:20*5+40*11+7*5</t>
  </si>
  <si>
    <t>SZ:11*11+16*6+11*11</t>
  </si>
  <si>
    <t>SV:7*5,5+40*12+20*5</t>
  </si>
  <si>
    <t>JV:38*12</t>
  </si>
  <si>
    <t>4 měsíce:1987,5000*4</t>
  </si>
  <si>
    <t>943943221R00</t>
  </si>
  <si>
    <t xml:space="preserve">Montáž lešení prostorové lehké, do 200kg, H 10 m </t>
  </si>
  <si>
    <t>nad hledištěm:37*8*(3+7)/2</t>
  </si>
  <si>
    <t>943943292R00</t>
  </si>
  <si>
    <t xml:space="preserve">Příplatek za každý měsíc použití k pol..3221, 3222 </t>
  </si>
  <si>
    <t>943943821R00</t>
  </si>
  <si>
    <t xml:space="preserve">Demontáž lešení, prostor. lehké, 200 kPa, H 10 m </t>
  </si>
  <si>
    <t>943955021R00</t>
  </si>
  <si>
    <t xml:space="preserve">Montáž lešeňové podlahy s příčníky a podél.,H 10 m </t>
  </si>
  <si>
    <t>nad hledištěm:37*8</t>
  </si>
  <si>
    <t>943955191R00</t>
  </si>
  <si>
    <t xml:space="preserve">Příplatek za každý měsíc použití leš.k pol.21až 41 </t>
  </si>
  <si>
    <t>943955821R00</t>
  </si>
  <si>
    <t xml:space="preserve">Demontáž leš. podlahy s příč. a podélníky, H 10 m </t>
  </si>
  <si>
    <t>946941102RT2</t>
  </si>
  <si>
    <t>Montáž pojízdných Alu věží , 2,5 x 1,45 m pracovní výška 6,3 m</t>
  </si>
  <si>
    <t>sada</t>
  </si>
  <si>
    <t>podhled hala:4</t>
  </si>
  <si>
    <t>946941192RT2</t>
  </si>
  <si>
    <t>Nájemné pojízdných Alu věží , 2,5 x 1,45 m pracovní výška 6,3 m</t>
  </si>
  <si>
    <t>den</t>
  </si>
  <si>
    <t>podhled hala:4*30</t>
  </si>
  <si>
    <t>946941802RT2</t>
  </si>
  <si>
    <t>Demontáž pojízdných Alu věží , 2,5 x 1,45 m pracovní výška 6,3 m</t>
  </si>
  <si>
    <t>JZ:8*0,4+36,675*4</t>
  </si>
  <si>
    <t>SV:36,675*(1,2+0,6)/2+20,675*0,6-3,2*0,6</t>
  </si>
  <si>
    <t>JV:2*4+5*(4+1)/2+17,8*1,2</t>
  </si>
  <si>
    <t>ST1:20,195*15,375</t>
  </si>
  <si>
    <t>ST2:(33+0,935*2)*37,5</t>
  </si>
  <si>
    <t>ST3:4,895*4,89</t>
  </si>
  <si>
    <t>boky atiky ST1:(20,195+15,375)*2*0,25</t>
  </si>
  <si>
    <t>boky atiky ST2:37,5*1,5*2</t>
  </si>
  <si>
    <t>(33+0,935*2)*0,75*2</t>
  </si>
  <si>
    <t>boky atiky ST3:(4,895+4,89)*0,25</t>
  </si>
  <si>
    <t>vrch atiky ST1:20,195*2*0,49+15,375*2*0,28</t>
  </si>
  <si>
    <t>vrch atiky ST2:((33+0,935*2)+37,5)*2*0,51</t>
  </si>
  <si>
    <t>vrch atiky ST3:4,895*0,51+4,89*0,37</t>
  </si>
  <si>
    <t>8Rb:197,345*1</t>
  </si>
  <si>
    <t>8Ra:197,345*1</t>
  </si>
  <si>
    <t>ST1:19,5*2</t>
  </si>
  <si>
    <t>ST2:31*2+28,5*2</t>
  </si>
  <si>
    <t>ST3:3,6</t>
  </si>
  <si>
    <t>15 %:1933,6202*0,15</t>
  </si>
  <si>
    <t>ST1:20,195*15,375*2</t>
  </si>
  <si>
    <t>ST2:(33+0,935*2)*37,5*2</t>
  </si>
  <si>
    <t>ST1:20,195*15,375*0,22*1,02</t>
  </si>
  <si>
    <t>ST2:(33+0,935*2)*37,5*0,26*1,02</t>
  </si>
  <si>
    <t>ST3:4,895*4,89*0,1*1,02</t>
  </si>
  <si>
    <t>boky atiky ST1:(20,195+15,375)*2*0,25*0,1*1,02</t>
  </si>
  <si>
    <t>boky atiky ST2:37,5*1,5*2*0,1*1,02</t>
  </si>
  <si>
    <t>(33+0,935*2)*0,75*2*0,1*1,02</t>
  </si>
  <si>
    <t>boky atiky ST3:(4,895+4,89)*0,25*0,1*1,02</t>
  </si>
  <si>
    <t>vrch atiky ST1:(20,195*2*0,49+15,375*2*0,28)*0,05*1,02</t>
  </si>
  <si>
    <t>vrch atiky ST2:(((33+0,935*2)+37,5)*2*0,51)*0,05*1,02</t>
  </si>
  <si>
    <t>vrch atiky ST3:(4,895*0,51+4,89*0,37)*0,05*1,02</t>
  </si>
  <si>
    <t>ST1:2</t>
  </si>
  <si>
    <t>ST2:4</t>
  </si>
  <si>
    <t>ST1:6</t>
  </si>
  <si>
    <t>ST2:36</t>
  </si>
  <si>
    <t>725</t>
  </si>
  <si>
    <t>Zařizovací předměty</t>
  </si>
  <si>
    <t>725 Zařizovací předměty</t>
  </si>
  <si>
    <t>72551RR00</t>
  </si>
  <si>
    <t xml:space="preserve">Dmtž + zpětná mtž plynových zářičů </t>
  </si>
  <si>
    <t>731</t>
  </si>
  <si>
    <t>Kotelny</t>
  </si>
  <si>
    <t>731 Kotelny</t>
  </si>
  <si>
    <t>731273201RS0</t>
  </si>
  <si>
    <t>Dmtž+mtž+dodávka výdechu plyn. topení délka 800 mm, s integrovanou PVC manžetou</t>
  </si>
  <si>
    <t>ST2:8</t>
  </si>
  <si>
    <t>boka atiky ST2:((33+0,935*2)+37,5)*2*0,3</t>
  </si>
  <si>
    <t>okapnice ST3:4,895*0,5</t>
  </si>
  <si>
    <t>762441RT2</t>
  </si>
  <si>
    <t>Detail ukončení střechy u okapnice hranol 50/100 XPS 50 mm v šířce 500 mm</t>
  </si>
  <si>
    <t>okapnice ST3:4,895</t>
  </si>
  <si>
    <t>763</t>
  </si>
  <si>
    <t>Dřevostavby</t>
  </si>
  <si>
    <t>763 Dřevostavby</t>
  </si>
  <si>
    <t>763615132R00</t>
  </si>
  <si>
    <t xml:space="preserve">Obložení stropů z desek do tl.18 mm, P+D, šroubov. </t>
  </si>
  <si>
    <t>60725038</t>
  </si>
  <si>
    <t>Deska dřevoštěpková OSB ECO 3 N - 4PD tl. 18 mm</t>
  </si>
  <si>
    <t>1063*1,02</t>
  </si>
  <si>
    <t>998763101R00</t>
  </si>
  <si>
    <t xml:space="preserve">Přesun hmot pro dřevostavby, výšky do 12 m </t>
  </si>
  <si>
    <t>K09:64,375*1</t>
  </si>
  <si>
    <t>K12:3,6*1*2</t>
  </si>
  <si>
    <t>K13:12,6*1*2</t>
  </si>
  <si>
    <t>K10:12,6*1</t>
  </si>
  <si>
    <t>K01:1,05*24</t>
  </si>
  <si>
    <t>K02:3,2*4</t>
  </si>
  <si>
    <t>K03:36,3*1</t>
  </si>
  <si>
    <t>K04:2,345*2</t>
  </si>
  <si>
    <t>K05:2,7*1</t>
  </si>
  <si>
    <t>K06:36,4*1</t>
  </si>
  <si>
    <t>K08:1,3*1</t>
  </si>
  <si>
    <t>K07:37*1</t>
  </si>
  <si>
    <t>764908104R00</t>
  </si>
  <si>
    <t xml:space="preserve">Žlab podokapní půlkruhový ,velikost 125 mm </t>
  </si>
  <si>
    <t>Dodávka a montáž podokapního půlkruhového žlabu včetně háků, čel, spojek žlabu a správkové barvy:</t>
  </si>
  <si>
    <t>9Ra:5,3*1</t>
  </si>
  <si>
    <t>764908109R00</t>
  </si>
  <si>
    <t xml:space="preserve">Odpadní trouby kruhové, D 100 mm </t>
  </si>
  <si>
    <t>Dodávka a montáž kruhových odpadních trub včetně mezikusů, kolen, objímek a správkové barvy:</t>
  </si>
  <si>
    <t>9Rb:5*1</t>
  </si>
  <si>
    <t>764908111R00</t>
  </si>
  <si>
    <t xml:space="preserve">Odpadní trouby kruhové, D 150 mm </t>
  </si>
  <si>
    <t>9Rc:44*1</t>
  </si>
  <si>
    <t>764908319RT3</t>
  </si>
  <si>
    <t>Oplechování parapetů, rš 225 mm, žárově pozink plech tl. 0,7 mm poplastovaný</t>
  </si>
  <si>
    <t>764908322RT5</t>
  </si>
  <si>
    <t>Oplechování parapetů, rš 285 mm, žárově pozink plech tl. 0,7 mm poplastovaný</t>
  </si>
  <si>
    <t>764908324RT4</t>
  </si>
  <si>
    <t>Oplechování parapetů, rš 395 mm, žárově pozink plech tl. 0,7 mm poplastovaný</t>
  </si>
  <si>
    <t>764908327RT3</t>
  </si>
  <si>
    <t>Oplechování parapetů, rš 495 mm, žárově pozink plech tl. 0,7 mm poplastovaný</t>
  </si>
  <si>
    <t>764908330RT3</t>
  </si>
  <si>
    <t>Oplechování římsy, rš 875 mm, žárově pozink plech tl. 0,7 mm poplastovaný</t>
  </si>
  <si>
    <t>764908331RT3</t>
  </si>
  <si>
    <t>Oplechování stříšky, rš 1250 mm, žárově pozink plech tl. 0,7 mm poplastovaný</t>
  </si>
  <si>
    <t>K12:3,6*1</t>
  </si>
  <si>
    <t>764908332RT3</t>
  </si>
  <si>
    <t>Oplechování stříšky, rš 2050 mm, žárově pozink plech tl. 0,7 mm poplastovaný</t>
  </si>
  <si>
    <t>K13:12,6*1</t>
  </si>
  <si>
    <t>764900035RA0</t>
  </si>
  <si>
    <t xml:space="preserve">Demontáž podokapních žlabů půlkruhových </t>
  </si>
  <si>
    <t>764900040RA0</t>
  </si>
  <si>
    <t xml:space="preserve">Demontáž odpadních trub </t>
  </si>
  <si>
    <t>764541R00</t>
  </si>
  <si>
    <t xml:space="preserve">Chrlič 300/150 mm </t>
  </si>
  <si>
    <t>767581802R00</t>
  </si>
  <si>
    <t xml:space="preserve">Demontáž podhledů - lamel </t>
  </si>
  <si>
    <t>767584643R00</t>
  </si>
  <si>
    <t xml:space="preserve">D+M kovových roštů podhledů OSB </t>
  </si>
  <si>
    <t>mříže světlík:1*30</t>
  </si>
  <si>
    <t>76799895R00</t>
  </si>
  <si>
    <t>D+M kov. atypických konstr atiky U 120 mm včetně dodávky</t>
  </si>
  <si>
    <t>včetně všech ochranných a spojovacích prostředků, nátěrů:</t>
  </si>
  <si>
    <t>vrch atiky ST2:</t>
  </si>
  <si>
    <t>U 120 po celém obvodě:((33+0,935*2)+37,5)*2*13,4</t>
  </si>
  <si>
    <t>U 120 délky 270 mm po 2 mb:((33+0,935*2)+37,5)*2/2*13,4*0,27</t>
  </si>
  <si>
    <t>plochá ocel 120/5:((33+0,935*2)+37,5)*2*4,71</t>
  </si>
  <si>
    <t>SZ:7</t>
  </si>
  <si>
    <t>SV:6</t>
  </si>
  <si>
    <t>Z01:2,6*0,67*1</t>
  </si>
  <si>
    <t>769621112S00</t>
  </si>
  <si>
    <t>769621116S00</t>
  </si>
  <si>
    <t>Montáž a dodávka dveří  hliníkových dle popisu výplně otvorů Uw = 1,1 W/m2K</t>
  </si>
  <si>
    <t>769621173S00</t>
  </si>
  <si>
    <t>Montáž a dodávka oken  hliníkových - stěny dle popisu výplně otvorů Uw = 1,2 W/m2K</t>
  </si>
  <si>
    <t>napojení na okolní konstrukce dle normy a výkresů detailů:</t>
  </si>
  <si>
    <t>SV mezi C02 a C03 - PUR panel tl 50 mm:</t>
  </si>
  <si>
    <t>sloupy vnitřní:(0,14+0,2)*2*7*24</t>
  </si>
  <si>
    <t>(0,14+0,2)*2*2,3*12</t>
  </si>
  <si>
    <t>průvlaky vnější:37,5*0,8*2*2+0,8*0,4*4</t>
  </si>
  <si>
    <t>1.PP:36,675*4,5</t>
  </si>
  <si>
    <t>1.NP:36,675*2</t>
  </si>
  <si>
    <t>M210C</t>
  </si>
  <si>
    <t>M21C</t>
  </si>
  <si>
    <t>M241691336</t>
  </si>
  <si>
    <t>Dmtž + zpětná mtž VZT potrubí nad hledištěm včetně úpravy kotvení a připojení</t>
  </si>
  <si>
    <t>nad hledištěm:37*2</t>
  </si>
  <si>
    <t>M99</t>
  </si>
  <si>
    <t>Ostatní práce "M"</t>
  </si>
  <si>
    <t>M99 Ostatní práce "M"</t>
  </si>
  <si>
    <t>M9912255RR00</t>
  </si>
  <si>
    <t>Ochranná síť z vysoce pevnostního polypropylenu s oky 45x45 mm, tl. mat 4 mm, nehořlavé provedení</t>
  </si>
  <si>
    <t>včetně dmtž stávající, všech spojovacích a ochranných prostředků, kotev, lanek:</t>
  </si>
  <si>
    <t>SV:35,75*7</t>
  </si>
  <si>
    <t>JV:2,345*6,7*3+2,345*(5,9+4,6)/2*1</t>
  </si>
  <si>
    <t>M9912256RR00</t>
  </si>
  <si>
    <t>pro venkovní použití:</t>
  </si>
  <si>
    <t>SV :6*7*6</t>
  </si>
  <si>
    <t>SO 03 2 VN</t>
  </si>
  <si>
    <t>Vedlejší náklady</t>
  </si>
  <si>
    <t>SO 03 2 VN Vedlejší náklady</t>
  </si>
  <si>
    <t>SO 04 1</t>
  </si>
  <si>
    <t>Pavilon E - internát</t>
  </si>
  <si>
    <t>SO 04 1 Pavilon E - internát</t>
  </si>
  <si>
    <t>JZ:6,475*0,9</t>
  </si>
  <si>
    <t>JZ:5,285*0,5</t>
  </si>
  <si>
    <t>SZ:(11,25+10,79+5,12+10,265+0,5*4)*0,5</t>
  </si>
  <si>
    <t>SV:11,190*0,5</t>
  </si>
  <si>
    <t>základ schodiště:1,5*0,4*0,8</t>
  </si>
  <si>
    <t>1,1*0,5*0,8*2</t>
  </si>
  <si>
    <t>JZ:6,475*0,9*0,5</t>
  </si>
  <si>
    <t>JZ:5,285*0,9*0,5</t>
  </si>
  <si>
    <t>SZ:11,25*0,9*0,5</t>
  </si>
  <si>
    <t>SZ:(10,79+5,12+10,265+0,5*4)*0,5*0,3</t>
  </si>
  <si>
    <t>SV:11,190*0,9*0,5</t>
  </si>
  <si>
    <t>výkop:20,9763</t>
  </si>
  <si>
    <t>zpětný zásyp:-6,156</t>
  </si>
  <si>
    <t>JZ:6,475*0,9*0,2</t>
  </si>
  <si>
    <t>JZ:5,285*0,9*0,2</t>
  </si>
  <si>
    <t>SZ:11,25*0,9*0,2</t>
  </si>
  <si>
    <t>SV:11,190*0,9*0,2</t>
  </si>
  <si>
    <t>274313621R00</t>
  </si>
  <si>
    <t xml:space="preserve">Beton základových pasů prostý C 20/25 </t>
  </si>
  <si>
    <t>základ schodiště:1,5*0,4*0,8*1,03</t>
  </si>
  <si>
    <t>1,1*0,5*0,8*2*1,03</t>
  </si>
  <si>
    <t>15 % ručního výkopku dle TZ:20,9763/10*15</t>
  </si>
  <si>
    <t>311238115R00</t>
  </si>
  <si>
    <t xml:space="preserve">Zdivo keramické 30 P+D P10 na MVC 5, tl. 300 mm </t>
  </si>
  <si>
    <t>podezdívka schodiště:1*0,87*2</t>
  </si>
  <si>
    <t>342265132RS1</t>
  </si>
  <si>
    <t>Úprava podkroví sádrokarton. na ocel. rošt vodor. desky standard tl. 12,5 mm, TI MV  tl. 10 cm</t>
  </si>
  <si>
    <t>Položka je určena pro podhled sádrokartonový na plochách vodorovných, na ocelový rošt s vloženou tepelnou izolací a parotěsnou zábranou, z desek tl. 12,5 mm.:</t>
  </si>
  <si>
    <t>tepelná izolace MV  - lambda = 0,037 W/m.K :</t>
  </si>
  <si>
    <t>R13:10,1*6,9</t>
  </si>
  <si>
    <t>342265991R00</t>
  </si>
  <si>
    <t xml:space="preserve">Příplatek k úpravě podkroví za tloušťku desek 15mm </t>
  </si>
  <si>
    <t>342266113RU7</t>
  </si>
  <si>
    <t>Obklad stěn sádrokartonem na ocelovou konstrukci desky standard tl. 12,5 mm, bez izolace</t>
  </si>
  <si>
    <t>obklad parapetu včetně nosné konstrukce, všech spojovacích a ochranných prostředků:</t>
  </si>
  <si>
    <t>výměra změřena kreslícím programem:814*(0,9+0,2+0,2)</t>
  </si>
  <si>
    <t>342266291R00</t>
  </si>
  <si>
    <t xml:space="preserve">Příplatek k obkladu sádrokart. za tl. desek 15 mm </t>
  </si>
  <si>
    <t>nadpraží včetně nosné konstrukce, všech spojovacích a ochranných prostředků:</t>
  </si>
  <si>
    <t>výměra změřena kreslícím programem:814*0,2</t>
  </si>
  <si>
    <t>ostění mezi pásovými okny  včetně nosné konstrukce, všech spojovacích a ochranných prostředků:</t>
  </si>
  <si>
    <t>výměra změřena kreslícím programem:1272*0,38</t>
  </si>
  <si>
    <t>342267109R00</t>
  </si>
  <si>
    <t xml:space="preserve">Obklad trámů sádrokartonem dvoustranný do 0,1/0,1m </t>
  </si>
  <si>
    <t>výměra změřena kreslícím programem:814</t>
  </si>
  <si>
    <t>342267110R00</t>
  </si>
  <si>
    <t xml:space="preserve">Obklad trámů sádrokartonem třístranný do 0,3/0,3 m </t>
  </si>
  <si>
    <t>výměra změřena kreslícím programem:1272</t>
  </si>
  <si>
    <t>347016111R00</t>
  </si>
  <si>
    <t xml:space="preserve">Předstěna SDK, tl.65mm, ocel. kce CW, 1x RB 12,5mm </t>
  </si>
  <si>
    <t>2.NP:0,6*3,4</t>
  </si>
  <si>
    <t>W49:(1,5+2*1,2)*1</t>
  </si>
  <si>
    <t>W54:(0,48+2*0,48)*2</t>
  </si>
  <si>
    <t>W48/P:(1,2+2*1,8)*7</t>
  </si>
  <si>
    <t>W48/L:(1,2+2*1,8)*10</t>
  </si>
  <si>
    <t>D10/P:(0,8+2*1,97)*1</t>
  </si>
  <si>
    <t>D11:(1,3+2*1,97)*1</t>
  </si>
  <si>
    <t>D12:(1,4+2*2,8)*1</t>
  </si>
  <si>
    <t>D13/L:(0,8+2*1,97)*1</t>
  </si>
  <si>
    <t>šířka 30 cm:-110,1*0,7</t>
  </si>
  <si>
    <t>713134211RK2</t>
  </si>
  <si>
    <t>Montáž parozábrany na stěny s přelepením spojů parotěsná zábrana standart</t>
  </si>
  <si>
    <t>3421700RR00</t>
  </si>
  <si>
    <t>Panely stěnové min. vlna tl. 200 mm panel tl. 200 mm</t>
  </si>
  <si>
    <t>dodávka a montáž panelů včetně všech spojovacích, kotevních a ochranných prostředků, lišt:</t>
  </si>
  <si>
    <t>lambda = 0,021 W/m.K :</t>
  </si>
  <si>
    <t>SZ:547,7</t>
  </si>
  <si>
    <t>JV:547,7</t>
  </si>
  <si>
    <t>3421701RR00</t>
  </si>
  <si>
    <t xml:space="preserve">Panel mezi okna šířka 200 mm, tloušťka 50 mm </t>
  </si>
  <si>
    <t>SZ:138,24</t>
  </si>
  <si>
    <t>JV:116,29</t>
  </si>
  <si>
    <t>416111127RT1</t>
  </si>
  <si>
    <t>Podhledy SDVK, kovová.kce , tl.15 mm desky exterierové, s miner.izolací tl. 260 mm</t>
  </si>
  <si>
    <t>tepelná izolace lambda = 0,036 W/m.K  tl.260 mm :</t>
  </si>
  <si>
    <t>skladba C3:17,8</t>
  </si>
  <si>
    <t>JZ:5,285*0,6</t>
  </si>
  <si>
    <t>SZ:(11,25+10,79+5,12+10,265+0,5*4)*0,6</t>
  </si>
  <si>
    <t>SV:11,190*0,6</t>
  </si>
  <si>
    <t>JZ:5,285</t>
  </si>
  <si>
    <t>SZ:(11,25+10,79+5,12+10,265+0,5*4)</t>
  </si>
  <si>
    <t>SV:11,190</t>
  </si>
  <si>
    <t>15 %:39,3675*0,15</t>
  </si>
  <si>
    <t>nadpraží :</t>
  </si>
  <si>
    <t>W49:1,5*1,2*1</t>
  </si>
  <si>
    <t>W54:0,48*0,48*2</t>
  </si>
  <si>
    <t>W48/P:1,2*1,8*7</t>
  </si>
  <si>
    <t>W48/L:1,2*1,8*10</t>
  </si>
  <si>
    <t>W50:2,4*1,8*5</t>
  </si>
  <si>
    <t>W51/L:1,5*1,8*12</t>
  </si>
  <si>
    <t>W51/P:1,5*1,8*11</t>
  </si>
  <si>
    <t>W53:1,5*3*1</t>
  </si>
  <si>
    <t>D10/P:0,8*1,97*1</t>
  </si>
  <si>
    <t>D11:1,3*1,97*1</t>
  </si>
  <si>
    <t>D12:1,4*2,8*1</t>
  </si>
  <si>
    <t>D13/L:0,8*1,97*1</t>
  </si>
  <si>
    <t>po vybourání výplní otvorů:200</t>
  </si>
  <si>
    <t>612409991RT2</t>
  </si>
  <si>
    <t>Začištění omítek kolem oken,dveří apod. s použitím suché maltové směsi</t>
  </si>
  <si>
    <t>SV světlíky nad úrovní:11,2</t>
  </si>
  <si>
    <t>SV obvodové panely:95,2</t>
  </si>
  <si>
    <t>JV:95,2</t>
  </si>
  <si>
    <t>SV:34,3</t>
  </si>
  <si>
    <t>JV:34,3+1,3</t>
  </si>
  <si>
    <t>rozlišení sokl:12,51*2+36,92*2</t>
  </si>
  <si>
    <t>MV KV 80:54,8</t>
  </si>
  <si>
    <t>MV PV 80:79,087</t>
  </si>
  <si>
    <t>MV PV 160:1265,51</t>
  </si>
  <si>
    <t>perlinka + lepidlo, silikon:271,5</t>
  </si>
  <si>
    <t>sokl:</t>
  </si>
  <si>
    <t>SZ:5,3</t>
  </si>
  <si>
    <t>JV:5,16</t>
  </si>
  <si>
    <t>SZ:5,16</t>
  </si>
  <si>
    <t>JV:4,22</t>
  </si>
  <si>
    <t>SZ:8,6-5,3</t>
  </si>
  <si>
    <t>SV:4,46</t>
  </si>
  <si>
    <t>JV:3,24</t>
  </si>
  <si>
    <t>W49:1,5*1</t>
  </si>
  <si>
    <t>W54:0,48*2</t>
  </si>
  <si>
    <t>W48/P:1,2*7</t>
  </si>
  <si>
    <t>W48/L:1,2*10</t>
  </si>
  <si>
    <t>šířka 35 cm:-22,86*0,65</t>
  </si>
  <si>
    <t>622311731RT3</t>
  </si>
  <si>
    <t>ZS ETICS, fasáda, miner.desky KV 80 mm s omítkou silikonovou</t>
  </si>
  <si>
    <t>2. tepelná izolace MV KV - lambda = 0,041 W/m.K  tl. 80 mm kotvená hmoždinkami:</t>
  </si>
  <si>
    <t>strojovna výtahu:32,4+22,4</t>
  </si>
  <si>
    <t>622311831RT3</t>
  </si>
  <si>
    <t>ZS ETICS, fasáda, miner.desky PV 80 mm s omítkou silikonovou</t>
  </si>
  <si>
    <t>2. tepelná izolace MV PV - lambda = 0,039 W/m.K  tl. 80 mm kotvená hmoždinkami:</t>
  </si>
  <si>
    <t>SZ:29,737</t>
  </si>
  <si>
    <t>JV:25,35+24</t>
  </si>
  <si>
    <t>622311835RS3</t>
  </si>
  <si>
    <t>ZS ETICS, fasáda, miner.desky PV 160 mm s omítkou silikonovou</t>
  </si>
  <si>
    <t>2. tepelná izolace MV PV - lambda = 0,039 W/m.K  tl. 160 mm kotvená hmoždinkami:</t>
  </si>
  <si>
    <t>SZ:104</t>
  </si>
  <si>
    <t>JV:121,86+36,9</t>
  </si>
  <si>
    <t>SV:504,245</t>
  </si>
  <si>
    <t>JV:498,505</t>
  </si>
  <si>
    <t>622311850RT3</t>
  </si>
  <si>
    <t>ZS ETICS, povrchová úprava ostění KZS s min.vlnou s omítkou silikonovou</t>
  </si>
  <si>
    <t>šířka 17 cm:-110,1*0,83</t>
  </si>
  <si>
    <t>622311854RT3</t>
  </si>
  <si>
    <t>ZS ETICS, ostění, miner.desky PV 40 mm s omítkou silikonovou</t>
  </si>
  <si>
    <t>šířka 18 cm:-110,1*0,82</t>
  </si>
  <si>
    <t>oprava ze 30 %:-1670,897*0,7</t>
  </si>
  <si>
    <t>LOP/L:(1,1+2*1,6)*176</t>
  </si>
  <si>
    <t>LOP/P:(1,1+2*1,6)*187</t>
  </si>
  <si>
    <t>LOPc/L:(1,1+2*1,6)*20</t>
  </si>
  <si>
    <t>LOPc/P:(1,1+2*1,6)*20</t>
  </si>
  <si>
    <t>LOPb/P:(1,1+2*1,6)*186</t>
  </si>
  <si>
    <t>LOPb/L:(1,1+2*1,6)*10</t>
  </si>
  <si>
    <t>LOP:(1,1+2*1,6)*11</t>
  </si>
  <si>
    <t>LOPc:(1,1+2*1,6)*44</t>
  </si>
  <si>
    <t>LOPP9/L:(1,1+2*2,45)*17</t>
  </si>
  <si>
    <t>LOPP9/P:(1,1+2*2,45)*32</t>
  </si>
  <si>
    <t>LOP9d/L:(1,1+2*2,45)*3</t>
  </si>
  <si>
    <t>LOP9d/P:(1,1+2*2,45)*3</t>
  </si>
  <si>
    <t>LOP9c/L:(1,1+2*2,45)*3</t>
  </si>
  <si>
    <t>LOP9c/P:(1,1+2*2,45)*3</t>
  </si>
  <si>
    <t>LOPP9:(1,1+2*2,45)*1</t>
  </si>
  <si>
    <t>LOP9b:(1,1+2*2,45)*4</t>
  </si>
  <si>
    <t>LOPP8/P:(1,1+2*3,15)*12</t>
  </si>
  <si>
    <t>LOPP8/L:(1,1+2*3,15)*6</t>
  </si>
  <si>
    <t>LOPP8:(1,1+2*3,15)*2</t>
  </si>
  <si>
    <t>LOP10:(1,1+2*0,92)*6</t>
  </si>
  <si>
    <t>LOP8b:(1,1+2*3,15)*4</t>
  </si>
  <si>
    <t>SZ:(3,15*4+10,35)*2,65</t>
  </si>
  <si>
    <t>0,45*10*2,65+1*2*2,65</t>
  </si>
  <si>
    <t>JV:(3,35*3+2,65*2)*2,45</t>
  </si>
  <si>
    <t>0,52*8*2,45</t>
  </si>
  <si>
    <t>10 %:98,89*0,1</t>
  </si>
  <si>
    <t>šířka 15 cm:-22,86*0,85</t>
  </si>
  <si>
    <t>D10/P:0,8*1*0,5</t>
  </si>
  <si>
    <t>D11:1,3*1*0,5</t>
  </si>
  <si>
    <t>D12:1,4*1*0,5</t>
  </si>
  <si>
    <t>D13/L:0,8*1*0,5</t>
  </si>
  <si>
    <t>LOP/L:1,1*176</t>
  </si>
  <si>
    <t>LOP/P:1,1*187</t>
  </si>
  <si>
    <t>LOPc/L:1,1*20</t>
  </si>
  <si>
    <t>LOPc/P:1,1*20</t>
  </si>
  <si>
    <t>LOPb/P:1,1*186</t>
  </si>
  <si>
    <t>LOPb/L:1,1*10</t>
  </si>
  <si>
    <t>LOP:1,1*11</t>
  </si>
  <si>
    <t>LOPc:1,1*44</t>
  </si>
  <si>
    <t>LOPP9/L:1,1*17</t>
  </si>
  <si>
    <t>LOPP9/P:1,1*32</t>
  </si>
  <si>
    <t>LOP9d/L:1,1*3</t>
  </si>
  <si>
    <t>LOP9d/P:1,1*3</t>
  </si>
  <si>
    <t>LOP9c/L:1,1*3</t>
  </si>
  <si>
    <t>LOP9c/P:1,1*3</t>
  </si>
  <si>
    <t>LOPP9:1,1*1</t>
  </si>
  <si>
    <t>LOP9b:1,1*4</t>
  </si>
  <si>
    <t>LOPP8/P:1,1*12</t>
  </si>
  <si>
    <t>LOPP8/L:1,1*6</t>
  </si>
  <si>
    <t>LOPP8:1,1*2</t>
  </si>
  <si>
    <t>LOP10:1,1*6</t>
  </si>
  <si>
    <t>LOP8b:1,1*4</t>
  </si>
  <si>
    <t>642200010RA0</t>
  </si>
  <si>
    <t>Vybour. otvoru dveře 1kř, překlad dle půdorysu střechy</t>
  </si>
  <si>
    <t>941941043R00</t>
  </si>
  <si>
    <t xml:space="preserve">Montáž lešení leh.řad.s podlahami,š.1,2 m, H 50 m </t>
  </si>
  <si>
    <t>SZ:40*45</t>
  </si>
  <si>
    <t>JV:40*45</t>
  </si>
  <si>
    <t>JZ:17*45</t>
  </si>
  <si>
    <t>SV:17*45</t>
  </si>
  <si>
    <t>941941292R00</t>
  </si>
  <si>
    <t xml:space="preserve">Příplatek za každý měsíc použití lešení k pol.1043 </t>
  </si>
  <si>
    <t>5 měsíců:5130*5</t>
  </si>
  <si>
    <t>941941843R00</t>
  </si>
  <si>
    <t xml:space="preserve">Demontáž lešení leh.řad.s podlahami,š.1,2 m,H 50 m </t>
  </si>
  <si>
    <t>výměra změřena kreslícím programem:814*1,2</t>
  </si>
  <si>
    <t>dle TZ, roznášecí rošt, patky k podstojkování:1</t>
  </si>
  <si>
    <t>strojovna:8</t>
  </si>
  <si>
    <t>963014949R00</t>
  </si>
  <si>
    <t xml:space="preserve">Bourání prefabrikovaných schodnic železobeton. </t>
  </si>
  <si>
    <t>SV:2,1*10</t>
  </si>
  <si>
    <t>JZ:1*5*2</t>
  </si>
  <si>
    <t>963051113R00</t>
  </si>
  <si>
    <t xml:space="preserve">Bourání ŽB stropů deskových tl. nad 8 cm </t>
  </si>
  <si>
    <t>podesty:</t>
  </si>
  <si>
    <t>SV:1,1*2,1*0,15</t>
  </si>
  <si>
    <t>JZ:1*1,5*0,15</t>
  </si>
  <si>
    <t>967031742R00</t>
  </si>
  <si>
    <t xml:space="preserve">Přisekání plošné zdiva cihelného na MC tl. 10 cm </t>
  </si>
  <si>
    <t>výměra změřena kreslícím programem -přizdívka pod terénem:</t>
  </si>
  <si>
    <t>LOP/L:1,1*1,6*176</t>
  </si>
  <si>
    <t>LOP/P:1,1*1,6*187</t>
  </si>
  <si>
    <t>LOPc/L:1,1*1,6*20</t>
  </si>
  <si>
    <t>LOPc/P:1,1*1,6*20</t>
  </si>
  <si>
    <t>LOPb/P:1,1*1,6*186</t>
  </si>
  <si>
    <t>LOPb/L:1,1*1,6*10</t>
  </si>
  <si>
    <t>LOP:1,1*1,6*11</t>
  </si>
  <si>
    <t>LOPc:1,1*1,6*44</t>
  </si>
  <si>
    <t>LOPP9/L:1,1*2,45*17</t>
  </si>
  <si>
    <t>LOPP9/P:1,1*2,45*32</t>
  </si>
  <si>
    <t>LOP9d/L:1,1*2,45*3</t>
  </si>
  <si>
    <t>LOP9d/P:1,1*2,45*3</t>
  </si>
  <si>
    <t>LOP9c/L:1,1*2,45*3</t>
  </si>
  <si>
    <t>LOP9c/P:1,1*2,45*3</t>
  </si>
  <si>
    <t>LOPP9:1,1*2,45*1</t>
  </si>
  <si>
    <t>LOP9b:1,1*2,45*4</t>
  </si>
  <si>
    <t>LOPP8/P:1,1*3,15*12</t>
  </si>
  <si>
    <t>LOPP8/L:1,1*3,15*6</t>
  </si>
  <si>
    <t>LOPP8:1,1*3,15*2</t>
  </si>
  <si>
    <t>LOP10:1,1*0,92*6</t>
  </si>
  <si>
    <t>LOP8b:1,1*3,15*4</t>
  </si>
  <si>
    <t>96900001RR00</t>
  </si>
  <si>
    <t>Vytvoření Kontrolovaného pásma na fasádách na SZ a JZ straně objektu</t>
  </si>
  <si>
    <t>v položce je zahrnut celý rozsah KP nutný k provedení demontáže veškerých materiálů z konstrukce obvodového pláště:2510</t>
  </si>
  <si>
    <t>96900002RR00</t>
  </si>
  <si>
    <t>Vytvoření podtlaku odsávacím zařízením s HEPA filtrací H13</t>
  </si>
  <si>
    <t>v položce je obsažen výkon zařízení, který je potřebný k vytvoření dostatečného podtlaku a výměny vzduchu v prostoru každého jednotlivého KP dle PD:1</t>
  </si>
  <si>
    <t>96900003RR00</t>
  </si>
  <si>
    <t xml:space="preserve">Vybudování personální a dekontaminační komory </t>
  </si>
  <si>
    <t>V položce jsou zahrnuty personální a materiálové komory pro práce na obvodovém plášti v uvažovaných dvou KP:2</t>
  </si>
  <si>
    <t>96900004RR00</t>
  </si>
  <si>
    <t xml:space="preserve">Monitoring podtlaku v průběhu provádění prací </t>
  </si>
  <si>
    <t>V položce je monitorovací zařízení pro dvě KP. V případě, že bude více jednotlivých KP je nutné aby každé jednotlivé KP mělo své monitorovací zařízení:2</t>
  </si>
  <si>
    <t>96900005RR00</t>
  </si>
  <si>
    <t xml:space="preserve">Demontáž skladby boletického panelu </t>
  </si>
  <si>
    <t>V položce je zahrnuta demontáž celé skladby obvodového pláště, vč. deskových materiálů s obsahem azbestu, :2510</t>
  </si>
  <si>
    <t>vč.demontáže okenních rámů, výměra je pohledová plocha:</t>
  </si>
  <si>
    <t>včetně jejich chemické stabilizace a balení do obalových prostředků dle PD. :</t>
  </si>
  <si>
    <t>96900006RR00</t>
  </si>
  <si>
    <t xml:space="preserve">Demontáž tepelné izolace </t>
  </si>
  <si>
    <t>V položce je zahrnuta demontáž tepelné izolace z kontrukce obvodového pláště, včetně chemické stabilizace a  balení do obalových prostředků :100</t>
  </si>
  <si>
    <t>96900007RR00</t>
  </si>
  <si>
    <t xml:space="preserve">Odvoz a likvidace NO na příslušné skládce </t>
  </si>
  <si>
    <t>V položce jsou zahrnuty veškeré přesuny materiálu, nakládka, odvoz a likvidace na příslušné skládce v souladu s PD:59</t>
  </si>
  <si>
    <t>96900008RR00</t>
  </si>
  <si>
    <t xml:space="preserve">Závěrečný monitoring dle ČSN ISO EN 16000-7 </t>
  </si>
  <si>
    <t>V položce jsou zahrnuta závěrečná měření početní koncentrace v souladu s výše uvedenou normou a PD:16</t>
  </si>
  <si>
    <t>V uvažovaných dvou KP je minimální počet náhodně odebraných vzorků stanoven na 8 ks v každém jednotlivém KP:</t>
  </si>
  <si>
    <t>96900009RR00</t>
  </si>
  <si>
    <t xml:space="preserve">Demontáž technických opatření a odvoz technologie </t>
  </si>
  <si>
    <t>972011411R00</t>
  </si>
  <si>
    <t xml:space="preserve">Vybourání otvorů strop prefa pl. 0,50 m2, tl.12 cm </t>
  </si>
  <si>
    <t>střešní buňka VZT otvor pro revizy a odvětrání:2</t>
  </si>
  <si>
    <t>výměra změřena kreslícím programem :</t>
  </si>
  <si>
    <t>999281213R00</t>
  </si>
  <si>
    <t xml:space="preserve">Přesun hmot, opravy vněj. plášťů výšky do 48 m </t>
  </si>
  <si>
    <t>711112001RZ1</t>
  </si>
  <si>
    <t>Izolace proti vlhkosti svis. nátěr ALP, za studena 1x nátěr - včetně dodávky asfaltového laku</t>
  </si>
  <si>
    <t>SZ:5,3*1,5</t>
  </si>
  <si>
    <t>SV:6*1,5</t>
  </si>
  <si>
    <t>JV:5,16*1,5</t>
  </si>
  <si>
    <t>711142559RT2</t>
  </si>
  <si>
    <t>Izolace proti vlhkosti svislá pásy přitavením 2 vrstvy - materiál ve specifikaci</t>
  </si>
  <si>
    <t>SZ:5,3*1,5*1,15</t>
  </si>
  <si>
    <t>SV:6*1,5*1,15</t>
  </si>
  <si>
    <t>JV:5,16*1,5*1,15</t>
  </si>
  <si>
    <t>62852251</t>
  </si>
  <si>
    <t>Pás modifikovaný asfalt</t>
  </si>
  <si>
    <t>SZ:5,3*2*1,15</t>
  </si>
  <si>
    <t>SV:6*2*1,15</t>
  </si>
  <si>
    <t>JV:5,16*2*1,15</t>
  </si>
  <si>
    <t>R11:325,6</t>
  </si>
  <si>
    <t>boky atik:(36,92*2+13,52*2)*0,6</t>
  </si>
  <si>
    <t>vrch atik:(36,92*2+13,52*2)*0,5</t>
  </si>
  <si>
    <t>712377000R00</t>
  </si>
  <si>
    <t>Lišta oplechování střechy  RŠ 210 mm poplastovaný plech tl. 0,6 mm - systémové řešení</t>
  </si>
  <si>
    <t>k39:18,6</t>
  </si>
  <si>
    <t>k43:27</t>
  </si>
  <si>
    <t>712377002R00</t>
  </si>
  <si>
    <t>Háková okapnice  RŠ 270 mm poplastovaný plech tl. 0,6 mm - systémové řešení</t>
  </si>
  <si>
    <t>k37:46</t>
  </si>
  <si>
    <t>k45:27</t>
  </si>
  <si>
    <t>k44:77,2</t>
  </si>
  <si>
    <t>Oplechování atiky  RŠ 500 mm poplastovaný plech tl. 0,6 mm - systémové řešení</t>
  </si>
  <si>
    <t>k48:72</t>
  </si>
  <si>
    <t>712377026R00</t>
  </si>
  <si>
    <t>Rohová lišta vnější  RŠ 400 mm poplastovaný plech tl. 0,6 mm - systémové řešení</t>
  </si>
  <si>
    <t>k38:107</t>
  </si>
  <si>
    <t>15 %:436,568*0,15</t>
  </si>
  <si>
    <t>998712105R00</t>
  </si>
  <si>
    <t xml:space="preserve">Přesun hmot pro povlakové krytiny, výšky do 48 m </t>
  </si>
  <si>
    <t>R11:325,6*2</t>
  </si>
  <si>
    <t>28375705</t>
  </si>
  <si>
    <t>Deska izolační stabilizov. EPS 150S  1000 x 500 mm</t>
  </si>
  <si>
    <t>Deklarovaný součinitel tepelné vodivosti   0,035 W/mK:</t>
  </si>
  <si>
    <t>Pevnost (napětí) v tlaku při 10% lin. def. CS(10)  150 kPa:</t>
  </si>
  <si>
    <t>R11:325,6*0,22*1,02</t>
  </si>
  <si>
    <t>boky atik:(36,92*2+13,52*2)*0,6*0,08*1,02</t>
  </si>
  <si>
    <t>vrch atik:(36,92*2+13,52*2)*0,5*0,08*1,02</t>
  </si>
  <si>
    <t>998713105R00</t>
  </si>
  <si>
    <t xml:space="preserve">Přesun hmot pro izolace tepelné, výšky do 48 m </t>
  </si>
  <si>
    <t>x24:3</t>
  </si>
  <si>
    <t>x25:5</t>
  </si>
  <si>
    <t>998721105R00</t>
  </si>
  <si>
    <t xml:space="preserve">Přesun hmot pro vnitřní kanalizaci, výšky do 48 m </t>
  </si>
  <si>
    <t>7251000RR00</t>
  </si>
  <si>
    <t>Umyvadlo, baterie, zápachová uzávěrka posun stávajícího umyvadla</t>
  </si>
  <si>
    <t>2.NP:1</t>
  </si>
  <si>
    <t>730</t>
  </si>
  <si>
    <t>Ústřední vytápění</t>
  </si>
  <si>
    <t>730 Ústřední vytápění</t>
  </si>
  <si>
    <t>7300RR00</t>
  </si>
  <si>
    <t xml:space="preserve">UT dle samostatného soupisu </t>
  </si>
  <si>
    <t>7301RR00</t>
  </si>
  <si>
    <t xml:space="preserve">MaR dle samostatného soupisu </t>
  </si>
  <si>
    <t>998762105R00</t>
  </si>
  <si>
    <t xml:space="preserve">Přesun hmot pro tesařské konstrukce, výšky do 48 m </t>
  </si>
  <si>
    <t>k42:33</t>
  </si>
  <si>
    <t>k34:0,48*2</t>
  </si>
  <si>
    <t>k32:2,4*5</t>
  </si>
  <si>
    <t>k31:1,2*17</t>
  </si>
  <si>
    <t>k33:1,5*24</t>
  </si>
  <si>
    <t>764908101R00</t>
  </si>
  <si>
    <t xml:space="preserve">Kotlík žlabový kónický,vel.žlabu 125 mm </t>
  </si>
  <si>
    <t>Dodávka a montáž podokapního půlkruhového žlabu včetně háků, čel, spojek žlabu a správkové barvy:11,3</t>
  </si>
  <si>
    <t>Dodávka a montáž kruhových odpadních trub včetně mezikusů, kolen, objímek a správkové barvy:2,6</t>
  </si>
  <si>
    <t>764908321RT3</t>
  </si>
  <si>
    <t>Oplechování parapetů, rš 265 mm, žárově pozink plech tl. 0,7 mm poplastovaný</t>
  </si>
  <si>
    <t>764908325RT3</t>
  </si>
  <si>
    <t>Oplechování parapetů, rš 405 mm, žárově pozink plech tl. 0,7 mm poplastovaný</t>
  </si>
  <si>
    <t>764908460RT3</t>
  </si>
  <si>
    <t>Krycí lišta - ukončení LOPN rš 60 mm žárově pozink plech tl. 0,7 mm poplastovaný</t>
  </si>
  <si>
    <t>k35:36</t>
  </si>
  <si>
    <t>764908461RT3</t>
  </si>
  <si>
    <t>Oplechování sloupů na střeše rš 250 mm žárově pozink plech tl. 0,7 mm poplastovaný</t>
  </si>
  <si>
    <t>včetně objímek:</t>
  </si>
  <si>
    <t>764908462RT3</t>
  </si>
  <si>
    <t>Lemovací plech - nadpraží LOPN rš 320 mm žárově pozink plech tl. 1,0 mm poplastovaný</t>
  </si>
  <si>
    <t>k41:900</t>
  </si>
  <si>
    <t>764908463RT3</t>
  </si>
  <si>
    <t>Lemovací plech - nadpraží LOPN rš 350 mm žárově pozink plech tl. 1,0 mm poplastovaný</t>
  </si>
  <si>
    <t>k40:900</t>
  </si>
  <si>
    <t>764908465RT3</t>
  </si>
  <si>
    <t>Okapnice - ukončení LOPN rš 430 mm žárově pozink plech tl. 0,7 mm poplastovaný</t>
  </si>
  <si>
    <t>k36:36</t>
  </si>
  <si>
    <t>764908466RT3</t>
  </si>
  <si>
    <t>Krycí lišta příčného spoje panelů rš 371 mm žárově pozink plech tl. 0,7 mm poplastovaný</t>
  </si>
  <si>
    <t>k46:246,9</t>
  </si>
  <si>
    <t>764908467RT3</t>
  </si>
  <si>
    <t>Krycí lišta příčného spoje panelů rš 100 mm žárově pozink plech tl. 0,7 mm poplastovaný</t>
  </si>
  <si>
    <t>k47:63,7</t>
  </si>
  <si>
    <t>998764105R00</t>
  </si>
  <si>
    <t xml:space="preserve">Přesun hmot pro klempířské konstr., výšky do 48 m </t>
  </si>
  <si>
    <t>998766105R00</t>
  </si>
  <si>
    <t xml:space="preserve">Přesun hmot pro truhlářské konstr., výšky do 48 m </t>
  </si>
  <si>
    <t>mříže na světlíky:12*30</t>
  </si>
  <si>
    <t>schodiště SV:200</t>
  </si>
  <si>
    <t>schodiště JZ:200</t>
  </si>
  <si>
    <t>stěny 1.NP:3,1*2,2*10+3,1*4*10</t>
  </si>
  <si>
    <t>arch. prvky 1.NP:29*150</t>
  </si>
  <si>
    <t>dle výpisu zámečnických konstrukcí výrobků, včetně všech spojovacích a ochranných prostředků:5</t>
  </si>
  <si>
    <t>z11:3,2*0,49*2</t>
  </si>
  <si>
    <t>z12:3,35*0,49*3</t>
  </si>
  <si>
    <t>z13:3,25*0,39*6</t>
  </si>
  <si>
    <t>z14:3,25*1,4*1</t>
  </si>
  <si>
    <t>767314153RR00</t>
  </si>
  <si>
    <t xml:space="preserve">D+M schůdky na střechu 2x stupeň 185x300 mm </t>
  </si>
  <si>
    <t>z19:1</t>
  </si>
  <si>
    <t>žárově zinkovaná ocel:</t>
  </si>
  <si>
    <t>pochozí:</t>
  </si>
  <si>
    <t>stupně a podesta - pororošt oko 20x20 mm,nosná páska 20x3 mm, sloupky 30x30 mm x 4:</t>
  </si>
  <si>
    <t>767314154RR00</t>
  </si>
  <si>
    <t>D+M zakládací lišta LOPN kotva pro založení panelu tl. 3 mm</t>
  </si>
  <si>
    <t>z20:749</t>
  </si>
  <si>
    <t>767314155RR00</t>
  </si>
  <si>
    <t>D+M nové ocelové schodiště stupně 10x164x280 mm</t>
  </si>
  <si>
    <t>z15:1</t>
  </si>
  <si>
    <t>všechny montážní spoje šroubované, schodnice U260:</t>
  </si>
  <si>
    <t>stupně  - pororošt oko 30x30 mm,nosná páska 30x3 mm:</t>
  </si>
  <si>
    <t>podesta - pororošt 30x30 mm, nosná páska 30x3 mm:</t>
  </si>
  <si>
    <t>zábradlí - výška 900 mm, sloupky ocel. profil 40x40 mm,madlo ocel profil 40x20 mm, výplň ocel D 15 mm po 150 mm:</t>
  </si>
  <si>
    <t>kotvení zábradlí z boku:</t>
  </si>
  <si>
    <t>nosná kce podesty stávající ocel profil I180:</t>
  </si>
  <si>
    <t>767314156RR00</t>
  </si>
  <si>
    <t>D+M nové ocelové schodiště stupně 6x161x280 mm</t>
  </si>
  <si>
    <t>z16:1</t>
  </si>
  <si>
    <t>nosná kce podesty stávající podezdívky:</t>
  </si>
  <si>
    <t>ocelová vrátka na panty v rohu podesty výška 900 mm - sloupky a příčle 40x40 mm, madlo 40x20 mm:</t>
  </si>
  <si>
    <t>767314157RR00</t>
  </si>
  <si>
    <t xml:space="preserve">D+M ochranné mříže 4000x3100 mm </t>
  </si>
  <si>
    <t>z17:1</t>
  </si>
  <si>
    <t>všechny montážní spoje svařované:</t>
  </si>
  <si>
    <t>ocel. rám 50x30 mm:</t>
  </si>
  <si>
    <t>vodorovné příčle 30x30 mm:</t>
  </si>
  <si>
    <t>rám váplně tahokov 20x20 mm:</t>
  </si>
  <si>
    <t>výplň tahokov 20x15 mm- 1,5x1,5 mm tl.:</t>
  </si>
  <si>
    <t>kování klika se zámkem:</t>
  </si>
  <si>
    <t>kotvení mříže přes ZS - příprava kotvení před zateplením:</t>
  </si>
  <si>
    <t>767314158RR00</t>
  </si>
  <si>
    <t xml:space="preserve">D+M ochranné mříže 2200x3100 mm </t>
  </si>
  <si>
    <t>z18:1</t>
  </si>
  <si>
    <t>767314159RR00</t>
  </si>
  <si>
    <t xml:space="preserve">Dmtž+zpětná mtž ocel schůdků </t>
  </si>
  <si>
    <t>půdorys střechy:</t>
  </si>
  <si>
    <t>12R+13R:10</t>
  </si>
  <si>
    <t>767314160RR00</t>
  </si>
  <si>
    <t xml:space="preserve">Dmtž+zpětná mtž a doplnění zábradlí </t>
  </si>
  <si>
    <t>dle pohledů:</t>
  </si>
  <si>
    <t>31 F:36*2+13*2</t>
  </si>
  <si>
    <t>23 F:7</t>
  </si>
  <si>
    <t>767314161RR00</t>
  </si>
  <si>
    <t>Dmtž+zpětná mtž ocel schůdků úprava, odřezání jednoho stupně</t>
  </si>
  <si>
    <t>32F:1</t>
  </si>
  <si>
    <t>767995RR00</t>
  </si>
  <si>
    <t>Výroba a montáž kov. atypických konstr. včetně dodávky ocel. profilů</t>
  </si>
  <si>
    <t>dle statiky - ztužení LOP:</t>
  </si>
  <si>
    <t>včetně všech spojovacích a ochranných prostředků ( šrouby, podložky, nátěr apod.):</t>
  </si>
  <si>
    <t>L 80/50/8 mm - výška patra 4,5 m:31*4,5*8,2</t>
  </si>
  <si>
    <t>L 75/50/5 mm - výška patra 3,6 m:12*3,6*5,65</t>
  </si>
  <si>
    <t>plech 100/100/2,5 mm :2250*0,1*0,1*20</t>
  </si>
  <si>
    <t>z21 - jekl 60/60/6:2,8*9,167*1,05</t>
  </si>
  <si>
    <t>767996RR00</t>
  </si>
  <si>
    <t>Demontáž a montáž kov. atypických konstr. včetně úpravy ocel. profilů</t>
  </si>
  <si>
    <t>L 40/40/2,5 mm - vyřezávané profily:750*2*1,2*1,84</t>
  </si>
  <si>
    <t>998767105R00</t>
  </si>
  <si>
    <t xml:space="preserve">Přesun hmot pro zámečnické konstr., výšky do 48 m </t>
  </si>
  <si>
    <t>769611113Slo</t>
  </si>
  <si>
    <t>izolační zasklení, sklo dle výpisu výplní, bezpečnostní zámek umožňující větrání, generální klíč:</t>
  </si>
  <si>
    <t>769611116S00</t>
  </si>
  <si>
    <t>Montáž a dodávka vnitřních žaluzií dle popisu výplně otvorů</t>
  </si>
  <si>
    <t>769611129S00</t>
  </si>
  <si>
    <t>Montáž a dodávka vnitřní zatmavovací folie dle popisu výplně otvorů</t>
  </si>
  <si>
    <t>Al dveře dle popisu výplní otvorů  ( obecné požadavky):</t>
  </si>
  <si>
    <t>1.PP:(35*6+12,5*8)*3,2</t>
  </si>
  <si>
    <t>1.NP:(35*6+12,5*8)*3,2*12</t>
  </si>
  <si>
    <t>2.NP - 13.NP:35,5*12,5*12</t>
  </si>
  <si>
    <t>strojovna:4</t>
  </si>
  <si>
    <t>M2115</t>
  </si>
  <si>
    <t xml:space="preserve">Dmtž +zpětná  mtž dvířka </t>
  </si>
  <si>
    <t>strojovna:12</t>
  </si>
  <si>
    <t>M21E</t>
  </si>
  <si>
    <t>půdorys střechy:25</t>
  </si>
  <si>
    <t>strojovna JZ + SV:10*3+3*2+3,5*6+7,5*4</t>
  </si>
  <si>
    <t>SV:41*2</t>
  </si>
  <si>
    <t>M2225111</t>
  </si>
  <si>
    <t>Změny vyvolané zateplením na zařízení v majetku společnosti Datonet</t>
  </si>
  <si>
    <t>M2225112</t>
  </si>
  <si>
    <t>Změny vyvolané zateplením na zařízení v majetku společnosti T-Mobile</t>
  </si>
  <si>
    <t>M2225113</t>
  </si>
  <si>
    <t>Změny vyvolané zateplením na zařízení v majetku společnosti Vodafone</t>
  </si>
  <si>
    <t>x21:0,5*0,26*4</t>
  </si>
  <si>
    <t>x22:3,14*0,25*0,25*1</t>
  </si>
  <si>
    <t>M24147</t>
  </si>
  <si>
    <t>Poklop pro revizi VZT zateplený 650x650 mm Uw = 1,1 W/m2K</t>
  </si>
  <si>
    <t>x23:7</t>
  </si>
  <si>
    <t>M24148</t>
  </si>
  <si>
    <t>Poklop s uzamykatelný zámkem 1100x350 mm ocelový poklop</t>
  </si>
  <si>
    <t>x26:1</t>
  </si>
  <si>
    <t>M24149</t>
  </si>
  <si>
    <t>Vyústění VZT, prodloužení na střechu budníku nové odvětrání 260x500 mm</t>
  </si>
  <si>
    <t>x27:3</t>
  </si>
  <si>
    <t>dle půdorysu střechy:1</t>
  </si>
  <si>
    <t>979011121R00</t>
  </si>
  <si>
    <t xml:space="preserve">Příplatek za každé další podlaží </t>
  </si>
  <si>
    <t>SO 04 2 VN</t>
  </si>
  <si>
    <t>SO 04 2 VN Vedlejší náklady</t>
  </si>
  <si>
    <t>09</t>
  </si>
  <si>
    <t>Nájemné pozemku pod jeřábem 6 měsíců</t>
  </si>
  <si>
    <t>Jaselská 826</t>
  </si>
  <si>
    <t>Kolín</t>
  </si>
  <si>
    <t>28002</t>
  </si>
  <si>
    <t>Soupis prací</t>
  </si>
  <si>
    <t>Soupis vypracoval :</t>
  </si>
  <si>
    <t>PASAPO s.r.o.</t>
  </si>
  <si>
    <t>Pavel Šafář</t>
  </si>
  <si>
    <t>Cenová soustava RTS DATA</t>
  </si>
  <si>
    <t>Cenová úroveň RTS 16/I</t>
  </si>
  <si>
    <t>ROZPOČET</t>
  </si>
  <si>
    <t>Stavba:</t>
  </si>
  <si>
    <t>Objekt:</t>
  </si>
  <si>
    <t>Místo:</t>
  </si>
  <si>
    <t>Jaselská 826,280 02 Kolín</t>
  </si>
  <si>
    <t>Datum:</t>
  </si>
  <si>
    <t>Objednavatel:</t>
  </si>
  <si>
    <t>ENERGY BENEFIT CENTRE</t>
  </si>
  <si>
    <t>Projektant:</t>
  </si>
  <si>
    <t>Zhotovitel:</t>
  </si>
  <si>
    <t>Zpracovatel:</t>
  </si>
  <si>
    <t>PČ</t>
  </si>
  <si>
    <t>Typ</t>
  </si>
  <si>
    <t>Kód</t>
  </si>
  <si>
    <t>Popis</t>
  </si>
  <si>
    <t>Množství</t>
  </si>
  <si>
    <t>J.cena [CZK]</t>
  </si>
  <si>
    <t>Cena celkem
[CZK]</t>
  </si>
  <si>
    <t>Náklady z rozpočtu</t>
  </si>
  <si>
    <t>PSV - Práce a dodávky PSV</t>
  </si>
  <si>
    <t xml:space="preserve">    744 - Elektromontáže - rozvody vodičů měděných</t>
  </si>
  <si>
    <t>K</t>
  </si>
  <si>
    <t>74418R003</t>
  </si>
  <si>
    <t>Zajištění uzemnění jímacího vedení a lešení v průběhu prací</t>
  </si>
  <si>
    <t>74418R004</t>
  </si>
  <si>
    <t>Revize</t>
  </si>
  <si>
    <t>74418R005</t>
  </si>
  <si>
    <t xml:space="preserve">demontáž hromosvodu </t>
  </si>
  <si>
    <t>74418R006</t>
  </si>
  <si>
    <t>Demontáž stáv. podpěr svodového vodiče do zdi</t>
  </si>
  <si>
    <t>74418R007</t>
  </si>
  <si>
    <t>Demontáž stáv. držáků ochranných trubek uzem. vedení</t>
  </si>
  <si>
    <t>74421R008</t>
  </si>
  <si>
    <t>Likvidace demont. materiálu</t>
  </si>
  <si>
    <t>Zateplení SOŠIS A SOU KOLÍN</t>
  </si>
  <si>
    <t>U2</t>
  </si>
  <si>
    <t>PAVILON B ŠKOLA</t>
  </si>
  <si>
    <t>REKAPITULACE - SILNOPROUD</t>
  </si>
  <si>
    <t>UPRAVENÉ  ROZPOČTOVÉ  NÁKLADY</t>
  </si>
  <si>
    <t>1.</t>
  </si>
  <si>
    <t>El. montáže dle 21 M</t>
  </si>
  <si>
    <t>2.</t>
  </si>
  <si>
    <t>Materiál nosný</t>
  </si>
  <si>
    <t>3.</t>
  </si>
  <si>
    <t>Podružný materiál = 5% z materiálu nosného</t>
  </si>
  <si>
    <t>4.</t>
  </si>
  <si>
    <t>Pomocné práce = 3% z ceníku 21 M a materiálu</t>
  </si>
  <si>
    <t>5.</t>
  </si>
  <si>
    <t>6.</t>
  </si>
  <si>
    <t>Ceník VC 7/32</t>
  </si>
  <si>
    <t>7.</t>
  </si>
  <si>
    <t>Ceník - rozvaděče</t>
  </si>
  <si>
    <t>8.</t>
  </si>
  <si>
    <t>Ceník - revize výchozí</t>
  </si>
  <si>
    <t>A</t>
  </si>
  <si>
    <t>CELKEM URN</t>
  </si>
  <si>
    <t>10.</t>
  </si>
  <si>
    <t>Hodinová zúčtovací sazba</t>
  </si>
  <si>
    <t>B</t>
  </si>
  <si>
    <t>CELKEM URN + HZS</t>
  </si>
  <si>
    <t>Příplatek za recyklaci - nová svítidla 99 ks</t>
  </si>
  <si>
    <t>13.</t>
  </si>
  <si>
    <t>Příplatek za recyklaci - světel. Zdroje 364 ks</t>
  </si>
  <si>
    <t>NÁKLADY CELKEM</t>
  </si>
  <si>
    <t>VC 7/155 CENÍK 21M - ELEKTROMONTÁŽE</t>
  </si>
  <si>
    <t>poř.č.</t>
  </si>
  <si>
    <t>číslo pol.</t>
  </si>
  <si>
    <t>popis položky</t>
  </si>
  <si>
    <t>m.j.</t>
  </si>
  <si>
    <t>počet</t>
  </si>
  <si>
    <t>jed. cena</t>
  </si>
  <si>
    <t>celkem</t>
  </si>
  <si>
    <t>krab.univerzální KU 68-1901</t>
  </si>
  <si>
    <t>krab.univerální KU 68-1903 vč. zapojení</t>
  </si>
  <si>
    <t>krab.rozvodka ABOX 025 802-407 IP 65 vč.zapoj.</t>
  </si>
  <si>
    <t>ukončený vývod pro napájení žaluzii</t>
  </si>
  <si>
    <t>ukončený vývody pro RVZT</t>
  </si>
  <si>
    <t>odvíčkování/zavíčkování krabice - víčko na závit</t>
  </si>
  <si>
    <t>odvíčkování/zavíčkování krabice - víčko na šrouby</t>
  </si>
  <si>
    <t>osazení hmoždinky HM 8 do pál.cihel/stř.tv.kamene</t>
  </si>
  <si>
    <t>vysekání otvoru pro novou skříň 3U-21</t>
  </si>
  <si>
    <t>CYKY-03x1,5 mm2 750V (PU)</t>
  </si>
  <si>
    <t>CYKY-J3x1,5 mm2 750V (PU)</t>
  </si>
  <si>
    <t>CYKY-J5x6 mm2 750V (PU)</t>
  </si>
  <si>
    <t>CYKY-J5x10 mm2 750V (PU)</t>
  </si>
  <si>
    <t>CYKY-J5x16 mm2 750V (PU)</t>
  </si>
  <si>
    <t>CYKY-J5x1,5 mm2 750V (PU)</t>
  </si>
  <si>
    <t>ukonč.vod.CU/Al v přípoj.bodě vč.zap.konce do 2,5 mm2</t>
  </si>
  <si>
    <t>ukonč.vod.CU v rozváděči vč.zap.konce 16 mm2</t>
  </si>
  <si>
    <t>spín.zapuš.3558-A01340 TANGO řaz.1/0,1/0S,1/0So</t>
  </si>
  <si>
    <t>spín.zapuš.prost.obyč. TANGO řaz.1</t>
  </si>
  <si>
    <t>spín.zapuš.prost.obyč. TANGO řaz.5</t>
  </si>
  <si>
    <t>spín.zapuš.prost.obyč. TANGO řaz.6</t>
  </si>
  <si>
    <t>svít.žár. OSMONT IN-12 DU2/040 1x60W IP 43</t>
  </si>
  <si>
    <t>svít.zář. MODUS LLX 2x36W ,el.předřadník závěs</t>
  </si>
  <si>
    <t xml:space="preserve">svít.zář. MODUS LLX1x36,nízký,el.předřadník </t>
  </si>
  <si>
    <t>svít.zář. asymetrické ZC 136/ASZK 1x36W IP 40 závěs</t>
  </si>
  <si>
    <t>svít.zář. MODUS V3236EP 2x36W IP65</t>
  </si>
  <si>
    <t>ochranné pospojení vodičem CY 4 mm2 (pu)</t>
  </si>
  <si>
    <t xml:space="preserve"> zprovoznění VZT</t>
  </si>
  <si>
    <t>lišta LV18x13</t>
  </si>
  <si>
    <t>parapetní kanál EIP 110x60-2000</t>
  </si>
  <si>
    <t>zprovoznění žaluzii/naprogramování</t>
  </si>
  <si>
    <t>Celkem</t>
  </si>
  <si>
    <t>MONTÁŽNÍ MATERIÁL</t>
  </si>
  <si>
    <t>00314</t>
  </si>
  <si>
    <t>krabice KU 68-1901 přístrojová</t>
  </si>
  <si>
    <t>20017</t>
  </si>
  <si>
    <t>sádra stavební (balení 30kg)</t>
  </si>
  <si>
    <t>00316</t>
  </si>
  <si>
    <t>krabice KU 68-1903 rozvodná</t>
  </si>
  <si>
    <t>00028</t>
  </si>
  <si>
    <t>krabice ABOX 025 802-407 z PH se svorkou IP65</t>
  </si>
  <si>
    <t>05151</t>
  </si>
  <si>
    <t>hmoždinka HM 8/1 do tvrdých materiálů s vrutem</t>
  </si>
  <si>
    <t>02920</t>
  </si>
  <si>
    <t>CYKY-03x1,5 mm2</t>
  </si>
  <si>
    <t>33914</t>
  </si>
  <si>
    <t>CYKY-J3x1,5 mm2</t>
  </si>
  <si>
    <t>02945</t>
  </si>
  <si>
    <t>CYKY-J5x6 mm2</t>
  </si>
  <si>
    <t>02946</t>
  </si>
  <si>
    <t>CYKY-J5x10- mm2</t>
  </si>
  <si>
    <t>02947</t>
  </si>
  <si>
    <t>CYKY-J5x16 mm2</t>
  </si>
  <si>
    <t>02960</t>
  </si>
  <si>
    <t>CYKY-J5x1,5 mm2</t>
  </si>
  <si>
    <t>00723</t>
  </si>
  <si>
    <t>spínač 3558-A01340 ABB přístroj řaz.1/0, 1/OS, 1/OSo</t>
  </si>
  <si>
    <t>01707</t>
  </si>
  <si>
    <t>kryt 3558A-A651 B TANGO jednoduchý</t>
  </si>
  <si>
    <t>01710</t>
  </si>
  <si>
    <t>rámeček 3901A-B10 B TANGO 1.násobný</t>
  </si>
  <si>
    <t>01700</t>
  </si>
  <si>
    <t>spínač 3558-A01340 ABB přístroj řaz.1,1So</t>
  </si>
  <si>
    <t>01702</t>
  </si>
  <si>
    <t>spínač 3558-A05340 ABB přístorj řaz.5</t>
  </si>
  <si>
    <t>01708</t>
  </si>
  <si>
    <t>kryt 3558A-A652 B TANGO dělený</t>
  </si>
  <si>
    <t>01703</t>
  </si>
  <si>
    <t>spínač 3558-A06340 ABB přístroj řaz 6,6So</t>
  </si>
  <si>
    <t>01705</t>
  </si>
  <si>
    <t>přijmač pro žaluzie aktor WS305</t>
  </si>
  <si>
    <t>01704</t>
  </si>
  <si>
    <t>bezdrátový 4k vysílač pro žaluzie tl WS330</t>
  </si>
  <si>
    <t>37288</t>
  </si>
  <si>
    <t>E/ svít.zář.OSMONT IN-12 DU2/040 1x60W IP43</t>
  </si>
  <si>
    <t>01183</t>
  </si>
  <si>
    <t>žárovka OSRAM 60KL 60W E27 čirá</t>
  </si>
  <si>
    <t>37292</t>
  </si>
  <si>
    <t xml:space="preserve">B/svít.zář.MODUS LLX1x36 nízký, el.předřadník </t>
  </si>
  <si>
    <t>01237</t>
  </si>
  <si>
    <t xml:space="preserve">trubice OSRAM L36/865 G13 </t>
  </si>
  <si>
    <t xml:space="preserve">A/svít.zář.MODUS LLX2x36 nízký, el.předřadník,stávající </t>
  </si>
  <si>
    <t>37143</t>
  </si>
  <si>
    <t>šňůra kroucená připojovací 3Cx1,5</t>
  </si>
  <si>
    <t>37142</t>
  </si>
  <si>
    <t>závěs lankový 1,5m 2x lanko + 2x klobouček</t>
  </si>
  <si>
    <t xml:space="preserve">A/svít.zář.MODUS LLX2x36 nízký, el.předřadník,nový </t>
  </si>
  <si>
    <t>37283</t>
  </si>
  <si>
    <t>D/svít.zář.MODUS V3236EP 2x36W IP65</t>
  </si>
  <si>
    <t>trubice OSRAM L36/865 G13</t>
  </si>
  <si>
    <t>C/ svít.zář.asymetrické ZC136/ASZK 1x36W stávající</t>
  </si>
  <si>
    <t xml:space="preserve">trubice OSRAM L36W/865 G13 </t>
  </si>
  <si>
    <t>závěs lankový 1m 2x lanko + 2x klobouček</t>
  </si>
  <si>
    <t>33736</t>
  </si>
  <si>
    <t>CY 4 mm2 zelenožlutý</t>
  </si>
  <si>
    <t>09986</t>
  </si>
  <si>
    <t>Výzbroj rozváděče RVZ</t>
  </si>
  <si>
    <t>09988</t>
  </si>
  <si>
    <t>lišta LV 18x13</t>
  </si>
  <si>
    <t>09989</t>
  </si>
  <si>
    <t>Prořez 5%</t>
  </si>
  <si>
    <t>Podružný materiál 5% z nosného materiálu</t>
  </si>
  <si>
    <t>Materiál celkem</t>
  </si>
  <si>
    <t>VC - 7/32 - ROZVADĚČE</t>
  </si>
  <si>
    <t>A-9100-2</t>
  </si>
  <si>
    <t>Montáž zapuštěného rozváděče do váhy 100kg</t>
  </si>
  <si>
    <t>N-7321-1</t>
  </si>
  <si>
    <t>Kontrola rozváděče RVZT vč. vystavení atestu</t>
  </si>
  <si>
    <t>Výroba rozváděče RVZT</t>
  </si>
  <si>
    <t>Dozbrojení hl.rozvaděče RH</t>
  </si>
  <si>
    <t>Dozbrojení patrových  rozvaděčů o IR</t>
  </si>
  <si>
    <t>CENÍK VC - 7/161/89 - M</t>
  </si>
  <si>
    <t>Výchozí revize el. zařízení dle ČSN 331500</t>
  </si>
  <si>
    <t>hod.</t>
  </si>
  <si>
    <t>Spolupráce s revizním technikem</t>
  </si>
  <si>
    <t>Práce neuvedené v ceníku</t>
  </si>
  <si>
    <t>Zabezpečení pracoviště</t>
  </si>
  <si>
    <t>Spolupráce s ostatními profesemi</t>
  </si>
  <si>
    <t>Příprava ke komplexní zkoušce a zkušební provoz</t>
  </si>
  <si>
    <t>Demontáž stávající silnoproudé elektroinstalace</t>
  </si>
  <si>
    <t>9.</t>
  </si>
  <si>
    <t>Stavební rozpočet</t>
  </si>
  <si>
    <t>Název stavby:</t>
  </si>
  <si>
    <t>Snížení energetické náročnosti budovy SOŠIS a SOU Kolín, Pavilon B - škola</t>
  </si>
  <si>
    <t>Objednatel:</t>
  </si>
  <si>
    <t>Středočeský kraj, Krajský úřad, Zborovská 11, 150 21 Praha 5</t>
  </si>
  <si>
    <t>Druh stavby:</t>
  </si>
  <si>
    <t>Vzduchotechnika</t>
  </si>
  <si>
    <t>Lokalita:</t>
  </si>
  <si>
    <t>Zpracoval:</t>
  </si>
  <si>
    <t>Zpracováno dne:</t>
  </si>
  <si>
    <t>Jednotka</t>
  </si>
  <si>
    <t>Cena jedn.</t>
  </si>
  <si>
    <t>Zařízení č. 1 - Větrání učeben - Pavilon B - 1. NP</t>
  </si>
  <si>
    <t>VZT jednotky</t>
  </si>
  <si>
    <t>Kompaktní přívodní a odvodní VZT jednotka s rotačním rekuperátorem, průtok 3000 m3/h - 250 Pa, podstropní provedení, kapsové filtry přívod/odvod vzduchu F7/F5, vodní ohřívač, rotační rekuperátor s vysokou účinností (min. 80 %), ventilátory s nízkoenergetickými EC motory, automatická regulace průtoku vzduchu, automatická protimrazová ochrana, plynulé nastavení průtoku, připojovací rozměr 4 x Ø 500, rozměr 2000x1450x740 (dxšxv)</t>
  </si>
  <si>
    <t>Sada pro řízení VZT jednotky dle konstantního tlaku (VAV)</t>
  </si>
  <si>
    <t>Směšovací uzel včetně oběhového čerpadla (0,0635 l/s, 5,6 kPa), servopohon 24 V</t>
  </si>
  <si>
    <t>Komponenty</t>
  </si>
  <si>
    <t>Klapka uzavírací, kruhová, materiál PZ plech, třída těsnosti 3, včetně servopohonu 24 V, s havarijní pružinovou funkcí, Ø 450</t>
  </si>
  <si>
    <t>Regulátor variabilního průtoku vzduchu, kruhový, materiál PZ plech, včetně servopohonu 24 V, komunikace ModBus, Ø 250</t>
  </si>
  <si>
    <t>Regulátor variabilního průtoku vzduchu, kruhový, materiál PZ plech, včetně servopohonu 24 V, komunikace ModBus, Ø 200</t>
  </si>
  <si>
    <t>Tlumič hluku, kruhový, Ø 450, l=1000 mm, tl. izolace 50 mm, plášť PZ plech</t>
  </si>
  <si>
    <t>Tlumič hluku, kruhový, Ø 250, l=900 mm, tl. izolace 50 mm, plášť PZ plech</t>
  </si>
  <si>
    <t>Tlumič hluku, kruhový, Ø 200, l=600 mm, tl. izolace 50 mm, plášť PZ plech</t>
  </si>
  <si>
    <t xml:space="preserve">Potrubí </t>
  </si>
  <si>
    <t>VZT potrubí ze spirálně vinutého PZ plechu, Ø 450 mm, včetně objímek a montáže</t>
  </si>
  <si>
    <t>VZT potrubí ze spirálně vinutého PZ plechu, Ø 400 mm, včetně objímek a montáže</t>
  </si>
  <si>
    <t>VZT potrubí ze spirálně vinutého PZ plechu, Ø 355 mm, včetně objímek a montáže</t>
  </si>
  <si>
    <t>VZT potrubí ze spirálně vinutého PZ plechu, Ø 315 mm, včetně objímek a montáže</t>
  </si>
  <si>
    <t>VZT potrubí ze spirálně vinutého PZ plechu, Ø 250 mm, včetně objímek a montáže</t>
  </si>
  <si>
    <t>VZT potrubí ze spirálně vinutého PZ plechu, Ø 200 mm, včetně objímek a montáže</t>
  </si>
  <si>
    <t>Tepelná a hluková izolace tl. 40 mm</t>
  </si>
  <si>
    <t>Tvarovky</t>
  </si>
  <si>
    <r>
      <t xml:space="preserve">Přechod symetrický, </t>
    </r>
    <r>
      <rPr>
        <sz val="11"/>
        <color theme="1"/>
        <rFont val="Calibri"/>
        <family val="2"/>
      </rPr>
      <t>Ø 450 - 560x500</t>
    </r>
  </si>
  <si>
    <t>Oblouk kruhový lisovaný, Ø 450, 90°</t>
  </si>
  <si>
    <t>Oblouk kruhový lisovaný, Ø 250, 90°</t>
  </si>
  <si>
    <t>Oblouk kruhový lisovaný, Ø 250, 45°</t>
  </si>
  <si>
    <t>Oblouk kruhový lisovaný, Ø 200, 90°</t>
  </si>
  <si>
    <t>Oblouk kruhový lisovaný, Ø 200, 45°</t>
  </si>
  <si>
    <t>Záslep kruhový vnitřní Ø 250</t>
  </si>
  <si>
    <t>Záslep kruhový vnitřní Ø 200</t>
  </si>
  <si>
    <t>Redukce osová krátká, Ø 500 /  Ø 450</t>
  </si>
  <si>
    <t>Redukce osová krátká, Ø 450 / Ø 400</t>
  </si>
  <si>
    <t>Redukce osová krátká, Ø 400 / Ø 355</t>
  </si>
  <si>
    <t>Redukce osová krátká, Ø 355 / Ø 315</t>
  </si>
  <si>
    <t>Redukce osová krátká, Ø 315 / Ø 200</t>
  </si>
  <si>
    <t>Odbočka kruhová, Ø 450 / Ø 450 / Ø 250</t>
  </si>
  <si>
    <t>Odbočka kruhová, Ø 400 / Ø 400 / Ø 250</t>
  </si>
  <si>
    <t>Odbočka kruhová, Ø 355 / Ø 355 / Ø 250</t>
  </si>
  <si>
    <t>Odbočka kruhová, Ø 315 / Ø 315 / Ø 250</t>
  </si>
  <si>
    <t>Odbočka kruhová, Ø 200 / Ø 200 / Ø 200</t>
  </si>
  <si>
    <t>Tvarovky čtyřhranné pozink sk. 1</t>
  </si>
  <si>
    <t>Příslušenství</t>
  </si>
  <si>
    <t>Pružná manžeta, Ø 500</t>
  </si>
  <si>
    <t>Žaluzie protidešťová, 560 x 500, materiál PZ plech</t>
  </si>
  <si>
    <t>Výfukový kus, 560 x 500, materiál PZ plech</t>
  </si>
  <si>
    <t>Vyústka dvouřadá s regulací 500x150, materiál PZ plech, nastavitelné lamely, vč. nástřiku RAL</t>
  </si>
  <si>
    <t>Vyústka jednořadá s regulací 500x150, materiál PZ plech, nastavitelné lamely, vč. nástřiku RAL</t>
  </si>
  <si>
    <t>Vyústka dvouřadá s regulací 400x150, materiál PZ plech, nastavitelné lamely, vč. nástřiku RAL</t>
  </si>
  <si>
    <t>Vyústka jednořadá s regulací 400x150, materiál PZ plech, nastavitelné lamely, vč. nástřiku RAL</t>
  </si>
  <si>
    <t>Zařízení č. 2 - Větrání učeben - Pavilon B - 2. NP</t>
  </si>
  <si>
    <t>Kompaktní přívodní a odvodní VZT jednotka s rotačním rekuperátorem, průtok 1875 m3/h - 250 Pa, podstropní provedení, kapsové filtry přívod/odvod vzduchu F7/F5, vodní ohřívač, rotační rekuperátor s vysokou účinností (min. 80 %), ventilátory s nízkoenergetickými EC motory, automatická regulace průtoku vzduchu, automatická protimrazová ochrana, plynulé nastavení průtoku, připojovací rozměr 4 x Ø 400, rozměr 1900x1260x640 (dxšxv)</t>
  </si>
  <si>
    <t>Směšovací uzel včetně oběhového čerpadla (0,045 l/s, 2,3 kPa), servopohon 24 V</t>
  </si>
  <si>
    <t>Klapka uzavírací, kruhová, materiál PZ plech, třída těsnosti 3, včetně servopohonu 24 V, s havarijní pružinovou funkcí, Ø 355</t>
  </si>
  <si>
    <t>Tlumič hluku, kruhový, Ø 355, l=1000 mm, tl. izolace 50 mm, plášť PZ plech</t>
  </si>
  <si>
    <t>VZT potrubí ze spirálně vinutého PZ plechu, Ø 355 mm</t>
  </si>
  <si>
    <t>VZT potrubí ze spirálně vinutého PZ plechu, Ø 315 mm</t>
  </si>
  <si>
    <t>VZT potrubí ze spirálně vinutého PZ plechu, Ø 250 mm</t>
  </si>
  <si>
    <t>Oblouk kruhový lisovaný, Ø 355, 90°</t>
  </si>
  <si>
    <t>Redukce osová krátká, Ø 400 /  Ø 355</t>
  </si>
  <si>
    <t>Redukce osová krátká, Ø 315 / Ø 250</t>
  </si>
  <si>
    <t>Odbočka kruhová, Ø 250 / Ø 250 / Ø 250</t>
  </si>
  <si>
    <t>Pružná manžeta, Ø 400</t>
  </si>
  <si>
    <t>Střešní ventilační hlavice, Ø 355, materiál PZ plech</t>
  </si>
  <si>
    <t>Vyústka jednořadá s regulací 300x100, materiál PZ plech, nastavitelné lamely, vč. nástřiku RAL</t>
  </si>
  <si>
    <t>Zařízení č. 3 - Větrání učeben - Pavilon B - 2. NP</t>
  </si>
  <si>
    <t>Napojení na zdroj tepla</t>
  </si>
  <si>
    <t>Potrubí měděné hladké, včetně tvarovek, spojovacího materiálu a konzol, rozměr 28x1,5</t>
  </si>
  <si>
    <t>dtto 22x1</t>
  </si>
  <si>
    <t>dtto 18x1</t>
  </si>
  <si>
    <t>Potrubní pouzdro z vinutého minerálního vlákna, povrch kašírovaný vyztuženou Al folií, rozměr 28/30 mm (vnitřní průměr/tloušťka izolace)</t>
  </si>
  <si>
    <t>dtto tl. 22/30 mm (vnitřní průměr/tloušťka izolace)</t>
  </si>
  <si>
    <t>dtto tl. 18/20 mm (vnitřní průměr/tloušťka izolace)</t>
  </si>
  <si>
    <t>Kulový kohout, DN 25, PN 16, 120°C</t>
  </si>
  <si>
    <t>Automatický odvzdušňovací ventil, včetně zpětné klapky</t>
  </si>
  <si>
    <t>Napojení na stávající zdroj tepla</t>
  </si>
  <si>
    <t>kpl</t>
  </si>
  <si>
    <t>Topná a tlaková zkouška</t>
  </si>
  <si>
    <t>MaR</t>
  </si>
  <si>
    <t>Programovatelný regulační systém pro ovládání systémů založených na VAV regulátorech průtoku, napájení 24 V, komunikace RS485 (EXOline, ModBUS), TCP/IP rozhraní, montáž na DIN lištu</t>
  </si>
  <si>
    <t>Prostorový regulátor teploty, komunikace RS485 (EXOline, ModBUS), vstup pro pohybové čidlo, okenní kontakt a čidlo CO2, nástěnná montáž</t>
  </si>
  <si>
    <t>Prostorové čidlo CO2, založeno na IR signálu, výstup 0-10 V, nástěnná montáž</t>
  </si>
  <si>
    <t>Čidlo detekce kouře, umístění do potrubí, včetně napájení</t>
  </si>
  <si>
    <t>Zdroj napájení 24 V, 20 W</t>
  </si>
  <si>
    <t>Kabel stíněný, JYTY-0-4x1 - včetně instalace</t>
  </si>
  <si>
    <t>Kabel stíněný, JYTY-0-2x1 - včetně instalace</t>
  </si>
  <si>
    <t>Kabel UTP cat5e 4x2x0,8</t>
  </si>
  <si>
    <t>Plastová lišta pro ukládání kabelů, včetně spojovacího materiálu</t>
  </si>
  <si>
    <t>Ohebná elektroinstalační trubka, průměr 20 mm, včetně příchytek</t>
  </si>
  <si>
    <t>Tvorba programové aplikace pro provoz MaR</t>
  </si>
  <si>
    <t>Dokumentace skutečného provedení profese MaR</t>
  </si>
  <si>
    <t>Ostatní</t>
  </si>
  <si>
    <t>Ocelová nosná konstrukce pro zavěšení VZT jednotek na stropní konstrukci</t>
  </si>
  <si>
    <t>Uvedení VZT jednotek do provozu</t>
  </si>
  <si>
    <t>Vyregulování výustek na požadované průtoky dle PD</t>
  </si>
  <si>
    <t>Nastavení regulátorů průtoku</t>
  </si>
  <si>
    <t>Ostatní montážní materiál</t>
  </si>
  <si>
    <t>Zaškolení obsluhy</t>
  </si>
  <si>
    <t>Montáž VZT zařízení</t>
  </si>
  <si>
    <t>Přesun hmot</t>
  </si>
  <si>
    <t>Veškeré položky ve výkazu jsou uvedeny včetně montážních prací a ostatních výkonů spojených s instalací systému</t>
  </si>
  <si>
    <t>TĚLOCVIČNA</t>
  </si>
  <si>
    <t>Příplatek za recyklaci - světel. Zdroje 196 ks</t>
  </si>
  <si>
    <t>montáž zář.trubic OSRAM L58W/865 G13</t>
  </si>
  <si>
    <t xml:space="preserve">trubice OSRAM L58/865 G13 </t>
  </si>
  <si>
    <t>Demontáž stávajících zářivkových trubic</t>
  </si>
  <si>
    <t xml:space="preserve">Rozpočet - Výměna zdroje tepla </t>
  </si>
  <si>
    <t>Investiční akce:</t>
  </si>
  <si>
    <t>Snížení energetické náročnosti budovy SOŠ informatiky a spojů a SOU Kolín, Jaselská 826, 280 02 Kolín</t>
  </si>
  <si>
    <t>Investor:</t>
  </si>
  <si>
    <t>SOŠ informatiky a spojů a SOU Kolín, Jaselská 826, 820 02 Kolín</t>
  </si>
  <si>
    <t>Zpracovatel</t>
  </si>
  <si>
    <t>Energy Benefit Centre, Křenova 438/3, 162 00 Praha 6</t>
  </si>
  <si>
    <t xml:space="preserve">Vypracoval: </t>
  </si>
  <si>
    <t>Lukáš Diviš</t>
  </si>
  <si>
    <t>Cena celkem bez DPH</t>
  </si>
  <si>
    <t>Zodpovědný projektant</t>
  </si>
  <si>
    <t>Ing. Luboš Knor</t>
  </si>
  <si>
    <t>DPH 21 %</t>
  </si>
  <si>
    <t>Stupeň:</t>
  </si>
  <si>
    <t>DPS</t>
  </si>
  <si>
    <t>Cena celkem s DPH</t>
  </si>
  <si>
    <t>únor 2016</t>
  </si>
  <si>
    <t>Položka</t>
  </si>
  <si>
    <t>Název</t>
  </si>
  <si>
    <t>Cena/jedn.</t>
  </si>
  <si>
    <t>Stavební objekt 01 – Rekonstrukce otopné soustavy</t>
  </si>
  <si>
    <t>Armatury</t>
  </si>
  <si>
    <t>Radiátorové ventilové těleso s přednastavením hodnoty kv, DN15</t>
  </si>
  <si>
    <t>Radiátorové šroubení uzavírací a regulační , DN15</t>
  </si>
  <si>
    <r>
      <t xml:space="preserve">Dvojité regulační šroubení pro tělesa s integrovaným ventilem , včetně svěrného šroubení pro </t>
    </r>
    <r>
      <rPr>
        <sz val="11"/>
        <rFont val="Calibri"/>
        <family val="2"/>
      </rPr>
      <t>Fe</t>
    </r>
    <r>
      <rPr>
        <sz val="11"/>
        <rFont val="Calibri"/>
        <family val="2"/>
      </rPr>
      <t xml:space="preserve"> trubky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 xml:space="preserve">15 mm </t>
    </r>
  </si>
  <si>
    <t xml:space="preserve">Termostatická hlavice pro veřejné budovy, zesílená objímka se zvýšenou pevností v ohybu, horní mez nastavení (max. hodnota), dolní mez nastavení (min. hodnota), zablokování nastavení, integrovaná pojistka proti odcizení </t>
  </si>
  <si>
    <t xml:space="preserve">Termostatická hlavice pro veřejné budovy, pro tělesa s integrovaným ventilem, zesílená objímka se zvýšenou pevností v ohybu, horní mez nastavení (max. hodnota), dolní mez nastavení (min. hodnota), zablokování nastavení, pojistka proti odcizení </t>
  </si>
  <si>
    <t>Vyregulování ventilu nebo šroubení dvojregulačního s termostatickým ovládáním</t>
  </si>
  <si>
    <t>Regulátor tlakové diference s vypouštěním, DN15,kvs=1,6, rozsah nastavení tlakové diference 5-25 kPa, včetně tepelně-izolačního obalu a impulzního vedení 1,5 m</t>
  </si>
  <si>
    <t>Regulátor tlakové diference s vypouštěním, DN20,kvs=2,5, rozsah nastavení tlakové diference 5-25 kPa, včetně tepelně-izolačního obalu a impulzního vedení 1,5 m</t>
  </si>
  <si>
    <t>Regulátor tlakové diference s vypouštěním, DN25,kvs=4, rozsah nastavení tlakové diference 5-25 kPa, včetně tepelně-izolačního obalu a impulzního vedení 1,5 m</t>
  </si>
  <si>
    <t>Regulátor tlakové diference s vypouštěním, DN32,kvs=6,3, rozsah nastavení tlakové diference 5-25 kPa, včetně tepelně-izolačního obalu a impulzního vedení 1,5 m</t>
  </si>
  <si>
    <t>Asistenční ventil regulátoru tlakové diference, s funkcí přednastavení tlakové ztráty, uzavírání, vypouštění a měření průtoku, včetně tepelně-izolačního obalu, DN15, kvs=1,6</t>
  </si>
  <si>
    <t>Asistenční ventil regulátoru tlakové diference, s funkcí přednastavení tlakové ztráty, uzavírání, vypouštění a měření průtoku, včetně tepelně-izolačního obalu DN20, kvs=2,5</t>
  </si>
  <si>
    <t>Asistenční ventil regulátoru tlakové diference, s funkcí přednastavení tlakové ztráty, uzavírání, vypouštění a měření průtoku, včetně tepelně-izolačního obalu DN25, kvs=4</t>
  </si>
  <si>
    <t>Asistenční ventil regulátoru tlakové diference, s funkcí přednastavení tlakové ztráty, uzavírání, vypouštění a měření průtoku, včetně tepelně-izolačního obalu DN32, kvs=6,3</t>
  </si>
  <si>
    <t>Měření průtoku a zaregulování vyvažovacího ventilu, do DN32</t>
  </si>
  <si>
    <t>Zprovoznění a nastavení regulátoru tlakové diference, do DN32</t>
  </si>
  <si>
    <t>Montáž kulový kohout dvoucestný závitový uzavírací, DN15, Rp1/2", 8,6kvs ( dodávka MaR )</t>
  </si>
  <si>
    <t>Montáž kulový kohout dvoucestný závitový uzavírací, DN20, Rp3/4'', 21kvs   ( dodávka MaR )</t>
  </si>
  <si>
    <t>Montáž kulový kohout dvoucestný závitový uzavírací, DN25, Rp1'', 26kvs      ( dodávka MaR )</t>
  </si>
  <si>
    <t>Klapka uzavírací mezipřírubová, včetně protipřírub a těsnění, DN50, PN16, litina</t>
  </si>
  <si>
    <t>Klapka uzavírací mezipřírubová, včetně protipřírub a těsnění, DN80, PN16, litina</t>
  </si>
  <si>
    <t>Automatický odzdušňovací ventil, včetně klapky, DN 15</t>
  </si>
  <si>
    <t>Kohout plnicí a vypouštěcí, PN10/90°C, DN20</t>
  </si>
  <si>
    <t>Otopná tělesa</t>
  </si>
  <si>
    <t>Deskové otopné těleso  včetně integrovaného
termostatického ventilu a odvzdušnění, konzol na stěnu, připojení zespodu rozměr 33/900/1200</t>
  </si>
  <si>
    <t>Dtto 33/900/1000</t>
  </si>
  <si>
    <t>Dtto 33/900/800</t>
  </si>
  <si>
    <t>Dtto 33/900/400</t>
  </si>
  <si>
    <t>Dtto 22/900/400</t>
  </si>
  <si>
    <t>Dtto 22/600/1800</t>
  </si>
  <si>
    <t>Dtto 22/600/1600</t>
  </si>
  <si>
    <t>Dtto 22/600/1400</t>
  </si>
  <si>
    <t>Dtto 22/600/1200</t>
  </si>
  <si>
    <t>Dtto 22/600/1100</t>
  </si>
  <si>
    <t>Dtto 22/600/1000</t>
  </si>
  <si>
    <t>Dtto 22/600/800</t>
  </si>
  <si>
    <t>Dtto 21/600/1400</t>
  </si>
  <si>
    <t>Dtto 21/600/1200</t>
  </si>
  <si>
    <t>Dtto 21/600/1000</t>
  </si>
  <si>
    <t>Dtto 21/600/900</t>
  </si>
  <si>
    <t>Dtto 21/600/600</t>
  </si>
  <si>
    <t>Dtto 11/600/1200</t>
  </si>
  <si>
    <t>Dtto 11/600/1000</t>
  </si>
  <si>
    <t>Dtto 11/600/700</t>
  </si>
  <si>
    <t>Dtto 11/600/600</t>
  </si>
  <si>
    <t>Deskové otopné těleso  včetně  odvzdušnění, konzol na stěnu, připojení z boku,  rozměr 33/900/1000</t>
  </si>
  <si>
    <t>Dtto 22/900/700</t>
  </si>
  <si>
    <t>Dtto 22/900/600</t>
  </si>
  <si>
    <t>Příplatek za montáž otopného tělesa na atypickou kontrukci stěny-speciální konzola na SDK příčku, montážní a instalační materiál, koordinace se stavbou- nosná konstrukce otopného tělesa</t>
  </si>
  <si>
    <t>Potrubí</t>
  </si>
  <si>
    <r>
      <t>Potrubí z nelegované oceli, z vnější strany galvanicky pozinkované, včetně tvarovek, spojovacího materiálu, konzol- kluzného uložení</t>
    </r>
    <r>
      <rPr>
        <sz val="11"/>
        <color indexed="8"/>
        <rFont val="Calibri"/>
        <family val="2"/>
      </rPr>
      <t xml:space="preserve">, spojované lisováním za studena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54x1,5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</si>
  <si>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42x1,5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</si>
  <si>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35x1,5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</si>
  <si>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28x1,5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</si>
  <si>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22x1,5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</si>
  <si>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18x1,2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</si>
  <si>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15x1,2</t>
    </r>
  </si>
  <si>
    <t>Připojení nového potrubí z nelegované oceli na stávající rozvody z ocelových trub bezešvých- příruba, včetně těsnění, do rozměru stávajícího potrubí do DN80</t>
  </si>
  <si>
    <r>
      <t xml:space="preserve">Příplatek k potrubí z nelegované oceli za zhotovení přípojky otopného tělesa </t>
    </r>
    <r>
      <rPr>
        <sz val="11"/>
        <color indexed="8"/>
        <rFont val="Symbol"/>
        <family val="1"/>
      </rPr>
      <t></t>
    </r>
    <r>
      <rPr>
        <sz val="11"/>
        <rFont val="Calibri"/>
        <family val="2"/>
      </rPr>
      <t>15x1,2</t>
    </r>
  </si>
  <si>
    <t>Tepelné izolace</t>
  </si>
  <si>
    <r>
      <t xml:space="preserve">Vinutá potrubní pouzdra z minerálního vlákna s variabilním vnitřním průměrem, kašírovaná vyztuženou hliníkovou folií, délka 1,2 m,   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54 mm, tl. 40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</si>
  <si>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42 mm, tl. 30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</si>
  <si>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35 mm, tl. 30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</si>
  <si>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22 mm, tl. 20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</si>
  <si>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18 mm, tl. 20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</si>
  <si>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15 mm, tl. 20 mm</t>
    </r>
  </si>
  <si>
    <t>Návleková izolace mat. pěnový polyetylen včetně lepidla, tvarovek  tloušťka /rozměr 20x54 mm</t>
  </si>
  <si>
    <t>dtto 20x42 mm</t>
  </si>
  <si>
    <t>dtto 20x35 mm</t>
  </si>
  <si>
    <t>dtto 20x28 mm</t>
  </si>
  <si>
    <t>dtto 20x22 mm</t>
  </si>
  <si>
    <t>dtto 15x18 mm</t>
  </si>
  <si>
    <t>dtto 15x15 mm</t>
  </si>
  <si>
    <t xml:space="preserve">Ostatní </t>
  </si>
  <si>
    <t>PVC folie pro povrchovou úpravu tepelných izolací potrubí , bílá barva ,tl.0,35 mm včetně tvarovek a spojovacího materiálu na izolaci rozměr 20x54 mm</t>
  </si>
  <si>
    <t>Instalační lišta soklová na potrubí ÚT, plastová ,uzavřená , ochrana proti poškození potrubí</t>
  </si>
  <si>
    <t>Axiální ocelový kompenzátor, DN40, dL axial= 29 mm, C axial=89(N/mm), včetně instalace osového vedení, šroubení, nastavení předpětí kompenzátoru</t>
  </si>
  <si>
    <t>Axiální ocelový kompenzátor, DN32, dL axial= 28 mm, C axial=83(N/mm), včetně instalace osového vedení, šroubení, nastavení předpětí kompenzátoru</t>
  </si>
  <si>
    <t>Axiální ocelový kompenzátor, DN20, dL axial= 20 mm, C axial=54(N/mm), včetně instalace osového vedení, šroubení, nastavení předpětí kompenzátoru</t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</si>
  <si>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15-18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</si>
  <si>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20-22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</si>
  <si>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28-32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</si>
  <si>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42-45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</si>
  <si>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50-54 mm, pozink</t>
    </r>
  </si>
  <si>
    <t>Topná a tlaková zkouška dle ČSN 060310</t>
  </si>
  <si>
    <t>Vypuštění stávajícího topného systému, do objemu otopného systému, V= 10m3</t>
  </si>
  <si>
    <t xml:space="preserve">Propláchnutí systému </t>
  </si>
  <si>
    <t>Napuštění a kompletné odvzdušnění topného systému, do objemu topného systému V= 10m3</t>
  </si>
  <si>
    <t>Nátěry pomocných konstrukcí, 2x základní barva, 1x email</t>
  </si>
  <si>
    <t>Označovací štítky na potrubí</t>
  </si>
  <si>
    <t>Zaškolení obsluhy, uvedení do provozu</t>
  </si>
  <si>
    <t>Přesuny hmot</t>
  </si>
  <si>
    <r>
      <t xml:space="preserve">Prostupy pro rozvody ÚT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28x1,5 mm cihelnými příčkami tl. do 150 mm- včetně povrchových úprav, zapravení a malby po montáži</t>
    </r>
  </si>
  <si>
    <r>
      <t xml:space="preserve">Prostupy pro rozvody ÚT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54x1,5 mm stropní/podlahovou betonovou monolitickou konstrukcí- jádrové vrtání, včetně povrchových úprav, zapravení a malby po montáži</t>
    </r>
  </si>
  <si>
    <t>Prostupy pro kabeláž MaR  cihelnými příčkami tl. do 150 mm- včetně povrchových úprav, zapravení a malby po montáži</t>
  </si>
  <si>
    <t>Prostupy prokabeláž MaR stropní/podlahovou betonovou monolitickou konstrukcí- jádrové vrtání, včetně povrchových úprav, zapravení a malby po montáži</t>
  </si>
  <si>
    <t>Protipožární ucpávka prostupu stropní/podlahovou betonovou monolitickou konstrukcí pro ocelové potrubí ÚT- vně galvanicky pozinkované, do rozměru 54x1,5 mm, popis viz TZ PBŘS</t>
  </si>
  <si>
    <t>Protipožární ucpávka prostupu cihelnými příčkami tl. do 150 mm pro ocelové potrubí ÚT- vně galvanicky pozinkované, do rozměru 28x1,5 mm, popis viz TZ PBŘS</t>
  </si>
  <si>
    <t>Protipožární ucpávka prostupu cihelnými příčkami tl. do 150 mm pro kabeláž MaR, popis viz TZ PBŘS</t>
  </si>
  <si>
    <t>Protipožární ucpávka prostupu stropní/podlahovou betonovou monolitickou konstrukcí pro kabeláž MaR, popis viz TZ PBŘS</t>
  </si>
  <si>
    <r>
      <t xml:space="preserve">Dozdění a zapravení stávajících nevyužitých prostupů cihelnými příčkami tl. do 150 mm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40 mm, včetně povrchových úprav a malby</t>
    </r>
  </si>
  <si>
    <r>
      <t xml:space="preserve">Dozdění a zapravení stávajících nevyužitých prostupů stropem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76 mm, včetně povrchových úprav, obnovy nášlapné vrstvy podlahové konstrukce a malby</t>
    </r>
  </si>
  <si>
    <t>Zapravení nášlapné vrstvy podlahy, po odstranění přípojky otopných těles, včetně napojení na stávající konstrukce</t>
  </si>
  <si>
    <t>Zapravení konstukcí po odstranění konzol otopných těles, včetně povrchových úprav a malby</t>
  </si>
  <si>
    <t>Zapravení konstukcí po odstranění konzol potrubí ÚT, včetně povrchových úprav a malby</t>
  </si>
  <si>
    <t>Odstranění SDK desek stávajícího podhledu, včetně likvidace</t>
  </si>
  <si>
    <t>Montáž SDK desek na stávající rastr podhledu, vč.napojení na stávající konstrukce, povrchových úprav, začištění a malby</t>
  </si>
  <si>
    <t>SDK konstrukce s jednovrstvým opláštěním- krycí konstrukce potrubí ÚT pod stropem, včetně nosných ocelových profilů, spojovacího a instalačního materiálu, napojení na stávající konstrukce, povrchových úprav, začištění a malby</t>
  </si>
  <si>
    <t xml:space="preserve">Dvířka revizní kovová- bílý lak, do SDK konstrukce, uzamykatelná, rozměr 300x300 mm, včetně osazení do SDK konstrukce, napojení na stávající konstrukce a zapravení, včetně 2 ks klíčů </t>
  </si>
  <si>
    <t>Demontáže</t>
  </si>
  <si>
    <t>Demontáž stávajících otopných těles ocelových článkových výšky 900 mm, do počtu článků 25 ks, včetně připojovacích armatur, konzol, likvidace</t>
  </si>
  <si>
    <t>Demontáž stávajících otopných těles ocelových článkových výšky 500 mm, počet článků 10-30 ks, včetně připojovacích armatur, konzol, likvidace</t>
  </si>
  <si>
    <t xml:space="preserve">Demontáž stávajících otopných registrů, průměr potrubí DN20, hliníkové voštiny, do délky l= 2200 m </t>
  </si>
  <si>
    <t>Demontáž armatur přírubových v kotelnách a strojovnách, do DN100, včetně likvidace</t>
  </si>
  <si>
    <t>Demontáž stávajících ocelových rozvodů izolovaných tepelně izolačními návleky z minerální vaty, kašírované Al-fólií , včetně tvarovek, konzol, armatur a tepelné izolace, DN15-DN40, včetně likvidace</t>
  </si>
  <si>
    <t>Demontáž stávajících ocelových rozvodů izolovaných tepelně izolačními návleky z minerální vaty, kašírované Al-fólií , včetně tvarovek, konzol, armatur a tepelné izolace, DN50-DN80, včetně likvidace</t>
  </si>
  <si>
    <t>Demontáž stávajících ocelových rozvodů, včetně tvarovek, konzol, armatur, DN15-DN40, včetně likvidace</t>
  </si>
  <si>
    <t>Demontáž stávajících ocelových rozvodů, včetně tvarovek, konzol, armatur, DN50-DN80, včetně likvidace</t>
  </si>
  <si>
    <t>Stavební objekt 04 - Měření a regulace</t>
  </si>
  <si>
    <t>VYTÁPĚNÍ</t>
  </si>
  <si>
    <t>Rozváděč RA1</t>
  </si>
  <si>
    <t>R-EI</t>
  </si>
  <si>
    <t>Vývod pro napájení rozvaděče MaR RA1, P=cca 100W/230V. V sestavě: jistič 10A/1B, montážní příslušenství</t>
  </si>
  <si>
    <t>Vývod pro ochranné pospojování /RA1/ pr. 6mm2 Cu</t>
  </si>
  <si>
    <t>RA1</t>
  </si>
  <si>
    <t>Rozváděčová skříň, svorkovnice nahoře, krytí IP54, rozměry šxvxh=600x600x210 včetně vnitřní výbavy: hlavní vypínač 10A/230V</t>
  </si>
  <si>
    <t>Další příslušenství rozvaděče dle výkresové dokumentace: 27x dvoupolohový přepínač, 27x zelená signálka, kabelové průchodky atd.</t>
  </si>
  <si>
    <t>1PP, JV1, SZ1, JV2, SZ2, JV3, SZ3</t>
  </si>
  <si>
    <t>Vývod pro napájení servopohonů ventilů, P=14W/230V. V sestavě: jistič 6A/1B, montážní příslušenství</t>
  </si>
  <si>
    <t>JV4, SZ4, JV5, SZ5, JV6, SZ6, JV7, SZ7</t>
  </si>
  <si>
    <t>Vývod pro napájení servopohonů ventilů, P=16W/230V. V sestavě: jistič 6A/1B, montážní příslušenství</t>
  </si>
  <si>
    <t>JV8, SZ8, JV9, SZ9, JV10, SZ10, JV11, SZ11</t>
  </si>
  <si>
    <t>JV12, SZ12, JV13, SZ13</t>
  </si>
  <si>
    <t>Vývod pro napájení servopohonů ventilů, P=8W/230V. V sestavě: jistič 6A/1B, montážní příslušenství</t>
  </si>
  <si>
    <t>prvky měření a regulace připojené z rozvaděče RA1</t>
  </si>
  <si>
    <t>okruh vytápění pater</t>
  </si>
  <si>
    <t>JV1, SZ2, JV3, SZ3, JV4, SZ4, SZ5, JV6, SZ6, JV7, SZ7, JV8, SZ8, JV9, SZ9, JV10, SZ10, JV11, SZ11. JV12, SZ12</t>
  </si>
  <si>
    <t>kulový kohout dvoucestný závitový uzavírací, DN15, Rp1/2", 8,6kvs - D</t>
  </si>
  <si>
    <t>1PP, SZ1, JV2, JV5, SZ13</t>
  </si>
  <si>
    <t>kulový kohout dvoucestný závitový uzavírací, DN20, Rp3/4'', 21kvs   - D</t>
  </si>
  <si>
    <t>JV13</t>
  </si>
  <si>
    <t>kulový kohout dvoucestný závitový uzavírací, DN25, Rp1'', 26kvs      - D</t>
  </si>
  <si>
    <t>1PP, JV1, SZ1, JV2 SZ2, JV3, SZ3, JV4, SZ4, JV5, SZ5, JV6, SZ6, JV7, SZ7, JV8, SZ8, JV9, SZ9, JV10, SZ10, JV11, SZ11. JV12, SZ12, JV13, SZ13</t>
  </si>
  <si>
    <t>otočný pohon, 5Nm, napájení 230V, otevř.-zavř. - DMP</t>
  </si>
  <si>
    <t>Montážní materiál</t>
  </si>
  <si>
    <t>PVC žlab 70x40 včetně montážního příslušenství</t>
  </si>
  <si>
    <t>PVC žlab 40x40 včetně montážního příslušenství</t>
  </si>
  <si>
    <t>PVC žlab 40x20 včetně montážního příslušenství</t>
  </si>
  <si>
    <t>PVC trubka DN25 včetně příchytek</t>
  </si>
  <si>
    <t>kabelové štítky plastové s popisem kabelu včetně upevnění na kabel</t>
  </si>
  <si>
    <t>elektroinstalační krabice</t>
  </si>
  <si>
    <t>drobný instalační materiál - sada</t>
  </si>
  <si>
    <t>protipožární kabelové ucpávky - dodávka ÚT, kabelová trasa bude vedena souběžně s potrubím ÚT</t>
  </si>
  <si>
    <t>Kabely</t>
  </si>
  <si>
    <t>CYKY 3Jx1,5</t>
  </si>
  <si>
    <t>CYKY 5Jx1,5</t>
  </si>
  <si>
    <t>CYA6 žz</t>
  </si>
  <si>
    <t>Služby</t>
  </si>
  <si>
    <t>Montážní dokumentace /schéma zapojení rozvaděče/</t>
  </si>
  <si>
    <t>Montážní práce EI a MaR</t>
  </si>
  <si>
    <t>Výchozí revize el. zařízení</t>
  </si>
  <si>
    <t>Uvedení do provozu včetně zaregulování</t>
  </si>
  <si>
    <t>Funkční zkouška</t>
  </si>
  <si>
    <t>Zaškolení obsluhy, návod k obsluze</t>
  </si>
  <si>
    <t>Doprava</t>
  </si>
  <si>
    <t>VYSVĚTLIVKY: (PLATÍ POUZE PRO MaR)</t>
  </si>
  <si>
    <t>D - DODÁVKA</t>
  </si>
  <si>
    <t>M - MONTÁŽ</t>
  </si>
  <si>
    <t>P - PŘIPOJENÍ</t>
  </si>
  <si>
    <t xml:space="preserve">    743 - Elektromontáže - hrubá montáž</t>
  </si>
  <si>
    <t>743612121</t>
  </si>
  <si>
    <t>Montáž vodič uzemňovací pásek FeZn30/4 nebo drát  FeZn 10mm v městské zástavbě</t>
  </si>
  <si>
    <t>M</t>
  </si>
  <si>
    <t>354410730</t>
  </si>
  <si>
    <t xml:space="preserve">pásekFeZn 30/4 </t>
  </si>
  <si>
    <t>743621110</t>
  </si>
  <si>
    <t>Montáž drát nebo lano hromosvodné svodové D do 10 mm s podpěrou</t>
  </si>
  <si>
    <t xml:space="preserve">drát FeZn 8 </t>
  </si>
  <si>
    <t>354418360</t>
  </si>
  <si>
    <t>držák ochranného úhelníku do zdiva DOU FeZn</t>
  </si>
  <si>
    <t>354415400</t>
  </si>
  <si>
    <t>podpěra vedení PV21 beton/plast na ploché střechy 100 mm</t>
  </si>
  <si>
    <t>354416750</t>
  </si>
  <si>
    <t xml:space="preserve">podpěry vedení hromosvodu PV1a - 30 </t>
  </si>
  <si>
    <t>354410720</t>
  </si>
  <si>
    <t>drát průměr 8 mm AlMgSi8</t>
  </si>
  <si>
    <t>743622100</t>
  </si>
  <si>
    <t>Montáž svorka hromosvodná typ SS, SR 03 se 2 šrouby</t>
  </si>
  <si>
    <t>354418850</t>
  </si>
  <si>
    <t>svorka spojovací SS pro lano D8-10 mm</t>
  </si>
  <si>
    <t>354418950</t>
  </si>
  <si>
    <t>svorka připojovací SP1 k připojení kovových částí</t>
  </si>
  <si>
    <t>354419050</t>
  </si>
  <si>
    <t>svorka připojovací SOc k připojení okapových žlabů-atiki ,nerez</t>
  </si>
  <si>
    <t>354419250</t>
  </si>
  <si>
    <t xml:space="preserve">svorka zkušební SZ pro lano D6-12 mm   </t>
  </si>
  <si>
    <t>354418750</t>
  </si>
  <si>
    <t>svorka křížová SK pro vodič D6-10 mm</t>
  </si>
  <si>
    <t>743622200</t>
  </si>
  <si>
    <t>Montáž svorka hromosvodná typ ST, SJ, SK, SZ, SR01, 02 se 3 šrouby</t>
  </si>
  <si>
    <t>354418600</t>
  </si>
  <si>
    <t>svorka SJ 1 k jímací tyči-4 šrouby</t>
  </si>
  <si>
    <t>743629300</t>
  </si>
  <si>
    <t>Montáž vedení hromosvodné-štítek k označení svodu</t>
  </si>
  <si>
    <t>354421100</t>
  </si>
  <si>
    <t>štítek plastový č. 31 -  čísla svodů</t>
  </si>
  <si>
    <t>743642100</t>
  </si>
  <si>
    <t>Montáž tyč zemnicí délky do 2 m</t>
  </si>
  <si>
    <t>354420900</t>
  </si>
  <si>
    <t>tyč zemnící ZT 2,0  2m, FeZn</t>
  </si>
  <si>
    <t>354418650</t>
  </si>
  <si>
    <t>svorka k tyči zemnící SJ02 D28 mm</t>
  </si>
  <si>
    <t>74418R001</t>
  </si>
  <si>
    <t>Nastavení a opětovná montáž ochranných trubek</t>
  </si>
  <si>
    <t>74418R002</t>
  </si>
  <si>
    <t>Měření odporů uzemnění stávajících svodů</t>
  </si>
  <si>
    <t>Rekapitulace rozpočtu akce SOU spojů Kolín</t>
  </si>
  <si>
    <t>Cena</t>
  </si>
  <si>
    <t>Profese MaR a elektro</t>
  </si>
  <si>
    <t>Celkem bez DPH</t>
  </si>
  <si>
    <t>Profese stavební</t>
  </si>
  <si>
    <t>Jedn.cena</t>
  </si>
  <si>
    <t>Bourání betonových základů</t>
  </si>
  <si>
    <t>Bourání zděných základů</t>
  </si>
  <si>
    <t>Oprava betonových podlah</t>
  </si>
  <si>
    <t>Oprava a začištění omítek</t>
  </si>
  <si>
    <t>Výmalba včetně materiálu</t>
  </si>
  <si>
    <t>Zhotovení nových betonových základů</t>
  </si>
  <si>
    <t>Nátěry základů</t>
  </si>
  <si>
    <t>Přesuny hmot v objektu</t>
  </si>
  <si>
    <t>tuny</t>
  </si>
  <si>
    <t>Skládka sutí</t>
  </si>
  <si>
    <t>Doprava materiálu mimo objekt</t>
  </si>
  <si>
    <t>Další drobné opravy</t>
  </si>
  <si>
    <t>Drobný pomocný materiál</t>
  </si>
  <si>
    <t>Rozvody páry, kondenzátu a topné vody</t>
  </si>
  <si>
    <r>
      <t>1.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Zařízení, aparáty, regulace</t>
    </r>
  </si>
  <si>
    <t>pozice</t>
  </si>
  <si>
    <t>ceník</t>
  </si>
  <si>
    <t>počet [ks]</t>
  </si>
  <si>
    <t>Zařízení:</t>
  </si>
  <si>
    <t>Výměník kapilárový, vstup páry DN 50, výstup kondenzátu DN 25, sekundární  strana DN 65, konstrukční ocel</t>
  </si>
  <si>
    <t>deklarovaný výkon 360kW při parametrech páry 0,9MPa a topné vody 80/60st.C, 61 trubiček</t>
  </si>
  <si>
    <t>V1,2</t>
  </si>
  <si>
    <t>Výměník kapilárový, vstup páry DN 25, výstup kondenzátu DN 15, sekundární  strana DN 25, konstrukční ocel</t>
  </si>
  <si>
    <t>deklarovaný výkon 131kW při parametrech páry 0,9MPa a topné vody 80/60st.C, 19 trubiček</t>
  </si>
  <si>
    <t>V3</t>
  </si>
  <si>
    <t>Přečerpávací stanice kondenzátu s maximální kapacitou 2000 kg/hod</t>
  </si>
  <si>
    <t>Rám pro předávací stanici pára-voda</t>
  </si>
  <si>
    <t>Zásobník TV, objem 500 litrů, teplosměnná plocha 6m2</t>
  </si>
  <si>
    <t>OUV1</t>
  </si>
  <si>
    <t>Bezúdržbová anoda</t>
  </si>
  <si>
    <t>Čerpadla</t>
  </si>
  <si>
    <r>
      <t>Čerpadlo DN50, PN6, 10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45 kPa, 230V, 252W</t>
    </r>
  </si>
  <si>
    <t>OČ1,6</t>
  </si>
  <si>
    <r>
      <t>Čerpadlo DN32, PN6, 2,0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30 kPa, 230V, 34W</t>
    </r>
  </si>
  <si>
    <t>OČ2,4</t>
  </si>
  <si>
    <r>
      <t>Čerpadlo DN32, PN6, 5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40 kPa, 230V, 111W</t>
    </r>
  </si>
  <si>
    <t>OČ3,5</t>
  </si>
  <si>
    <r>
      <t>Čerpadlo DN65, PN6, 16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60 kPa, 230V, 476W</t>
    </r>
  </si>
  <si>
    <t>OČ11,12</t>
  </si>
  <si>
    <t>OČ13</t>
  </si>
  <si>
    <t>Čerpadlo Wilo Ynos MAXO, 230 V</t>
  </si>
  <si>
    <t>OČ10</t>
  </si>
  <si>
    <t>z demontáže</t>
  </si>
  <si>
    <t>Cirkul. čerpadlo DN25/6, 230 V, 100W, 3000kg/hod, 25kPa</t>
  </si>
  <si>
    <t>CČ1</t>
  </si>
  <si>
    <t>Šroubení k čerpadlu DN25, 6/4“x1“, mosaz</t>
  </si>
  <si>
    <t>OČ</t>
  </si>
  <si>
    <t>Šroubení k čerpadlu DN32, 2“x5/4“, mosaz</t>
  </si>
  <si>
    <t>Regulační ventily</t>
  </si>
  <si>
    <r>
      <t>Kulový kohout – havarijní uzávěr DN50, kvs=70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PN40, 230V</t>
    </r>
  </si>
  <si>
    <t>HU1</t>
  </si>
  <si>
    <r>
      <t>Dvoucestný regulační ventil přírubový s vlnovcem DN25, kvs=0,5m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PN16, 230 st.C</t>
    </r>
  </si>
  <si>
    <t>s pohonem 0-10V/24V bez havarijní funkce</t>
  </si>
  <si>
    <t>RV1,2</t>
  </si>
  <si>
    <r>
      <t>Dvoucestný regulační ventil přírubový s vlnovcem DN15, kvs=0,1m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PN16, 230 st.C</t>
    </r>
  </si>
  <si>
    <t>RV3</t>
  </si>
  <si>
    <r>
      <t>Dvoucestný regulační ventil závitový DN15, kvs=0,63m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</si>
  <si>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s pohonem 0-10V/24V s havarijní funkcí</t>
  </si>
  <si>
    <t>RV4</t>
  </si>
  <si>
    <r>
      <t>Dvoucestný regulační ventil závitový DN40, kvs=25m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</si>
  <si>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RV5</t>
  </si>
  <si>
    <t>DRV40 (25)</t>
  </si>
  <si>
    <r>
      <t>Dvoucestný regulační ventil závitový DN25, kvs=10m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</si>
  <si>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DRV25 (10)</t>
  </si>
  <si>
    <r>
      <t>Dvoucestný regulační ventil závitový DN20, kvs=6,3m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</si>
  <si>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DRV20 (6,3)</t>
  </si>
  <si>
    <t>Sada napojení expanze UT:</t>
  </si>
  <si>
    <t>Expanzní automat kompresorový s vakem, max. tlak 5,2 bar, expanzní objem 200 litrů</t>
  </si>
  <si>
    <t>EA1</t>
  </si>
  <si>
    <t>Expanzní nádoba 25 litrů, 6 bar</t>
  </si>
  <si>
    <t>EN1</t>
  </si>
  <si>
    <t>Bezpečnostní ventil MK1</t>
  </si>
  <si>
    <t>MK1</t>
  </si>
  <si>
    <t>Bezpečnostní ventil MK3/4</t>
  </si>
  <si>
    <t>MK3/4</t>
  </si>
  <si>
    <t>Rozdělovač DN100</t>
  </si>
  <si>
    <t>RS1</t>
  </si>
  <si>
    <t>viz. výkres</t>
  </si>
  <si>
    <t>Kompaktní rozdělovač – sběrač, PN6, modul 200</t>
  </si>
  <si>
    <t>RS2</t>
  </si>
  <si>
    <t>Komponenty pára</t>
  </si>
  <si>
    <t>Separátor vlhkosti DN50/PN40</t>
  </si>
  <si>
    <t>SV50</t>
  </si>
  <si>
    <t>Kulový kohout přírubový DN50/PN40</t>
  </si>
  <si>
    <t>VP50(40)</t>
  </si>
  <si>
    <t>Kulový kohout přírubový DN25/PN40</t>
  </si>
  <si>
    <t>VP25(40)</t>
  </si>
  <si>
    <t>Kulový kohout přírubový DN15/PN40</t>
  </si>
  <si>
    <t>VP15(40)</t>
  </si>
  <si>
    <t>Filtr přírubový DN50/PN40</t>
  </si>
  <si>
    <t>FP50(40)</t>
  </si>
  <si>
    <t>Filtr přírubový DN25/PN40</t>
  </si>
  <si>
    <t>FP25(40)</t>
  </si>
  <si>
    <t>Filtr přírubový DN15/PN40</t>
  </si>
  <si>
    <t>FP15(40)</t>
  </si>
  <si>
    <t>Odvaděč kondenzátu plovákový DN15/PN40</t>
  </si>
  <si>
    <t>OP15(40)</t>
  </si>
  <si>
    <t>Kulový kohout přírubový DN65/PN16</t>
  </si>
  <si>
    <t>VP65(16)</t>
  </si>
  <si>
    <t>Kulový kohout přírubový DN25/PN16</t>
  </si>
  <si>
    <t>VP25(16)</t>
  </si>
  <si>
    <t>Kulový kohout přírubový DN15/PN16</t>
  </si>
  <si>
    <t>VP15(16)</t>
  </si>
  <si>
    <t>Filtr přírubový DN15/PN16</t>
  </si>
  <si>
    <t>FP15(16)</t>
  </si>
  <si>
    <t>Odvaděč kondenzátu plovákový DN15/PN16</t>
  </si>
  <si>
    <t>OP15(16)</t>
  </si>
  <si>
    <r>
      <t>Mezipřírubový zp.ventil DN25, nerez, 200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 při 4 MPa</t>
    </r>
  </si>
  <si>
    <t>MZ25</t>
  </si>
  <si>
    <r>
      <t>Mezipřírubový zp.ventil DN15, nerez, 200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 při 4 MPa</t>
    </r>
  </si>
  <si>
    <t>MZ15</t>
  </si>
  <si>
    <t>Manometr  s kondenzátní smyčkou</t>
  </si>
  <si>
    <t>0-1,6 MPa</t>
  </si>
  <si>
    <t>0-100 kPa</t>
  </si>
  <si>
    <t>Návarek pro manostat</t>
  </si>
  <si>
    <t>Návarek pro teploměrnou jímku</t>
  </si>
  <si>
    <t>Teloměrná jímka</t>
  </si>
  <si>
    <r>
      <t>Teploměr 0-120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</t>
    </r>
  </si>
  <si>
    <r>
      <t>2.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Potrubí – svařovaná ocel – pára, kondenzát, odvzdušnění</t>
    </r>
  </si>
  <si>
    <t>Rozměr</t>
  </si>
  <si>
    <t>norma</t>
  </si>
  <si>
    <t>materiál</t>
  </si>
  <si>
    <t>délka[bm]</t>
  </si>
  <si>
    <t>DN15 (21,4x2,65)</t>
  </si>
  <si>
    <t>ČSN 425710</t>
  </si>
  <si>
    <t>11 353</t>
  </si>
  <si>
    <t>DN25 (31,8x2,6)</t>
  </si>
  <si>
    <t>ČSN 425715</t>
  </si>
  <si>
    <t>DN32 (42,4x3,25)</t>
  </si>
  <si>
    <t>DN50 (60,3x2,9)</t>
  </si>
  <si>
    <t>DN65 (76x3,20)</t>
  </si>
  <si>
    <t>(Tvarovky specifikovat v rámci přípravy montáže)</t>
  </si>
  <si>
    <r>
      <t>3.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Izolace – svařovaná ocel – pára, kondenzát, odvzdušnění</t>
    </r>
  </si>
  <si>
    <t>Minerální vlna s hliníkovou fólií</t>
  </si>
  <si>
    <t>Vnitřní průměr x tl.stěny</t>
  </si>
  <si>
    <t>popis</t>
  </si>
  <si>
    <t>typ</t>
  </si>
  <si>
    <t>Pára</t>
  </si>
  <si>
    <t>34x40 (pro DN25)</t>
  </si>
  <si>
    <t>min. vlna s hliníkovou fólií</t>
  </si>
  <si>
    <t>pouzdro</t>
  </si>
  <si>
    <t>61x50 (pro DN50)</t>
  </si>
  <si>
    <t>77x50 (pro DN65)</t>
  </si>
  <si>
    <t>109x50 (pro DN100)</t>
  </si>
  <si>
    <t>Kondenzát</t>
  </si>
  <si>
    <t>21x30 (pro DN15)</t>
  </si>
  <si>
    <t>34x30 (pro DN25)</t>
  </si>
  <si>
    <t>Al páska 50m/50mm</t>
  </si>
  <si>
    <t>samolepící hliníková páska</t>
  </si>
  <si>
    <t>standard</t>
  </si>
  <si>
    <t>(Odvětrání bez izolace)</t>
  </si>
  <si>
    <r>
      <t>4.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Upevnění potrubí - svařovaná ocel – pára, kondenzát, odvzdušnění</t>
    </r>
  </si>
  <si>
    <t>rozměr</t>
  </si>
  <si>
    <t>Objímka kovová (pro DN15)</t>
  </si>
  <si>
    <t>20-23</t>
  </si>
  <si>
    <t>Objímka kovová (pro DN25)</t>
  </si>
  <si>
    <t>31-38</t>
  </si>
  <si>
    <t>Objímka kovová (pro DN32)</t>
  </si>
  <si>
    <t>40-46</t>
  </si>
  <si>
    <t>Objímka kovová (pro DN50)</t>
  </si>
  <si>
    <t>60-64</t>
  </si>
  <si>
    <t>Objímka kovová (pro DN65)</t>
  </si>
  <si>
    <t>72-78</t>
  </si>
  <si>
    <t>Vrut pro objímku, 80mm</t>
  </si>
  <si>
    <t>M 10</t>
  </si>
  <si>
    <t>Hmoždinky 14mm</t>
  </si>
  <si>
    <t>Závitová tyč</t>
  </si>
  <si>
    <t>Prodlužovací matky</t>
  </si>
  <si>
    <r>
      <t>5.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Přírubové spoje – svařovaná ocel, PN 40 – pára, kondenzát, odvzdušnění</t>
    </r>
  </si>
  <si>
    <t>Rozměr/PN</t>
  </si>
  <si>
    <t>DN15/PN40</t>
  </si>
  <si>
    <t>příruba krková</t>
  </si>
  <si>
    <t>DN20/PN40</t>
  </si>
  <si>
    <t>DN25/PN40</t>
  </si>
  <si>
    <t>DN50/PN40</t>
  </si>
  <si>
    <t>přírubový spoj, 4xM12/45mm, těsnění</t>
  </si>
  <si>
    <t>přírubový spoj, 4xM12/50mm, těsnění</t>
  </si>
  <si>
    <t>přírubový spoj, 4xM16/55mm, těsnění</t>
  </si>
  <si>
    <t>přírubový spoj prodloužený, 4xM16/120mm</t>
  </si>
  <si>
    <r>
      <t>6.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Přírubové spoje – svařovaná ocel, PN 16 – pára, kondenzát, odvzdušnění</t>
    </r>
  </si>
  <si>
    <t>DN15/PN16</t>
  </si>
  <si>
    <t>DN25/PN16</t>
  </si>
  <si>
    <t>DN40/PN16</t>
  </si>
  <si>
    <t>DN50/PN16</t>
  </si>
  <si>
    <t>DN65/PN16</t>
  </si>
  <si>
    <t>přírubový spoj prodloužený, 4xM12/120mm</t>
  </si>
  <si>
    <r>
      <t>7.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Potrubí – svařovaná ocel – topná voda</t>
    </r>
  </si>
  <si>
    <t>DN20 (26,9x2,65)</t>
  </si>
  <si>
    <t>DN25 (33,7x3,25)</t>
  </si>
  <si>
    <t>DN40 (48,3x3,25)</t>
  </si>
  <si>
    <t>DN50 (60,2x3,65)</t>
  </si>
  <si>
    <t>DN80 (89x3,60)</t>
  </si>
  <si>
    <t xml:space="preserve"> (Tvarovky specifikovat v rámci přípravy montáže)</t>
  </si>
  <si>
    <r>
      <t>8.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Izolace – svařovaná ocel – topná voda</t>
    </r>
  </si>
  <si>
    <t>27x30 (pro DN20)</t>
  </si>
  <si>
    <t>43x30 (pro DN32)</t>
  </si>
  <si>
    <t>49x30 (pro DN40)</t>
  </si>
  <si>
    <t>61x30 (pro DN50)</t>
  </si>
  <si>
    <t>77x40 (pro DN65)</t>
  </si>
  <si>
    <t>89x40 (pro DN80)</t>
  </si>
  <si>
    <r>
      <t>9.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Upevnění potrubí - svařovaná ocel – topná voda</t>
    </r>
  </si>
  <si>
    <t>Objímka kovová (pro DN40)</t>
  </si>
  <si>
    <t>48-53</t>
  </si>
  <si>
    <t>Objímka kovová (pro DN80)</t>
  </si>
  <si>
    <t>87-92</t>
  </si>
  <si>
    <r>
      <t>10.</t>
    </r>
    <r>
      <rPr>
        <b/>
        <u val="single"/>
        <sz val="11"/>
        <rFont val="Arial"/>
        <family val="2"/>
      </rPr>
      <t>Přírubové spoje – svařovaná ocel, PN 6 – topná voda</t>
    </r>
  </si>
  <si>
    <t>DN50/PN6</t>
  </si>
  <si>
    <t>DN65/PN6</t>
  </si>
  <si>
    <t>DN80/PN6</t>
  </si>
  <si>
    <r>
      <t>11.</t>
    </r>
    <r>
      <rPr>
        <b/>
        <u val="single"/>
        <sz val="11"/>
        <rFont val="Arial"/>
        <family val="2"/>
      </rPr>
      <t>Tvarovky - svařovaná ocel – topná voda</t>
    </r>
  </si>
  <si>
    <t>průměr</t>
  </si>
  <si>
    <t>Koleno varné</t>
  </si>
  <si>
    <t>42,4 mm</t>
  </si>
  <si>
    <t>48,3 mm</t>
  </si>
  <si>
    <t>60,3 mm</t>
  </si>
  <si>
    <t>76,1 mm</t>
  </si>
  <si>
    <t>88,9 mm</t>
  </si>
  <si>
    <t>T-kus</t>
  </si>
  <si>
    <t>Redukce</t>
  </si>
  <si>
    <t>88,9/76,1</t>
  </si>
  <si>
    <t>Tvarovky menších průměrů zhotovit při montáži</t>
  </si>
  <si>
    <r>
      <t>12.</t>
    </r>
    <r>
      <rPr>
        <b/>
        <u val="single"/>
        <sz val="11"/>
        <rFont val="Arial"/>
        <family val="2"/>
      </rPr>
      <t>Přírubové armatury – topná voda</t>
    </r>
  </si>
  <si>
    <t>jmenovitý rozměr</t>
  </si>
  <si>
    <t>Mezipřírubová uz.klapka</t>
  </si>
  <si>
    <t>DN 65, PN6-16</t>
  </si>
  <si>
    <t>tělo litina, disk litina</t>
  </si>
  <si>
    <t>DN 80, PN6-16</t>
  </si>
  <si>
    <t>Mezipřírubová zpětná klapka</t>
  </si>
  <si>
    <t>DN 65, PN40</t>
  </si>
  <si>
    <t>ocel</t>
  </si>
  <si>
    <t>Filtr přírubový</t>
  </si>
  <si>
    <t>DN 80, PN6</t>
  </si>
  <si>
    <t>litina, nerez síto</t>
  </si>
  <si>
    <r>
      <t>13.</t>
    </r>
    <r>
      <rPr>
        <b/>
        <u val="single"/>
        <sz val="11"/>
        <rFont val="Arial"/>
        <family val="2"/>
      </rPr>
      <t>Ostatní armatury – topná voda</t>
    </r>
  </si>
  <si>
    <t>Pojistný ventil závitový PV25</t>
  </si>
  <si>
    <t>DN 25/32-5bar</t>
  </si>
  <si>
    <t>1“x5/4“ KD</t>
  </si>
  <si>
    <t>Pojistný ventil závitový PV15</t>
  </si>
  <si>
    <t>DN 15/20-5bar</t>
  </si>
  <si>
    <t>1/2“x3/4“ KD</t>
  </si>
  <si>
    <t>Kulový kohout páčka</t>
  </si>
  <si>
    <t>DN 15</t>
  </si>
  <si>
    <t>DN 20</t>
  </si>
  <si>
    <t>DN 25</t>
  </si>
  <si>
    <t>DN 32</t>
  </si>
  <si>
    <t>DN 40</t>
  </si>
  <si>
    <t>DN 50</t>
  </si>
  <si>
    <t>Zpětný ventil s pružinou</t>
  </si>
  <si>
    <t>Filtr závitový</t>
  </si>
  <si>
    <t>Vypouštěcí kohout s kovovou páčkou</t>
  </si>
  <si>
    <t>Ruční odvzdušňovač</t>
  </si>
  <si>
    <t>Aut.odvzdušňovač s klapkou</t>
  </si>
  <si>
    <t>Napouštěcí automatický ventil</t>
  </si>
  <si>
    <t>Teploměr axiální s jímkou</t>
  </si>
  <si>
    <r>
      <t>0-120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</t>
    </r>
  </si>
  <si>
    <t>D63, L50, 1/2“</t>
  </si>
  <si>
    <t>Manometr radiální 63mm</t>
  </si>
  <si>
    <t>0-6 bar</t>
  </si>
  <si>
    <t>Zpětná klapka pro manometry</t>
  </si>
  <si>
    <t>1/4"Fx1/2“M</t>
  </si>
  <si>
    <t>Vodoměr, teplá voda včetně šroubení</t>
  </si>
  <si>
    <t>DN15</t>
  </si>
  <si>
    <r>
      <t>14.</t>
    </r>
    <r>
      <rPr>
        <b/>
        <u val="single"/>
        <sz val="11"/>
        <rFont val="Arial"/>
        <family val="2"/>
      </rPr>
      <t>Mosazné tvarovky – topná voda</t>
    </r>
  </si>
  <si>
    <t>Šroubení topenářské přímé</t>
  </si>
  <si>
    <t>Šroubení topenářské rohové</t>
  </si>
  <si>
    <t>Demontáže původních zařízení a rozvodů včetně likvidace</t>
  </si>
  <si>
    <t>Výtěžek ze šrotu</t>
  </si>
  <si>
    <t>Tlaková zkouška stávající části rozvodu na zkušební přetlak 6 bar</t>
  </si>
  <si>
    <t>Oprava poruch po tlakové zkoušce</t>
  </si>
  <si>
    <t>počet přetěsňovaných otopných těles</t>
  </si>
  <si>
    <t>Montáž předávací stanice</t>
  </si>
  <si>
    <t>Montáž potrubních rozvodů ve stanici</t>
  </si>
  <si>
    <t>Montáž potrubních rozvodů mimo stanici</t>
  </si>
  <si>
    <t>Montáž izolací</t>
  </si>
  <si>
    <t>Tlaková zkouška</t>
  </si>
  <si>
    <t>Topná zkouška</t>
  </si>
  <si>
    <t>Doprava materiálu</t>
  </si>
  <si>
    <t>Profese rozvod vody</t>
  </si>
  <si>
    <r>
      <t>15.</t>
    </r>
    <r>
      <rPr>
        <b/>
        <u val="single"/>
        <sz val="11"/>
        <rFont val="Arial"/>
        <family val="2"/>
      </rPr>
      <t>Potrubí vnitřního rozvodu (PPR) – rozvod vody</t>
    </r>
  </si>
  <si>
    <t>Rozměr (vnější průměr x tl.stěny)</t>
  </si>
  <si>
    <t>Studená voda:</t>
  </si>
  <si>
    <t>25x2.8</t>
  </si>
  <si>
    <t>PP-RTC</t>
  </si>
  <si>
    <t>63x7.1</t>
  </si>
  <si>
    <t>Teplá voda:</t>
  </si>
  <si>
    <t>Cirkulace TV:</t>
  </si>
  <si>
    <t>40x4.5</t>
  </si>
  <si>
    <t>(tvarovky specifikovat v rámci přípravy montáže)</t>
  </si>
  <si>
    <r>
      <t>16.</t>
    </r>
    <r>
      <rPr>
        <b/>
        <u val="single"/>
        <sz val="11"/>
        <rFont val="Arial"/>
        <family val="2"/>
      </rPr>
      <t>Izolace potrubí PPR – rozvod vody</t>
    </r>
  </si>
  <si>
    <t>Studená voda - PE návleky</t>
  </si>
  <si>
    <t>28x15</t>
  </si>
  <si>
    <t>PE návleky</t>
  </si>
  <si>
    <t>65x15</t>
  </si>
  <si>
    <t>Spony pro upevnění izolace</t>
  </si>
  <si>
    <t>plast</t>
  </si>
  <si>
    <t xml:space="preserve">Páska na přelepení spojů </t>
  </si>
  <si>
    <t>samolepící</t>
  </si>
  <si>
    <t>Teplá voda - kaučuková izolace, lepené spoje</t>
  </si>
  <si>
    <t>64x13</t>
  </si>
  <si>
    <t>Kaučukový návlek</t>
  </si>
  <si>
    <t>hadice</t>
  </si>
  <si>
    <t>Cirkulace - kaučuková izolace, lepené spoje</t>
  </si>
  <si>
    <t>42x13</t>
  </si>
  <si>
    <t>Samolepící izolační páska 15m/50mm</t>
  </si>
  <si>
    <t>Kaučuk</t>
  </si>
  <si>
    <t>Lepidlo (balení 220g)</t>
  </si>
  <si>
    <t>pro kaučukové izolace</t>
  </si>
  <si>
    <r>
      <t>17.</t>
    </r>
    <r>
      <rPr>
        <b/>
        <u val="single"/>
        <sz val="11"/>
        <rFont val="Arial"/>
        <family val="2"/>
      </rPr>
      <t>Potrubní žlaby pozinkované pro PPR – rozvod vody</t>
    </r>
  </si>
  <si>
    <t>Rozměr (průměr x délka)</t>
  </si>
  <si>
    <t>40x2000</t>
  </si>
  <si>
    <t>pozinkovaný</t>
  </si>
  <si>
    <t>63x2000</t>
  </si>
  <si>
    <r>
      <t>18.</t>
    </r>
    <r>
      <rPr>
        <b/>
        <u val="single"/>
        <sz val="11"/>
        <rFont val="Arial"/>
        <family val="2"/>
      </rPr>
      <t>Upevnění potrubí - PPR – rozvod vody</t>
    </r>
  </si>
  <si>
    <t>Objímka kovová (pro PPR 32)</t>
  </si>
  <si>
    <t>Objímka kovová (pro PPR 40)</t>
  </si>
  <si>
    <t>Objímka kovová (pro PPR 63)</t>
  </si>
  <si>
    <r>
      <t>19.</t>
    </r>
    <r>
      <rPr>
        <b/>
        <u val="single"/>
        <sz val="11"/>
        <rFont val="Arial"/>
        <family val="2"/>
      </rPr>
      <t>Armatury –rozvod vody</t>
    </r>
  </si>
  <si>
    <t>Napojení zásobníku</t>
  </si>
  <si>
    <t>Kulový uzávěr páčka - TV</t>
  </si>
  <si>
    <t>Kulový uzávěr páčka - cirkulace</t>
  </si>
  <si>
    <t>Zpětný ventil s pružinou - cirkulace</t>
  </si>
  <si>
    <t>Rohové šroubení – SV, TV</t>
  </si>
  <si>
    <t>Přímé šroubení - čerpadlo</t>
  </si>
  <si>
    <t>Rohové šroubení - cirkulace</t>
  </si>
  <si>
    <t>Expanzní nádoba zásobníku TV</t>
  </si>
  <si>
    <t>25 l</t>
  </si>
  <si>
    <t>25/10, bílá</t>
  </si>
  <si>
    <t>Průtočná armatura folwjet 3/4</t>
  </si>
  <si>
    <t>Konzola s páskem</t>
  </si>
  <si>
    <t>Pojistný ventil PV20 - 10bar</t>
  </si>
  <si>
    <t>DN20/25</t>
  </si>
  <si>
    <t>3/4“x1“ KB</t>
  </si>
  <si>
    <t xml:space="preserve">Vypouštěcí kohout s kov.páčkou </t>
  </si>
  <si>
    <t>Dopouštění vody</t>
  </si>
  <si>
    <t>Hadice pro napouštění UT, 1m</t>
  </si>
  <si>
    <t>Vodoměr, studená voda vč.šroubení</t>
  </si>
  <si>
    <t>Rozvod ve stanici</t>
  </si>
  <si>
    <t>Kulový uzávěr s vypouštěním</t>
  </si>
  <si>
    <t>Celkem materiál</t>
  </si>
  <si>
    <t>Montáž nového potrubí</t>
  </si>
  <si>
    <t>Měření a regulace</t>
  </si>
  <si>
    <t>Cena celkem:</t>
  </si>
  <si>
    <t>1. Polní instrumentace</t>
  </si>
  <si>
    <t>Čidlo teploty příložné - náběhová větev - okruh č.1 - škola 1</t>
  </si>
  <si>
    <t>TC1</t>
  </si>
  <si>
    <t>Čidlo teploty příložné - náběhová větev - okruh č.2 - škola 2</t>
  </si>
  <si>
    <t>TC2</t>
  </si>
  <si>
    <t>Čidlo teploty příložné - náběhová větev - okruh č.3 - jídelna</t>
  </si>
  <si>
    <t>TC3</t>
  </si>
  <si>
    <t>Čidlo teploty příložné - náběhová větev - okruh č.4 - suterény+chodby</t>
  </si>
  <si>
    <t>TC4</t>
  </si>
  <si>
    <t>Čidlo teploty příložné - náběhová větev - okruh č.5 - vychovatelny</t>
  </si>
  <si>
    <t>TC5</t>
  </si>
  <si>
    <t>Čidlo teploty příložné - náběhová větev - okruh č.6 - pokoje+koupelny</t>
  </si>
  <si>
    <t>TC6</t>
  </si>
  <si>
    <t>Čidlo teploty příložné - přívod teplé vody do R/S</t>
  </si>
  <si>
    <t>TC7</t>
  </si>
  <si>
    <t>Čidlo teploty kanálové - teplota v zásobníku OUV1</t>
  </si>
  <si>
    <t>TC8</t>
  </si>
  <si>
    <t>Čidlo teploty příložné - výstup teplé vody ze zásobníku OUV1</t>
  </si>
  <si>
    <t>TC9</t>
  </si>
  <si>
    <t>Čidlo teploty příložné - teplota kondenzátu z V1</t>
  </si>
  <si>
    <t>TC10</t>
  </si>
  <si>
    <t>Čidlo teploty příložné - teplota kondenzátu z V2</t>
  </si>
  <si>
    <t>TC11</t>
  </si>
  <si>
    <t>Čidlo teploty příložné - teplota kondenzátu z V3</t>
  </si>
  <si>
    <t>TC12</t>
  </si>
  <si>
    <t>Čidlo venkovní teploty</t>
  </si>
  <si>
    <t>TC100</t>
  </si>
  <si>
    <t>Převodník tlaku, výstup 0-10V</t>
  </si>
  <si>
    <t>Termostat na vstupu topné vody do R/S</t>
  </si>
  <si>
    <t>TS1</t>
  </si>
  <si>
    <t>Prostorový termostat</t>
  </si>
  <si>
    <t>TS2</t>
  </si>
  <si>
    <t>Termostat na výstupu TV ze zásobníku OUV1</t>
  </si>
  <si>
    <t>TS3</t>
  </si>
  <si>
    <t>Tlakový snímač - hlídání min. tlaku soustavy</t>
  </si>
  <si>
    <t>PS1</t>
  </si>
  <si>
    <t>Tlakový snímač - hlídání min. tlaku soustavy - nízkotlaký rozvod</t>
  </si>
  <si>
    <t>PS2</t>
  </si>
  <si>
    <t>Systém detekce zaplavení, včetně elektrod a napájení</t>
  </si>
  <si>
    <t>LS1</t>
  </si>
  <si>
    <t>HU1 - havarijní uzavírací ventil - dodávka UT, MaR pouze připojení</t>
  </si>
  <si>
    <t>Akustická signalizace</t>
  </si>
  <si>
    <t>HA1</t>
  </si>
  <si>
    <t>Optická signalizace</t>
  </si>
  <si>
    <t>H1</t>
  </si>
  <si>
    <t>2. Rozvaděčová technika</t>
  </si>
  <si>
    <t>Rozvaděč MaR včetně přírub a montážní desky</t>
  </si>
  <si>
    <t>RMAR</t>
  </si>
  <si>
    <t>Hlavní vypínač</t>
  </si>
  <si>
    <t>Q1</t>
  </si>
  <si>
    <t>Přepěťová ochrana B+C</t>
  </si>
  <si>
    <t>FV1</t>
  </si>
  <si>
    <t xml:space="preserve">Jistič 6A/1/B </t>
  </si>
  <si>
    <t>FA1, FA3, FA6-FA14</t>
  </si>
  <si>
    <t>Jistič 10A/1/B</t>
  </si>
  <si>
    <t>FA2, FA5</t>
  </si>
  <si>
    <t>Jistič 6A/3/B</t>
  </si>
  <si>
    <t>FA4</t>
  </si>
  <si>
    <t>Pojistková řadová svorka</t>
  </si>
  <si>
    <t>F1 - F23</t>
  </si>
  <si>
    <t>Pojistka T 2A 5x20</t>
  </si>
  <si>
    <t>Zdroj napájení 24V/AC/ 2,5A, montáž na DIN lištu</t>
  </si>
  <si>
    <t>Servisní zásuvka</t>
  </si>
  <si>
    <t>Z1</t>
  </si>
  <si>
    <t>Relé PT 3P 10A 24V AC</t>
  </si>
  <si>
    <t>KA1-KA13</t>
  </si>
  <si>
    <t>Relé PT 4P 230V/6A</t>
  </si>
  <si>
    <t>K1 - K6</t>
  </si>
  <si>
    <t>Patice relé</t>
  </si>
  <si>
    <t>Plastové kanály, DIN lišty, svorkovnice, svorky</t>
  </si>
  <si>
    <t>3. Řídící systém</t>
  </si>
  <si>
    <t>Řídící systém - kompaktní stanice (8xDI, 8xDO, 8xAI, 4xAO, eth.)</t>
  </si>
  <si>
    <t>Rozšiřující modul 8xDO/ 8xAI</t>
  </si>
  <si>
    <t xml:space="preserve">Rozšiřující modul 8xAO </t>
  </si>
  <si>
    <t>Ovládací termiál na dveřích rozvaděče 800x480 bodů, 7", dotyk., 2x RS485, Ethernet, webserver</t>
  </si>
  <si>
    <t>4. Kabely, kabelové trasy</t>
  </si>
  <si>
    <t>CYKY-J 5x2,5</t>
  </si>
  <si>
    <t xml:space="preserve">CYKY-J 5x1,5 </t>
  </si>
  <si>
    <t>CYKY 4x1,5</t>
  </si>
  <si>
    <t xml:space="preserve">CYKY-J 3x1,5 </t>
  </si>
  <si>
    <t>JYTY 4x1</t>
  </si>
  <si>
    <t>JY(st)Y 1x2x0,8</t>
  </si>
  <si>
    <t>CYA 0,5 - tmavěmodrý</t>
  </si>
  <si>
    <t>CYA 0,5 - červený</t>
  </si>
  <si>
    <t>CYA 0,5 - černý</t>
  </si>
  <si>
    <t>CYA 1 - modrý</t>
  </si>
  <si>
    <t>CYA 1 - šedý</t>
  </si>
  <si>
    <t>CYA 1 - žlutozelený</t>
  </si>
  <si>
    <t>CY6</t>
  </si>
  <si>
    <t>Kabelový žlab 50x125x0,7 s přepážkou (1ks=2m)</t>
  </si>
  <si>
    <t>(víko, přepážka, podpěra na stěnu - komplet)</t>
  </si>
  <si>
    <t>Elektroinstalační trubka P16 pro odbočné trasy</t>
  </si>
  <si>
    <t>Drobný instalační materiál</t>
  </si>
  <si>
    <t>5. Ostatní</t>
  </si>
  <si>
    <t>Úprava stávající VZT regulace ve smyslu souběhu chodu čerpadla OČ10 s přítomností napětí na havarijních kontaktech RV5</t>
  </si>
  <si>
    <t>VZT1</t>
  </si>
  <si>
    <t>Předjištění v rozvaděči silnoproud - 10A/3/B + úpravy ve stávajícím NN rozvaděči</t>
  </si>
  <si>
    <t>6. Práce</t>
  </si>
  <si>
    <t>Osazení rozvaděče RMaR</t>
  </si>
  <si>
    <t>Vyzbrojení rozvaděč RMAR</t>
  </si>
  <si>
    <t>Instalace polních přístrojů</t>
  </si>
  <si>
    <t>Provedení kabelových tras včetně pospojení</t>
  </si>
  <si>
    <t>Tahání kabeláže vč. ukončení kabeláže na svorkách zařízení</t>
  </si>
  <si>
    <t>Komplexní zkoušky, revize, zaškolení obsluhy</t>
  </si>
  <si>
    <t>769611119R00</t>
  </si>
  <si>
    <t>Montáž a dodávka oken  plastových dle popisu výplně otvorů Uw = 0,85 W/m2K</t>
  </si>
  <si>
    <t>OBJEKT B:</t>
  </si>
  <si>
    <t>769621273S00</t>
  </si>
  <si>
    <t>Montáž a dodávka oken  hliníkových - stěny dle popisu výplně otvorů Uw = 1,0 W/m2K</t>
  </si>
  <si>
    <t>34226711R00</t>
  </si>
  <si>
    <t>Detail napojení stávajících příček na LOP šířky 150 mm - obě strany</t>
  </si>
  <si>
    <t>doplnění SDK tl. 15 mm v pásu - obě strany, včetně TI MV a parozábrany, nosné konstrukce, všech spojovacích a ochranných prostředků:</t>
  </si>
  <si>
    <t>dle výkresu detailů:</t>
  </si>
  <si>
    <t>1.NP:12*2,55</t>
  </si>
  <si>
    <t>2.NP:14*2,55</t>
  </si>
  <si>
    <t>3.NP - 12.NP:17*2,55*10</t>
  </si>
  <si>
    <t>763612131R00</t>
  </si>
  <si>
    <t>Obložení parapetu šířky 20 cm z desek do tl.18 mm na sraz,šroubo.</t>
  </si>
  <si>
    <t>60725010</t>
  </si>
  <si>
    <t>Deska dřevoštěpková OSB 3  tl. 12 mm</t>
  </si>
  <si>
    <t>parapet:847,8600*0,2*1,25</t>
  </si>
  <si>
    <t>V položce jsou zahrnuty personální a materiálové komory pro práce na obvodovém plášti v uvažovaných KP:4</t>
  </si>
  <si>
    <t>V položce je monitorovací zařízení pro 4 KP. V případě, že bude více jednotlivých KP je nutné aby každé jednotlivé KP mělo své monitorovací zařízení:4</t>
  </si>
  <si>
    <t>V položce jsou zahrnuta závěrečná měření početní koncentrace v souladu s výše uvedenou normou a PD:32</t>
  </si>
  <si>
    <t>V uvažovaných čtyřech KP je minimální počet náhodně odebraných vzorků stanoven na 8 ks v každém jednotlivém KP:</t>
  </si>
  <si>
    <t>Lemovací plech - nadpraží LOPN rš 425 mm žárově pozink plech tl. 1,0 mm poplastovaný</t>
  </si>
  <si>
    <t xml:space="preserve">Soupis prací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</si>
</sst>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dd\.mm\.yyyy"/>
    <numFmt numFmtId="170" formatCode="#,##0.00;\-#,##0.00"/>
    <numFmt numFmtId="171" formatCode="#,##0.000;\-#,##0.000"/>
    <numFmt numFmtId="172" formatCode="#,##0.000"/>
    <numFmt numFmtId="173" formatCode="0.000"/>
    <numFmt numFmtId="174" formatCode="#,##0.00\ _K_č"/>
    <numFmt numFmtId="175" formatCode="#,##0.00&quot; Kč&quot;;\-#,##0.00&quot; Kč&quot;"/>
    <numFmt numFmtId="176" formatCode="#,##0&quot; Kč&quot;"/>
    <numFmt numFmtId="177" formatCode="#,##0.00&quot; Kč&quot;"/>
  </numFmts>
  <fonts count="60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b/>
      <sz val="11"/>
      <color theme="1"/>
      <name val="Calibri"/>
      <family val="2"/>
      <scheme val="minor"/>
    </font>
    <font>
      <sz val="8"/>
      <color indexed="56"/>
      <name val="Trebuchet MS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 CE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20"/>
      <name val="Arial CE"/>
      <family val="2"/>
    </font>
    <font>
      <sz val="11"/>
      <name val="Calibri"/>
      <family val="2"/>
    </font>
    <font>
      <sz val="11"/>
      <color indexed="8"/>
      <name val="Symbol"/>
      <family val="1"/>
    </font>
    <font>
      <sz val="11"/>
      <name val="Symbol"/>
      <family val="1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8"/>
      <color indexed="12"/>
      <name val="Trebuchet MS"/>
      <family val="2"/>
    </font>
    <font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7"/>
      <name val="Times New Roman"/>
      <family val="1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vertAlign val="superscript"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06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5" borderId="4" xfId="20" applyFont="1" applyFill="1" applyBorder="1" applyAlignment="1">
      <alignment horizontal="lef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19" fillId="5" borderId="54" xfId="20" applyNumberFormat="1" applyFont="1" applyFill="1" applyBorder="1" applyAlignment="1">
      <alignment horizontal="right" wrapText="1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4" fontId="0" fillId="0" borderId="0" xfId="0" applyNumberFormat="1"/>
    <xf numFmtId="0" fontId="0" fillId="0" borderId="32" xfId="0" applyBorder="1" applyAlignment="1">
      <alignment horizontal="center"/>
    </xf>
    <xf numFmtId="4" fontId="0" fillId="0" borderId="32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32" xfId="0" applyBorder="1" applyAlignment="1">
      <alignment horizontal="right"/>
    </xf>
    <xf numFmtId="172" fontId="0" fillId="0" borderId="0" xfId="0" applyNumberFormat="1"/>
    <xf numFmtId="0" fontId="0" fillId="0" borderId="32" xfId="0" applyBorder="1" applyAlignment="1">
      <alignment horizontal="left"/>
    </xf>
    <xf numFmtId="172" fontId="0" fillId="0" borderId="32" xfId="0" applyNumberFormat="1" applyBorder="1"/>
    <xf numFmtId="4" fontId="0" fillId="0" borderId="0" xfId="0" applyNumberFormat="1" applyFill="1" applyBorder="1"/>
    <xf numFmtId="49" fontId="0" fillId="0" borderId="0" xfId="0" applyNumberFormat="1"/>
    <xf numFmtId="49" fontId="0" fillId="0" borderId="32" xfId="0" applyNumberFormat="1" applyBorder="1"/>
    <xf numFmtId="173" fontId="0" fillId="0" borderId="0" xfId="0" applyNumberFormat="1"/>
    <xf numFmtId="173" fontId="0" fillId="0" borderId="3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173" fontId="0" fillId="0" borderId="2" xfId="0" applyNumberFormat="1" applyBorder="1"/>
    <xf numFmtId="4" fontId="0" fillId="0" borderId="2" xfId="0" applyNumberFormat="1" applyBorder="1"/>
    <xf numFmtId="0" fontId="0" fillId="0" borderId="0" xfId="0" applyAlignment="1">
      <alignment wrapText="1"/>
    </xf>
    <xf numFmtId="174" fontId="0" fillId="0" borderId="22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24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 wrapText="1"/>
    </xf>
    <xf numFmtId="0" fontId="0" fillId="0" borderId="12" xfId="0" applyFill="1" applyBorder="1" applyAlignment="1">
      <alignment wrapText="1"/>
    </xf>
    <xf numFmtId="2" fontId="0" fillId="0" borderId="12" xfId="0" applyNumberFormat="1" applyFont="1" applyFill="1" applyBorder="1" applyAlignment="1">
      <alignment/>
    </xf>
    <xf numFmtId="174" fontId="0" fillId="0" borderId="22" xfId="0" applyNumberFormat="1" applyFont="1" applyFill="1" applyBorder="1" applyAlignment="1">
      <alignment/>
    </xf>
    <xf numFmtId="2" fontId="40" fillId="0" borderId="12" xfId="0" applyNumberFormat="1" applyFont="1" applyFill="1" applyBorder="1" applyAlignment="1">
      <alignment/>
    </xf>
    <xf numFmtId="2" fontId="40" fillId="0" borderId="14" xfId="0" applyNumberFormat="1" applyFont="1" applyFill="1" applyBorder="1" applyAlignment="1">
      <alignment/>
    </xf>
    <xf numFmtId="174" fontId="0" fillId="0" borderId="56" xfId="0" applyNumberFormat="1" applyFont="1" applyFill="1" applyBorder="1" applyAlignment="1">
      <alignment/>
    </xf>
    <xf numFmtId="0" fontId="0" fillId="0" borderId="57" xfId="0" applyNumberFormat="1" applyFill="1" applyBorder="1" applyAlignment="1">
      <alignment/>
    </xf>
    <xf numFmtId="49" fontId="0" fillId="0" borderId="58" xfId="0" applyNumberFormat="1" applyFill="1" applyBorder="1" applyAlignment="1">
      <alignment wrapText="1"/>
    </xf>
    <xf numFmtId="2" fontId="40" fillId="0" borderId="58" xfId="0" applyNumberFormat="1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174" fontId="27" fillId="0" borderId="0" xfId="0" applyNumberFormat="1" applyFont="1" applyAlignment="1">
      <alignment/>
    </xf>
    <xf numFmtId="49" fontId="31" fillId="0" borderId="59" xfId="0" applyNumberFormat="1" applyFont="1" applyFill="1" applyBorder="1" applyAlignment="1" applyProtection="1">
      <alignment/>
      <protection/>
    </xf>
    <xf numFmtId="49" fontId="31" fillId="0" borderId="60" xfId="0" applyNumberFormat="1" applyFont="1" applyFill="1" applyBorder="1" applyAlignment="1" applyProtection="1">
      <alignment/>
      <protection/>
    </xf>
    <xf numFmtId="49" fontId="31" fillId="0" borderId="50" xfId="0" applyNumberFormat="1" applyFont="1" applyFill="1" applyBorder="1" applyAlignment="1" applyProtection="1">
      <alignment/>
      <protection/>
    </xf>
    <xf numFmtId="49" fontId="31" fillId="0" borderId="51" xfId="0" applyNumberFormat="1" applyFont="1" applyFill="1" applyBorder="1" applyAlignment="1" applyProtection="1">
      <alignment/>
      <protection/>
    </xf>
    <xf numFmtId="0" fontId="0" fillId="0" borderId="12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36" fillId="0" borderId="12" xfId="0" applyNumberFormat="1" applyFont="1" applyFill="1" applyBorder="1" applyAlignment="1">
      <alignment wrapText="1"/>
    </xf>
    <xf numFmtId="49" fontId="39" fillId="0" borderId="12" xfId="0" applyNumberFormat="1" applyFont="1" applyFill="1" applyBorder="1" applyAlignment="1" applyProtection="1">
      <alignment wrapText="1"/>
      <protection/>
    </xf>
    <xf numFmtId="49" fontId="36" fillId="0" borderId="12" xfId="0" applyNumberFormat="1" applyFont="1" applyFill="1" applyBorder="1" applyAlignment="1" applyProtection="1">
      <alignment wrapText="1"/>
      <protection/>
    </xf>
    <xf numFmtId="49" fontId="0" fillId="0" borderId="12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49" fontId="3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58" xfId="0" applyNumberFormat="1" applyFill="1" applyBorder="1" applyAlignment="1">
      <alignment horizontal="center"/>
    </xf>
    <xf numFmtId="0" fontId="42" fillId="6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 wrapText="1" shrinkToFit="1"/>
      <protection/>
    </xf>
    <xf numFmtId="0" fontId="42" fillId="7" borderId="62" xfId="21" applyFont="1" applyFill="1" applyBorder="1" applyAlignment="1">
      <alignment horizontal="center" vertical="center" wrapText="1" shrinkToFit="1"/>
      <protection/>
    </xf>
    <xf numFmtId="175" fontId="41" fillId="7" borderId="62" xfId="21" applyNumberFormat="1" applyFont="1" applyFill="1" applyBorder="1" applyAlignment="1">
      <alignment horizontal="center" vertical="center" wrapText="1"/>
      <protection/>
    </xf>
    <xf numFmtId="49" fontId="42" fillId="0" borderId="63" xfId="21" applyNumberFormat="1" applyFont="1" applyBorder="1" applyAlignment="1">
      <alignment horizontal="center"/>
      <protection/>
    </xf>
    <xf numFmtId="0" fontId="42" fillId="0" borderId="63" xfId="21" applyFont="1" applyBorder="1" applyAlignment="1">
      <alignment horizontal="center"/>
      <protection/>
    </xf>
    <xf numFmtId="0" fontId="42" fillId="0" borderId="64" xfId="21" applyFont="1" applyBorder="1" applyAlignment="1">
      <alignment horizontal="center"/>
      <protection/>
    </xf>
    <xf numFmtId="0" fontId="40" fillId="0" borderId="65" xfId="0" applyFont="1" applyFill="1" applyBorder="1" applyAlignment="1">
      <alignment horizontal="center"/>
    </xf>
    <xf numFmtId="0" fontId="40" fillId="0" borderId="66" xfId="0" applyFont="1" applyFill="1" applyBorder="1" applyAlignment="1">
      <alignment horizontal="left"/>
    </xf>
    <xf numFmtId="0" fontId="40" fillId="0" borderId="66" xfId="0" applyFont="1" applyFill="1" applyBorder="1" applyAlignment="1">
      <alignment horizontal="center"/>
    </xf>
    <xf numFmtId="49" fontId="45" fillId="0" borderId="66" xfId="0" applyNumberFormat="1" applyFont="1" applyFill="1" applyBorder="1" applyAlignment="1">
      <alignment horizontal="left"/>
    </xf>
    <xf numFmtId="49" fontId="45" fillId="0" borderId="66" xfId="0" applyNumberFormat="1" applyFont="1" applyFill="1" applyBorder="1" applyAlignment="1">
      <alignment horizontal="left" vertical="center" wrapText="1"/>
    </xf>
    <xf numFmtId="0" fontId="45" fillId="0" borderId="66" xfId="0" applyFont="1" applyFill="1" applyBorder="1" applyAlignment="1">
      <alignment horizontal="left" wrapText="1"/>
    </xf>
    <xf numFmtId="49" fontId="45" fillId="0" borderId="66" xfId="0" applyNumberFormat="1" applyFont="1" applyFill="1" applyBorder="1" applyAlignment="1">
      <alignment horizontal="left" vertical="top" wrapText="1"/>
    </xf>
    <xf numFmtId="0" fontId="45" fillId="0" borderId="66" xfId="0" applyFont="1" applyFill="1" applyBorder="1" applyAlignment="1">
      <alignment horizontal="center"/>
    </xf>
    <xf numFmtId="0" fontId="35" fillId="0" borderId="66" xfId="0" applyFont="1" applyFill="1" applyBorder="1" applyAlignment="1">
      <alignment horizontal="left"/>
    </xf>
    <xf numFmtId="0" fontId="40" fillId="0" borderId="66" xfId="0" applyFont="1" applyFill="1" applyBorder="1" applyAlignment="1">
      <alignment horizontal="left" wrapText="1"/>
    </xf>
    <xf numFmtId="49" fontId="35" fillId="0" borderId="66" xfId="0" applyNumberFormat="1" applyFont="1" applyFill="1" applyBorder="1" applyAlignment="1">
      <alignment horizontal="left" vertical="top" wrapText="1"/>
    </xf>
    <xf numFmtId="49" fontId="45" fillId="0" borderId="67" xfId="0" applyNumberFormat="1" applyFont="1" applyFill="1" applyBorder="1" applyAlignment="1">
      <alignment horizontal="left" vertical="top" wrapText="1"/>
    </xf>
    <xf numFmtId="0" fontId="40" fillId="0" borderId="66" xfId="21" applyFont="1" applyFill="1" applyBorder="1" applyAlignment="1">
      <alignment horizontal="left"/>
      <protection/>
    </xf>
    <xf numFmtId="0" fontId="40" fillId="0" borderId="66" xfId="21" applyFont="1" applyFill="1" applyBorder="1" applyAlignment="1">
      <alignment horizontal="left" wrapText="1"/>
      <protection/>
    </xf>
    <xf numFmtId="49" fontId="40" fillId="0" borderId="66" xfId="21" applyNumberFormat="1" applyFont="1" applyFill="1" applyBorder="1" applyAlignment="1">
      <alignment horizontal="left" wrapText="1"/>
      <protection/>
    </xf>
    <xf numFmtId="49" fontId="40" fillId="0" borderId="66" xfId="21" applyNumberFormat="1" applyFont="1" applyFill="1" applyBorder="1" applyAlignment="1">
      <alignment horizontal="left" vertical="top" wrapText="1"/>
      <protection/>
    </xf>
    <xf numFmtId="49" fontId="40" fillId="0" borderId="68" xfId="21" applyNumberFormat="1" applyFont="1" applyFill="1" applyBorder="1" applyAlignment="1">
      <alignment horizontal="left" wrapText="1"/>
      <protection/>
    </xf>
    <xf numFmtId="0" fontId="35" fillId="0" borderId="66" xfId="0" applyFont="1" applyFill="1" applyBorder="1" applyAlignment="1">
      <alignment horizontal="left" wrapText="1"/>
    </xf>
    <xf numFmtId="0" fontId="45" fillId="0" borderId="68" xfId="0" applyFont="1" applyFill="1" applyBorder="1" applyAlignment="1">
      <alignment horizontal="center"/>
    </xf>
    <xf numFmtId="0" fontId="42" fillId="6" borderId="61" xfId="21" applyFont="1" applyFill="1" applyBorder="1" applyAlignment="1">
      <alignment vertical="center" wrapText="1"/>
      <protection/>
    </xf>
    <xf numFmtId="0" fontId="40" fillId="6" borderId="0" xfId="21" applyFill="1" applyBorder="1" applyAlignment="1">
      <alignment/>
      <protection/>
    </xf>
    <xf numFmtId="0" fontId="40" fillId="6" borderId="69" xfId="21" applyFill="1" applyBorder="1" applyAlignment="1">
      <alignment/>
      <protection/>
    </xf>
    <xf numFmtId="0" fontId="43" fillId="6" borderId="0" xfId="21" applyFont="1" applyFill="1" applyBorder="1" applyAlignment="1">
      <alignment/>
      <protection/>
    </xf>
    <xf numFmtId="0" fontId="42" fillId="6" borderId="61" xfId="21" applyFont="1" applyFill="1" applyBorder="1" applyAlignment="1">
      <alignment vertical="center" wrapText="1" shrinkToFit="1"/>
      <protection/>
    </xf>
    <xf numFmtId="0" fontId="42" fillId="6" borderId="70" xfId="21" applyFont="1" applyFill="1" applyBorder="1" applyAlignment="1">
      <alignment vertical="center" wrapText="1"/>
      <protection/>
    </xf>
    <xf numFmtId="0" fontId="42" fillId="7" borderId="62" xfId="21" applyFont="1" applyFill="1" applyBorder="1" applyAlignment="1">
      <alignment vertical="center" wrapText="1" shrinkToFit="1"/>
      <protection/>
    </xf>
    <xf numFmtId="0" fontId="40" fillId="6" borderId="0" xfId="21" applyFill="1" applyBorder="1" applyAlignment="1">
      <alignment horizontal="center"/>
      <protection/>
    </xf>
    <xf numFmtId="0" fontId="40" fillId="6" borderId="69" xfId="21" applyFill="1" applyBorder="1" applyAlignment="1">
      <alignment horizontal="center"/>
      <protection/>
    </xf>
    <xf numFmtId="0" fontId="43" fillId="6" borderId="0" xfId="21" applyFont="1" applyFill="1" applyBorder="1" applyAlignment="1">
      <alignment horizontal="center"/>
      <protection/>
    </xf>
    <xf numFmtId="0" fontId="42" fillId="6" borderId="70" xfId="21" applyFont="1" applyFill="1" applyBorder="1" applyAlignment="1">
      <alignment horizontal="center" vertical="center" wrapText="1"/>
      <protection/>
    </xf>
    <xf numFmtId="0" fontId="42" fillId="0" borderId="71" xfId="21" applyFont="1" applyBorder="1" applyAlignment="1">
      <alignment horizontal="center"/>
      <protection/>
    </xf>
    <xf numFmtId="0" fontId="45" fillId="0" borderId="72" xfId="0" applyNumberFormat="1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49" fontId="45" fillId="0" borderId="65" xfId="0" applyNumberFormat="1" applyFont="1" applyFill="1" applyBorder="1" applyAlignment="1">
      <alignment horizontal="center"/>
    </xf>
    <xf numFmtId="176" fontId="45" fillId="0" borderId="65" xfId="0" applyNumberFormat="1" applyFont="1" applyFill="1" applyBorder="1" applyAlignment="1">
      <alignment horizontal="center"/>
    </xf>
    <xf numFmtId="176" fontId="45" fillId="0" borderId="73" xfId="0" applyNumberFormat="1" applyFont="1" applyFill="1" applyBorder="1" applyAlignment="1">
      <alignment horizontal="center"/>
    </xf>
    <xf numFmtId="0" fontId="45" fillId="0" borderId="74" xfId="0" applyNumberFormat="1" applyFont="1" applyFill="1" applyBorder="1" applyAlignment="1">
      <alignment horizontal="center"/>
    </xf>
    <xf numFmtId="49" fontId="45" fillId="0" borderId="66" xfId="0" applyNumberFormat="1" applyFont="1" applyFill="1" applyBorder="1" applyAlignment="1">
      <alignment horizontal="center"/>
    </xf>
    <xf numFmtId="177" fontId="45" fillId="0" borderId="75" xfId="0" applyNumberFormat="1" applyFont="1" applyFill="1" applyBorder="1" applyAlignment="1">
      <alignment horizontal="center"/>
    </xf>
    <xf numFmtId="49" fontId="40" fillId="0" borderId="66" xfId="21" applyNumberFormat="1" applyFont="1" applyFill="1" applyBorder="1" applyAlignment="1">
      <alignment horizontal="center"/>
      <protection/>
    </xf>
    <xf numFmtId="177" fontId="40" fillId="0" borderId="75" xfId="21" applyNumberFormat="1" applyFill="1" applyBorder="1" applyAlignment="1">
      <alignment horizontal="center"/>
      <protection/>
    </xf>
    <xf numFmtId="49" fontId="40" fillId="0" borderId="68" xfId="21" applyNumberFormat="1" applyFont="1" applyFill="1" applyBorder="1" applyAlignment="1">
      <alignment horizontal="center"/>
      <protection/>
    </xf>
    <xf numFmtId="177" fontId="40" fillId="0" borderId="76" xfId="21" applyNumberFormat="1" applyFill="1" applyBorder="1" applyAlignment="1">
      <alignment horizontal="center"/>
      <protection/>
    </xf>
    <xf numFmtId="49" fontId="45" fillId="0" borderId="68" xfId="0" applyNumberFormat="1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48" fillId="0" borderId="12" xfId="22" applyFont="1" applyFill="1" applyBorder="1" applyAlignment="1">
      <alignment vertical="center" wrapText="1"/>
      <protection/>
    </xf>
    <xf numFmtId="0" fontId="0" fillId="0" borderId="12" xfId="0" applyFill="1" applyBorder="1" applyAlignment="1">
      <alignment vertical="center"/>
    </xf>
    <xf numFmtId="0" fontId="48" fillId="0" borderId="12" xfId="22" applyFont="1" applyFill="1" applyBorder="1" applyAlignment="1">
      <alignment wrapText="1"/>
      <protection/>
    </xf>
    <xf numFmtId="0" fontId="50" fillId="0" borderId="12" xfId="22" applyFont="1" applyFill="1" applyBorder="1" applyAlignment="1">
      <alignment vertical="center" wrapText="1"/>
      <protection/>
    </xf>
    <xf numFmtId="0" fontId="42" fillId="0" borderId="62" xfId="21" applyFont="1" applyBorder="1" applyAlignment="1">
      <alignment/>
      <protection/>
    </xf>
    <xf numFmtId="49" fontId="42" fillId="0" borderId="70" xfId="21" applyNumberFormat="1" applyFont="1" applyBorder="1" applyAlignment="1">
      <alignment/>
      <protection/>
    </xf>
    <xf numFmtId="0" fontId="42" fillId="0" borderId="70" xfId="21" applyFont="1" applyBorder="1" applyAlignment="1">
      <alignment/>
      <protection/>
    </xf>
    <xf numFmtId="0" fontId="42" fillId="0" borderId="77" xfId="21" applyFont="1" applyBorder="1" applyAlignment="1">
      <alignment/>
      <protection/>
    </xf>
    <xf numFmtId="49" fontId="48" fillId="0" borderId="12" xfId="22" applyNumberFormat="1" applyFont="1" applyFill="1" applyBorder="1" applyAlignment="1">
      <alignment wrapText="1"/>
      <protection/>
    </xf>
    <xf numFmtId="49" fontId="6" fillId="0" borderId="12" xfId="22" applyNumberFormat="1" applyFont="1" applyFill="1" applyBorder="1" applyAlignment="1">
      <alignment wrapText="1"/>
      <protection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/>
    </xf>
    <xf numFmtId="167" fontId="49" fillId="0" borderId="12" xfId="0" applyNumberFormat="1" applyFont="1" applyBorder="1" applyAlignment="1">
      <alignment/>
    </xf>
    <xf numFmtId="49" fontId="50" fillId="0" borderId="12" xfId="22" applyNumberFormat="1" applyFont="1" applyFill="1" applyBorder="1" applyAlignment="1">
      <alignment wrapText="1"/>
      <protection/>
    </xf>
    <xf numFmtId="49" fontId="48" fillId="0" borderId="12" xfId="22" applyNumberFormat="1" applyFont="1" applyFill="1" applyBorder="1" applyAlignment="1">
      <alignment vertical="center" wrapText="1"/>
      <protection/>
    </xf>
    <xf numFmtId="0" fontId="49" fillId="0" borderId="12" xfId="0" applyFont="1" applyBorder="1" applyAlignment="1">
      <alignment vertical="center"/>
    </xf>
    <xf numFmtId="49" fontId="49" fillId="0" borderId="12" xfId="0" applyNumberFormat="1" applyFont="1" applyBorder="1" applyAlignment="1">
      <alignment vertical="center"/>
    </xf>
    <xf numFmtId="167" fontId="49" fillId="0" borderId="12" xfId="0" applyNumberFormat="1" applyFont="1" applyBorder="1" applyAlignment="1">
      <alignment vertical="center"/>
    </xf>
    <xf numFmtId="49" fontId="48" fillId="0" borderId="12" xfId="22" applyNumberFormat="1" applyFont="1" applyFill="1" applyBorder="1" applyAlignment="1">
      <alignment vertical="center"/>
      <protection/>
    </xf>
    <xf numFmtId="49" fontId="50" fillId="0" borderId="12" xfId="22" applyNumberFormat="1" applyFont="1" applyFill="1" applyBorder="1" applyAlignment="1">
      <alignment vertical="center"/>
      <protection/>
    </xf>
    <xf numFmtId="0" fontId="49" fillId="0" borderId="12" xfId="0" applyFont="1" applyFill="1" applyBorder="1" applyAlignment="1">
      <alignment vertical="center"/>
    </xf>
    <xf numFmtId="49" fontId="49" fillId="0" borderId="12" xfId="0" applyNumberFormat="1" applyFont="1" applyFill="1" applyBorder="1" applyAlignment="1">
      <alignment vertical="center"/>
    </xf>
    <xf numFmtId="167" fontId="49" fillId="0" borderId="12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52" fillId="0" borderId="0" xfId="0" applyFont="1" applyBorder="1"/>
    <xf numFmtId="0" fontId="53" fillId="0" borderId="0" xfId="0" applyFont="1" applyBorder="1" applyAlignment="1">
      <alignment horizontal="center"/>
    </xf>
    <xf numFmtId="0" fontId="53" fillId="0" borderId="0" xfId="0" applyFont="1" applyBorder="1"/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67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67" fontId="54" fillId="0" borderId="12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67" fontId="5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" fontId="53" fillId="0" borderId="12" xfId="0" applyNumberFormat="1" applyFont="1" applyBorder="1" applyAlignment="1">
      <alignment horizontal="right"/>
    </xf>
    <xf numFmtId="0" fontId="3" fillId="0" borderId="12" xfId="23" applyFont="1" applyBorder="1" applyAlignment="1">
      <alignment horizontal="left" vertical="center"/>
      <protection/>
    </xf>
    <xf numFmtId="0" fontId="0" fillId="0" borderId="12" xfId="23" applyBorder="1" applyAlignment="1">
      <alignment horizontal="center"/>
      <protection/>
    </xf>
    <xf numFmtId="0" fontId="0" fillId="0" borderId="12" xfId="23" applyFont="1" applyBorder="1" applyAlignment="1">
      <alignment horizontal="center"/>
      <protection/>
    </xf>
    <xf numFmtId="0" fontId="3" fillId="0" borderId="12" xfId="23" applyFont="1" applyBorder="1" applyAlignment="1">
      <alignment horizontal="center" vertical="center"/>
      <protection/>
    </xf>
    <xf numFmtId="0" fontId="0" fillId="0" borderId="12" xfId="0" applyBorder="1" applyAlignment="1">
      <alignment horizontal="center"/>
    </xf>
    <xf numFmtId="167" fontId="3" fillId="0" borderId="12" xfId="0" applyNumberFormat="1" applyFont="1" applyBorder="1" applyAlignment="1">
      <alignment horizontal="center" vertical="center"/>
    </xf>
    <xf numFmtId="0" fontId="4" fillId="0" borderId="12" xfId="23" applyFont="1" applyBorder="1" applyAlignment="1">
      <alignment horizontal="center" vertical="center"/>
      <protection/>
    </xf>
    <xf numFmtId="0" fontId="42" fillId="0" borderId="12" xfId="23" applyFont="1" applyBorder="1" applyAlignment="1">
      <alignment horizontal="center"/>
      <protection/>
    </xf>
    <xf numFmtId="4" fontId="55" fillId="0" borderId="12" xfId="23" applyNumberFormat="1" applyFont="1" applyBorder="1" applyAlignment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 vertic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167" fontId="53" fillId="0" borderId="0" xfId="0" applyNumberFormat="1" applyFont="1" applyBorder="1" applyAlignment="1">
      <alignment/>
    </xf>
    <xf numFmtId="0" fontId="50" fillId="0" borderId="12" xfId="0" applyFont="1" applyBorder="1" applyAlignment="1">
      <alignment/>
    </xf>
    <xf numFmtId="0" fontId="0" fillId="0" borderId="12" xfId="0" applyBorder="1" applyAlignment="1">
      <alignment/>
    </xf>
    <xf numFmtId="167" fontId="53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23" applyFont="1" applyBorder="1" applyAlignment="1">
      <alignment/>
      <protection/>
    </xf>
    <xf numFmtId="0" fontId="0" fillId="0" borderId="12" xfId="23" applyBorder="1" applyAlignment="1">
      <alignment/>
      <protection/>
    </xf>
    <xf numFmtId="0" fontId="3" fillId="0" borderId="12" xfId="23" applyFont="1" applyBorder="1" applyAlignment="1">
      <alignment horizontal="center"/>
      <protection/>
    </xf>
    <xf numFmtId="167" fontId="53" fillId="0" borderId="12" xfId="23" applyNumberFormat="1" applyFont="1" applyBorder="1" applyAlignment="1">
      <alignment/>
      <protection/>
    </xf>
    <xf numFmtId="0" fontId="55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2" xfId="0" applyFont="1" applyBorder="1" applyAlignment="1">
      <alignment horizontal="center"/>
    </xf>
    <xf numFmtId="167" fontId="55" fillId="0" borderId="12" xfId="0" applyNumberFormat="1" applyFont="1" applyBorder="1" applyAlignment="1">
      <alignment/>
    </xf>
    <xf numFmtId="0" fontId="52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167" fontId="53" fillId="0" borderId="0" xfId="0" applyNumberFormat="1" applyFont="1" applyBorder="1" applyAlignment="1">
      <alignment horizontal="right"/>
    </xf>
    <xf numFmtId="0" fontId="5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right"/>
    </xf>
    <xf numFmtId="167" fontId="53" fillId="0" borderId="12" xfId="0" applyNumberFormat="1" applyFont="1" applyBorder="1" applyAlignment="1">
      <alignment horizontal="right"/>
    </xf>
    <xf numFmtId="0" fontId="58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right" vertical="center"/>
    </xf>
    <xf numFmtId="0" fontId="5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12" xfId="23" applyBorder="1" applyAlignment="1">
      <alignment horizontal="left"/>
      <protection/>
    </xf>
    <xf numFmtId="0" fontId="3" fillId="0" borderId="12" xfId="23" applyFont="1" applyBorder="1" applyAlignment="1">
      <alignment horizontal="right" vertical="center"/>
      <protection/>
    </xf>
    <xf numFmtId="167" fontId="53" fillId="0" borderId="12" xfId="23" applyNumberFormat="1" applyFont="1" applyBorder="1" applyAlignment="1">
      <alignment horizontal="right"/>
      <protection/>
    </xf>
    <xf numFmtId="0" fontId="4" fillId="0" borderId="12" xfId="23" applyFont="1" applyBorder="1" applyAlignment="1">
      <alignment horizontal="left" vertical="center"/>
      <protection/>
    </xf>
    <xf numFmtId="0" fontId="42" fillId="0" borderId="12" xfId="23" applyFont="1" applyBorder="1" applyAlignment="1">
      <alignment horizontal="left"/>
      <protection/>
    </xf>
    <xf numFmtId="0" fontId="4" fillId="0" borderId="12" xfId="23" applyFont="1" applyBorder="1" applyAlignment="1">
      <alignment horizontal="right" vertical="center"/>
      <protection/>
    </xf>
    <xf numFmtId="167" fontId="55" fillId="0" borderId="12" xfId="23" applyNumberFormat="1" applyFont="1" applyBorder="1" applyAlignment="1">
      <alignment horizontal="right"/>
      <protection/>
    </xf>
    <xf numFmtId="167" fontId="3" fillId="0" borderId="12" xfId="23" applyNumberFormat="1" applyFont="1" applyBorder="1" applyAlignment="1">
      <alignment horizontal="right" vertical="center"/>
      <protection/>
    </xf>
    <xf numFmtId="0" fontId="3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wrapText="1"/>
      <protection locked="0"/>
    </xf>
    <xf numFmtId="0" fontId="58" fillId="0" borderId="12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53" fillId="0" borderId="12" xfId="0" applyFont="1" applyFill="1" applyBorder="1" applyAlignment="1">
      <alignment horizontal="left"/>
    </xf>
    <xf numFmtId="0" fontId="58" fillId="0" borderId="12" xfId="0" applyFont="1" applyFill="1" applyBorder="1" applyAlignment="1">
      <alignment horizontal="left"/>
    </xf>
    <xf numFmtId="0" fontId="53" fillId="0" borderId="12" xfId="0" applyFont="1" applyBorder="1" applyAlignment="1">
      <alignment horizontal="right"/>
    </xf>
    <xf numFmtId="0" fontId="58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167" fontId="55" fillId="0" borderId="12" xfId="0" applyNumberFormat="1" applyFont="1" applyBorder="1" applyAlignment="1">
      <alignment horizontal="right"/>
    </xf>
    <xf numFmtId="3" fontId="55" fillId="0" borderId="12" xfId="0" applyNumberFormat="1" applyFont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18" fillId="0" borderId="12" xfId="0" applyNumberFormat="1" applyFont="1" applyFill="1" applyBorder="1" applyAlignment="1">
      <alignment horizontal="right"/>
    </xf>
    <xf numFmtId="167" fontId="53" fillId="0" borderId="12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" fillId="0" borderId="0" xfId="20" applyFont="1" applyAlignment="1">
      <alignment vertical="center"/>
      <protection/>
    </xf>
    <xf numFmtId="0" fontId="10" fillId="0" borderId="0" xfId="20" applyFont="1" applyAlignment="1">
      <alignment horizontal="centerContinuous" vertical="center"/>
      <protection/>
    </xf>
    <xf numFmtId="0" fontId="11" fillId="0" borderId="0" xfId="20" applyFont="1" applyAlignment="1">
      <alignment horizontal="centerContinuous" vertical="center"/>
      <protection/>
    </xf>
    <xf numFmtId="0" fontId="11" fillId="0" borderId="0" xfId="20" applyFont="1" applyAlignment="1">
      <alignment horizontal="right" vertical="center"/>
      <protection/>
    </xf>
    <xf numFmtId="49" fontId="7" fillId="0" borderId="45" xfId="20" applyNumberFormat="1" applyFont="1" applyBorder="1" applyAlignment="1">
      <alignment vertical="center"/>
      <protection/>
    </xf>
    <xf numFmtId="0" fontId="1" fillId="0" borderId="45" xfId="20" applyFont="1" applyBorder="1" applyAlignment="1">
      <alignment vertical="center"/>
      <protection/>
    </xf>
    <xf numFmtId="0" fontId="3" fillId="0" borderId="46" xfId="20" applyFont="1" applyBorder="1" applyAlignment="1">
      <alignment horizontal="right" vertical="center"/>
      <protection/>
    </xf>
    <xf numFmtId="49" fontId="1" fillId="0" borderId="45" xfId="20" applyNumberFormat="1" applyFont="1" applyBorder="1" applyAlignment="1">
      <alignment horizontal="left" vertical="center"/>
      <protection/>
    </xf>
    <xf numFmtId="0" fontId="1" fillId="0" borderId="47" xfId="20" applyFont="1" applyBorder="1" applyAlignment="1">
      <alignment vertical="center"/>
      <protection/>
    </xf>
    <xf numFmtId="49" fontId="7" fillId="0" borderId="48" xfId="20" applyNumberFormat="1" applyFont="1" applyBorder="1" applyAlignment="1">
      <alignment vertical="center"/>
      <protection/>
    </xf>
    <xf numFmtId="0" fontId="1" fillId="0" borderId="48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49" fontId="3" fillId="2" borderId="12" xfId="20" applyNumberFormat="1" applyFont="1" applyFill="1" applyBorder="1" applyAlignment="1">
      <alignment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3" xfId="20" applyNumberFormat="1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7" fillId="0" borderId="15" xfId="20" applyFont="1" applyBorder="1" applyAlignment="1">
      <alignment horizontal="center" vertical="center"/>
      <protection/>
    </xf>
    <xf numFmtId="49" fontId="7" fillId="0" borderId="15" xfId="20" applyNumberFormat="1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2" xfId="20" applyNumberFormat="1" applyFont="1" applyBorder="1" applyAlignment="1">
      <alignment horizontal="right" vertical="center"/>
      <protection/>
    </xf>
    <xf numFmtId="0" fontId="1" fillId="0" borderId="3" xfId="20" applyNumberFormat="1" applyFont="1" applyBorder="1" applyAlignment="1">
      <alignment vertical="center"/>
      <protection/>
    </xf>
    <xf numFmtId="0" fontId="8" fillId="0" borderId="14" xfId="20" applyFont="1" applyBorder="1" applyAlignment="1">
      <alignment horizontal="center" vertical="center"/>
      <protection/>
    </xf>
    <xf numFmtId="49" fontId="8" fillId="0" borderId="14" xfId="20" applyNumberFormat="1" applyFont="1" applyBorder="1" applyAlignment="1">
      <alignment horizontal="left" vertical="center"/>
      <protection/>
    </xf>
    <xf numFmtId="0" fontId="8" fillId="0" borderId="14" xfId="20" applyFont="1" applyBorder="1" applyAlignment="1">
      <alignment vertical="center" wrapTex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" fontId="8" fillId="0" borderId="14" xfId="20" applyNumberFormat="1" applyFont="1" applyBorder="1" applyAlignment="1">
      <alignment horizontal="right" vertical="center"/>
      <protection/>
    </xf>
    <xf numFmtId="4" fontId="8" fillId="0" borderId="14" xfId="20" applyNumberFormat="1" applyFont="1" applyBorder="1" applyAlignment="1">
      <alignment vertical="center"/>
      <protection/>
    </xf>
    <xf numFmtId="0" fontId="3" fillId="0" borderId="15" xfId="20" applyFont="1" applyBorder="1" applyAlignment="1">
      <alignment horizontal="center" vertical="center"/>
      <protection/>
    </xf>
    <xf numFmtId="49" fontId="3" fillId="0" borderId="15" xfId="20" applyNumberFormat="1" applyFont="1" applyBorder="1" applyAlignment="1">
      <alignment horizontal="right" vertical="center"/>
      <protection/>
    </xf>
    <xf numFmtId="4" fontId="14" fillId="5" borderId="54" xfId="20" applyNumberFormat="1" applyFont="1" applyFill="1" applyBorder="1" applyAlignment="1">
      <alignment horizontal="right" vertical="center" wrapText="1"/>
      <protection/>
    </xf>
    <xf numFmtId="0" fontId="14" fillId="0" borderId="5" xfId="0" applyFont="1" applyBorder="1" applyAlignment="1">
      <alignment horizontal="right" vertical="center"/>
    </xf>
    <xf numFmtId="4" fontId="19" fillId="5" borderId="54" xfId="20" applyNumberFormat="1" applyFont="1" applyFill="1" applyBorder="1" applyAlignment="1">
      <alignment horizontal="right" vertical="center" wrapText="1"/>
      <protection/>
    </xf>
    <xf numFmtId="0" fontId="1" fillId="2" borderId="12" xfId="20" applyFont="1" applyFill="1" applyBorder="1" applyAlignment="1">
      <alignment horizontal="center" vertical="center"/>
      <protection/>
    </xf>
    <xf numFmtId="49" fontId="16" fillId="2" borderId="12" xfId="20" applyNumberFormat="1" applyFont="1" applyFill="1" applyBorder="1" applyAlignment="1">
      <alignment horizontal="left" vertical="center"/>
      <protection/>
    </xf>
    <xf numFmtId="0" fontId="16" fillId="2" borderId="1" xfId="20" applyFont="1" applyFill="1" applyBorder="1" applyAlignment="1">
      <alignment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4" fontId="1" fillId="2" borderId="2" xfId="20" applyNumberFormat="1" applyFont="1" applyFill="1" applyBorder="1" applyAlignment="1">
      <alignment horizontal="right" vertical="center"/>
      <protection/>
    </xf>
    <xf numFmtId="4" fontId="1" fillId="2" borderId="3" xfId="20" applyNumberFormat="1" applyFont="1" applyFill="1" applyBorder="1" applyAlignment="1">
      <alignment horizontal="right" vertical="center"/>
      <protection/>
    </xf>
    <xf numFmtId="4" fontId="7" fillId="2" borderId="12" xfId="20" applyNumberFormat="1" applyFont="1" applyFill="1" applyBorder="1" applyAlignment="1">
      <alignment vertical="center"/>
      <protection/>
    </xf>
    <xf numFmtId="49" fontId="7" fillId="0" borderId="45" xfId="20" applyNumberFormat="1" applyFont="1" applyBorder="1" applyAlignment="1">
      <alignment/>
      <protection/>
    </xf>
    <xf numFmtId="0" fontId="1" fillId="0" borderId="45" xfId="20" applyFont="1" applyBorder="1" applyAlignment="1">
      <alignment/>
      <protection/>
    </xf>
    <xf numFmtId="0" fontId="1" fillId="0" borderId="47" xfId="20" applyFont="1" applyBorder="1" applyAlignment="1">
      <alignment/>
      <protection/>
    </xf>
    <xf numFmtId="49" fontId="7" fillId="0" borderId="48" xfId="20" applyNumberFormat="1" applyFont="1" applyBorder="1" applyAlignment="1">
      <alignment/>
      <protection/>
    </xf>
    <xf numFmtId="0" fontId="1" fillId="0" borderId="48" xfId="20" applyFont="1" applyBorder="1" applyAlignment="1">
      <alignment/>
      <protection/>
    </xf>
    <xf numFmtId="0" fontId="3" fillId="0" borderId="0" xfId="20" applyFont="1" applyAlignment="1">
      <alignment/>
      <protection/>
    </xf>
    <xf numFmtId="49" fontId="3" fillId="2" borderId="12" xfId="20" applyNumberFormat="1" applyFont="1" applyFill="1" applyBorder="1" applyAlignment="1">
      <alignment/>
      <protection/>
    </xf>
    <xf numFmtId="0" fontId="7" fillId="0" borderId="1" xfId="20" applyFont="1" applyBorder="1" applyAlignment="1">
      <alignment/>
      <protection/>
    </xf>
    <xf numFmtId="0" fontId="1" fillId="0" borderId="3" xfId="20" applyNumberFormat="1" applyFont="1" applyBorder="1" applyAlignment="1">
      <alignment/>
      <protection/>
    </xf>
    <xf numFmtId="0" fontId="8" fillId="0" borderId="14" xfId="20" applyFont="1" applyBorder="1" applyAlignment="1">
      <alignment horizontal="center"/>
      <protection/>
    </xf>
    <xf numFmtId="49" fontId="8" fillId="0" borderId="14" xfId="20" applyNumberFormat="1" applyFont="1" applyBorder="1" applyAlignment="1">
      <alignment horizontal="left"/>
      <protection/>
    </xf>
    <xf numFmtId="0" fontId="8" fillId="0" borderId="14" xfId="20" applyFont="1" applyBorder="1" applyAlignment="1">
      <alignment wrapText="1"/>
      <protection/>
    </xf>
    <xf numFmtId="4" fontId="8" fillId="0" borderId="14" xfId="20" applyNumberFormat="1" applyFont="1" applyBorder="1" applyAlignment="1">
      <alignment/>
      <protection/>
    </xf>
    <xf numFmtId="0" fontId="16" fillId="2" borderId="1" xfId="20" applyFont="1" applyFill="1" applyBorder="1" applyAlignment="1">
      <alignment/>
      <protection/>
    </xf>
    <xf numFmtId="4" fontId="7" fillId="2" borderId="12" xfId="20" applyNumberFormat="1" applyFont="1" applyFill="1" applyBorder="1" applyAlignment="1">
      <alignment/>
      <protection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49" fontId="1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4" fontId="8" fillId="0" borderId="14" xfId="20" applyNumberFormat="1" applyFont="1" applyBorder="1" applyAlignment="1" applyProtection="1">
      <alignment horizontal="right"/>
      <protection locked="0"/>
    </xf>
    <xf numFmtId="0" fontId="14" fillId="5" borderId="4" xfId="20" applyFont="1" applyFill="1" applyBorder="1" applyAlignment="1" applyProtection="1">
      <alignment horizontal="left" wrapText="1"/>
      <protection locked="0"/>
    </xf>
    <xf numFmtId="4" fontId="1" fillId="2" borderId="3" xfId="20" applyNumberFormat="1" applyFont="1" applyFill="1" applyBorder="1" applyAlignment="1" applyProtection="1">
      <alignment horizontal="right"/>
      <protection locked="0"/>
    </xf>
    <xf numFmtId="0" fontId="1" fillId="0" borderId="2" xfId="20" applyNumberFormat="1" applyFont="1" applyBorder="1" applyAlignment="1" applyProtection="1">
      <alignment horizontal="right"/>
      <protection locked="0"/>
    </xf>
    <xf numFmtId="0" fontId="0" fillId="0" borderId="78" xfId="0" applyBorder="1" applyAlignment="1" applyProtection="1">
      <alignment horizontal="left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16" fontId="0" fillId="0" borderId="0" xfId="0" applyNumberFormat="1" applyFont="1" applyAlignment="1" applyProtection="1">
      <alignment horizontal="left" vertical="center"/>
      <protection/>
    </xf>
    <xf numFmtId="0" fontId="23" fillId="2" borderId="79" xfId="0" applyFont="1" applyFill="1" applyBorder="1" applyAlignment="1" applyProtection="1">
      <alignment horizontal="left" vertical="center" wrapText="1"/>
      <protection/>
    </xf>
    <xf numFmtId="0" fontId="23" fillId="2" borderId="80" xfId="0" applyFont="1" applyFill="1" applyBorder="1" applyAlignment="1" applyProtection="1">
      <alignment horizontal="left" vertical="center" wrapText="1"/>
      <protection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170" fontId="24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170" fontId="25" fillId="0" borderId="0" xfId="0" applyNumberFormat="1" applyFont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170" fontId="26" fillId="0" borderId="0" xfId="0" applyNumberFormat="1" applyFont="1" applyAlignment="1" applyProtection="1">
      <alignment horizontal="right"/>
      <protection/>
    </xf>
    <xf numFmtId="0" fontId="0" fillId="0" borderId="81" xfId="0" applyFont="1" applyBorder="1" applyAlignment="1" applyProtection="1">
      <alignment horizontal="left" vertical="center"/>
      <protection/>
    </xf>
    <xf numFmtId="49" fontId="0" fillId="0" borderId="81" xfId="0" applyNumberFormat="1" applyFont="1" applyBorder="1" applyAlignment="1" applyProtection="1">
      <alignment horizontal="left" vertical="center" wrapText="1"/>
      <protection/>
    </xf>
    <xf numFmtId="0" fontId="0" fillId="0" borderId="81" xfId="0" applyFont="1" applyBorder="1" applyAlignment="1" applyProtection="1">
      <alignment horizontal="center" vertical="center" wrapText="1"/>
      <protection/>
    </xf>
    <xf numFmtId="171" fontId="0" fillId="0" borderId="81" xfId="0" applyNumberFormat="1" applyFont="1" applyBorder="1" applyAlignment="1" applyProtection="1">
      <alignment horizontal="right" vertical="center"/>
      <protection/>
    </xf>
    <xf numFmtId="170" fontId="0" fillId="0" borderId="8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4" fontId="8" fillId="0" borderId="14" xfId="20" applyNumberFormat="1" applyFont="1" applyBorder="1" applyAlignment="1" applyProtection="1">
      <alignment horizontal="right" vertical="center"/>
      <protection locked="0"/>
    </xf>
    <xf numFmtId="0" fontId="14" fillId="5" borderId="4" xfId="20" applyFont="1" applyFill="1" applyBorder="1" applyAlignment="1" applyProtection="1">
      <alignment horizontal="left" vertical="center" wrapText="1"/>
      <protection locked="0"/>
    </xf>
    <xf numFmtId="4" fontId="1" fillId="2" borderId="3" xfId="20" applyNumberFormat="1" applyFont="1" applyFill="1" applyBorder="1" applyAlignment="1" applyProtection="1">
      <alignment horizontal="right" vertical="center"/>
      <protection locked="0"/>
    </xf>
    <xf numFmtId="0" fontId="1" fillId="0" borderId="2" xfId="2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Protection="1">
      <protection locked="0"/>
    </xf>
    <xf numFmtId="4" fontId="0" fillId="0" borderId="3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0" fillId="0" borderId="0" xfId="0" applyProtection="1"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2" borderId="79" xfId="0" applyFont="1" applyFill="1" applyBorder="1" applyAlignment="1" applyProtection="1">
      <alignment horizontal="center" vertical="center" wrapText="1"/>
      <protection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23" fillId="2" borderId="80" xfId="0" applyFont="1" applyFill="1" applyBorder="1" applyAlignment="1" applyProtection="1">
      <alignment vertical="center" wrapText="1"/>
      <protection/>
    </xf>
    <xf numFmtId="0" fontId="0" fillId="2" borderId="80" xfId="0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170" fontId="24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/>
      <protection/>
    </xf>
    <xf numFmtId="170" fontId="25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170" fontId="26" fillId="0" borderId="0" xfId="0" applyNumberFormat="1" applyFont="1" applyAlignment="1" applyProtection="1">
      <alignment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vertical="center"/>
      <protection/>
    </xf>
    <xf numFmtId="174" fontId="0" fillId="8" borderId="12" xfId="0" applyNumberFormat="1" applyFill="1" applyBorder="1" applyAlignment="1" applyProtection="1">
      <alignment/>
      <protection locked="0"/>
    </xf>
    <xf numFmtId="174" fontId="0" fillId="8" borderId="12" xfId="0" applyNumberFormat="1" applyFill="1" applyBorder="1" applyAlignment="1" applyProtection="1">
      <alignment horizontal="right"/>
      <protection locked="0"/>
    </xf>
    <xf numFmtId="174" fontId="36" fillId="8" borderId="12" xfId="0" applyNumberFormat="1" applyFont="1" applyFill="1" applyBorder="1" applyAlignment="1" applyProtection="1">
      <alignment/>
      <protection locked="0"/>
    </xf>
    <xf numFmtId="174" fontId="36" fillId="8" borderId="14" xfId="0" applyNumberFormat="1" applyFont="1" applyFill="1" applyBorder="1" applyAlignment="1" applyProtection="1">
      <alignment/>
      <protection locked="0"/>
    </xf>
    <xf numFmtId="174" fontId="36" fillId="8" borderId="58" xfId="0" applyNumberFormat="1" applyFont="1" applyFill="1" applyBorder="1" applyAlignment="1" applyProtection="1">
      <alignment/>
      <protection locked="0"/>
    </xf>
    <xf numFmtId="0" fontId="0" fillId="0" borderId="82" xfId="0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28" fillId="0" borderId="83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177" fontId="45" fillId="0" borderId="66" xfId="0" applyNumberFormat="1" applyFont="1" applyFill="1" applyBorder="1" applyAlignment="1" applyProtection="1">
      <alignment horizontal="center"/>
      <protection locked="0"/>
    </xf>
    <xf numFmtId="177" fontId="45" fillId="0" borderId="67" xfId="0" applyNumberFormat="1" applyFont="1" applyFill="1" applyBorder="1" applyAlignment="1" applyProtection="1">
      <alignment horizontal="center"/>
      <protection locked="0"/>
    </xf>
    <xf numFmtId="177" fontId="40" fillId="0" borderId="67" xfId="21" applyNumberFormat="1" applyFill="1" applyBorder="1" applyAlignment="1" applyProtection="1">
      <alignment horizontal="center"/>
      <protection locked="0"/>
    </xf>
    <xf numFmtId="177" fontId="40" fillId="0" borderId="84" xfId="21" applyNumberFormat="1" applyFill="1" applyBorder="1" applyAlignment="1" applyProtection="1">
      <alignment horizontal="center"/>
      <protection locked="0"/>
    </xf>
    <xf numFmtId="177" fontId="45" fillId="0" borderId="68" xfId="0" applyNumberFormat="1" applyFont="1" applyFill="1" applyBorder="1" applyAlignment="1" applyProtection="1">
      <alignment horizontal="center"/>
      <protection locked="0"/>
    </xf>
    <xf numFmtId="167" fontId="49" fillId="0" borderId="12" xfId="0" applyNumberFormat="1" applyFont="1" applyBorder="1" applyAlignment="1" applyProtection="1">
      <alignment vertical="center"/>
      <protection locked="0"/>
    </xf>
    <xf numFmtId="167" fontId="49" fillId="0" borderId="12" xfId="0" applyNumberFormat="1" applyFont="1" applyFill="1" applyBorder="1" applyAlignment="1" applyProtection="1">
      <alignment vertical="center"/>
      <protection locked="0"/>
    </xf>
    <xf numFmtId="0" fontId="51" fillId="0" borderId="81" xfId="0" applyFont="1" applyBorder="1" applyAlignment="1" applyProtection="1">
      <alignment horizontal="center" vertical="center"/>
      <protection/>
    </xf>
    <xf numFmtId="49" fontId="51" fillId="0" borderId="81" xfId="0" applyNumberFormat="1" applyFont="1" applyBorder="1" applyAlignment="1" applyProtection="1">
      <alignment horizontal="left" vertical="center" wrapText="1"/>
      <protection/>
    </xf>
    <xf numFmtId="0" fontId="51" fillId="0" borderId="81" xfId="0" applyFont="1" applyBorder="1" applyAlignment="1" applyProtection="1">
      <alignment horizontal="center" vertical="center" wrapText="1"/>
      <protection/>
    </xf>
    <xf numFmtId="171" fontId="51" fillId="0" borderId="81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4" fontId="3" fillId="0" borderId="12" xfId="23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8" fillId="0" borderId="12" xfId="0" applyFont="1" applyBorder="1" applyAlignment="1" applyProtection="1">
      <alignment/>
      <protection locked="0"/>
    </xf>
    <xf numFmtId="0" fontId="3" fillId="0" borderId="12" xfId="23" applyFont="1" applyBorder="1" applyAlignment="1" applyProtection="1">
      <alignment/>
      <protection locked="0"/>
    </xf>
    <xf numFmtId="167" fontId="53" fillId="0" borderId="12" xfId="0" applyNumberFormat="1" applyFont="1" applyBorder="1" applyAlignment="1" applyProtection="1">
      <alignment/>
      <protection locked="0"/>
    </xf>
    <xf numFmtId="167" fontId="53" fillId="0" borderId="12" xfId="23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/>
      <protection locked="0"/>
    </xf>
    <xf numFmtId="0" fontId="58" fillId="0" borderId="12" xfId="0" applyFont="1" applyBorder="1" applyAlignment="1" applyProtection="1">
      <alignment horizontal="right" vertical="center"/>
      <protection locked="0"/>
    </xf>
    <xf numFmtId="167" fontId="53" fillId="0" borderId="12" xfId="23" applyNumberFormat="1" applyFont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horizontal="right"/>
      <protection locked="0"/>
    </xf>
    <xf numFmtId="0" fontId="18" fillId="0" borderId="12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53" fillId="0" borderId="12" xfId="0" applyFont="1" applyBorder="1" applyAlignment="1" applyProtection="1">
      <alignment horizontal="right"/>
      <protection locked="0"/>
    </xf>
    <xf numFmtId="0" fontId="53" fillId="0" borderId="12" xfId="0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vertical="top" wrapText="1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85" xfId="0" applyNumberFormat="1" applyFont="1" applyBorder="1" applyAlignment="1">
      <alignment horizontal="right" vertical="center"/>
    </xf>
    <xf numFmtId="3" fontId="6" fillId="9" borderId="11" xfId="0" applyNumberFormat="1" applyFont="1" applyFill="1" applyBorder="1" applyAlignment="1">
      <alignment horizontal="right" vertical="center"/>
    </xf>
    <xf numFmtId="3" fontId="6" fillId="9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86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87" xfId="20" applyFont="1" applyBorder="1" applyAlignment="1">
      <alignment horizontal="center"/>
      <protection/>
    </xf>
    <xf numFmtId="0" fontId="1" fillId="0" borderId="88" xfId="20" applyFont="1" applyBorder="1" applyAlignment="1">
      <alignment horizontal="center"/>
      <protection/>
    </xf>
    <xf numFmtId="0" fontId="1" fillId="0" borderId="89" xfId="20" applyFont="1" applyBorder="1" applyAlignment="1">
      <alignment horizontal="center"/>
      <protection/>
    </xf>
    <xf numFmtId="0" fontId="1" fillId="0" borderId="90" xfId="20" applyFont="1" applyBorder="1" applyAlignment="1">
      <alignment horizontal="center"/>
      <protection/>
    </xf>
    <xf numFmtId="0" fontId="1" fillId="0" borderId="91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92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4" fillId="5" borderId="93" xfId="20" applyNumberFormat="1" applyFont="1" applyFill="1" applyBorder="1" applyAlignment="1">
      <alignment horizontal="left" wrapText="1"/>
      <protection/>
    </xf>
    <xf numFmtId="49" fontId="15" fillId="0" borderId="94" xfId="0" applyNumberFormat="1" applyFont="1" applyBorder="1" applyAlignment="1">
      <alignment horizontal="left" wrapText="1"/>
    </xf>
    <xf numFmtId="49" fontId="19" fillId="5" borderId="93" xfId="20" applyNumberFormat="1" applyFont="1" applyFill="1" applyBorder="1" applyAlignment="1">
      <alignment horizontal="left" wrapText="1"/>
      <protection/>
    </xf>
    <xf numFmtId="0" fontId="9" fillId="0" borderId="0" xfId="20" applyFont="1" applyAlignment="1">
      <alignment horizontal="center"/>
      <protection/>
    </xf>
    <xf numFmtId="49" fontId="1" fillId="0" borderId="89" xfId="20" applyNumberFormat="1" applyFont="1" applyBorder="1" applyAlignment="1">
      <alignment horizontal="center"/>
      <protection/>
    </xf>
    <xf numFmtId="0" fontId="1" fillId="0" borderId="91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92" xfId="20" applyFont="1" applyBorder="1" applyAlignment="1">
      <alignment horizontal="center" shrinkToFit="1"/>
      <protection/>
    </xf>
    <xf numFmtId="0" fontId="2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169" fontId="23" fillId="0" borderId="0" xfId="0" applyNumberFormat="1" applyFont="1" applyAlignment="1" applyProtection="1">
      <alignment horizontal="left" vertical="top"/>
      <protection/>
    </xf>
    <xf numFmtId="0" fontId="0" fillId="0" borderId="81" xfId="0" applyFont="1" applyBorder="1" applyAlignment="1" applyProtection="1">
      <alignment horizontal="left" vertical="center" wrapText="1"/>
      <protection/>
    </xf>
    <xf numFmtId="0" fontId="0" fillId="0" borderId="81" xfId="0" applyBorder="1" applyAlignment="1" applyProtection="1">
      <alignment horizontal="left" vertical="center"/>
      <protection/>
    </xf>
    <xf numFmtId="170" fontId="0" fillId="0" borderId="81" xfId="0" applyNumberFormat="1" applyFont="1" applyBorder="1" applyAlignment="1" applyProtection="1">
      <alignment horizontal="right" vertical="center"/>
      <protection locked="0"/>
    </xf>
    <xf numFmtId="0" fontId="0" fillId="0" borderId="81" xfId="0" applyBorder="1" applyAlignment="1" applyProtection="1">
      <alignment horizontal="right" vertical="center"/>
      <protection locked="0"/>
    </xf>
    <xf numFmtId="0" fontId="23" fillId="2" borderId="80" xfId="0" applyFont="1" applyFill="1" applyBorder="1" applyAlignment="1" applyProtection="1">
      <alignment horizontal="left" vertical="center" wrapText="1"/>
      <protection/>
    </xf>
    <xf numFmtId="0" fontId="0" fillId="2" borderId="80" xfId="0" applyFill="1" applyBorder="1" applyAlignment="1" applyProtection="1">
      <alignment horizontal="left" vertical="center" wrapText="1"/>
      <protection/>
    </xf>
    <xf numFmtId="49" fontId="14" fillId="5" borderId="93" xfId="20" applyNumberFormat="1" applyFont="1" applyFill="1" applyBorder="1" applyAlignment="1">
      <alignment horizontal="left" vertical="center" wrapText="1"/>
      <protection/>
    </xf>
    <xf numFmtId="49" fontId="15" fillId="0" borderId="94" xfId="0" applyNumberFormat="1" applyFont="1" applyBorder="1" applyAlignment="1">
      <alignment horizontal="left" vertical="center" wrapText="1"/>
    </xf>
    <xf numFmtId="49" fontId="19" fillId="5" borderId="93" xfId="20" applyNumberFormat="1" applyFont="1" applyFill="1" applyBorder="1" applyAlignment="1">
      <alignment horizontal="left" vertical="center" wrapText="1"/>
      <protection/>
    </xf>
    <xf numFmtId="0" fontId="9" fillId="0" borderId="0" xfId="20" applyFont="1" applyAlignment="1">
      <alignment horizontal="center" vertical="center"/>
      <protection/>
    </xf>
    <xf numFmtId="0" fontId="1" fillId="0" borderId="87" xfId="20" applyFont="1" applyBorder="1" applyAlignment="1">
      <alignment horizontal="center" vertical="center"/>
      <protection/>
    </xf>
    <xf numFmtId="0" fontId="1" fillId="0" borderId="88" xfId="20" applyFont="1" applyBorder="1" applyAlignment="1">
      <alignment horizontal="center" vertical="center"/>
      <protection/>
    </xf>
    <xf numFmtId="49" fontId="1" fillId="0" borderId="89" xfId="20" applyNumberFormat="1" applyFont="1" applyBorder="1" applyAlignment="1">
      <alignment horizontal="center" vertical="center"/>
      <protection/>
    </xf>
    <xf numFmtId="0" fontId="1" fillId="0" borderId="90" xfId="20" applyFont="1" applyBorder="1" applyAlignment="1">
      <alignment horizontal="center" vertical="center"/>
      <protection/>
    </xf>
    <xf numFmtId="0" fontId="1" fillId="0" borderId="91" xfId="20" applyFont="1" applyBorder="1" applyAlignment="1">
      <alignment horizontal="center" vertical="center" shrinkToFit="1"/>
      <protection/>
    </xf>
    <xf numFmtId="0" fontId="1" fillId="0" borderId="48" xfId="20" applyFont="1" applyBorder="1" applyAlignment="1">
      <alignment horizontal="center" vertical="center" shrinkToFit="1"/>
      <protection/>
    </xf>
    <xf numFmtId="0" fontId="1" fillId="0" borderId="92" xfId="20" applyFont="1" applyBorder="1" applyAlignment="1">
      <alignment horizontal="center" vertical="center" shrinkToFit="1"/>
      <protection/>
    </xf>
    <xf numFmtId="0" fontId="6" fillId="0" borderId="0" xfId="0" applyFont="1" applyAlignment="1">
      <alignment horizontal="center"/>
    </xf>
    <xf numFmtId="0" fontId="0" fillId="0" borderId="81" xfId="0" applyBorder="1" applyAlignment="1" applyProtection="1">
      <alignment horizontal="left" vertical="center"/>
      <protection locked="0"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0" fillId="2" borderId="80" xfId="0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169" fontId="23" fillId="0" borderId="0" xfId="0" applyNumberFormat="1" applyFont="1" applyAlignment="1" applyProtection="1">
      <alignment horizontal="left" vertical="top"/>
      <protection/>
    </xf>
    <xf numFmtId="49" fontId="35" fillId="0" borderId="24" xfId="0" applyNumberFormat="1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38" fillId="0" borderId="24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49" fontId="35" fillId="0" borderId="12" xfId="0" applyNumberFormat="1" applyFont="1" applyFill="1" applyBorder="1" applyAlignment="1">
      <alignment wrapText="1"/>
    </xf>
    <xf numFmtId="49" fontId="35" fillId="0" borderId="22" xfId="0" applyNumberFormat="1" applyFont="1" applyFill="1" applyBorder="1" applyAlignment="1">
      <alignment wrapText="1"/>
    </xf>
    <xf numFmtId="49" fontId="33" fillId="10" borderId="24" xfId="0" applyNumberFormat="1" applyFont="1" applyFill="1" applyBorder="1" applyAlignment="1">
      <alignment wrapText="1"/>
    </xf>
    <xf numFmtId="0" fontId="34" fillId="10" borderId="12" xfId="0" applyFont="1" applyFill="1" applyBorder="1" applyAlignment="1">
      <alignment wrapText="1"/>
    </xf>
    <xf numFmtId="0" fontId="34" fillId="10" borderId="22" xfId="0" applyFont="1" applyFill="1" applyBorder="1" applyAlignment="1">
      <alignment wrapText="1"/>
    </xf>
    <xf numFmtId="49" fontId="35" fillId="0" borderId="24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2" xfId="0" applyBorder="1" applyAlignment="1">
      <alignment wrapText="1"/>
    </xf>
    <xf numFmtId="49" fontId="27" fillId="0" borderId="24" xfId="0" applyNumberFormat="1" applyFont="1" applyFill="1" applyBorder="1" applyAlignment="1">
      <alignment wrapText="1"/>
    </xf>
    <xf numFmtId="0" fontId="32" fillId="2" borderId="52" xfId="0" applyFont="1" applyFill="1" applyBorder="1" applyAlignment="1">
      <alignment/>
    </xf>
    <xf numFmtId="0" fontId="32" fillId="2" borderId="95" xfId="0" applyFont="1" applyFill="1" applyBorder="1" applyAlignment="1">
      <alignment/>
    </xf>
    <xf numFmtId="0" fontId="32" fillId="2" borderId="96" xfId="0" applyFont="1" applyFill="1" applyBorder="1" applyAlignment="1">
      <alignment/>
    </xf>
    <xf numFmtId="0" fontId="30" fillId="0" borderId="4" xfId="0" applyNumberFormat="1" applyFont="1" applyFill="1" applyBorder="1" applyAlignment="1" applyProtection="1">
      <alignment wrapText="1"/>
      <protection/>
    </xf>
    <xf numFmtId="0" fontId="30" fillId="0" borderId="4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 wrapText="1"/>
    </xf>
    <xf numFmtId="49" fontId="30" fillId="0" borderId="0" xfId="0" applyNumberFormat="1" applyFont="1" applyFill="1" applyBorder="1" applyAlignment="1" applyProtection="1">
      <alignment/>
      <protection/>
    </xf>
    <xf numFmtId="0" fontId="30" fillId="0" borderId="9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14" fontId="30" fillId="0" borderId="0" xfId="0" applyNumberFormat="1" applyFont="1" applyFill="1" applyBorder="1" applyAlignment="1" applyProtection="1">
      <alignment/>
      <protection/>
    </xf>
    <xf numFmtId="0" fontId="0" fillId="0" borderId="85" xfId="0" applyFill="1" applyBorder="1" applyAlignment="1">
      <alignment/>
    </xf>
    <xf numFmtId="49" fontId="29" fillId="0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30" fillId="0" borderId="6" xfId="0" applyNumberFormat="1" applyFont="1" applyFill="1" applyBorder="1" applyAlignment="1" applyProtection="1">
      <alignment wrapText="1"/>
      <protection/>
    </xf>
    <xf numFmtId="0" fontId="31" fillId="0" borderId="7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30" fillId="0" borderId="7" xfId="0" applyNumberFormat="1" applyFont="1" applyFill="1" applyBorder="1" applyAlignment="1" applyProtection="1">
      <alignment wrapText="1"/>
      <protection/>
    </xf>
    <xf numFmtId="0" fontId="0" fillId="0" borderId="7" xfId="0" applyFill="1" applyBorder="1" applyAlignment="1">
      <alignment/>
    </xf>
    <xf numFmtId="0" fontId="0" fillId="0" borderId="13" xfId="0" applyFill="1" applyBorder="1" applyAlignment="1">
      <alignment/>
    </xf>
    <xf numFmtId="49" fontId="45" fillId="0" borderId="61" xfId="0" applyNumberFormat="1" applyFont="1" applyFill="1" applyBorder="1" applyAlignment="1">
      <alignment horizontal="center" wrapText="1"/>
    </xf>
    <xf numFmtId="0" fontId="41" fillId="11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/>
      <protection/>
    </xf>
    <xf numFmtId="0" fontId="42" fillId="6" borderId="61" xfId="21" applyFont="1" applyFill="1" applyBorder="1" applyAlignment="1">
      <alignment horizontal="center"/>
      <protection/>
    </xf>
    <xf numFmtId="0" fontId="42" fillId="6" borderId="61" xfId="21" applyFont="1" applyFill="1" applyBorder="1" applyAlignment="1">
      <alignment horizontal="center" wrapText="1"/>
      <protection/>
    </xf>
    <xf numFmtId="49" fontId="42" fillId="6" borderId="61" xfId="21" applyNumberFormat="1" applyFont="1" applyFill="1" applyBorder="1" applyAlignment="1">
      <alignment horizontal="center"/>
      <protection/>
    </xf>
    <xf numFmtId="0" fontId="44" fillId="12" borderId="61" xfId="21" applyFont="1" applyFill="1" applyBorder="1" applyAlignment="1">
      <alignment horizontal="center"/>
      <protection/>
    </xf>
    <xf numFmtId="49" fontId="45" fillId="0" borderId="61" xfId="0" applyNumberFormat="1" applyFont="1" applyFill="1" applyBorder="1" applyAlignment="1">
      <alignment wrapText="1"/>
    </xf>
    <xf numFmtId="0" fontId="41" fillId="11" borderId="61" xfId="21" applyFont="1" applyFill="1" applyBorder="1" applyAlignment="1">
      <alignment vertical="center" wrapText="1"/>
      <protection/>
    </xf>
    <xf numFmtId="0" fontId="42" fillId="6" borderId="61" xfId="21" applyFont="1" applyFill="1" applyBorder="1" applyAlignment="1">
      <alignment vertical="center" wrapText="1"/>
      <protection/>
    </xf>
    <xf numFmtId="0" fontId="42" fillId="6" borderId="61" xfId="21" applyFont="1" applyFill="1" applyBorder="1" applyAlignment="1">
      <alignment vertical="center"/>
      <protection/>
    </xf>
    <xf numFmtId="0" fontId="42" fillId="6" borderId="61" xfId="21" applyFont="1" applyFill="1" applyBorder="1" applyAlignment="1">
      <alignment/>
      <protection/>
    </xf>
    <xf numFmtId="0" fontId="42" fillId="6" borderId="61" xfId="21" applyFont="1" applyFill="1" applyBorder="1" applyAlignment="1">
      <alignment wrapText="1"/>
      <protection/>
    </xf>
    <xf numFmtId="49" fontId="42" fillId="6" borderId="61" xfId="21" applyNumberFormat="1" applyFont="1" applyFill="1" applyBorder="1" applyAlignment="1">
      <alignment/>
      <protection/>
    </xf>
    <xf numFmtId="0" fontId="44" fillId="12" borderId="97" xfId="21" applyFont="1" applyFill="1" applyBorder="1" applyAlignment="1">
      <alignment/>
      <protection/>
    </xf>
    <xf numFmtId="170" fontId="26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0" fontId="0" fillId="2" borderId="98" xfId="0" applyFill="1" applyBorder="1" applyAlignment="1" applyProtection="1">
      <alignment horizontal="center" vertical="center" wrapText="1"/>
      <protection/>
    </xf>
    <xf numFmtId="170" fontId="24" fillId="0" borderId="0" xfId="0" applyNumberFormat="1" applyFont="1" applyAlignment="1" applyProtection="1">
      <alignment horizontal="right"/>
      <protection/>
    </xf>
    <xf numFmtId="170" fontId="25" fillId="0" borderId="0" xfId="0" applyNumberFormat="1" applyFont="1" applyAlignment="1" applyProtection="1">
      <alignment horizontal="right"/>
      <protection/>
    </xf>
    <xf numFmtId="0" fontId="0" fillId="0" borderId="81" xfId="0" applyBorder="1" applyAlignment="1" applyProtection="1">
      <alignment horizontal="left" vertical="center" wrapText="1"/>
      <protection/>
    </xf>
    <xf numFmtId="170" fontId="0" fillId="0" borderId="81" xfId="0" applyNumberFormat="1" applyFont="1" applyBorder="1" applyAlignment="1" applyProtection="1">
      <alignment horizontal="right" vertical="center"/>
      <protection/>
    </xf>
    <xf numFmtId="0" fontId="51" fillId="0" borderId="81" xfId="0" applyFont="1" applyBorder="1" applyAlignment="1" applyProtection="1">
      <alignment horizontal="left" vertical="center" wrapText="1"/>
      <protection/>
    </xf>
    <xf numFmtId="0" fontId="51" fillId="0" borderId="81" xfId="0" applyFont="1" applyBorder="1" applyAlignment="1" applyProtection="1">
      <alignment horizontal="left" vertical="center"/>
      <protection/>
    </xf>
    <xf numFmtId="170" fontId="51" fillId="0" borderId="81" xfId="0" applyNumberFormat="1" applyFont="1" applyBorder="1" applyAlignment="1" applyProtection="1">
      <alignment horizontal="right" vertical="center"/>
      <protection locked="0"/>
    </xf>
    <xf numFmtId="0" fontId="51" fillId="0" borderId="81" xfId="0" applyFont="1" applyBorder="1" applyAlignment="1" applyProtection="1">
      <alignment horizontal="left" vertical="center"/>
      <protection locked="0"/>
    </xf>
    <xf numFmtId="170" fontId="51" fillId="0" borderId="81" xfId="0" applyNumberFormat="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Excel Built-in Normal" xfId="21"/>
    <cellStyle name="normální_sp382" xfId="22"/>
    <cellStyle name="normální_ZŠ 28.října  rozpočet  ostrý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esktop\SO&#352;i%20Kol&#237;n\Soupisy%20prac&#237;%20SO&#352;i%20Kol&#237;n%20OFI\Soupis%20prac&#237;%20-%20SO&#352;i%20Kol&#237;n%20-%20ocen&#283;n&#253;%20-%20ke%20vlo&#382;en&#237;%204.8.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esktop\SOU%20Kol&#237;n,%20rozpo&#269;et_MaR%2016.5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SO 01 1 1 KL"/>
      <sheetName val="SO 01 1 1 Rek"/>
      <sheetName val="SO 01 1 1 Pol"/>
      <sheetName val="SO 01 2 VN 1 KL"/>
      <sheetName val="SO 01 2 VN 1 Rek"/>
      <sheetName val="SO 01 2 VN 1 Pol"/>
      <sheetName val="SO 02 1 1 KL"/>
      <sheetName val="SO 02 1 1 Rek"/>
      <sheetName val="SO 02 1 1 Pol"/>
      <sheetName val="SO 02 2 VN 1 KL"/>
      <sheetName val="SO 02 2 VN 1 Rek"/>
      <sheetName val="SO 02 2 VN 1 Pol"/>
      <sheetName val="SO 03 1 1 KL"/>
      <sheetName val="SO 03 1 1 Rek"/>
      <sheetName val="SO 03 1 1 Pol"/>
      <sheetName val="SO 03 2 VN 1 KL"/>
      <sheetName val="SO 03 2 VN 1 Rek"/>
      <sheetName val="SO 03 2 VN 1 Pol"/>
      <sheetName val="SO 04 1 1 KL"/>
      <sheetName val="SO 04 1 1 Rek"/>
      <sheetName val="SO 04 1 1 Pol"/>
      <sheetName val="SO 04 2 VN 1 KL"/>
      <sheetName val="SO 04 2 VN 1 Rek"/>
      <sheetName val="SO 04 2 VN 1 P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H1" t="str">
            <v>1</v>
          </cell>
        </row>
        <row r="2">
          <cell r="G2" t="str">
            <v>Pavilon B - škola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H1" t="str">
            <v>1</v>
          </cell>
        </row>
        <row r="2">
          <cell r="G2" t="str">
            <v>Pavilon C - tělocvična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H1" t="str">
            <v>1</v>
          </cell>
        </row>
        <row r="2">
          <cell r="G2" t="str">
            <v>Pavilon E - internát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ební část"/>
      <sheetName val="Strojní část"/>
      <sheetName val="Rozvod vody"/>
      <sheetName val="Elektro a MaR"/>
    </sheetNames>
    <sheetDataSet>
      <sheetData sheetId="0"/>
      <sheetData sheetId="1">
        <row r="1">
          <cell r="A1" t="str">
            <v>Profese stavební</v>
          </cell>
        </row>
      </sheetData>
      <sheetData sheetId="2">
        <row r="1">
          <cell r="A1" t="str">
            <v>Rozvody páry, kondenzátu a topné vody</v>
          </cell>
        </row>
      </sheetData>
      <sheetData sheetId="3">
        <row r="1">
          <cell r="A1" t="str">
            <v>Profese rozvod vody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6"/>
  <sheetViews>
    <sheetView showGridLines="0" tabSelected="1" zoomScaleSheetLayoutView="75" workbookViewId="0" topLeftCell="B11">
      <selection activeCell="U17" sqref="U17"/>
    </sheetView>
  </sheetViews>
  <sheetFormatPr defaultColWidth="9.00390625" defaultRowHeight="12.75"/>
  <cols>
    <col min="1" max="1" width="0.6171875" style="1" hidden="1" customWidth="1"/>
    <col min="2" max="2" width="10.25390625" style="1" customWidth="1"/>
    <col min="3" max="3" width="11.003906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hidden="1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" width="9.125" style="1" customWidth="1"/>
    <col min="17" max="17" width="10.25390625" style="1" customWidth="1"/>
    <col min="18" max="22" width="9.125" style="1" customWidth="1"/>
    <col min="23" max="23" width="10.75390625" style="1" customWidth="1"/>
    <col min="24" max="16384" width="9.125" style="1" customWidth="1"/>
  </cols>
  <sheetData>
    <row r="1" spans="7:10" s="557" customFormat="1" ht="12" customHeight="1">
      <c r="G1" s="558"/>
      <c r="I1" s="558"/>
      <c r="J1" s="558"/>
    </row>
    <row r="2" spans="2:11" s="557" customFormat="1" ht="17.25" customHeight="1">
      <c r="B2" s="559"/>
      <c r="C2" s="560" t="s">
        <v>1973</v>
      </c>
      <c r="E2" s="561"/>
      <c r="F2" s="560"/>
      <c r="G2" s="562"/>
      <c r="H2" s="563" t="s">
        <v>0</v>
      </c>
      <c r="I2" s="564">
        <v>42586</v>
      </c>
      <c r="J2" s="558"/>
      <c r="K2" s="559"/>
    </row>
    <row r="3" spans="3:10" s="557" customFormat="1" ht="6" customHeight="1">
      <c r="C3" s="565"/>
      <c r="D3" s="566" t="s">
        <v>1</v>
      </c>
      <c r="G3" s="558"/>
      <c r="I3" s="558"/>
      <c r="J3" s="558"/>
    </row>
    <row r="4" spans="7:10" s="557" customFormat="1" ht="4.5" customHeight="1">
      <c r="G4" s="558"/>
      <c r="I4" s="558"/>
      <c r="J4" s="558"/>
    </row>
    <row r="5" spans="3:15" s="557" customFormat="1" ht="13.5" customHeight="1">
      <c r="C5" s="567" t="s">
        <v>2</v>
      </c>
      <c r="D5" s="568" t="s">
        <v>97</v>
      </c>
      <c r="E5" s="569" t="s">
        <v>98</v>
      </c>
      <c r="F5" s="570"/>
      <c r="G5" s="571"/>
      <c r="H5" s="570"/>
      <c r="I5" s="571"/>
      <c r="J5" s="558"/>
      <c r="O5" s="564"/>
    </row>
    <row r="6" spans="5:10" s="557" customFormat="1" ht="15.75">
      <c r="E6" s="569" t="s">
        <v>101</v>
      </c>
      <c r="G6" s="558"/>
      <c r="I6" s="558"/>
      <c r="J6" s="558"/>
    </row>
    <row r="7" spans="3:11" s="557" customFormat="1" ht="12.75">
      <c r="C7" s="572" t="s">
        <v>3</v>
      </c>
      <c r="D7" s="573" t="s">
        <v>893</v>
      </c>
      <c r="G7" s="558"/>
      <c r="H7" s="574" t="s">
        <v>4</v>
      </c>
      <c r="I7" s="558"/>
      <c r="J7" s="573"/>
      <c r="K7" s="573"/>
    </row>
    <row r="8" spans="4:11" s="557" customFormat="1" ht="12.75">
      <c r="D8" s="573" t="s">
        <v>1970</v>
      </c>
      <c r="G8" s="558"/>
      <c r="H8" s="574" t="s">
        <v>5</v>
      </c>
      <c r="I8" s="558"/>
      <c r="J8" s="573"/>
      <c r="K8" s="573"/>
    </row>
    <row r="9" spans="3:10" s="557" customFormat="1" ht="12.75">
      <c r="C9" s="574" t="s">
        <v>1972</v>
      </c>
      <c r="D9" s="573" t="s">
        <v>1971</v>
      </c>
      <c r="G9" s="558"/>
      <c r="H9" s="574"/>
      <c r="I9" s="558"/>
      <c r="J9" s="573"/>
    </row>
    <row r="10" spans="7:10" s="557" customFormat="1" ht="12.75">
      <c r="G10" s="558"/>
      <c r="H10" s="574"/>
      <c r="I10" s="558"/>
      <c r="J10" s="573"/>
    </row>
    <row r="11" spans="3:11" s="557" customFormat="1" ht="12.75">
      <c r="C11" s="572" t="s">
        <v>6</v>
      </c>
      <c r="D11" s="573"/>
      <c r="G11" s="558"/>
      <c r="H11" s="574" t="s">
        <v>4</v>
      </c>
      <c r="I11" s="558"/>
      <c r="J11" s="573"/>
      <c r="K11" s="573"/>
    </row>
    <row r="12" spans="4:11" s="557" customFormat="1" ht="12.75">
      <c r="D12" s="573"/>
      <c r="G12" s="558"/>
      <c r="H12" s="574" t="s">
        <v>5</v>
      </c>
      <c r="I12" s="558"/>
      <c r="J12" s="573"/>
      <c r="K12" s="573"/>
    </row>
    <row r="13" spans="3:10" s="557" customFormat="1" ht="12" customHeight="1">
      <c r="C13" s="574"/>
      <c r="D13" s="573"/>
      <c r="G13" s="558"/>
      <c r="I13" s="558"/>
      <c r="J13" s="574"/>
    </row>
    <row r="14" spans="3:10" s="557" customFormat="1" ht="24.75" customHeight="1">
      <c r="C14" s="575" t="s">
        <v>7</v>
      </c>
      <c r="G14" s="558"/>
      <c r="H14" s="575" t="s">
        <v>8</v>
      </c>
      <c r="I14" s="558"/>
      <c r="J14" s="574"/>
    </row>
    <row r="15" spans="7:10" s="557" customFormat="1" ht="12.75" customHeight="1">
      <c r="G15" s="558"/>
      <c r="I15" s="558"/>
      <c r="J15" s="574"/>
    </row>
    <row r="16" spans="3:10" s="557" customFormat="1" ht="28.5" customHeight="1">
      <c r="C16" s="575" t="s">
        <v>9</v>
      </c>
      <c r="G16" s="558"/>
      <c r="H16" s="575" t="s">
        <v>9</v>
      </c>
      <c r="I16" s="558"/>
      <c r="J16" s="558"/>
    </row>
    <row r="17" ht="25.5" customHeight="1"/>
    <row r="18" spans="2:11" ht="13.5" customHeight="1">
      <c r="B18" s="5"/>
      <c r="C18" s="6"/>
      <c r="D18" s="6"/>
      <c r="E18" s="7"/>
      <c r="F18" s="8"/>
      <c r="G18" s="9"/>
      <c r="H18" s="10"/>
      <c r="I18" s="9"/>
      <c r="J18" s="11" t="s">
        <v>10</v>
      </c>
      <c r="K18" s="12"/>
    </row>
    <row r="19" spans="2:11" ht="15" customHeight="1" hidden="1">
      <c r="B19" s="13" t="s">
        <v>11</v>
      </c>
      <c r="C19" s="14"/>
      <c r="D19" s="15">
        <v>15</v>
      </c>
      <c r="E19" s="16" t="s">
        <v>12</v>
      </c>
      <c r="F19" s="17"/>
      <c r="G19" s="18"/>
      <c r="H19" s="18"/>
      <c r="I19" s="670">
        <f>ROUND(G32,0)</f>
        <v>0</v>
      </c>
      <c r="J19" s="671"/>
      <c r="K19" s="19"/>
    </row>
    <row r="20" spans="2:11" ht="12.75" hidden="1">
      <c r="B20" s="13" t="s">
        <v>13</v>
      </c>
      <c r="C20" s="14"/>
      <c r="D20" s="15">
        <f>SazbaDPH1</f>
        <v>15</v>
      </c>
      <c r="E20" s="16" t="s">
        <v>12</v>
      </c>
      <c r="F20" s="20"/>
      <c r="G20" s="21"/>
      <c r="H20" s="21"/>
      <c r="I20" s="672">
        <f>ROUND(I19*D20/100,0)</f>
        <v>0</v>
      </c>
      <c r="J20" s="673"/>
      <c r="K20" s="19"/>
    </row>
    <row r="21" spans="2:11" ht="12.75">
      <c r="B21" s="13" t="s">
        <v>11</v>
      </c>
      <c r="C21" s="14"/>
      <c r="D21" s="15">
        <v>21</v>
      </c>
      <c r="E21" s="16" t="s">
        <v>12</v>
      </c>
      <c r="F21" s="20"/>
      <c r="G21" s="21"/>
      <c r="H21" s="21"/>
      <c r="I21" s="672">
        <f>ROUND(H32,0)</f>
        <v>0</v>
      </c>
      <c r="J21" s="673"/>
      <c r="K21" s="19"/>
    </row>
    <row r="22" spans="2:11" ht="13.5" thickBot="1">
      <c r="B22" s="13" t="s">
        <v>13</v>
      </c>
      <c r="C22" s="14"/>
      <c r="D22" s="15">
        <f>SazbaDPH2</f>
        <v>21</v>
      </c>
      <c r="E22" s="16" t="s">
        <v>12</v>
      </c>
      <c r="F22" s="22"/>
      <c r="G22" s="23"/>
      <c r="H22" s="23"/>
      <c r="I22" s="674">
        <f>ROUND(I21*D21/100,0)</f>
        <v>0</v>
      </c>
      <c r="J22" s="675"/>
      <c r="K22" s="19"/>
    </row>
    <row r="23" spans="2:11" ht="16.5" thickBot="1">
      <c r="B23" s="24" t="s">
        <v>14</v>
      </c>
      <c r="C23" s="25"/>
      <c r="D23" s="25"/>
      <c r="E23" s="26"/>
      <c r="F23" s="27"/>
      <c r="G23" s="28"/>
      <c r="H23" s="28"/>
      <c r="I23" s="676">
        <f>SUM(I19:I22)</f>
        <v>0</v>
      </c>
      <c r="J23" s="677"/>
      <c r="K23" s="29"/>
    </row>
    <row r="26" ht="1.5" customHeight="1"/>
    <row r="27" spans="2:12" ht="15.75" customHeight="1">
      <c r="B27" s="3" t="s">
        <v>15</v>
      </c>
      <c r="C27" s="30"/>
      <c r="D27" s="30"/>
      <c r="E27" s="30"/>
      <c r="F27" s="30"/>
      <c r="G27" s="30"/>
      <c r="H27" s="30"/>
      <c r="I27" s="30"/>
      <c r="J27" s="30"/>
      <c r="K27" s="30"/>
      <c r="L27" s="31"/>
    </row>
    <row r="28" ht="5.25" customHeight="1">
      <c r="L28" s="31"/>
    </row>
    <row r="29" spans="2:10" ht="24" customHeight="1">
      <c r="B29" s="32" t="s">
        <v>16</v>
      </c>
      <c r="C29" s="33"/>
      <c r="D29" s="33"/>
      <c r="E29" s="34"/>
      <c r="F29" s="35" t="s">
        <v>17</v>
      </c>
      <c r="G29" s="36" t="str">
        <f>CONCATENATE("Základ DPH ",SazbaDPH1," %")</f>
        <v>Základ DPH 15 %</v>
      </c>
      <c r="H29" s="35" t="str">
        <f>CONCATENATE("Základ DPH ",SazbaDPH2," %")</f>
        <v>Základ DPH 21 %</v>
      </c>
      <c r="I29" s="35" t="s">
        <v>18</v>
      </c>
      <c r="J29" s="440"/>
    </row>
    <row r="30" spans="2:10" ht="12.75">
      <c r="B30" s="37" t="s">
        <v>100</v>
      </c>
      <c r="C30" s="38" t="s">
        <v>101</v>
      </c>
      <c r="D30" s="39"/>
      <c r="E30" s="40"/>
      <c r="F30" s="41">
        <f>G30+H30+I30</f>
        <v>0</v>
      </c>
      <c r="G30" s="42">
        <v>0</v>
      </c>
      <c r="H30" s="43">
        <f>SUM('SO 01 1 1 KL'!F30:G30)</f>
        <v>0</v>
      </c>
      <c r="I30" s="43">
        <f aca="true" t="shared" si="0" ref="I30:I31">(G30*SazbaDPH1)/100+(H30*SazbaDPH2)/100</f>
        <v>0</v>
      </c>
      <c r="J30" s="441"/>
    </row>
    <row r="31" spans="2:10" ht="12.75">
      <c r="B31" s="45" t="s">
        <v>895</v>
      </c>
      <c r="C31" s="46" t="s">
        <v>896</v>
      </c>
      <c r="D31" s="47"/>
      <c r="E31" s="48"/>
      <c r="F31" s="49">
        <f aca="true" t="shared" si="1" ref="F31">G31+H31+I31</f>
        <v>0</v>
      </c>
      <c r="G31" s="50">
        <v>0</v>
      </c>
      <c r="H31" s="51">
        <f>SUM('SO 01 2 VN 1 KL'!F30:G30)</f>
        <v>0</v>
      </c>
      <c r="I31" s="51">
        <f t="shared" si="0"/>
        <v>0</v>
      </c>
      <c r="J31" s="441"/>
    </row>
    <row r="32" spans="2:10" ht="17.25" customHeight="1">
      <c r="B32" s="53" t="s">
        <v>19</v>
      </c>
      <c r="C32" s="54"/>
      <c r="D32" s="55"/>
      <c r="E32" s="56"/>
      <c r="F32" s="57">
        <f>SUM(F30:F31)</f>
        <v>0</v>
      </c>
      <c r="G32" s="57">
        <f>SUM(G30:G31)</f>
        <v>0</v>
      </c>
      <c r="H32" s="57">
        <f>SUM(H30:H31)</f>
        <v>0</v>
      </c>
      <c r="I32" s="57">
        <f>SUM(I30:I31)</f>
        <v>0</v>
      </c>
      <c r="J32" s="442"/>
    </row>
    <row r="33" spans="2:11" ht="12.75"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2:11" ht="12.75" customHeight="1">
      <c r="B34" s="678" t="s">
        <v>1974</v>
      </c>
      <c r="C34" s="678"/>
      <c r="D34" s="59" t="s">
        <v>1975</v>
      </c>
      <c r="E34" s="59"/>
      <c r="F34" s="59"/>
      <c r="G34" s="59"/>
      <c r="H34" s="59"/>
      <c r="I34" s="59"/>
      <c r="J34" s="59"/>
      <c r="K34" s="59"/>
    </row>
    <row r="35" spans="2:11" ht="12.75" customHeight="1">
      <c r="B35" s="59"/>
      <c r="C35" s="59"/>
      <c r="D35" s="59" t="s">
        <v>1976</v>
      </c>
      <c r="E35" s="59"/>
      <c r="F35" s="59"/>
      <c r="G35" s="59"/>
      <c r="H35" s="59"/>
      <c r="I35" s="59"/>
      <c r="J35" s="59"/>
      <c r="K35" s="59"/>
    </row>
    <row r="36" spans="2:11" ht="12.75" customHeight="1"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spans="2:11" ht="12.75" customHeight="1">
      <c r="B37" s="669" t="s">
        <v>1977</v>
      </c>
      <c r="C37" s="669"/>
      <c r="D37" s="669"/>
      <c r="E37" s="59"/>
      <c r="F37" s="59"/>
      <c r="G37" s="59"/>
      <c r="H37" s="59"/>
      <c r="I37" s="59"/>
      <c r="J37" s="59"/>
      <c r="K37" s="59"/>
    </row>
    <row r="38" spans="2:11" ht="12.75" customHeight="1">
      <c r="B38" s="669" t="s">
        <v>1978</v>
      </c>
      <c r="C38" s="669"/>
      <c r="D38" s="669"/>
      <c r="E38" s="59"/>
      <c r="F38" s="59"/>
      <c r="G38" s="59"/>
      <c r="H38" s="59"/>
      <c r="I38" s="59"/>
      <c r="J38" s="59"/>
      <c r="K38" s="59"/>
    </row>
    <row r="39" spans="2:11" ht="12.75" customHeight="1">
      <c r="B39" s="3"/>
      <c r="C39" s="30"/>
      <c r="D39" s="30"/>
      <c r="E39" s="30"/>
      <c r="F39" s="30"/>
      <c r="G39" s="30"/>
      <c r="H39" s="30"/>
      <c r="I39" s="30"/>
      <c r="J39" s="30"/>
      <c r="K39" s="59"/>
    </row>
    <row r="40" ht="12.75" customHeight="1" hidden="1">
      <c r="K40" s="59"/>
    </row>
    <row r="41" spans="2:10" ht="12.75" hidden="1">
      <c r="B41" s="60"/>
      <c r="C41" s="61"/>
      <c r="D41" s="33"/>
      <c r="E41" s="34"/>
      <c r="F41" s="35"/>
      <c r="G41" s="36"/>
      <c r="H41" s="35"/>
      <c r="I41" s="36"/>
      <c r="J41" s="35"/>
    </row>
    <row r="42" spans="2:10" ht="12.75" hidden="1">
      <c r="B42" s="62"/>
      <c r="C42" s="63"/>
      <c r="D42" s="39"/>
      <c r="E42" s="40"/>
      <c r="F42" s="41"/>
      <c r="G42" s="42"/>
      <c r="H42" s="43"/>
      <c r="I42" s="50"/>
      <c r="J42" s="44"/>
    </row>
    <row r="43" spans="2:10" ht="12.75" hidden="1">
      <c r="B43" s="64"/>
      <c r="C43" s="65"/>
      <c r="D43" s="47"/>
      <c r="E43" s="48"/>
      <c r="F43" s="49"/>
      <c r="G43" s="50"/>
      <c r="H43" s="51"/>
      <c r="I43" s="50"/>
      <c r="J43" s="44"/>
    </row>
    <row r="44" spans="2:10" ht="12.75" hidden="1">
      <c r="B44" s="64"/>
      <c r="C44" s="65"/>
      <c r="D44" s="47"/>
      <c r="E44" s="48"/>
      <c r="F44" s="49"/>
      <c r="G44" s="50"/>
      <c r="H44" s="51"/>
      <c r="I44" s="50"/>
      <c r="J44" s="44"/>
    </row>
    <row r="45" spans="2:10" ht="12.75" hidden="1">
      <c r="B45" s="64"/>
      <c r="C45" s="65"/>
      <c r="D45" s="47"/>
      <c r="E45" s="48"/>
      <c r="F45" s="49"/>
      <c r="G45" s="50"/>
      <c r="H45" s="51"/>
      <c r="I45" s="50"/>
      <c r="J45" s="44"/>
    </row>
    <row r="46" spans="2:10" ht="12.75" hidden="1">
      <c r="B46" s="64"/>
      <c r="C46" s="65"/>
      <c r="D46" s="47"/>
      <c r="E46" s="48"/>
      <c r="F46" s="49"/>
      <c r="G46" s="50"/>
      <c r="H46" s="51"/>
      <c r="I46" s="50"/>
      <c r="J46" s="44"/>
    </row>
    <row r="47" spans="2:10" ht="12.75" hidden="1">
      <c r="B47" s="64"/>
      <c r="C47" s="65"/>
      <c r="D47" s="47"/>
      <c r="E47" s="48"/>
      <c r="F47" s="49"/>
      <c r="G47" s="50"/>
      <c r="H47" s="51"/>
      <c r="I47" s="50"/>
      <c r="J47" s="44"/>
    </row>
    <row r="48" spans="2:10" ht="12.75" hidden="1">
      <c r="B48" s="64"/>
      <c r="C48" s="65"/>
      <c r="D48" s="47"/>
      <c r="E48" s="48"/>
      <c r="F48" s="49"/>
      <c r="G48" s="50"/>
      <c r="H48" s="51"/>
      <c r="I48" s="50"/>
      <c r="J48" s="44"/>
    </row>
    <row r="49" spans="2:10" ht="12.75" hidden="1">
      <c r="B49" s="64"/>
      <c r="C49" s="65"/>
      <c r="D49" s="47"/>
      <c r="E49" s="48"/>
      <c r="F49" s="49"/>
      <c r="G49" s="50"/>
      <c r="H49" s="51"/>
      <c r="I49" s="50"/>
      <c r="J49" s="44"/>
    </row>
    <row r="50" spans="2:10" ht="12.75" hidden="1">
      <c r="B50" s="53"/>
      <c r="C50" s="54"/>
      <c r="D50" s="55"/>
      <c r="E50" s="56"/>
      <c r="F50" s="57"/>
      <c r="G50" s="66"/>
      <c r="H50" s="57"/>
      <c r="I50" s="66"/>
      <c r="J50" s="58"/>
    </row>
    <row r="51" ht="9" customHeight="1" hidden="1"/>
    <row r="52" ht="6" customHeight="1" hidden="1"/>
    <row r="53" ht="3" customHeight="1" hidden="1"/>
    <row r="54" ht="6.75" customHeight="1" hidden="1"/>
    <row r="55" spans="2:10" ht="20.25" customHeight="1" hidden="1">
      <c r="B55" s="3"/>
      <c r="C55" s="30"/>
      <c r="D55" s="30"/>
      <c r="E55" s="30"/>
      <c r="F55" s="30"/>
      <c r="G55" s="30"/>
      <c r="H55" s="30"/>
      <c r="I55" s="30"/>
      <c r="J55" s="30"/>
    </row>
    <row r="56" ht="9" customHeight="1" hidden="1"/>
    <row r="57" spans="2:10" ht="12.75" hidden="1">
      <c r="B57" s="32"/>
      <c r="C57" s="33"/>
      <c r="D57" s="33"/>
      <c r="E57" s="35"/>
      <c r="F57" s="35"/>
      <c r="G57" s="36"/>
      <c r="H57" s="35"/>
      <c r="I57" s="36"/>
      <c r="J57" s="67"/>
    </row>
    <row r="58" spans="2:10" ht="12.75" hidden="1">
      <c r="B58" s="37"/>
      <c r="C58" s="38"/>
      <c r="D58" s="39"/>
      <c r="E58" s="68"/>
      <c r="F58" s="43"/>
      <c r="G58" s="42"/>
      <c r="H58" s="43"/>
      <c r="I58" s="42"/>
      <c r="J58" s="43"/>
    </row>
    <row r="59" spans="2:10" ht="12.75" hidden="1">
      <c r="B59" s="45"/>
      <c r="C59" s="46"/>
      <c r="D59" s="47"/>
      <c r="E59" s="69"/>
      <c r="F59" s="51"/>
      <c r="G59" s="50"/>
      <c r="H59" s="51"/>
      <c r="I59" s="50"/>
      <c r="J59" s="51"/>
    </row>
    <row r="60" spans="2:10" ht="12.75" hidden="1">
      <c r="B60" s="45"/>
      <c r="C60" s="46"/>
      <c r="D60" s="47"/>
      <c r="E60" s="69"/>
      <c r="F60" s="51"/>
      <c r="G60" s="50"/>
      <c r="H60" s="51"/>
      <c r="I60" s="50"/>
      <c r="J60" s="51"/>
    </row>
    <row r="61" spans="2:10" ht="12.75" hidden="1">
      <c r="B61" s="45"/>
      <c r="C61" s="46"/>
      <c r="D61" s="47"/>
      <c r="E61" s="69"/>
      <c r="F61" s="51"/>
      <c r="G61" s="50"/>
      <c r="H61" s="51"/>
      <c r="I61" s="50"/>
      <c r="J61" s="51"/>
    </row>
    <row r="62" spans="2:10" ht="12.75" hidden="1">
      <c r="B62" s="45"/>
      <c r="C62" s="46"/>
      <c r="D62" s="47"/>
      <c r="E62" s="69"/>
      <c r="F62" s="51"/>
      <c r="G62" s="50"/>
      <c r="H62" s="51"/>
      <c r="I62" s="50"/>
      <c r="J62" s="51"/>
    </row>
    <row r="63" spans="2:10" ht="12.75" hidden="1">
      <c r="B63" s="45"/>
      <c r="C63" s="46"/>
      <c r="D63" s="47"/>
      <c r="E63" s="69"/>
      <c r="F63" s="51"/>
      <c r="G63" s="50"/>
      <c r="H63" s="51"/>
      <c r="I63" s="50"/>
      <c r="J63" s="51"/>
    </row>
    <row r="64" spans="2:10" ht="12.75" hidden="1">
      <c r="B64" s="45"/>
      <c r="C64" s="46"/>
      <c r="D64" s="47"/>
      <c r="E64" s="69"/>
      <c r="F64" s="51"/>
      <c r="G64" s="50"/>
      <c r="H64" s="51"/>
      <c r="I64" s="50"/>
      <c r="J64" s="51"/>
    </row>
    <row r="65" spans="2:10" ht="12.75" hidden="1">
      <c r="B65" s="45"/>
      <c r="C65" s="46"/>
      <c r="D65" s="47"/>
      <c r="E65" s="69"/>
      <c r="F65" s="51"/>
      <c r="G65" s="50"/>
      <c r="H65" s="51"/>
      <c r="I65" s="50"/>
      <c r="J65" s="51"/>
    </row>
    <row r="66" spans="2:10" ht="12.75" hidden="1">
      <c r="B66" s="45"/>
      <c r="C66" s="46"/>
      <c r="D66" s="47"/>
      <c r="E66" s="69"/>
      <c r="F66" s="51"/>
      <c r="G66" s="50"/>
      <c r="H66" s="51"/>
      <c r="I66" s="50"/>
      <c r="J66" s="51"/>
    </row>
    <row r="67" spans="2:10" ht="12.75" hidden="1">
      <c r="B67" s="45"/>
      <c r="C67" s="46"/>
      <c r="D67" s="47"/>
      <c r="E67" s="69"/>
      <c r="F67" s="51"/>
      <c r="G67" s="50"/>
      <c r="H67" s="51"/>
      <c r="I67" s="50"/>
      <c r="J67" s="51"/>
    </row>
    <row r="68" spans="2:10" ht="12.75" hidden="1">
      <c r="B68" s="45"/>
      <c r="C68" s="46"/>
      <c r="D68" s="47"/>
      <c r="E68" s="69"/>
      <c r="F68" s="51"/>
      <c r="G68" s="50"/>
      <c r="H68" s="51"/>
      <c r="I68" s="50"/>
      <c r="J68" s="51"/>
    </row>
    <row r="69" spans="2:10" ht="12.75" hidden="1">
      <c r="B69" s="45"/>
      <c r="C69" s="46"/>
      <c r="D69" s="47"/>
      <c r="E69" s="69"/>
      <c r="F69" s="51"/>
      <c r="G69" s="50"/>
      <c r="H69" s="51"/>
      <c r="I69" s="50"/>
      <c r="J69" s="51"/>
    </row>
    <row r="70" spans="2:10" ht="12.75" hidden="1">
      <c r="B70" s="45"/>
      <c r="C70" s="46"/>
      <c r="D70" s="47"/>
      <c r="E70" s="69"/>
      <c r="F70" s="51"/>
      <c r="G70" s="50"/>
      <c r="H70" s="51"/>
      <c r="I70" s="50"/>
      <c r="J70" s="51"/>
    </row>
    <row r="71" spans="2:10" ht="12.75" hidden="1">
      <c r="B71" s="45"/>
      <c r="C71" s="46"/>
      <c r="D71" s="47"/>
      <c r="E71" s="69"/>
      <c r="F71" s="51"/>
      <c r="G71" s="50"/>
      <c r="H71" s="51"/>
      <c r="I71" s="50"/>
      <c r="J71" s="51"/>
    </row>
    <row r="72" spans="2:10" ht="12.75" hidden="1">
      <c r="B72" s="45"/>
      <c r="C72" s="46"/>
      <c r="D72" s="47"/>
      <c r="E72" s="69"/>
      <c r="F72" s="51"/>
      <c r="G72" s="50"/>
      <c r="H72" s="51"/>
      <c r="I72" s="50"/>
      <c r="J72" s="51"/>
    </row>
    <row r="73" spans="2:10" ht="12.75" hidden="1">
      <c r="B73" s="45"/>
      <c r="C73" s="46"/>
      <c r="D73" s="47"/>
      <c r="E73" s="69"/>
      <c r="F73" s="51"/>
      <c r="G73" s="50"/>
      <c r="H73" s="51"/>
      <c r="I73" s="50"/>
      <c r="J73" s="51"/>
    </row>
    <row r="74" spans="2:10" ht="12.75" hidden="1">
      <c r="B74" s="45"/>
      <c r="C74" s="52"/>
      <c r="D74" s="47"/>
      <c r="E74" s="69"/>
      <c r="F74" s="51"/>
      <c r="G74" s="50"/>
      <c r="H74" s="51"/>
      <c r="I74" s="50"/>
      <c r="J74" s="51"/>
    </row>
    <row r="75" spans="2:10" ht="12.75" hidden="1">
      <c r="B75" s="45"/>
      <c r="C75" s="52"/>
      <c r="D75" s="47"/>
      <c r="E75" s="69"/>
      <c r="F75" s="51"/>
      <c r="G75" s="50"/>
      <c r="H75" s="51"/>
      <c r="I75" s="50"/>
      <c r="J75" s="51"/>
    </row>
    <row r="76" spans="2:10" ht="12.75" hidden="1">
      <c r="B76" s="45"/>
      <c r="C76" s="46"/>
      <c r="D76" s="47"/>
      <c r="E76" s="69"/>
      <c r="F76" s="51"/>
      <c r="G76" s="50"/>
      <c r="H76" s="51"/>
      <c r="I76" s="50"/>
      <c r="J76" s="51"/>
    </row>
    <row r="77" spans="2:10" ht="12.75" hidden="1">
      <c r="B77" s="45"/>
      <c r="C77" s="52"/>
      <c r="D77" s="47"/>
      <c r="E77" s="69"/>
      <c r="F77" s="51"/>
      <c r="G77" s="50"/>
      <c r="H77" s="51"/>
      <c r="I77" s="50"/>
      <c r="J77" s="51"/>
    </row>
    <row r="78" spans="2:10" ht="12.75" hidden="1">
      <c r="B78" s="45"/>
      <c r="C78" s="46"/>
      <c r="D78" s="47"/>
      <c r="E78" s="69"/>
      <c r="F78" s="51"/>
      <c r="G78" s="50"/>
      <c r="H78" s="51"/>
      <c r="I78" s="50"/>
      <c r="J78" s="51"/>
    </row>
    <row r="79" spans="2:10" ht="12.75" hidden="1">
      <c r="B79" s="45"/>
      <c r="C79" s="46"/>
      <c r="D79" s="47"/>
      <c r="E79" s="69"/>
      <c r="F79" s="51"/>
      <c r="G79" s="50"/>
      <c r="H79" s="51"/>
      <c r="I79" s="50"/>
      <c r="J79" s="51"/>
    </row>
    <row r="80" spans="2:10" ht="12.75" hidden="1">
      <c r="B80" s="45"/>
      <c r="C80" s="46"/>
      <c r="D80" s="47"/>
      <c r="E80" s="69"/>
      <c r="F80" s="51"/>
      <c r="G80" s="50"/>
      <c r="H80" s="51"/>
      <c r="I80" s="50"/>
      <c r="J80" s="51"/>
    </row>
    <row r="81" spans="2:10" ht="12.75" hidden="1">
      <c r="B81" s="45"/>
      <c r="C81" s="46"/>
      <c r="D81" s="47"/>
      <c r="E81" s="69"/>
      <c r="F81" s="51"/>
      <c r="G81" s="50"/>
      <c r="H81" s="51"/>
      <c r="I81" s="50"/>
      <c r="J81" s="51"/>
    </row>
    <row r="82" spans="2:10" ht="12.75" hidden="1">
      <c r="B82" s="45"/>
      <c r="C82" s="46"/>
      <c r="D82" s="47"/>
      <c r="E82" s="69"/>
      <c r="F82" s="51"/>
      <c r="G82" s="50"/>
      <c r="H82" s="51"/>
      <c r="I82" s="50"/>
      <c r="J82" s="51"/>
    </row>
    <row r="83" spans="2:10" ht="12.75" hidden="1">
      <c r="B83" s="45"/>
      <c r="C83" s="46"/>
      <c r="D83" s="47"/>
      <c r="E83" s="69"/>
      <c r="F83" s="51"/>
      <c r="G83" s="50"/>
      <c r="H83" s="51"/>
      <c r="I83" s="50"/>
      <c r="J83" s="51"/>
    </row>
    <row r="84" spans="2:10" ht="12.75" hidden="1">
      <c r="B84" s="45"/>
      <c r="C84" s="46"/>
      <c r="D84" s="47"/>
      <c r="E84" s="69"/>
      <c r="F84" s="51"/>
      <c r="G84" s="50"/>
      <c r="H84" s="51"/>
      <c r="I84" s="50"/>
      <c r="J84" s="51"/>
    </row>
    <row r="85" spans="2:10" ht="12.75" hidden="1">
      <c r="B85" s="45"/>
      <c r="C85" s="46"/>
      <c r="D85" s="47"/>
      <c r="E85" s="69"/>
      <c r="F85" s="51"/>
      <c r="G85" s="50"/>
      <c r="H85" s="51"/>
      <c r="I85" s="50"/>
      <c r="J85" s="51"/>
    </row>
    <row r="86" spans="2:10" ht="12.75" hidden="1">
      <c r="B86" s="45"/>
      <c r="C86" s="46"/>
      <c r="D86" s="47"/>
      <c r="E86" s="69"/>
      <c r="F86" s="51"/>
      <c r="G86" s="50"/>
      <c r="H86" s="51"/>
      <c r="I86" s="50"/>
      <c r="J86" s="51"/>
    </row>
    <row r="87" spans="2:10" ht="12.75" hidden="1">
      <c r="B87" s="45"/>
      <c r="C87" s="46"/>
      <c r="D87" s="47"/>
      <c r="E87" s="69"/>
      <c r="F87" s="51"/>
      <c r="G87" s="50"/>
      <c r="H87" s="51"/>
      <c r="I87" s="50"/>
      <c r="J87" s="51"/>
    </row>
    <row r="88" spans="2:10" ht="12.75" hidden="1">
      <c r="B88" s="45"/>
      <c r="C88" s="46"/>
      <c r="D88" s="47"/>
      <c r="E88" s="69"/>
      <c r="F88" s="51"/>
      <c r="G88" s="50"/>
      <c r="H88" s="51"/>
      <c r="I88" s="50"/>
      <c r="J88" s="51"/>
    </row>
    <row r="89" spans="2:10" ht="12.75" hidden="1">
      <c r="B89" s="45"/>
      <c r="C89" s="46"/>
      <c r="D89" s="47"/>
      <c r="E89" s="69"/>
      <c r="F89" s="51"/>
      <c r="G89" s="50"/>
      <c r="H89" s="51"/>
      <c r="I89" s="50"/>
      <c r="J89" s="51"/>
    </row>
    <row r="90" spans="2:10" ht="12.75" hidden="1">
      <c r="B90" s="45"/>
      <c r="C90" s="46"/>
      <c r="D90" s="47"/>
      <c r="E90" s="69"/>
      <c r="F90" s="51"/>
      <c r="G90" s="50"/>
      <c r="H90" s="51"/>
      <c r="I90" s="50"/>
      <c r="J90" s="51"/>
    </row>
    <row r="91" spans="2:10" ht="12.75" hidden="1">
      <c r="B91" s="45"/>
      <c r="C91" s="46"/>
      <c r="D91" s="47"/>
      <c r="E91" s="69"/>
      <c r="F91" s="51"/>
      <c r="G91" s="50"/>
      <c r="H91" s="51"/>
      <c r="I91" s="50"/>
      <c r="J91" s="51"/>
    </row>
    <row r="92" spans="2:10" ht="12.75" hidden="1">
      <c r="B92" s="45"/>
      <c r="C92" s="46"/>
      <c r="D92" s="47"/>
      <c r="E92" s="69"/>
      <c r="F92" s="51"/>
      <c r="G92" s="50"/>
      <c r="H92" s="51"/>
      <c r="I92" s="50"/>
      <c r="J92" s="51"/>
    </row>
    <row r="93" spans="2:10" ht="12.75" hidden="1">
      <c r="B93" s="45"/>
      <c r="C93" s="46"/>
      <c r="D93" s="47"/>
      <c r="E93" s="69"/>
      <c r="F93" s="51"/>
      <c r="G93" s="50"/>
      <c r="H93" s="51"/>
      <c r="I93" s="50"/>
      <c r="J93" s="51"/>
    </row>
    <row r="94" spans="2:10" ht="12.75" hidden="1">
      <c r="B94" s="45"/>
      <c r="C94" s="52"/>
      <c r="D94" s="47"/>
      <c r="E94" s="69"/>
      <c r="F94" s="51"/>
      <c r="G94" s="50"/>
      <c r="H94" s="51"/>
      <c r="I94" s="50"/>
      <c r="J94" s="51"/>
    </row>
    <row r="95" spans="2:10" ht="12.75" hidden="1">
      <c r="B95" s="53"/>
      <c r="C95" s="54"/>
      <c r="D95" s="55"/>
      <c r="E95" s="70"/>
      <c r="F95" s="57"/>
      <c r="G95" s="66"/>
      <c r="H95" s="57"/>
      <c r="I95" s="66"/>
      <c r="J95" s="57"/>
    </row>
    <row r="96" ht="12.75" hidden="1"/>
    <row r="97" ht="2.25" customHeight="1" hidden="1"/>
    <row r="98" ht="1.5" customHeight="1" hidden="1"/>
    <row r="99" ht="0.75" customHeight="1" hidden="1"/>
    <row r="100" ht="0.75" customHeight="1" hidden="1"/>
    <row r="101" ht="0.75" customHeight="1" hidden="1"/>
    <row r="102" spans="2:10" ht="18" hidden="1">
      <c r="B102" s="3"/>
      <c r="C102" s="30"/>
      <c r="D102" s="30"/>
      <c r="E102" s="30"/>
      <c r="F102" s="30"/>
      <c r="G102" s="30"/>
      <c r="H102" s="30"/>
      <c r="I102" s="30"/>
      <c r="J102" s="30"/>
    </row>
    <row r="103" ht="12.75" hidden="1"/>
    <row r="104" spans="2:10" ht="12.75" hidden="1">
      <c r="B104" s="32" t="s">
        <v>25</v>
      </c>
      <c r="C104" s="33"/>
      <c r="D104" s="33"/>
      <c r="E104" s="71"/>
      <c r="F104" s="72"/>
      <c r="G104" s="36"/>
      <c r="H104" s="35" t="s">
        <v>17</v>
      </c>
      <c r="I104" s="1"/>
      <c r="J104" s="1"/>
    </row>
    <row r="105" spans="2:10" ht="12.75" hidden="1">
      <c r="B105" s="53" t="s">
        <v>19</v>
      </c>
      <c r="C105" s="54"/>
      <c r="D105" s="55"/>
      <c r="E105" s="73"/>
      <c r="F105" s="74"/>
      <c r="G105" s="66"/>
      <c r="H105" s="57">
        <v>0</v>
      </c>
      <c r="I105" s="1"/>
      <c r="J105" s="1"/>
    </row>
    <row r="106" spans="9:10" ht="12.75" hidden="1">
      <c r="I106" s="1"/>
      <c r="J106" s="1"/>
    </row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</sheetData>
  <sheetProtection algorithmName="SHA-512" hashValue="kDkuLtf0BE7kfrCnrlwls3Sb1bjSrlGzYlwvtfhgfGdHqUe4jiEvPVcw2wcDzPxgQ+1Acf2lOJntoV6LhDFLqQ==" saltValue="DvxD1gPS7xeWPjSCdgg6Ng==" spinCount="100000" sheet="1" objects="1" scenarios="1"/>
  <mergeCells count="8">
    <mergeCell ref="B37:D37"/>
    <mergeCell ref="B38:D38"/>
    <mergeCell ref="I19:J19"/>
    <mergeCell ref="I20:J20"/>
    <mergeCell ref="I21:J21"/>
    <mergeCell ref="I22:J22"/>
    <mergeCell ref="I23:J23"/>
    <mergeCell ref="B34:C34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3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918</v>
      </c>
      <c r="D2" s="175"/>
      <c r="E2" s="176"/>
      <c r="F2" s="175"/>
      <c r="G2" s="694" t="s">
        <v>917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02 1 1 Pol'!B7</f>
        <v>1</v>
      </c>
      <c r="B7" s="47" t="str">
        <f>'SO 02 1 1 Pol'!C7</f>
        <v>Zemní práce</v>
      </c>
      <c r="D7" s="186"/>
      <c r="E7" s="276">
        <f>'SO 02 1 1 Pol'!BA72</f>
        <v>291181.44</v>
      </c>
      <c r="F7" s="277">
        <f>'SO 02 1 1 Pol'!BB72</f>
        <v>0</v>
      </c>
      <c r="G7" s="277">
        <f>'SO 02 1 1 Pol'!BC72</f>
        <v>0</v>
      </c>
      <c r="H7" s="277">
        <f>'SO 02 1 1 Pol'!BD72</f>
        <v>0</v>
      </c>
      <c r="I7" s="278">
        <f>'SO 02 1 1 Pol'!BE72</f>
        <v>0</v>
      </c>
    </row>
    <row r="8" spans="1:9" s="109" customFormat="1" ht="12.75">
      <c r="A8" s="275" t="str">
        <f>'SO 02 1 1 Pol'!B73</f>
        <v>2</v>
      </c>
      <c r="B8" s="47" t="str">
        <f>'SO 02 1 1 Pol'!C73</f>
        <v>Základy a zvláštní zakládání</v>
      </c>
      <c r="D8" s="186"/>
      <c r="E8" s="276">
        <f>'SO 02 1 1 Pol'!BA76</f>
        <v>140923.2</v>
      </c>
      <c r="F8" s="277">
        <f>'SO 02 1 1 Pol'!BB76</f>
        <v>0</v>
      </c>
      <c r="G8" s="277">
        <f>'SO 02 1 1 Pol'!BC76</f>
        <v>0</v>
      </c>
      <c r="H8" s="277">
        <f>'SO 02 1 1 Pol'!BD76</f>
        <v>0</v>
      </c>
      <c r="I8" s="278">
        <f>'SO 02 1 1 Pol'!BE76</f>
        <v>0</v>
      </c>
    </row>
    <row r="9" spans="1:9" s="109" customFormat="1" ht="12.75">
      <c r="A9" s="275" t="str">
        <f>'SO 02 1 1 Pol'!B77</f>
        <v>3</v>
      </c>
      <c r="B9" s="47" t="str">
        <f>'SO 02 1 1 Pol'!C77</f>
        <v>Svislé a kompletní konstrukce</v>
      </c>
      <c r="D9" s="186"/>
      <c r="E9" s="276">
        <f>'SO 02 1 1 Pol'!BA114</f>
        <v>295632.395</v>
      </c>
      <c r="F9" s="277">
        <f>'SO 02 1 1 Pol'!BB114</f>
        <v>0</v>
      </c>
      <c r="G9" s="277">
        <f>'SO 02 1 1 Pol'!BC114</f>
        <v>0</v>
      </c>
      <c r="H9" s="277">
        <f>'SO 02 1 1 Pol'!BD114</f>
        <v>0</v>
      </c>
      <c r="I9" s="278">
        <f>'SO 02 1 1 Pol'!BE114</f>
        <v>0</v>
      </c>
    </row>
    <row r="10" spans="1:9" s="109" customFormat="1" ht="12.75">
      <c r="A10" s="275" t="str">
        <f>'SO 02 1 1 Pol'!B115</f>
        <v>4</v>
      </c>
      <c r="B10" s="47" t="str">
        <f>'SO 02 1 1 Pol'!C115</f>
        <v>Vodorovné konstrukce</v>
      </c>
      <c r="D10" s="186"/>
      <c r="E10" s="276">
        <f>'SO 02 1 1 Pol'!BA122</f>
        <v>976896.9</v>
      </c>
      <c r="F10" s="277">
        <f>'SO 02 1 1 Pol'!BB122</f>
        <v>0</v>
      </c>
      <c r="G10" s="277">
        <f>'SO 02 1 1 Pol'!BC122</f>
        <v>0</v>
      </c>
      <c r="H10" s="277">
        <f>'SO 02 1 1 Pol'!BD122</f>
        <v>0</v>
      </c>
      <c r="I10" s="278">
        <f>'SO 02 1 1 Pol'!BE122</f>
        <v>0</v>
      </c>
    </row>
    <row r="11" spans="1:9" s="109" customFormat="1" ht="12.75">
      <c r="A11" s="275" t="str">
        <f>'SO 02 1 1 Pol'!B123</f>
        <v>5</v>
      </c>
      <c r="B11" s="47" t="str">
        <f>'SO 02 1 1 Pol'!C123</f>
        <v>Komunikace</v>
      </c>
      <c r="D11" s="186"/>
      <c r="E11" s="276">
        <f>'SO 02 1 1 Pol'!BA144</f>
        <v>98793.80544000001</v>
      </c>
      <c r="F11" s="277">
        <f>'SO 02 1 1 Pol'!BB144</f>
        <v>0</v>
      </c>
      <c r="G11" s="277">
        <f>'SO 02 1 1 Pol'!BC144</f>
        <v>0</v>
      </c>
      <c r="H11" s="277">
        <f>'SO 02 1 1 Pol'!BD144</f>
        <v>0</v>
      </c>
      <c r="I11" s="278">
        <f>'SO 02 1 1 Pol'!BE144</f>
        <v>0</v>
      </c>
    </row>
    <row r="12" spans="1:9" s="109" customFormat="1" ht="12.75">
      <c r="A12" s="275" t="str">
        <f>'SO 02 1 1 Pol'!B145</f>
        <v>61</v>
      </c>
      <c r="B12" s="47" t="str">
        <f>'SO 02 1 1 Pol'!C145</f>
        <v>Upravy povrchů vnitřní</v>
      </c>
      <c r="D12" s="186"/>
      <c r="E12" s="276">
        <f>'SO 02 1 1 Pol'!BA229</f>
        <v>287194.6</v>
      </c>
      <c r="F12" s="277">
        <f>'SO 02 1 1 Pol'!BB229</f>
        <v>0</v>
      </c>
      <c r="G12" s="277">
        <f>'SO 02 1 1 Pol'!BC229</f>
        <v>0</v>
      </c>
      <c r="H12" s="277">
        <f>'SO 02 1 1 Pol'!BD229</f>
        <v>0</v>
      </c>
      <c r="I12" s="278">
        <f>'SO 02 1 1 Pol'!BE229</f>
        <v>0</v>
      </c>
    </row>
    <row r="13" spans="1:9" s="109" customFormat="1" ht="12.75">
      <c r="A13" s="275" t="str">
        <f>'SO 02 1 1 Pol'!B230</f>
        <v>62</v>
      </c>
      <c r="B13" s="47" t="str">
        <f>'SO 02 1 1 Pol'!C230</f>
        <v>Úpravy povrchů vnější</v>
      </c>
      <c r="D13" s="186"/>
      <c r="E13" s="276">
        <f>'SO 02 1 1 Pol'!BA354</f>
        <v>1829245.0860399997</v>
      </c>
      <c r="F13" s="277">
        <f>'SO 02 1 1 Pol'!BB354</f>
        <v>0</v>
      </c>
      <c r="G13" s="277">
        <f>'SO 02 1 1 Pol'!BC354</f>
        <v>0</v>
      </c>
      <c r="H13" s="277">
        <f>'SO 02 1 1 Pol'!BD354</f>
        <v>0</v>
      </c>
      <c r="I13" s="278">
        <f>'SO 02 1 1 Pol'!BE354</f>
        <v>0</v>
      </c>
    </row>
    <row r="14" spans="1:9" s="109" customFormat="1" ht="12.75">
      <c r="A14" s="275" t="str">
        <f>'SO 02 1 1 Pol'!B355</f>
        <v>621</v>
      </c>
      <c r="B14" s="47" t="str">
        <f>'SO 02 1 1 Pol'!C355</f>
        <v>Průzkumy a zkoušky</v>
      </c>
      <c r="D14" s="186"/>
      <c r="E14" s="276">
        <f>'SO 02 1 1 Pol'!BA359</f>
        <v>13000</v>
      </c>
      <c r="F14" s="277">
        <f>'SO 02 1 1 Pol'!BB359</f>
        <v>0</v>
      </c>
      <c r="G14" s="277">
        <f>'SO 02 1 1 Pol'!BC359</f>
        <v>0</v>
      </c>
      <c r="H14" s="277">
        <f>'SO 02 1 1 Pol'!BD359</f>
        <v>0</v>
      </c>
      <c r="I14" s="278">
        <f>'SO 02 1 1 Pol'!BE359</f>
        <v>0</v>
      </c>
    </row>
    <row r="15" spans="1:9" s="109" customFormat="1" ht="12.75">
      <c r="A15" s="275" t="str">
        <f>'SO 02 1 1 Pol'!B360</f>
        <v>63</v>
      </c>
      <c r="B15" s="47" t="str">
        <f>'SO 02 1 1 Pol'!C360</f>
        <v>Podlahy a podlahové konstrukce</v>
      </c>
      <c r="D15" s="186"/>
      <c r="E15" s="276">
        <f>'SO 02 1 1 Pol'!BA375</f>
        <v>12794.01</v>
      </c>
      <c r="F15" s="277">
        <f>'SO 02 1 1 Pol'!BB375</f>
        <v>0</v>
      </c>
      <c r="G15" s="277">
        <f>'SO 02 1 1 Pol'!BC375</f>
        <v>0</v>
      </c>
      <c r="H15" s="277">
        <f>'SO 02 1 1 Pol'!BD375</f>
        <v>0</v>
      </c>
      <c r="I15" s="278">
        <f>'SO 02 1 1 Pol'!BE375</f>
        <v>0</v>
      </c>
    </row>
    <row r="16" spans="1:9" s="109" customFormat="1" ht="12.75">
      <c r="A16" s="275" t="str">
        <f>'SO 02 1 1 Pol'!B376</f>
        <v>64</v>
      </c>
      <c r="B16" s="47" t="str">
        <f>'SO 02 1 1 Pol'!C376</f>
        <v>Výplně otvorů</v>
      </c>
      <c r="D16" s="186"/>
      <c r="E16" s="276">
        <f>'SO 02 1 1 Pol'!BA388</f>
        <v>79326.3</v>
      </c>
      <c r="F16" s="277">
        <f>'SO 02 1 1 Pol'!BB388</f>
        <v>0</v>
      </c>
      <c r="G16" s="277">
        <f>'SO 02 1 1 Pol'!BC388</f>
        <v>0</v>
      </c>
      <c r="H16" s="277">
        <f>'SO 02 1 1 Pol'!BD388</f>
        <v>0</v>
      </c>
      <c r="I16" s="278">
        <f>'SO 02 1 1 Pol'!BE388</f>
        <v>0</v>
      </c>
    </row>
    <row r="17" spans="1:9" s="109" customFormat="1" ht="12.75">
      <c r="A17" s="275" t="str">
        <f>'SO 02 1 1 Pol'!B389</f>
        <v>94</v>
      </c>
      <c r="B17" s="47" t="str">
        <f>'SO 02 1 1 Pol'!C389</f>
        <v>Lešení a stavební výtahy</v>
      </c>
      <c r="D17" s="186"/>
      <c r="E17" s="276">
        <f>'SO 02 1 1 Pol'!BA413</f>
        <v>397468.1</v>
      </c>
      <c r="F17" s="277">
        <f>'SO 02 1 1 Pol'!BB413</f>
        <v>0</v>
      </c>
      <c r="G17" s="277">
        <f>'SO 02 1 1 Pol'!BC413</f>
        <v>0</v>
      </c>
      <c r="H17" s="277">
        <f>'SO 02 1 1 Pol'!BD413</f>
        <v>0</v>
      </c>
      <c r="I17" s="278">
        <f>'SO 02 1 1 Pol'!BE413</f>
        <v>0</v>
      </c>
    </row>
    <row r="18" spans="1:9" s="109" customFormat="1" ht="12.75">
      <c r="A18" s="275" t="str">
        <f>'SO 02 1 1 Pol'!B414</f>
        <v>95</v>
      </c>
      <c r="B18" s="47" t="str">
        <f>'SO 02 1 1 Pol'!C414</f>
        <v>Dokončovací konstrukce na pozemních stavbách</v>
      </c>
      <c r="D18" s="186"/>
      <c r="E18" s="276">
        <f>'SO 02 1 1 Pol'!BA418</f>
        <v>31500</v>
      </c>
      <c r="F18" s="277">
        <f>'SO 02 1 1 Pol'!BB418</f>
        <v>0</v>
      </c>
      <c r="G18" s="277">
        <f>'SO 02 1 1 Pol'!BC418</f>
        <v>0</v>
      </c>
      <c r="H18" s="277">
        <f>'SO 02 1 1 Pol'!BD418</f>
        <v>0</v>
      </c>
      <c r="I18" s="278">
        <f>'SO 02 1 1 Pol'!BE418</f>
        <v>0</v>
      </c>
    </row>
    <row r="19" spans="1:9" s="109" customFormat="1" ht="12.75">
      <c r="A19" s="275" t="str">
        <f>'SO 02 1 1 Pol'!B419</f>
        <v>96</v>
      </c>
      <c r="B19" s="47" t="str">
        <f>'SO 02 1 1 Pol'!C419</f>
        <v>Bourání konstrukcí</v>
      </c>
      <c r="D19" s="186"/>
      <c r="E19" s="276">
        <f>'SO 02 1 1 Pol'!BA444</f>
        <v>126731.894</v>
      </c>
      <c r="F19" s="277">
        <f>'SO 02 1 1 Pol'!BB444</f>
        <v>0</v>
      </c>
      <c r="G19" s="277">
        <f>'SO 02 1 1 Pol'!BC444</f>
        <v>0</v>
      </c>
      <c r="H19" s="277">
        <f>'SO 02 1 1 Pol'!BD444</f>
        <v>0</v>
      </c>
      <c r="I19" s="278">
        <f>'SO 02 1 1 Pol'!BE444</f>
        <v>0</v>
      </c>
    </row>
    <row r="20" spans="1:9" s="109" customFormat="1" ht="12.75">
      <c r="A20" s="275" t="str">
        <f>'SO 02 1 1 Pol'!B445</f>
        <v>97</v>
      </c>
      <c r="B20" s="47" t="str">
        <f>'SO 02 1 1 Pol'!C445</f>
        <v>Prorážení otvorů</v>
      </c>
      <c r="D20" s="186"/>
      <c r="E20" s="276">
        <f>'SO 02 1 1 Pol'!BA476</f>
        <v>135374.43954</v>
      </c>
      <c r="F20" s="277">
        <f>'SO 02 1 1 Pol'!BB476</f>
        <v>0</v>
      </c>
      <c r="G20" s="277">
        <f>'SO 02 1 1 Pol'!BC476</f>
        <v>0</v>
      </c>
      <c r="H20" s="277">
        <f>'SO 02 1 1 Pol'!BD476</f>
        <v>0</v>
      </c>
      <c r="I20" s="278">
        <f>'SO 02 1 1 Pol'!BE476</f>
        <v>0</v>
      </c>
    </row>
    <row r="21" spans="1:9" s="109" customFormat="1" ht="12.75">
      <c r="A21" s="275" t="str">
        <f>'SO 02 1 1 Pol'!B477</f>
        <v>99</v>
      </c>
      <c r="B21" s="47" t="str">
        <f>'SO 02 1 1 Pol'!C477</f>
        <v>Staveništní přesun hmot</v>
      </c>
      <c r="D21" s="186"/>
      <c r="E21" s="276">
        <f>'SO 02 1 1 Pol'!BA479</f>
        <v>124479.47476114</v>
      </c>
      <c r="F21" s="277">
        <f>'SO 02 1 1 Pol'!BB479</f>
        <v>0</v>
      </c>
      <c r="G21" s="277">
        <f>'SO 02 1 1 Pol'!BC479</f>
        <v>0</v>
      </c>
      <c r="H21" s="277">
        <f>'SO 02 1 1 Pol'!BD479</f>
        <v>0</v>
      </c>
      <c r="I21" s="278">
        <f>'SO 02 1 1 Pol'!BE479</f>
        <v>0</v>
      </c>
    </row>
    <row r="22" spans="1:9" s="109" customFormat="1" ht="12.75">
      <c r="A22" s="275" t="str">
        <f>'SO 02 1 1 Pol'!B480</f>
        <v>711</v>
      </c>
      <c r="B22" s="47" t="str">
        <f>'SO 02 1 1 Pol'!C480</f>
        <v>Izolace proti vodě</v>
      </c>
      <c r="D22" s="186"/>
      <c r="E22" s="276">
        <f>'SO 02 1 1 Pol'!BA494</f>
        <v>0</v>
      </c>
      <c r="F22" s="277">
        <f>'SO 02 1 1 Pol'!BB494</f>
        <v>62339.32803432001</v>
      </c>
      <c r="G22" s="277">
        <f>'SO 02 1 1 Pol'!BC494</f>
        <v>0</v>
      </c>
      <c r="H22" s="277">
        <f>'SO 02 1 1 Pol'!BD494</f>
        <v>0</v>
      </c>
      <c r="I22" s="278">
        <f>'SO 02 1 1 Pol'!BE494</f>
        <v>0</v>
      </c>
    </row>
    <row r="23" spans="1:9" s="109" customFormat="1" ht="12.75">
      <c r="A23" s="275" t="str">
        <f>'SO 02 1 1 Pol'!B495</f>
        <v>712</v>
      </c>
      <c r="B23" s="47" t="str">
        <f>'SO 02 1 1 Pol'!C495</f>
        <v>Živičné krytiny</v>
      </c>
      <c r="D23" s="186"/>
      <c r="E23" s="276">
        <f>'SO 02 1 1 Pol'!BA565</f>
        <v>0</v>
      </c>
      <c r="F23" s="277">
        <f>'SO 02 1 1 Pol'!BB565</f>
        <v>1640117.362572096</v>
      </c>
      <c r="G23" s="277">
        <f>'SO 02 1 1 Pol'!BC565</f>
        <v>0</v>
      </c>
      <c r="H23" s="277">
        <f>'SO 02 1 1 Pol'!BD565</f>
        <v>0</v>
      </c>
      <c r="I23" s="278">
        <f>'SO 02 1 1 Pol'!BE565</f>
        <v>0</v>
      </c>
    </row>
    <row r="24" spans="1:9" s="109" customFormat="1" ht="12.75">
      <c r="A24" s="275" t="str">
        <f>'SO 02 1 1 Pol'!B566</f>
        <v>713</v>
      </c>
      <c r="B24" s="47" t="str">
        <f>'SO 02 1 1 Pol'!C566</f>
        <v>Izolace tepelné</v>
      </c>
      <c r="D24" s="186"/>
      <c r="E24" s="276">
        <f>'SO 02 1 1 Pol'!BA586</f>
        <v>0</v>
      </c>
      <c r="F24" s="277">
        <f>'SO 02 1 1 Pol'!BB586</f>
        <v>724180.236765</v>
      </c>
      <c r="G24" s="277">
        <f>'SO 02 1 1 Pol'!BC586</f>
        <v>0</v>
      </c>
      <c r="H24" s="277">
        <f>'SO 02 1 1 Pol'!BD586</f>
        <v>0</v>
      </c>
      <c r="I24" s="278">
        <f>'SO 02 1 1 Pol'!BE586</f>
        <v>0</v>
      </c>
    </row>
    <row r="25" spans="1:9" s="109" customFormat="1" ht="12.75">
      <c r="A25" s="275" t="str">
        <f>'SO 02 1 1 Pol'!B587</f>
        <v>721</v>
      </c>
      <c r="B25" s="47" t="str">
        <f>'SO 02 1 1 Pol'!C587</f>
        <v>Vnitřní kanalizace</v>
      </c>
      <c r="D25" s="186"/>
      <c r="E25" s="276">
        <f>'SO 02 1 1 Pol'!BA591</f>
        <v>0</v>
      </c>
      <c r="F25" s="277">
        <f>'SO 02 1 1 Pol'!BB591</f>
        <v>21573.8226</v>
      </c>
      <c r="G25" s="277">
        <f>'SO 02 1 1 Pol'!BC591</f>
        <v>0</v>
      </c>
      <c r="H25" s="277">
        <f>'SO 02 1 1 Pol'!BD591</f>
        <v>0</v>
      </c>
      <c r="I25" s="278">
        <f>'SO 02 1 1 Pol'!BE591</f>
        <v>0</v>
      </c>
    </row>
    <row r="26" spans="1:9" s="109" customFormat="1" ht="12.75">
      <c r="A26" s="275" t="str">
        <f>'SO 02 1 1 Pol'!B592</f>
        <v>762</v>
      </c>
      <c r="B26" s="47" t="str">
        <f>'SO 02 1 1 Pol'!C592</f>
        <v>Konstrukce tesařské</v>
      </c>
      <c r="D26" s="186"/>
      <c r="E26" s="276">
        <f>'SO 02 1 1 Pol'!BA596</f>
        <v>0</v>
      </c>
      <c r="F26" s="277">
        <f>'SO 02 1 1 Pol'!BB596</f>
        <v>40469.512959561</v>
      </c>
      <c r="G26" s="277">
        <f>'SO 02 1 1 Pol'!BC596</f>
        <v>0</v>
      </c>
      <c r="H26" s="277">
        <f>'SO 02 1 1 Pol'!BD596</f>
        <v>0</v>
      </c>
      <c r="I26" s="278">
        <f>'SO 02 1 1 Pol'!BE596</f>
        <v>0</v>
      </c>
    </row>
    <row r="27" spans="1:9" s="109" customFormat="1" ht="12.75">
      <c r="A27" s="275" t="str">
        <f>'SO 02 1 1 Pol'!B597</f>
        <v>764</v>
      </c>
      <c r="B27" s="47" t="str">
        <f>'SO 02 1 1 Pol'!C597</f>
        <v>Konstrukce klempířské</v>
      </c>
      <c r="D27" s="186"/>
      <c r="E27" s="276">
        <f>'SO 02 1 1 Pol'!BA616</f>
        <v>0</v>
      </c>
      <c r="F27" s="277">
        <f>'SO 02 1 1 Pol'!BB616</f>
        <v>118339.869185</v>
      </c>
      <c r="G27" s="277">
        <f>'SO 02 1 1 Pol'!BC616</f>
        <v>0</v>
      </c>
      <c r="H27" s="277">
        <f>'SO 02 1 1 Pol'!BD616</f>
        <v>0</v>
      </c>
      <c r="I27" s="278">
        <f>'SO 02 1 1 Pol'!BE616</f>
        <v>0</v>
      </c>
    </row>
    <row r="28" spans="1:9" s="109" customFormat="1" ht="12.75">
      <c r="A28" s="275" t="str">
        <f>'SO 02 1 1 Pol'!B617</f>
        <v>766</v>
      </c>
      <c r="B28" s="47" t="str">
        <f>'SO 02 1 1 Pol'!C617</f>
        <v>Konstrukce truhlářské</v>
      </c>
      <c r="D28" s="186"/>
      <c r="E28" s="276">
        <f>'SO 02 1 1 Pol'!BA643</f>
        <v>0</v>
      </c>
      <c r="F28" s="277">
        <f>'SO 02 1 1 Pol'!BB643</f>
        <v>242144.11368</v>
      </c>
      <c r="G28" s="277">
        <f>'SO 02 1 1 Pol'!BC643</f>
        <v>0</v>
      </c>
      <c r="H28" s="277">
        <f>'SO 02 1 1 Pol'!BD643</f>
        <v>0</v>
      </c>
      <c r="I28" s="278">
        <f>'SO 02 1 1 Pol'!BE643</f>
        <v>0</v>
      </c>
    </row>
    <row r="29" spans="1:9" s="109" customFormat="1" ht="12.75">
      <c r="A29" s="275" t="str">
        <f>'SO 02 1 1 Pol'!B644</f>
        <v>767</v>
      </c>
      <c r="B29" s="47" t="str">
        <f>'SO 02 1 1 Pol'!C644</f>
        <v>Konstrukce zámečnické</v>
      </c>
      <c r="D29" s="186"/>
      <c r="E29" s="276">
        <f>'SO 02 1 1 Pol'!BA651</f>
        <v>0</v>
      </c>
      <c r="F29" s="277">
        <f>'SO 02 1 1 Pol'!BB651</f>
        <v>715404.039224</v>
      </c>
      <c r="G29" s="277">
        <f>'SO 02 1 1 Pol'!BC651</f>
        <v>0</v>
      </c>
      <c r="H29" s="277">
        <f>'SO 02 1 1 Pol'!BD651</f>
        <v>0</v>
      </c>
      <c r="I29" s="278">
        <f>'SO 02 1 1 Pol'!BE651</f>
        <v>0</v>
      </c>
    </row>
    <row r="30" spans="1:9" s="109" customFormat="1" ht="12.75">
      <c r="A30" s="275" t="str">
        <f>'SO 02 1 1 Pol'!B652</f>
        <v>769</v>
      </c>
      <c r="B30" s="47" t="str">
        <f>'SO 02 1 1 Pol'!C652</f>
        <v>Otvorové prvky z plastu</v>
      </c>
      <c r="D30" s="186"/>
      <c r="E30" s="276">
        <f>'SO 02 1 1 Pol'!BA706</f>
        <v>0</v>
      </c>
      <c r="F30" s="277">
        <f>'SO 02 1 1 Pol'!BB706</f>
        <v>4039841.9999999995</v>
      </c>
      <c r="G30" s="277">
        <f>'SO 02 1 1 Pol'!BC706</f>
        <v>0</v>
      </c>
      <c r="H30" s="277">
        <f>'SO 02 1 1 Pol'!BD706</f>
        <v>0</v>
      </c>
      <c r="I30" s="278">
        <f>'SO 02 1 1 Pol'!BE706</f>
        <v>0</v>
      </c>
    </row>
    <row r="31" spans="1:9" s="109" customFormat="1" ht="12.75">
      <c r="A31" s="275" t="str">
        <f>'SO 02 1 1 Pol'!B707</f>
        <v>783</v>
      </c>
      <c r="B31" s="47" t="str">
        <f>'SO 02 1 1 Pol'!C707</f>
        <v>Nátěry</v>
      </c>
      <c r="D31" s="186"/>
      <c r="E31" s="276">
        <f>'SO 02 1 1 Pol'!BA711</f>
        <v>0</v>
      </c>
      <c r="F31" s="277">
        <f>'SO 02 1 1 Pol'!BB711</f>
        <v>2446.5</v>
      </c>
      <c r="G31" s="277">
        <f>'SO 02 1 1 Pol'!BC711</f>
        <v>0</v>
      </c>
      <c r="H31" s="277">
        <f>'SO 02 1 1 Pol'!BD711</f>
        <v>0</v>
      </c>
      <c r="I31" s="278">
        <f>'SO 02 1 1 Pol'!BE711</f>
        <v>0</v>
      </c>
    </row>
    <row r="32" spans="1:9" s="109" customFormat="1" ht="12.75">
      <c r="A32" s="275" t="str">
        <f>'SO 02 1 1 Pol'!B712</f>
        <v>784</v>
      </c>
      <c r="B32" s="47" t="str">
        <f>'SO 02 1 1 Pol'!C712</f>
        <v>Malby</v>
      </c>
      <c r="D32" s="186"/>
      <c r="E32" s="276">
        <f>'SO 02 1 1 Pol'!BA728</f>
        <v>0</v>
      </c>
      <c r="F32" s="277">
        <f>'SO 02 1 1 Pol'!BB728</f>
        <v>119317.6677</v>
      </c>
      <c r="G32" s="277">
        <f>'SO 02 1 1 Pol'!BC728</f>
        <v>0</v>
      </c>
      <c r="H32" s="277">
        <f>'SO 02 1 1 Pol'!BD728</f>
        <v>0</v>
      </c>
      <c r="I32" s="278">
        <f>'SO 02 1 1 Pol'!BE728</f>
        <v>0</v>
      </c>
    </row>
    <row r="33" spans="1:9" s="109" customFormat="1" ht="12.75">
      <c r="A33" s="275" t="str">
        <f>'SO 02 1 1 Pol'!B729</f>
        <v>M21</v>
      </c>
      <c r="B33" s="47" t="str">
        <f>'SO 02 1 1 Pol'!C729</f>
        <v>Elektromontáže</v>
      </c>
      <c r="D33" s="186"/>
      <c r="E33" s="276">
        <f>'SO 02 1 1 Pol'!BA732</f>
        <v>0</v>
      </c>
      <c r="F33" s="277">
        <f>'SO 02 1 1 Pol'!BB732</f>
        <v>0</v>
      </c>
      <c r="G33" s="277">
        <f>'SO 02 1 1 Pol'!BC732</f>
        <v>0</v>
      </c>
      <c r="H33" s="277">
        <f>'SO 02 1 1 Pol'!BD732</f>
        <v>0</v>
      </c>
      <c r="I33" s="278">
        <f>'SO 02 1 1 Pol'!BE732</f>
        <v>0</v>
      </c>
    </row>
    <row r="34" spans="1:9" s="109" customFormat="1" ht="12.75">
      <c r="A34" s="275" t="str">
        <f>'SO 02 1 1 Pol'!B733</f>
        <v>M24</v>
      </c>
      <c r="B34" s="47" t="str">
        <f>'SO 02 1 1 Pol'!C733</f>
        <v>Montáže vzduchotechnických zařízení</v>
      </c>
      <c r="D34" s="186"/>
      <c r="E34" s="276">
        <f>'SO 02 1 1 Pol'!BA738</f>
        <v>0</v>
      </c>
      <c r="F34" s="277">
        <f>'SO 02 1 1 Pol'!BB738</f>
        <v>0</v>
      </c>
      <c r="G34" s="277">
        <f>'SO 02 1 1 Pol'!BC738</f>
        <v>0</v>
      </c>
      <c r="H34" s="277">
        <f>'SO 02 1 1 Pol'!BD738</f>
        <v>11766.25</v>
      </c>
      <c r="I34" s="278">
        <f>'SO 02 1 1 Pol'!BE738</f>
        <v>0</v>
      </c>
    </row>
    <row r="35" spans="1:9" s="109" customFormat="1" ht="13.5" thickBot="1">
      <c r="A35" s="275" t="str">
        <f>'SO 02 1 1 Pol'!B739</f>
        <v>D96</v>
      </c>
      <c r="B35" s="47" t="str">
        <f>'SO 02 1 1 Pol'!C739</f>
        <v>Přesuny suti a vybouraných hmot</v>
      </c>
      <c r="D35" s="186"/>
      <c r="E35" s="276">
        <f>'SO 02 1 1 Pol'!BA746</f>
        <v>268990.6042712</v>
      </c>
      <c r="F35" s="277">
        <f>'SO 02 1 1 Pol'!BB746</f>
        <v>0</v>
      </c>
      <c r="G35" s="277">
        <f>'SO 02 1 1 Pol'!BC746</f>
        <v>0</v>
      </c>
      <c r="H35" s="277">
        <f>'SO 02 1 1 Pol'!BD746</f>
        <v>0</v>
      </c>
      <c r="I35" s="278">
        <f>'SO 02 1 1 Pol'!BE746</f>
        <v>0</v>
      </c>
    </row>
    <row r="36" spans="1:9" s="4" customFormat="1" ht="13.5" thickBot="1">
      <c r="A36" s="187"/>
      <c r="B36" s="188" t="s">
        <v>74</v>
      </c>
      <c r="C36" s="188"/>
      <c r="D36" s="189"/>
      <c r="E36" s="190">
        <f>SUM(E7:E35)</f>
        <v>5109532.249052338</v>
      </c>
      <c r="F36" s="191">
        <f>SUM(F7:F35)</f>
        <v>7726174.452719977</v>
      </c>
      <c r="G36" s="191">
        <f>SUM(G7:G35)</f>
        <v>0</v>
      </c>
      <c r="H36" s="191">
        <f>SUM(H7:H35)</f>
        <v>11766.25</v>
      </c>
      <c r="I36" s="192">
        <f>SUM(I7:I35)</f>
        <v>0</v>
      </c>
    </row>
    <row r="37" spans="1:9" ht="12.75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57" ht="19.5" customHeight="1">
      <c r="A38" s="178" t="s">
        <v>75</v>
      </c>
      <c r="B38" s="178"/>
      <c r="C38" s="178"/>
      <c r="D38" s="178"/>
      <c r="E38" s="178"/>
      <c r="F38" s="178"/>
      <c r="G38" s="193"/>
      <c r="H38" s="178"/>
      <c r="I38" s="178"/>
      <c r="BA38" s="115"/>
      <c r="BB38" s="115"/>
      <c r="BC38" s="115"/>
      <c r="BD38" s="115"/>
      <c r="BE38" s="115"/>
    </row>
    <row r="39" ht="13.5" thickBot="1"/>
    <row r="40" spans="1:9" ht="12.75">
      <c r="A40" s="144" t="s">
        <v>76</v>
      </c>
      <c r="B40" s="145"/>
      <c r="C40" s="145"/>
      <c r="D40" s="194"/>
      <c r="E40" s="195" t="s">
        <v>77</v>
      </c>
      <c r="F40" s="196" t="s">
        <v>12</v>
      </c>
      <c r="G40" s="197" t="s">
        <v>78</v>
      </c>
      <c r="H40" s="198"/>
      <c r="I40" s="199" t="s">
        <v>77</v>
      </c>
    </row>
    <row r="41" spans="1:53" ht="12.75">
      <c r="A41" s="138"/>
      <c r="B41" s="129"/>
      <c r="C41" s="129"/>
      <c r="D41" s="200"/>
      <c r="E41" s="201"/>
      <c r="F41" s="202"/>
      <c r="G41" s="203">
        <f>CHOOSE(BA41+1,E36+F36,E36+F36+H36,E36+F36+G36+H36,E36,F36,H36,G36,H36+G36,0)</f>
        <v>0</v>
      </c>
      <c r="H41" s="204"/>
      <c r="I41" s="205">
        <f>E41+F41*G41/100</f>
        <v>0</v>
      </c>
      <c r="BA41" s="1">
        <v>8</v>
      </c>
    </row>
    <row r="42" spans="1:9" ht="13.5" thickBot="1">
      <c r="A42" s="206"/>
      <c r="B42" s="207" t="s">
        <v>79</v>
      </c>
      <c r="C42" s="208"/>
      <c r="D42" s="209"/>
      <c r="E42" s="210"/>
      <c r="F42" s="211"/>
      <c r="G42" s="211"/>
      <c r="H42" s="697">
        <f>SUM(I41:I41)</f>
        <v>0</v>
      </c>
      <c r="I42" s="698"/>
    </row>
    <row r="44" spans="2:9" ht="12.75">
      <c r="B44" s="4"/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</sheetData>
  <mergeCells count="4">
    <mergeCell ref="A1:B1"/>
    <mergeCell ref="A2:B2"/>
    <mergeCell ref="G2:I2"/>
    <mergeCell ref="H42:I4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19"/>
  <sheetViews>
    <sheetView showGridLines="0" showZeros="0" zoomScaleSheetLayoutView="100" workbookViewId="0" topLeftCell="A33">
      <selection activeCell="L55" sqref="L5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02 1 1 Rek'!H1</f>
        <v>1</v>
      </c>
      <c r="G3" s="221"/>
    </row>
    <row r="4" spans="1:7" ht="13.5" thickBot="1">
      <c r="A4" s="703" t="s">
        <v>71</v>
      </c>
      <c r="B4" s="693"/>
      <c r="C4" s="174" t="s">
        <v>918</v>
      </c>
      <c r="D4" s="222"/>
      <c r="E4" s="704" t="str">
        <f>'SO 02 1 1 Rek'!G2</f>
        <v>Pavilon B - škola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109</v>
      </c>
      <c r="C8" s="244" t="s">
        <v>110</v>
      </c>
      <c r="D8" s="245" t="s">
        <v>106</v>
      </c>
      <c r="E8" s="246">
        <v>89.76</v>
      </c>
      <c r="F8" s="246">
        <v>38.6</v>
      </c>
      <c r="G8" s="247">
        <f>E8*F8</f>
        <v>3464.7360000000003</v>
      </c>
      <c r="H8" s="248">
        <v>0</v>
      </c>
      <c r="I8" s="249">
        <f>E8*H8</f>
        <v>0</v>
      </c>
      <c r="J8" s="248">
        <v>-0.138</v>
      </c>
      <c r="K8" s="249">
        <f>E8*J8</f>
        <v>-12.386880000000001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3464.7360000000003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919</v>
      </c>
      <c r="D9" s="700"/>
      <c r="E9" s="254">
        <v>7.87</v>
      </c>
      <c r="F9" s="255"/>
      <c r="G9" s="256"/>
      <c r="H9" s="257"/>
      <c r="I9" s="251"/>
      <c r="J9" s="258"/>
      <c r="K9" s="251"/>
      <c r="M9" s="252" t="s">
        <v>919</v>
      </c>
      <c r="O9" s="241"/>
    </row>
    <row r="10" spans="1:15" ht="12.75">
      <c r="A10" s="250"/>
      <c r="B10" s="253"/>
      <c r="C10" s="699" t="s">
        <v>920</v>
      </c>
      <c r="D10" s="700"/>
      <c r="E10" s="254">
        <v>38.055</v>
      </c>
      <c r="F10" s="255"/>
      <c r="G10" s="256"/>
      <c r="H10" s="257"/>
      <c r="I10" s="251"/>
      <c r="J10" s="258"/>
      <c r="K10" s="251"/>
      <c r="M10" s="252" t="s">
        <v>920</v>
      </c>
      <c r="O10" s="241"/>
    </row>
    <row r="11" spans="1:15" ht="12.75">
      <c r="A11" s="250"/>
      <c r="B11" s="253"/>
      <c r="C11" s="699" t="s">
        <v>921</v>
      </c>
      <c r="D11" s="700"/>
      <c r="E11" s="254">
        <v>43.835</v>
      </c>
      <c r="F11" s="255"/>
      <c r="G11" s="256"/>
      <c r="H11" s="257"/>
      <c r="I11" s="251"/>
      <c r="J11" s="258"/>
      <c r="K11" s="251"/>
      <c r="M11" s="252" t="s">
        <v>921</v>
      </c>
      <c r="O11" s="241"/>
    </row>
    <row r="12" spans="1:80" ht="12.75">
      <c r="A12" s="242">
        <v>2</v>
      </c>
      <c r="B12" s="243" t="s">
        <v>120</v>
      </c>
      <c r="C12" s="244" t="s">
        <v>121</v>
      </c>
      <c r="D12" s="245" t="s">
        <v>122</v>
      </c>
      <c r="E12" s="246">
        <v>179.52</v>
      </c>
      <c r="F12" s="246">
        <v>865</v>
      </c>
      <c r="G12" s="247">
        <f>E12*F12</f>
        <v>155284.80000000002</v>
      </c>
      <c r="H12" s="248">
        <v>0</v>
      </c>
      <c r="I12" s="249">
        <f>E12*H12</f>
        <v>0</v>
      </c>
      <c r="J12" s="248">
        <v>0</v>
      </c>
      <c r="K12" s="249">
        <f>E12*J12</f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>IF(AZ12=1,G12,0)</f>
        <v>155284.80000000002</v>
      </c>
      <c r="BB12" s="214">
        <f>IF(AZ12=2,G12,0)</f>
        <v>0</v>
      </c>
      <c r="BC12" s="214">
        <f>IF(AZ12=3,G12,0)</f>
        <v>0</v>
      </c>
      <c r="BD12" s="214">
        <f>IF(AZ12=4,G12,0)</f>
        <v>0</v>
      </c>
      <c r="BE12" s="214">
        <f>IF(AZ12=5,G12,0)</f>
        <v>0</v>
      </c>
      <c r="CA12" s="241">
        <v>1</v>
      </c>
      <c r="CB12" s="241">
        <v>1</v>
      </c>
    </row>
    <row r="13" spans="1:15" ht="12.75">
      <c r="A13" s="250"/>
      <c r="B13" s="253"/>
      <c r="C13" s="699" t="s">
        <v>922</v>
      </c>
      <c r="D13" s="700"/>
      <c r="E13" s="254">
        <v>15.74</v>
      </c>
      <c r="F13" s="255"/>
      <c r="G13" s="256"/>
      <c r="H13" s="257"/>
      <c r="I13" s="251"/>
      <c r="J13" s="258"/>
      <c r="K13" s="251"/>
      <c r="M13" s="252" t="s">
        <v>922</v>
      </c>
      <c r="O13" s="241"/>
    </row>
    <row r="14" spans="1:15" ht="12.75">
      <c r="A14" s="250"/>
      <c r="B14" s="253"/>
      <c r="C14" s="699" t="s">
        <v>923</v>
      </c>
      <c r="D14" s="700"/>
      <c r="E14" s="254">
        <v>76.11</v>
      </c>
      <c r="F14" s="255"/>
      <c r="G14" s="256"/>
      <c r="H14" s="257"/>
      <c r="I14" s="251"/>
      <c r="J14" s="258"/>
      <c r="K14" s="251"/>
      <c r="M14" s="252" t="s">
        <v>923</v>
      </c>
      <c r="O14" s="241"/>
    </row>
    <row r="15" spans="1:15" ht="12.75">
      <c r="A15" s="250"/>
      <c r="B15" s="253"/>
      <c r="C15" s="699" t="s">
        <v>924</v>
      </c>
      <c r="D15" s="700"/>
      <c r="E15" s="254">
        <v>87.67</v>
      </c>
      <c r="F15" s="255"/>
      <c r="G15" s="256"/>
      <c r="H15" s="257"/>
      <c r="I15" s="251"/>
      <c r="J15" s="258"/>
      <c r="K15" s="251"/>
      <c r="M15" s="252" t="s">
        <v>924</v>
      </c>
      <c r="O15" s="241"/>
    </row>
    <row r="16" spans="1:80" ht="12.75">
      <c r="A16" s="242">
        <v>3</v>
      </c>
      <c r="B16" s="243" t="s">
        <v>925</v>
      </c>
      <c r="C16" s="244" t="s">
        <v>926</v>
      </c>
      <c r="D16" s="245" t="s">
        <v>106</v>
      </c>
      <c r="E16" s="246">
        <v>179.52</v>
      </c>
      <c r="F16" s="246">
        <v>90</v>
      </c>
      <c r="G16" s="247">
        <f>E16*F16</f>
        <v>16156.800000000001</v>
      </c>
      <c r="H16" s="248">
        <v>0.00099</v>
      </c>
      <c r="I16" s="249">
        <f>E16*H16</f>
        <v>0.17772480000000002</v>
      </c>
      <c r="J16" s="248">
        <v>0</v>
      </c>
      <c r="K16" s="249">
        <f>E16*J16</f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>IF(AZ16=1,G16,0)</f>
        <v>16156.800000000001</v>
      </c>
      <c r="BB16" s="214">
        <f>IF(AZ16=2,G16,0)</f>
        <v>0</v>
      </c>
      <c r="BC16" s="214">
        <f>IF(AZ16=3,G16,0)</f>
        <v>0</v>
      </c>
      <c r="BD16" s="214">
        <f>IF(AZ16=4,G16,0)</f>
        <v>0</v>
      </c>
      <c r="BE16" s="214">
        <f>IF(AZ16=5,G16,0)</f>
        <v>0</v>
      </c>
      <c r="CA16" s="241">
        <v>1</v>
      </c>
      <c r="CB16" s="241">
        <v>1</v>
      </c>
    </row>
    <row r="17" spans="1:15" ht="12.75">
      <c r="A17" s="250"/>
      <c r="B17" s="253"/>
      <c r="C17" s="699" t="s">
        <v>927</v>
      </c>
      <c r="D17" s="700"/>
      <c r="E17" s="254">
        <v>15.74</v>
      </c>
      <c r="F17" s="255"/>
      <c r="G17" s="256"/>
      <c r="H17" s="257"/>
      <c r="I17" s="251"/>
      <c r="J17" s="258"/>
      <c r="K17" s="251"/>
      <c r="M17" s="252" t="s">
        <v>927</v>
      </c>
      <c r="O17" s="241"/>
    </row>
    <row r="18" spans="1:15" ht="12.75">
      <c r="A18" s="250"/>
      <c r="B18" s="253"/>
      <c r="C18" s="699" t="s">
        <v>928</v>
      </c>
      <c r="D18" s="700"/>
      <c r="E18" s="254">
        <v>76.11</v>
      </c>
      <c r="F18" s="255"/>
      <c r="G18" s="256"/>
      <c r="H18" s="257"/>
      <c r="I18" s="251"/>
      <c r="J18" s="258"/>
      <c r="K18" s="251"/>
      <c r="M18" s="252" t="s">
        <v>928</v>
      </c>
      <c r="O18" s="241"/>
    </row>
    <row r="19" spans="1:15" ht="12.75">
      <c r="A19" s="250"/>
      <c r="B19" s="253"/>
      <c r="C19" s="699" t="s">
        <v>929</v>
      </c>
      <c r="D19" s="700"/>
      <c r="E19" s="254">
        <v>87.67</v>
      </c>
      <c r="F19" s="255"/>
      <c r="G19" s="256"/>
      <c r="H19" s="257"/>
      <c r="I19" s="251"/>
      <c r="J19" s="258"/>
      <c r="K19" s="251"/>
      <c r="M19" s="252" t="s">
        <v>929</v>
      </c>
      <c r="O19" s="241"/>
    </row>
    <row r="20" spans="1:80" ht="12.75">
      <c r="A20" s="242">
        <v>4</v>
      </c>
      <c r="B20" s="243" t="s">
        <v>930</v>
      </c>
      <c r="C20" s="244" t="s">
        <v>931</v>
      </c>
      <c r="D20" s="245" t="s">
        <v>106</v>
      </c>
      <c r="E20" s="246">
        <v>179.52</v>
      </c>
      <c r="F20" s="246">
        <v>19.5</v>
      </c>
      <c r="G20" s="247">
        <f>E20*F20</f>
        <v>3500.6400000000003</v>
      </c>
      <c r="H20" s="248">
        <v>0</v>
      </c>
      <c r="I20" s="249">
        <f>E20*H20</f>
        <v>0</v>
      </c>
      <c r="J20" s="248">
        <v>0</v>
      </c>
      <c r="K20" s="249">
        <f>E20*J20</f>
        <v>0</v>
      </c>
      <c r="O20" s="241">
        <v>2</v>
      </c>
      <c r="AA20" s="214">
        <v>1</v>
      </c>
      <c r="AB20" s="214">
        <v>1</v>
      </c>
      <c r="AC20" s="214">
        <v>1</v>
      </c>
      <c r="AZ20" s="214">
        <v>1</v>
      </c>
      <c r="BA20" s="214">
        <f>IF(AZ20=1,G20,0)</f>
        <v>3500.6400000000003</v>
      </c>
      <c r="BB20" s="214">
        <f>IF(AZ20=2,G20,0)</f>
        <v>0</v>
      </c>
      <c r="BC20" s="214">
        <f>IF(AZ20=3,G20,0)</f>
        <v>0</v>
      </c>
      <c r="BD20" s="214">
        <f>IF(AZ20=4,G20,0)</f>
        <v>0</v>
      </c>
      <c r="BE20" s="214">
        <f>IF(AZ20=5,G20,0)</f>
        <v>0</v>
      </c>
      <c r="CA20" s="241">
        <v>1</v>
      </c>
      <c r="CB20" s="241">
        <v>1</v>
      </c>
    </row>
    <row r="21" spans="1:15" ht="12.75">
      <c r="A21" s="250"/>
      <c r="B21" s="253"/>
      <c r="C21" s="699" t="s">
        <v>927</v>
      </c>
      <c r="D21" s="700"/>
      <c r="E21" s="254">
        <v>15.74</v>
      </c>
      <c r="F21" s="255"/>
      <c r="G21" s="256"/>
      <c r="H21" s="257"/>
      <c r="I21" s="251"/>
      <c r="J21" s="258"/>
      <c r="K21" s="251"/>
      <c r="M21" s="252" t="s">
        <v>927</v>
      </c>
      <c r="O21" s="241"/>
    </row>
    <row r="22" spans="1:15" ht="12.75">
      <c r="A22" s="250"/>
      <c r="B22" s="253"/>
      <c r="C22" s="699" t="s">
        <v>928</v>
      </c>
      <c r="D22" s="700"/>
      <c r="E22" s="254">
        <v>76.11</v>
      </c>
      <c r="F22" s="255"/>
      <c r="G22" s="256"/>
      <c r="H22" s="257"/>
      <c r="I22" s="251"/>
      <c r="J22" s="258"/>
      <c r="K22" s="251"/>
      <c r="M22" s="252" t="s">
        <v>928</v>
      </c>
      <c r="O22" s="241"/>
    </row>
    <row r="23" spans="1:15" ht="12.75">
      <c r="A23" s="250"/>
      <c r="B23" s="253"/>
      <c r="C23" s="699" t="s">
        <v>929</v>
      </c>
      <c r="D23" s="700"/>
      <c r="E23" s="254">
        <v>87.67</v>
      </c>
      <c r="F23" s="255"/>
      <c r="G23" s="256"/>
      <c r="H23" s="257"/>
      <c r="I23" s="251"/>
      <c r="J23" s="258"/>
      <c r="K23" s="251"/>
      <c r="M23" s="252" t="s">
        <v>929</v>
      </c>
      <c r="O23" s="241"/>
    </row>
    <row r="24" spans="1:80" ht="12.75">
      <c r="A24" s="242">
        <v>5</v>
      </c>
      <c r="B24" s="243" t="s">
        <v>932</v>
      </c>
      <c r="C24" s="244" t="s">
        <v>933</v>
      </c>
      <c r="D24" s="245" t="s">
        <v>106</v>
      </c>
      <c r="E24" s="246">
        <v>179.52</v>
      </c>
      <c r="F24" s="246">
        <v>91.8</v>
      </c>
      <c r="G24" s="247">
        <f>E24*F24</f>
        <v>16479.936</v>
      </c>
      <c r="H24" s="248">
        <v>0.0008</v>
      </c>
      <c r="I24" s="249">
        <f>E24*H24</f>
        <v>0.14361600000000002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16479.936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12.75">
      <c r="A25" s="250"/>
      <c r="B25" s="253"/>
      <c r="C25" s="699" t="s">
        <v>927</v>
      </c>
      <c r="D25" s="700"/>
      <c r="E25" s="254">
        <v>15.74</v>
      </c>
      <c r="F25" s="255"/>
      <c r="G25" s="256"/>
      <c r="H25" s="257"/>
      <c r="I25" s="251"/>
      <c r="J25" s="258"/>
      <c r="K25" s="251"/>
      <c r="M25" s="252" t="s">
        <v>927</v>
      </c>
      <c r="O25" s="241"/>
    </row>
    <row r="26" spans="1:15" ht="12.75">
      <c r="A26" s="250"/>
      <c r="B26" s="253"/>
      <c r="C26" s="699" t="s">
        <v>928</v>
      </c>
      <c r="D26" s="700"/>
      <c r="E26" s="254">
        <v>76.11</v>
      </c>
      <c r="F26" s="255"/>
      <c r="G26" s="256"/>
      <c r="H26" s="257"/>
      <c r="I26" s="251"/>
      <c r="J26" s="258"/>
      <c r="K26" s="251"/>
      <c r="M26" s="252" t="s">
        <v>928</v>
      </c>
      <c r="O26" s="241"/>
    </row>
    <row r="27" spans="1:15" ht="12.75">
      <c r="A27" s="250"/>
      <c r="B27" s="253"/>
      <c r="C27" s="699" t="s">
        <v>929</v>
      </c>
      <c r="D27" s="700"/>
      <c r="E27" s="254">
        <v>87.67</v>
      </c>
      <c r="F27" s="255"/>
      <c r="G27" s="256"/>
      <c r="H27" s="257"/>
      <c r="I27" s="251"/>
      <c r="J27" s="258"/>
      <c r="K27" s="251"/>
      <c r="M27" s="252" t="s">
        <v>929</v>
      </c>
      <c r="O27" s="241"/>
    </row>
    <row r="28" spans="1:80" ht="12.75">
      <c r="A28" s="242">
        <v>6</v>
      </c>
      <c r="B28" s="243" t="s">
        <v>934</v>
      </c>
      <c r="C28" s="244" t="s">
        <v>935</v>
      </c>
      <c r="D28" s="245" t="s">
        <v>106</v>
      </c>
      <c r="E28" s="246">
        <v>179.52</v>
      </c>
      <c r="F28" s="246">
        <v>22.2</v>
      </c>
      <c r="G28" s="247">
        <f>E28*F28</f>
        <v>3985.344</v>
      </c>
      <c r="H28" s="248">
        <v>0</v>
      </c>
      <c r="I28" s="249">
        <f>E28*H28</f>
        <v>0</v>
      </c>
      <c r="J28" s="248">
        <v>0</v>
      </c>
      <c r="K28" s="249">
        <f>E28*J28</f>
        <v>0</v>
      </c>
      <c r="O28" s="241">
        <v>2</v>
      </c>
      <c r="AA28" s="214">
        <v>1</v>
      </c>
      <c r="AB28" s="214">
        <v>1</v>
      </c>
      <c r="AC28" s="214">
        <v>1</v>
      </c>
      <c r="AZ28" s="214">
        <v>1</v>
      </c>
      <c r="BA28" s="214">
        <f>IF(AZ28=1,G28,0)</f>
        <v>3985.344</v>
      </c>
      <c r="BB28" s="214">
        <f>IF(AZ28=2,G28,0)</f>
        <v>0</v>
      </c>
      <c r="BC28" s="214">
        <f>IF(AZ28=3,G28,0)</f>
        <v>0</v>
      </c>
      <c r="BD28" s="214">
        <f>IF(AZ28=4,G28,0)</f>
        <v>0</v>
      </c>
      <c r="BE28" s="214">
        <f>IF(AZ28=5,G28,0)</f>
        <v>0</v>
      </c>
      <c r="CA28" s="241">
        <v>1</v>
      </c>
      <c r="CB28" s="241">
        <v>1</v>
      </c>
    </row>
    <row r="29" spans="1:15" ht="12.75">
      <c r="A29" s="250"/>
      <c r="B29" s="253"/>
      <c r="C29" s="699" t="s">
        <v>927</v>
      </c>
      <c r="D29" s="700"/>
      <c r="E29" s="254">
        <v>15.74</v>
      </c>
      <c r="F29" s="255"/>
      <c r="G29" s="256"/>
      <c r="H29" s="257"/>
      <c r="I29" s="251"/>
      <c r="J29" s="258"/>
      <c r="K29" s="251"/>
      <c r="M29" s="252" t="s">
        <v>927</v>
      </c>
      <c r="O29" s="241"/>
    </row>
    <row r="30" spans="1:15" ht="12.75">
      <c r="A30" s="250"/>
      <c r="B30" s="253"/>
      <c r="C30" s="699" t="s">
        <v>928</v>
      </c>
      <c r="D30" s="700"/>
      <c r="E30" s="254">
        <v>76.11</v>
      </c>
      <c r="F30" s="255"/>
      <c r="G30" s="256"/>
      <c r="H30" s="257"/>
      <c r="I30" s="251"/>
      <c r="J30" s="258"/>
      <c r="K30" s="251"/>
      <c r="M30" s="252" t="s">
        <v>928</v>
      </c>
      <c r="O30" s="241"/>
    </row>
    <row r="31" spans="1:15" ht="12.75">
      <c r="A31" s="250"/>
      <c r="B31" s="253"/>
      <c r="C31" s="699" t="s">
        <v>929</v>
      </c>
      <c r="D31" s="700"/>
      <c r="E31" s="254">
        <v>87.67</v>
      </c>
      <c r="F31" s="255"/>
      <c r="G31" s="256"/>
      <c r="H31" s="257"/>
      <c r="I31" s="251"/>
      <c r="J31" s="258"/>
      <c r="K31" s="251"/>
      <c r="M31" s="252" t="s">
        <v>929</v>
      </c>
      <c r="O31" s="241"/>
    </row>
    <row r="32" spans="1:80" ht="12.75">
      <c r="A32" s="242">
        <v>7</v>
      </c>
      <c r="B32" s="243" t="s">
        <v>129</v>
      </c>
      <c r="C32" s="244" t="s">
        <v>130</v>
      </c>
      <c r="D32" s="245" t="s">
        <v>122</v>
      </c>
      <c r="E32" s="246">
        <v>53.856</v>
      </c>
      <c r="F32" s="246">
        <v>151</v>
      </c>
      <c r="G32" s="247">
        <f>E32*F32</f>
        <v>8132.256</v>
      </c>
      <c r="H32" s="248">
        <v>0</v>
      </c>
      <c r="I32" s="249">
        <f>E32*H32</f>
        <v>0</v>
      </c>
      <c r="J32" s="248">
        <v>0</v>
      </c>
      <c r="K32" s="249">
        <f>E32*J32</f>
        <v>0</v>
      </c>
      <c r="O32" s="241">
        <v>2</v>
      </c>
      <c r="AA32" s="214">
        <v>1</v>
      </c>
      <c r="AB32" s="214">
        <v>1</v>
      </c>
      <c r="AC32" s="214">
        <v>1</v>
      </c>
      <c r="AZ32" s="214">
        <v>1</v>
      </c>
      <c r="BA32" s="214">
        <f>IF(AZ32=1,G32,0)</f>
        <v>8132.256</v>
      </c>
      <c r="BB32" s="214">
        <f>IF(AZ32=2,G32,0)</f>
        <v>0</v>
      </c>
      <c r="BC32" s="214">
        <f>IF(AZ32=3,G32,0)</f>
        <v>0</v>
      </c>
      <c r="BD32" s="214">
        <f>IF(AZ32=4,G32,0)</f>
        <v>0</v>
      </c>
      <c r="BE32" s="214">
        <f>IF(AZ32=5,G32,0)</f>
        <v>0</v>
      </c>
      <c r="CA32" s="241">
        <v>1</v>
      </c>
      <c r="CB32" s="241">
        <v>1</v>
      </c>
    </row>
    <row r="33" spans="1:15" ht="12.75">
      <c r="A33" s="250"/>
      <c r="B33" s="253"/>
      <c r="C33" s="699" t="s">
        <v>922</v>
      </c>
      <c r="D33" s="700"/>
      <c r="E33" s="254">
        <v>15.74</v>
      </c>
      <c r="F33" s="255"/>
      <c r="G33" s="256"/>
      <c r="H33" s="257"/>
      <c r="I33" s="251"/>
      <c r="J33" s="258"/>
      <c r="K33" s="251"/>
      <c r="M33" s="252" t="s">
        <v>922</v>
      </c>
      <c r="O33" s="241"/>
    </row>
    <row r="34" spans="1:15" ht="12.75">
      <c r="A34" s="250"/>
      <c r="B34" s="253"/>
      <c r="C34" s="699" t="s">
        <v>923</v>
      </c>
      <c r="D34" s="700"/>
      <c r="E34" s="254">
        <v>76.11</v>
      </c>
      <c r="F34" s="255"/>
      <c r="G34" s="256"/>
      <c r="H34" s="257"/>
      <c r="I34" s="251"/>
      <c r="J34" s="258"/>
      <c r="K34" s="251"/>
      <c r="M34" s="252" t="s">
        <v>923</v>
      </c>
      <c r="O34" s="241"/>
    </row>
    <row r="35" spans="1:15" ht="12.75">
      <c r="A35" s="250"/>
      <c r="B35" s="253"/>
      <c r="C35" s="699" t="s">
        <v>924</v>
      </c>
      <c r="D35" s="700"/>
      <c r="E35" s="254">
        <v>87.67</v>
      </c>
      <c r="F35" s="255"/>
      <c r="G35" s="256"/>
      <c r="H35" s="257"/>
      <c r="I35" s="251"/>
      <c r="J35" s="258"/>
      <c r="K35" s="251"/>
      <c r="M35" s="252" t="s">
        <v>924</v>
      </c>
      <c r="O35" s="241"/>
    </row>
    <row r="36" spans="1:15" ht="12.75">
      <c r="A36" s="250"/>
      <c r="B36" s="253"/>
      <c r="C36" s="701" t="s">
        <v>113</v>
      </c>
      <c r="D36" s="700"/>
      <c r="E36" s="279">
        <v>179.51999999999998</v>
      </c>
      <c r="F36" s="255"/>
      <c r="G36" s="256"/>
      <c r="H36" s="257"/>
      <c r="I36" s="251"/>
      <c r="J36" s="258"/>
      <c r="K36" s="251"/>
      <c r="M36" s="252" t="s">
        <v>113</v>
      </c>
      <c r="O36" s="241"/>
    </row>
    <row r="37" spans="1:15" ht="12.75">
      <c r="A37" s="250"/>
      <c r="B37" s="253"/>
      <c r="C37" s="699" t="s">
        <v>936</v>
      </c>
      <c r="D37" s="700"/>
      <c r="E37" s="254">
        <v>-125.664</v>
      </c>
      <c r="F37" s="255"/>
      <c r="G37" s="256"/>
      <c r="H37" s="257"/>
      <c r="I37" s="251"/>
      <c r="J37" s="258"/>
      <c r="K37" s="251"/>
      <c r="M37" s="252" t="s">
        <v>936</v>
      </c>
      <c r="O37" s="241"/>
    </row>
    <row r="38" spans="1:80" ht="12.75">
      <c r="A38" s="242">
        <v>8</v>
      </c>
      <c r="B38" s="243" t="s">
        <v>133</v>
      </c>
      <c r="C38" s="244" t="s">
        <v>134</v>
      </c>
      <c r="D38" s="245" t="s">
        <v>122</v>
      </c>
      <c r="E38" s="246">
        <v>125.664</v>
      </c>
      <c r="F38" s="246">
        <v>120.5</v>
      </c>
      <c r="G38" s="247">
        <f>E38*F38</f>
        <v>15142.512</v>
      </c>
      <c r="H38" s="248">
        <v>0</v>
      </c>
      <c r="I38" s="249">
        <f>E38*H38</f>
        <v>0</v>
      </c>
      <c r="J38" s="248">
        <v>0</v>
      </c>
      <c r="K38" s="249">
        <f>E38*J38</f>
        <v>0</v>
      </c>
      <c r="O38" s="241">
        <v>2</v>
      </c>
      <c r="AA38" s="214">
        <v>1</v>
      </c>
      <c r="AB38" s="214">
        <v>1</v>
      </c>
      <c r="AC38" s="214">
        <v>1</v>
      </c>
      <c r="AZ38" s="214">
        <v>1</v>
      </c>
      <c r="BA38" s="214">
        <f>IF(AZ38=1,G38,0)</f>
        <v>15142.512</v>
      </c>
      <c r="BB38" s="214">
        <f>IF(AZ38=2,G38,0)</f>
        <v>0</v>
      </c>
      <c r="BC38" s="214">
        <f>IF(AZ38=3,G38,0)</f>
        <v>0</v>
      </c>
      <c r="BD38" s="214">
        <f>IF(AZ38=4,G38,0)</f>
        <v>0</v>
      </c>
      <c r="BE38" s="214">
        <f>IF(AZ38=5,G38,0)</f>
        <v>0</v>
      </c>
      <c r="CA38" s="241">
        <v>1</v>
      </c>
      <c r="CB38" s="241">
        <v>1</v>
      </c>
    </row>
    <row r="39" spans="1:15" ht="12.75">
      <c r="A39" s="250"/>
      <c r="B39" s="253"/>
      <c r="C39" s="699" t="s">
        <v>922</v>
      </c>
      <c r="D39" s="700"/>
      <c r="E39" s="254">
        <v>15.74</v>
      </c>
      <c r="F39" s="255"/>
      <c r="G39" s="256"/>
      <c r="H39" s="257"/>
      <c r="I39" s="251"/>
      <c r="J39" s="258"/>
      <c r="K39" s="251"/>
      <c r="M39" s="252" t="s">
        <v>922</v>
      </c>
      <c r="O39" s="241"/>
    </row>
    <row r="40" spans="1:15" ht="12.75">
      <c r="A40" s="250"/>
      <c r="B40" s="253"/>
      <c r="C40" s="699" t="s">
        <v>923</v>
      </c>
      <c r="D40" s="700"/>
      <c r="E40" s="254">
        <v>76.11</v>
      </c>
      <c r="F40" s="255"/>
      <c r="G40" s="256"/>
      <c r="H40" s="257"/>
      <c r="I40" s="251"/>
      <c r="J40" s="258"/>
      <c r="K40" s="251"/>
      <c r="M40" s="252" t="s">
        <v>923</v>
      </c>
      <c r="O40" s="241"/>
    </row>
    <row r="41" spans="1:15" ht="12.75">
      <c r="A41" s="250"/>
      <c r="B41" s="253"/>
      <c r="C41" s="699" t="s">
        <v>924</v>
      </c>
      <c r="D41" s="700"/>
      <c r="E41" s="254">
        <v>87.67</v>
      </c>
      <c r="F41" s="255"/>
      <c r="G41" s="256"/>
      <c r="H41" s="257"/>
      <c r="I41" s="251"/>
      <c r="J41" s="258"/>
      <c r="K41" s="251"/>
      <c r="M41" s="252" t="s">
        <v>924</v>
      </c>
      <c r="O41" s="241"/>
    </row>
    <row r="42" spans="1:15" ht="12.75">
      <c r="A42" s="250"/>
      <c r="B42" s="253"/>
      <c r="C42" s="701" t="s">
        <v>113</v>
      </c>
      <c r="D42" s="700"/>
      <c r="E42" s="279">
        <v>179.51999999999998</v>
      </c>
      <c r="F42" s="255"/>
      <c r="G42" s="256"/>
      <c r="H42" s="257"/>
      <c r="I42" s="251"/>
      <c r="J42" s="258"/>
      <c r="K42" s="251"/>
      <c r="M42" s="252" t="s">
        <v>113</v>
      </c>
      <c r="O42" s="241"/>
    </row>
    <row r="43" spans="1:15" ht="12.75">
      <c r="A43" s="250"/>
      <c r="B43" s="253"/>
      <c r="C43" s="699" t="s">
        <v>937</v>
      </c>
      <c r="D43" s="700"/>
      <c r="E43" s="254">
        <v>-53.856</v>
      </c>
      <c r="F43" s="255"/>
      <c r="G43" s="256"/>
      <c r="H43" s="257"/>
      <c r="I43" s="251"/>
      <c r="J43" s="258"/>
      <c r="K43" s="251"/>
      <c r="M43" s="252" t="s">
        <v>937</v>
      </c>
      <c r="O43" s="241"/>
    </row>
    <row r="44" spans="1:80" ht="12.75">
      <c r="A44" s="242">
        <v>9</v>
      </c>
      <c r="B44" s="243" t="s">
        <v>137</v>
      </c>
      <c r="C44" s="244" t="s">
        <v>138</v>
      </c>
      <c r="D44" s="245" t="s">
        <v>122</v>
      </c>
      <c r="E44" s="246">
        <v>53.856</v>
      </c>
      <c r="F44" s="246">
        <v>170</v>
      </c>
      <c r="G44" s="247">
        <f>E44*F44</f>
        <v>9155.52</v>
      </c>
      <c r="H44" s="248">
        <v>0</v>
      </c>
      <c r="I44" s="249">
        <f>E44*H44</f>
        <v>0</v>
      </c>
      <c r="J44" s="248">
        <v>0</v>
      </c>
      <c r="K44" s="249">
        <f>E44*J44</f>
        <v>0</v>
      </c>
      <c r="O44" s="241">
        <v>2</v>
      </c>
      <c r="AA44" s="214">
        <v>1</v>
      </c>
      <c r="AB44" s="214">
        <v>1</v>
      </c>
      <c r="AC44" s="214">
        <v>1</v>
      </c>
      <c r="AZ44" s="214">
        <v>1</v>
      </c>
      <c r="BA44" s="214">
        <f>IF(AZ44=1,G44,0)</f>
        <v>9155.52</v>
      </c>
      <c r="BB44" s="214">
        <f>IF(AZ44=2,G44,0)</f>
        <v>0</v>
      </c>
      <c r="BC44" s="214">
        <f>IF(AZ44=3,G44,0)</f>
        <v>0</v>
      </c>
      <c r="BD44" s="214">
        <f>IF(AZ44=4,G44,0)</f>
        <v>0</v>
      </c>
      <c r="BE44" s="214">
        <f>IF(AZ44=5,G44,0)</f>
        <v>0</v>
      </c>
      <c r="CA44" s="241">
        <v>1</v>
      </c>
      <c r="CB44" s="241">
        <v>1</v>
      </c>
    </row>
    <row r="45" spans="1:15" ht="12.75">
      <c r="A45" s="250"/>
      <c r="B45" s="253"/>
      <c r="C45" s="699" t="s">
        <v>922</v>
      </c>
      <c r="D45" s="700"/>
      <c r="E45" s="254">
        <v>15.74</v>
      </c>
      <c r="F45" s="255"/>
      <c r="G45" s="256"/>
      <c r="H45" s="257"/>
      <c r="I45" s="251"/>
      <c r="J45" s="258"/>
      <c r="K45" s="251"/>
      <c r="M45" s="252" t="s">
        <v>922</v>
      </c>
      <c r="O45" s="241"/>
    </row>
    <row r="46" spans="1:15" ht="12.75">
      <c r="A46" s="250"/>
      <c r="B46" s="253"/>
      <c r="C46" s="699" t="s">
        <v>923</v>
      </c>
      <c r="D46" s="700"/>
      <c r="E46" s="254">
        <v>76.11</v>
      </c>
      <c r="F46" s="255"/>
      <c r="G46" s="256"/>
      <c r="H46" s="257"/>
      <c r="I46" s="251"/>
      <c r="J46" s="258"/>
      <c r="K46" s="251"/>
      <c r="M46" s="252" t="s">
        <v>923</v>
      </c>
      <c r="O46" s="241"/>
    </row>
    <row r="47" spans="1:15" ht="12.75">
      <c r="A47" s="250"/>
      <c r="B47" s="253"/>
      <c r="C47" s="699" t="s">
        <v>924</v>
      </c>
      <c r="D47" s="700"/>
      <c r="E47" s="254">
        <v>87.67</v>
      </c>
      <c r="F47" s="255"/>
      <c r="G47" s="256"/>
      <c r="H47" s="257"/>
      <c r="I47" s="251"/>
      <c r="J47" s="258"/>
      <c r="K47" s="251"/>
      <c r="M47" s="252" t="s">
        <v>924</v>
      </c>
      <c r="O47" s="241"/>
    </row>
    <row r="48" spans="1:15" ht="12.75">
      <c r="A48" s="250"/>
      <c r="B48" s="253"/>
      <c r="C48" s="701" t="s">
        <v>113</v>
      </c>
      <c r="D48" s="700"/>
      <c r="E48" s="279">
        <v>179.51999999999998</v>
      </c>
      <c r="F48" s="255"/>
      <c r="G48" s="256"/>
      <c r="H48" s="257"/>
      <c r="I48" s="251"/>
      <c r="J48" s="258"/>
      <c r="K48" s="251"/>
      <c r="M48" s="252" t="s">
        <v>113</v>
      </c>
      <c r="O48" s="241"/>
    </row>
    <row r="49" spans="1:15" ht="12.75">
      <c r="A49" s="250"/>
      <c r="B49" s="253"/>
      <c r="C49" s="699" t="s">
        <v>936</v>
      </c>
      <c r="D49" s="700"/>
      <c r="E49" s="254">
        <v>-125.664</v>
      </c>
      <c r="F49" s="255"/>
      <c r="G49" s="256"/>
      <c r="H49" s="257"/>
      <c r="I49" s="251"/>
      <c r="J49" s="258"/>
      <c r="K49" s="251"/>
      <c r="M49" s="252" t="s">
        <v>936</v>
      </c>
      <c r="O49" s="241"/>
    </row>
    <row r="50" spans="1:80" ht="12.75">
      <c r="A50" s="242">
        <v>10</v>
      </c>
      <c r="B50" s="243" t="s">
        <v>139</v>
      </c>
      <c r="C50" s="244" t="s">
        <v>140</v>
      </c>
      <c r="D50" s="245" t="s">
        <v>122</v>
      </c>
      <c r="E50" s="246">
        <v>53.856</v>
      </c>
      <c r="F50" s="246">
        <v>15</v>
      </c>
      <c r="G50" s="247">
        <f>E50*F50</f>
        <v>807.84</v>
      </c>
      <c r="H50" s="248">
        <v>0</v>
      </c>
      <c r="I50" s="249">
        <f>E50*H50</f>
        <v>0</v>
      </c>
      <c r="J50" s="248">
        <v>0</v>
      </c>
      <c r="K50" s="249">
        <f>E50*J50</f>
        <v>0</v>
      </c>
      <c r="O50" s="241">
        <v>2</v>
      </c>
      <c r="AA50" s="214">
        <v>1</v>
      </c>
      <c r="AB50" s="214">
        <v>1</v>
      </c>
      <c r="AC50" s="214">
        <v>1</v>
      </c>
      <c r="AZ50" s="214">
        <v>1</v>
      </c>
      <c r="BA50" s="214">
        <f>IF(AZ50=1,G50,0)</f>
        <v>807.84</v>
      </c>
      <c r="BB50" s="214">
        <f>IF(AZ50=2,G50,0)</f>
        <v>0</v>
      </c>
      <c r="BC50" s="214">
        <f>IF(AZ50=3,G50,0)</f>
        <v>0</v>
      </c>
      <c r="BD50" s="214">
        <f>IF(AZ50=4,G50,0)</f>
        <v>0</v>
      </c>
      <c r="BE50" s="214">
        <f>IF(AZ50=5,G50,0)</f>
        <v>0</v>
      </c>
      <c r="CA50" s="241">
        <v>1</v>
      </c>
      <c r="CB50" s="241">
        <v>1</v>
      </c>
    </row>
    <row r="51" spans="1:15" ht="12.75">
      <c r="A51" s="250"/>
      <c r="B51" s="253"/>
      <c r="C51" s="699" t="s">
        <v>922</v>
      </c>
      <c r="D51" s="700"/>
      <c r="E51" s="254">
        <v>15.74</v>
      </c>
      <c r="F51" s="255"/>
      <c r="G51" s="256"/>
      <c r="H51" s="257"/>
      <c r="I51" s="251"/>
      <c r="J51" s="258"/>
      <c r="K51" s="251"/>
      <c r="M51" s="252" t="s">
        <v>922</v>
      </c>
      <c r="O51" s="241"/>
    </row>
    <row r="52" spans="1:15" ht="12.75">
      <c r="A52" s="250"/>
      <c r="B52" s="253"/>
      <c r="C52" s="699" t="s">
        <v>923</v>
      </c>
      <c r="D52" s="700"/>
      <c r="E52" s="254">
        <v>76.11</v>
      </c>
      <c r="F52" s="255"/>
      <c r="G52" s="256"/>
      <c r="H52" s="257"/>
      <c r="I52" s="251"/>
      <c r="J52" s="258"/>
      <c r="K52" s="251"/>
      <c r="M52" s="252" t="s">
        <v>923</v>
      </c>
      <c r="O52" s="241"/>
    </row>
    <row r="53" spans="1:15" ht="12.75">
      <c r="A53" s="250"/>
      <c r="B53" s="253"/>
      <c r="C53" s="699" t="s">
        <v>924</v>
      </c>
      <c r="D53" s="700"/>
      <c r="E53" s="254">
        <v>87.67</v>
      </c>
      <c r="F53" s="255"/>
      <c r="G53" s="256"/>
      <c r="H53" s="257"/>
      <c r="I53" s="251"/>
      <c r="J53" s="258"/>
      <c r="K53" s="251"/>
      <c r="M53" s="252" t="s">
        <v>924</v>
      </c>
      <c r="O53" s="241"/>
    </row>
    <row r="54" spans="1:15" ht="12.75">
      <c r="A54" s="250"/>
      <c r="B54" s="253"/>
      <c r="C54" s="701" t="s">
        <v>113</v>
      </c>
      <c r="D54" s="700"/>
      <c r="E54" s="279">
        <v>179.51999999999998</v>
      </c>
      <c r="F54" s="255"/>
      <c r="G54" s="256"/>
      <c r="H54" s="257"/>
      <c r="I54" s="251"/>
      <c r="J54" s="258"/>
      <c r="K54" s="251"/>
      <c r="M54" s="252" t="s">
        <v>113</v>
      </c>
      <c r="O54" s="241"/>
    </row>
    <row r="55" spans="1:15" ht="12.75">
      <c r="A55" s="250"/>
      <c r="B55" s="253"/>
      <c r="C55" s="699" t="s">
        <v>936</v>
      </c>
      <c r="D55" s="700"/>
      <c r="E55" s="254">
        <v>-125.664</v>
      </c>
      <c r="F55" s="255"/>
      <c r="G55" s="256"/>
      <c r="H55" s="257"/>
      <c r="I55" s="251"/>
      <c r="J55" s="258"/>
      <c r="K55" s="251"/>
      <c r="M55" s="252" t="s">
        <v>936</v>
      </c>
      <c r="O55" s="241"/>
    </row>
    <row r="56" spans="1:80" ht="12.75">
      <c r="A56" s="242">
        <v>11</v>
      </c>
      <c r="B56" s="243" t="s">
        <v>141</v>
      </c>
      <c r="C56" s="244" t="s">
        <v>142</v>
      </c>
      <c r="D56" s="245" t="s">
        <v>122</v>
      </c>
      <c r="E56" s="246">
        <v>125.664</v>
      </c>
      <c r="F56" s="246">
        <v>290</v>
      </c>
      <c r="G56" s="247">
        <f>E56*F56</f>
        <v>36442.56</v>
      </c>
      <c r="H56" s="248">
        <v>0</v>
      </c>
      <c r="I56" s="249">
        <f>E56*H56</f>
        <v>0</v>
      </c>
      <c r="J56" s="248">
        <v>0</v>
      </c>
      <c r="K56" s="249">
        <f>E56*J56</f>
        <v>0</v>
      </c>
      <c r="O56" s="241">
        <v>2</v>
      </c>
      <c r="AA56" s="214">
        <v>1</v>
      </c>
      <c r="AB56" s="214">
        <v>1</v>
      </c>
      <c r="AC56" s="214">
        <v>1</v>
      </c>
      <c r="AZ56" s="214">
        <v>1</v>
      </c>
      <c r="BA56" s="214">
        <f>IF(AZ56=1,G56,0)</f>
        <v>36442.56</v>
      </c>
      <c r="BB56" s="214">
        <f>IF(AZ56=2,G56,0)</f>
        <v>0</v>
      </c>
      <c r="BC56" s="214">
        <f>IF(AZ56=3,G56,0)</f>
        <v>0</v>
      </c>
      <c r="BD56" s="214">
        <f>IF(AZ56=4,G56,0)</f>
        <v>0</v>
      </c>
      <c r="BE56" s="214">
        <f>IF(AZ56=5,G56,0)</f>
        <v>0</v>
      </c>
      <c r="CA56" s="241">
        <v>1</v>
      </c>
      <c r="CB56" s="241">
        <v>1</v>
      </c>
    </row>
    <row r="57" spans="1:15" ht="12.75">
      <c r="A57" s="250"/>
      <c r="B57" s="253"/>
      <c r="C57" s="699" t="s">
        <v>922</v>
      </c>
      <c r="D57" s="700"/>
      <c r="E57" s="254">
        <v>15.74</v>
      </c>
      <c r="F57" s="255"/>
      <c r="G57" s="256"/>
      <c r="H57" s="257"/>
      <c r="I57" s="251"/>
      <c r="J57" s="258"/>
      <c r="K57" s="251"/>
      <c r="M57" s="252" t="s">
        <v>922</v>
      </c>
      <c r="O57" s="241"/>
    </row>
    <row r="58" spans="1:15" ht="12.75">
      <c r="A58" s="250"/>
      <c r="B58" s="253"/>
      <c r="C58" s="699" t="s">
        <v>923</v>
      </c>
      <c r="D58" s="700"/>
      <c r="E58" s="254">
        <v>76.11</v>
      </c>
      <c r="F58" s="255"/>
      <c r="G58" s="256"/>
      <c r="H58" s="257"/>
      <c r="I58" s="251"/>
      <c r="J58" s="258"/>
      <c r="K58" s="251"/>
      <c r="M58" s="252" t="s">
        <v>923</v>
      </c>
      <c r="O58" s="241"/>
    </row>
    <row r="59" spans="1:15" ht="12.75">
      <c r="A59" s="250"/>
      <c r="B59" s="253"/>
      <c r="C59" s="699" t="s">
        <v>924</v>
      </c>
      <c r="D59" s="700"/>
      <c r="E59" s="254">
        <v>87.67</v>
      </c>
      <c r="F59" s="255"/>
      <c r="G59" s="256"/>
      <c r="H59" s="257"/>
      <c r="I59" s="251"/>
      <c r="J59" s="258"/>
      <c r="K59" s="251"/>
      <c r="M59" s="252" t="s">
        <v>924</v>
      </c>
      <c r="O59" s="241"/>
    </row>
    <row r="60" spans="1:15" ht="12.75">
      <c r="A60" s="250"/>
      <c r="B60" s="253"/>
      <c r="C60" s="701" t="s">
        <v>113</v>
      </c>
      <c r="D60" s="700"/>
      <c r="E60" s="279">
        <v>179.51999999999998</v>
      </c>
      <c r="F60" s="255"/>
      <c r="G60" s="256"/>
      <c r="H60" s="257"/>
      <c r="I60" s="251"/>
      <c r="J60" s="258"/>
      <c r="K60" s="251"/>
      <c r="M60" s="252" t="s">
        <v>113</v>
      </c>
      <c r="O60" s="241"/>
    </row>
    <row r="61" spans="1:15" ht="12.75">
      <c r="A61" s="250"/>
      <c r="B61" s="253"/>
      <c r="C61" s="699" t="s">
        <v>937</v>
      </c>
      <c r="D61" s="700"/>
      <c r="E61" s="254">
        <v>-53.856</v>
      </c>
      <c r="F61" s="255"/>
      <c r="G61" s="256"/>
      <c r="H61" s="257"/>
      <c r="I61" s="251"/>
      <c r="J61" s="258"/>
      <c r="K61" s="251"/>
      <c r="M61" s="252" t="s">
        <v>937</v>
      </c>
      <c r="O61" s="241"/>
    </row>
    <row r="62" spans="1:80" ht="12.75">
      <c r="A62" s="242">
        <v>12</v>
      </c>
      <c r="B62" s="243" t="s">
        <v>143</v>
      </c>
      <c r="C62" s="244" t="s">
        <v>144</v>
      </c>
      <c r="D62" s="245" t="s">
        <v>122</v>
      </c>
      <c r="E62" s="246">
        <v>53.856</v>
      </c>
      <c r="F62" s="246">
        <v>260</v>
      </c>
      <c r="G62" s="247">
        <f>E62*F62</f>
        <v>14002.560000000001</v>
      </c>
      <c r="H62" s="248">
        <v>0</v>
      </c>
      <c r="I62" s="249">
        <f>E62*H62</f>
        <v>0</v>
      </c>
      <c r="J62" s="248">
        <v>0</v>
      </c>
      <c r="K62" s="249">
        <f>E62*J62</f>
        <v>0</v>
      </c>
      <c r="O62" s="241">
        <v>2</v>
      </c>
      <c r="AA62" s="214">
        <v>1</v>
      </c>
      <c r="AB62" s="214">
        <v>1</v>
      </c>
      <c r="AC62" s="214">
        <v>1</v>
      </c>
      <c r="AZ62" s="214">
        <v>1</v>
      </c>
      <c r="BA62" s="214">
        <f>IF(AZ62=1,G62,0)</f>
        <v>14002.560000000001</v>
      </c>
      <c r="BB62" s="214">
        <f>IF(AZ62=2,G62,0)</f>
        <v>0</v>
      </c>
      <c r="BC62" s="214">
        <f>IF(AZ62=3,G62,0)</f>
        <v>0</v>
      </c>
      <c r="BD62" s="214">
        <f>IF(AZ62=4,G62,0)</f>
        <v>0</v>
      </c>
      <c r="BE62" s="214">
        <f>IF(AZ62=5,G62,0)</f>
        <v>0</v>
      </c>
      <c r="CA62" s="241">
        <v>1</v>
      </c>
      <c r="CB62" s="241">
        <v>1</v>
      </c>
    </row>
    <row r="63" spans="1:15" ht="12.75">
      <c r="A63" s="250"/>
      <c r="B63" s="253"/>
      <c r="C63" s="699" t="s">
        <v>922</v>
      </c>
      <c r="D63" s="700"/>
      <c r="E63" s="254">
        <v>15.74</v>
      </c>
      <c r="F63" s="255"/>
      <c r="G63" s="256"/>
      <c r="H63" s="257"/>
      <c r="I63" s="251"/>
      <c r="J63" s="258"/>
      <c r="K63" s="251"/>
      <c r="M63" s="252" t="s">
        <v>922</v>
      </c>
      <c r="O63" s="241"/>
    </row>
    <row r="64" spans="1:15" ht="12.75">
      <c r="A64" s="250"/>
      <c r="B64" s="253"/>
      <c r="C64" s="699" t="s">
        <v>923</v>
      </c>
      <c r="D64" s="700"/>
      <c r="E64" s="254">
        <v>76.11</v>
      </c>
      <c r="F64" s="255"/>
      <c r="G64" s="256"/>
      <c r="H64" s="257"/>
      <c r="I64" s="251"/>
      <c r="J64" s="258"/>
      <c r="K64" s="251"/>
      <c r="M64" s="252" t="s">
        <v>923</v>
      </c>
      <c r="O64" s="241"/>
    </row>
    <row r="65" spans="1:15" ht="12.75">
      <c r="A65" s="250"/>
      <c r="B65" s="253"/>
      <c r="C65" s="699" t="s">
        <v>924</v>
      </c>
      <c r="D65" s="700"/>
      <c r="E65" s="254">
        <v>87.67</v>
      </c>
      <c r="F65" s="255"/>
      <c r="G65" s="256"/>
      <c r="H65" s="257"/>
      <c r="I65" s="251"/>
      <c r="J65" s="258"/>
      <c r="K65" s="251"/>
      <c r="M65" s="252" t="s">
        <v>924</v>
      </c>
      <c r="O65" s="241"/>
    </row>
    <row r="66" spans="1:15" ht="12.75">
      <c r="A66" s="250"/>
      <c r="B66" s="253"/>
      <c r="C66" s="701" t="s">
        <v>113</v>
      </c>
      <c r="D66" s="700"/>
      <c r="E66" s="279">
        <v>179.51999999999998</v>
      </c>
      <c r="F66" s="255"/>
      <c r="G66" s="256"/>
      <c r="H66" s="257"/>
      <c r="I66" s="251"/>
      <c r="J66" s="258"/>
      <c r="K66" s="251"/>
      <c r="M66" s="252" t="s">
        <v>113</v>
      </c>
      <c r="O66" s="241"/>
    </row>
    <row r="67" spans="1:15" ht="12.75">
      <c r="A67" s="250"/>
      <c r="B67" s="253"/>
      <c r="C67" s="699" t="s">
        <v>936</v>
      </c>
      <c r="D67" s="700"/>
      <c r="E67" s="254">
        <v>-125.664</v>
      </c>
      <c r="F67" s="255"/>
      <c r="G67" s="256"/>
      <c r="H67" s="257"/>
      <c r="I67" s="251"/>
      <c r="J67" s="258"/>
      <c r="K67" s="251"/>
      <c r="M67" s="252" t="s">
        <v>936</v>
      </c>
      <c r="O67" s="241"/>
    </row>
    <row r="68" spans="1:80" ht="22.5">
      <c r="A68" s="242">
        <v>13</v>
      </c>
      <c r="B68" s="243" t="s">
        <v>149</v>
      </c>
      <c r="C68" s="244" t="s">
        <v>150</v>
      </c>
      <c r="D68" s="245" t="s">
        <v>106</v>
      </c>
      <c r="E68" s="246">
        <v>89.76</v>
      </c>
      <c r="F68" s="246">
        <v>96.1</v>
      </c>
      <c r="G68" s="247">
        <f>E68*F68</f>
        <v>8625.936</v>
      </c>
      <c r="H68" s="248">
        <v>0</v>
      </c>
      <c r="I68" s="249">
        <f>E68*H68</f>
        <v>0</v>
      </c>
      <c r="J68" s="248">
        <v>0</v>
      </c>
      <c r="K68" s="249">
        <f>E68*J68</f>
        <v>0</v>
      </c>
      <c r="O68" s="241">
        <v>2</v>
      </c>
      <c r="AA68" s="214">
        <v>2</v>
      </c>
      <c r="AB68" s="214">
        <v>1</v>
      </c>
      <c r="AC68" s="214">
        <v>1</v>
      </c>
      <c r="AZ68" s="214">
        <v>1</v>
      </c>
      <c r="BA68" s="214">
        <f>IF(AZ68=1,G68,0)</f>
        <v>8625.936</v>
      </c>
      <c r="BB68" s="214">
        <f>IF(AZ68=2,G68,0)</f>
        <v>0</v>
      </c>
      <c r="BC68" s="214">
        <f>IF(AZ68=3,G68,0)</f>
        <v>0</v>
      </c>
      <c r="BD68" s="214">
        <f>IF(AZ68=4,G68,0)</f>
        <v>0</v>
      </c>
      <c r="BE68" s="214">
        <f>IF(AZ68=5,G68,0)</f>
        <v>0</v>
      </c>
      <c r="CA68" s="241">
        <v>2</v>
      </c>
      <c r="CB68" s="241">
        <v>1</v>
      </c>
    </row>
    <row r="69" spans="1:15" ht="12.75">
      <c r="A69" s="250"/>
      <c r="B69" s="253"/>
      <c r="C69" s="699" t="s">
        <v>919</v>
      </c>
      <c r="D69" s="700"/>
      <c r="E69" s="254">
        <v>7.87</v>
      </c>
      <c r="F69" s="255"/>
      <c r="G69" s="256"/>
      <c r="H69" s="257"/>
      <c r="I69" s="251"/>
      <c r="J69" s="258"/>
      <c r="K69" s="251"/>
      <c r="M69" s="252" t="s">
        <v>919</v>
      </c>
      <c r="O69" s="241"/>
    </row>
    <row r="70" spans="1:15" ht="12.75">
      <c r="A70" s="250"/>
      <c r="B70" s="253"/>
      <c r="C70" s="699" t="s">
        <v>920</v>
      </c>
      <c r="D70" s="700"/>
      <c r="E70" s="254">
        <v>38.055</v>
      </c>
      <c r="F70" s="255"/>
      <c r="G70" s="256"/>
      <c r="H70" s="257"/>
      <c r="I70" s="251"/>
      <c r="J70" s="258"/>
      <c r="K70" s="251"/>
      <c r="M70" s="252" t="s">
        <v>920</v>
      </c>
      <c r="O70" s="241"/>
    </row>
    <row r="71" spans="1:15" ht="12.75">
      <c r="A71" s="250"/>
      <c r="B71" s="253"/>
      <c r="C71" s="699" t="s">
        <v>921</v>
      </c>
      <c r="D71" s="700"/>
      <c r="E71" s="254">
        <v>43.835</v>
      </c>
      <c r="F71" s="255"/>
      <c r="G71" s="256"/>
      <c r="H71" s="257"/>
      <c r="I71" s="251"/>
      <c r="J71" s="258"/>
      <c r="K71" s="251"/>
      <c r="M71" s="252" t="s">
        <v>921</v>
      </c>
      <c r="O71" s="241"/>
    </row>
    <row r="72" spans="1:57" ht="12.75">
      <c r="A72" s="259"/>
      <c r="B72" s="260" t="s">
        <v>96</v>
      </c>
      <c r="C72" s="261" t="s">
        <v>103</v>
      </c>
      <c r="D72" s="262"/>
      <c r="E72" s="263"/>
      <c r="F72" s="264"/>
      <c r="G72" s="265">
        <f>SUM(G7:G71)</f>
        <v>291181.44</v>
      </c>
      <c r="H72" s="266"/>
      <c r="I72" s="267">
        <f>SUM(I7:I71)</f>
        <v>0.32134080000000004</v>
      </c>
      <c r="J72" s="266"/>
      <c r="K72" s="267">
        <f>SUM(K7:K71)</f>
        <v>-12.386880000000001</v>
      </c>
      <c r="O72" s="241">
        <v>4</v>
      </c>
      <c r="BA72" s="268">
        <f>SUM(BA7:BA71)</f>
        <v>291181.44</v>
      </c>
      <c r="BB72" s="268">
        <f>SUM(BB7:BB71)</f>
        <v>0</v>
      </c>
      <c r="BC72" s="268">
        <f>SUM(BC7:BC71)</f>
        <v>0</v>
      </c>
      <c r="BD72" s="268">
        <f>SUM(BD7:BD71)</f>
        <v>0</v>
      </c>
      <c r="BE72" s="268">
        <f>SUM(BE7:BE71)</f>
        <v>0</v>
      </c>
    </row>
    <row r="73" spans="1:15" ht="12.75">
      <c r="A73" s="231" t="s">
        <v>92</v>
      </c>
      <c r="B73" s="232" t="s">
        <v>152</v>
      </c>
      <c r="C73" s="233" t="s">
        <v>153</v>
      </c>
      <c r="D73" s="234"/>
      <c r="E73" s="235"/>
      <c r="F73" s="235"/>
      <c r="G73" s="236"/>
      <c r="H73" s="237"/>
      <c r="I73" s="238"/>
      <c r="J73" s="239"/>
      <c r="K73" s="240"/>
      <c r="O73" s="241">
        <v>1</v>
      </c>
    </row>
    <row r="74" spans="1:80" ht="12.75">
      <c r="A74" s="242">
        <v>14</v>
      </c>
      <c r="B74" s="243" t="s">
        <v>155</v>
      </c>
      <c r="C74" s="244" t="s">
        <v>156</v>
      </c>
      <c r="D74" s="245" t="s">
        <v>106</v>
      </c>
      <c r="E74" s="246">
        <v>179.52</v>
      </c>
      <c r="F74" s="246">
        <v>785</v>
      </c>
      <c r="G74" s="247">
        <f>E74*F74</f>
        <v>140923.2</v>
      </c>
      <c r="H74" s="248">
        <v>6E-05</v>
      </c>
      <c r="I74" s="249">
        <f>E74*H74</f>
        <v>0.010771200000000002</v>
      </c>
      <c r="J74" s="248">
        <v>-0.207</v>
      </c>
      <c r="K74" s="249">
        <f>E74*J74</f>
        <v>-37.16064</v>
      </c>
      <c r="O74" s="241">
        <v>2</v>
      </c>
      <c r="AA74" s="214">
        <v>1</v>
      </c>
      <c r="AB74" s="214">
        <v>1</v>
      </c>
      <c r="AC74" s="214">
        <v>1</v>
      </c>
      <c r="AZ74" s="214">
        <v>1</v>
      </c>
      <c r="BA74" s="214">
        <f>IF(AZ74=1,G74,0)</f>
        <v>140923.2</v>
      </c>
      <c r="BB74" s="214">
        <f>IF(AZ74=2,G74,0)</f>
        <v>0</v>
      </c>
      <c r="BC74" s="214">
        <f>IF(AZ74=3,G74,0)</f>
        <v>0</v>
      </c>
      <c r="BD74" s="214">
        <f>IF(AZ74=4,G74,0)</f>
        <v>0</v>
      </c>
      <c r="BE74" s="214">
        <f>IF(AZ74=5,G74,0)</f>
        <v>0</v>
      </c>
      <c r="CA74" s="241">
        <v>1</v>
      </c>
      <c r="CB74" s="241">
        <v>1</v>
      </c>
    </row>
    <row r="75" spans="1:15" ht="12.75">
      <c r="A75" s="250"/>
      <c r="B75" s="253"/>
      <c r="C75" s="699" t="s">
        <v>938</v>
      </c>
      <c r="D75" s="700"/>
      <c r="E75" s="254">
        <v>179.52</v>
      </c>
      <c r="F75" s="255"/>
      <c r="G75" s="256"/>
      <c r="H75" s="257"/>
      <c r="I75" s="251"/>
      <c r="J75" s="258"/>
      <c r="K75" s="251"/>
      <c r="M75" s="252" t="s">
        <v>938</v>
      </c>
      <c r="O75" s="241"/>
    </row>
    <row r="76" spans="1:57" ht="12.75">
      <c r="A76" s="259"/>
      <c r="B76" s="260" t="s">
        <v>96</v>
      </c>
      <c r="C76" s="261" t="s">
        <v>154</v>
      </c>
      <c r="D76" s="262"/>
      <c r="E76" s="263"/>
      <c r="F76" s="264"/>
      <c r="G76" s="265">
        <f>SUM(G73:G75)</f>
        <v>140923.2</v>
      </c>
      <c r="H76" s="266"/>
      <c r="I76" s="267">
        <f>SUM(I73:I75)</f>
        <v>0.010771200000000002</v>
      </c>
      <c r="J76" s="266"/>
      <c r="K76" s="267">
        <f>SUM(K73:K75)</f>
        <v>-37.16064</v>
      </c>
      <c r="O76" s="241">
        <v>4</v>
      </c>
      <c r="BA76" s="268">
        <f>SUM(BA73:BA75)</f>
        <v>140923.2</v>
      </c>
      <c r="BB76" s="268">
        <f>SUM(BB73:BB75)</f>
        <v>0</v>
      </c>
      <c r="BC76" s="268">
        <f>SUM(BC73:BC75)</f>
        <v>0</v>
      </c>
      <c r="BD76" s="268">
        <f>SUM(BD73:BD75)</f>
        <v>0</v>
      </c>
      <c r="BE76" s="268">
        <f>SUM(BE73:BE75)</f>
        <v>0</v>
      </c>
    </row>
    <row r="77" spans="1:15" ht="12.75">
      <c r="A77" s="231" t="s">
        <v>92</v>
      </c>
      <c r="B77" s="232" t="s">
        <v>174</v>
      </c>
      <c r="C77" s="233" t="s">
        <v>175</v>
      </c>
      <c r="D77" s="234"/>
      <c r="E77" s="235"/>
      <c r="F77" s="235"/>
      <c r="G77" s="236"/>
      <c r="H77" s="237"/>
      <c r="I77" s="238"/>
      <c r="J77" s="239"/>
      <c r="K77" s="240"/>
      <c r="O77" s="241">
        <v>1</v>
      </c>
    </row>
    <row r="78" spans="1:80" ht="22.5">
      <c r="A78" s="242">
        <v>15</v>
      </c>
      <c r="B78" s="243" t="s">
        <v>939</v>
      </c>
      <c r="C78" s="244" t="s">
        <v>940</v>
      </c>
      <c r="D78" s="245" t="s">
        <v>106</v>
      </c>
      <c r="E78" s="246">
        <v>7.425</v>
      </c>
      <c r="F78" s="246">
        <v>847</v>
      </c>
      <c r="G78" s="247">
        <f>E78*F78</f>
        <v>6288.974999999999</v>
      </c>
      <c r="H78" s="248">
        <v>0.01972</v>
      </c>
      <c r="I78" s="249">
        <f>E78*H78</f>
        <v>0.146421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6288.974999999999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15" ht="12.75">
      <c r="A79" s="250"/>
      <c r="B79" s="253"/>
      <c r="C79" s="699" t="s">
        <v>941</v>
      </c>
      <c r="D79" s="700"/>
      <c r="E79" s="254">
        <v>7.425</v>
      </c>
      <c r="F79" s="255"/>
      <c r="G79" s="256"/>
      <c r="H79" s="257"/>
      <c r="I79" s="251"/>
      <c r="J79" s="258"/>
      <c r="K79" s="251"/>
      <c r="M79" s="252" t="s">
        <v>941</v>
      </c>
      <c r="O79" s="241"/>
    </row>
    <row r="80" spans="1:80" ht="12.75">
      <c r="A80" s="242">
        <v>16</v>
      </c>
      <c r="B80" s="243" t="s">
        <v>942</v>
      </c>
      <c r="C80" s="244" t="s">
        <v>943</v>
      </c>
      <c r="D80" s="245" t="s">
        <v>106</v>
      </c>
      <c r="E80" s="246">
        <v>1.92</v>
      </c>
      <c r="F80" s="246">
        <v>702</v>
      </c>
      <c r="G80" s="247">
        <f>E80*F80</f>
        <v>1347.84</v>
      </c>
      <c r="H80" s="248">
        <v>0.15262</v>
      </c>
      <c r="I80" s="249">
        <f>E80*H80</f>
        <v>0.2930304</v>
      </c>
      <c r="J80" s="248">
        <v>0</v>
      </c>
      <c r="K80" s="249">
        <f>E80*J80</f>
        <v>0</v>
      </c>
      <c r="O80" s="241">
        <v>2</v>
      </c>
      <c r="AA80" s="214">
        <v>1</v>
      </c>
      <c r="AB80" s="214">
        <v>1</v>
      </c>
      <c r="AC80" s="214">
        <v>1</v>
      </c>
      <c r="AZ80" s="214">
        <v>1</v>
      </c>
      <c r="BA80" s="214">
        <f>IF(AZ80=1,G80,0)</f>
        <v>1347.84</v>
      </c>
      <c r="BB80" s="214">
        <f>IF(AZ80=2,G80,0)</f>
        <v>0</v>
      </c>
      <c r="BC80" s="214">
        <f>IF(AZ80=3,G80,0)</f>
        <v>0</v>
      </c>
      <c r="BD80" s="214">
        <f>IF(AZ80=4,G80,0)</f>
        <v>0</v>
      </c>
      <c r="BE80" s="214">
        <f>IF(AZ80=5,G80,0)</f>
        <v>0</v>
      </c>
      <c r="CA80" s="241">
        <v>1</v>
      </c>
      <c r="CB80" s="241">
        <v>1</v>
      </c>
    </row>
    <row r="81" spans="1:15" ht="12.75">
      <c r="A81" s="250"/>
      <c r="B81" s="253"/>
      <c r="C81" s="699" t="s">
        <v>944</v>
      </c>
      <c r="D81" s="700"/>
      <c r="E81" s="254">
        <v>0.96</v>
      </c>
      <c r="F81" s="255"/>
      <c r="G81" s="256"/>
      <c r="H81" s="257"/>
      <c r="I81" s="251"/>
      <c r="J81" s="258"/>
      <c r="K81" s="251"/>
      <c r="M81" s="252" t="s">
        <v>944</v>
      </c>
      <c r="O81" s="241"/>
    </row>
    <row r="82" spans="1:15" ht="12.75">
      <c r="A82" s="250"/>
      <c r="B82" s="253"/>
      <c r="C82" s="699" t="s">
        <v>945</v>
      </c>
      <c r="D82" s="700"/>
      <c r="E82" s="254">
        <v>0.96</v>
      </c>
      <c r="F82" s="255"/>
      <c r="G82" s="256"/>
      <c r="H82" s="257"/>
      <c r="I82" s="251"/>
      <c r="J82" s="258"/>
      <c r="K82" s="251"/>
      <c r="M82" s="252" t="s">
        <v>945</v>
      </c>
      <c r="O82" s="241"/>
    </row>
    <row r="83" spans="1:80" ht="12.75">
      <c r="A83" s="242">
        <v>17</v>
      </c>
      <c r="B83" s="243" t="s">
        <v>946</v>
      </c>
      <c r="C83" s="244" t="s">
        <v>947</v>
      </c>
      <c r="D83" s="245" t="s">
        <v>106</v>
      </c>
      <c r="E83" s="246">
        <v>139.68</v>
      </c>
      <c r="F83" s="246">
        <v>965</v>
      </c>
      <c r="G83" s="247">
        <f>E83*F83</f>
        <v>134791.2</v>
      </c>
      <c r="H83" s="248">
        <v>0.27</v>
      </c>
      <c r="I83" s="249">
        <f>E83*H83</f>
        <v>37.71360000000001</v>
      </c>
      <c r="J83" s="248">
        <v>0</v>
      </c>
      <c r="K83" s="249">
        <f>E83*J83</f>
        <v>0</v>
      </c>
      <c r="O83" s="241">
        <v>2</v>
      </c>
      <c r="AA83" s="214">
        <v>1</v>
      </c>
      <c r="AB83" s="214">
        <v>1</v>
      </c>
      <c r="AC83" s="214">
        <v>1</v>
      </c>
      <c r="AZ83" s="214">
        <v>1</v>
      </c>
      <c r="BA83" s="214">
        <f>IF(AZ83=1,G83,0)</f>
        <v>134791.2</v>
      </c>
      <c r="BB83" s="214">
        <f>IF(AZ83=2,G83,0)</f>
        <v>0</v>
      </c>
      <c r="BC83" s="214">
        <f>IF(AZ83=3,G83,0)</f>
        <v>0</v>
      </c>
      <c r="BD83" s="214">
        <f>IF(AZ83=4,G83,0)</f>
        <v>0</v>
      </c>
      <c r="BE83" s="214">
        <f>IF(AZ83=5,G83,0)</f>
        <v>0</v>
      </c>
      <c r="CA83" s="241">
        <v>1</v>
      </c>
      <c r="CB83" s="241">
        <v>1</v>
      </c>
    </row>
    <row r="84" spans="1:15" ht="12.75">
      <c r="A84" s="250"/>
      <c r="B84" s="253"/>
      <c r="C84" s="699" t="s">
        <v>948</v>
      </c>
      <c r="D84" s="700"/>
      <c r="E84" s="254">
        <v>0</v>
      </c>
      <c r="F84" s="255"/>
      <c r="G84" s="256"/>
      <c r="H84" s="257"/>
      <c r="I84" s="251"/>
      <c r="J84" s="258"/>
      <c r="K84" s="251"/>
      <c r="M84" s="252" t="s">
        <v>948</v>
      </c>
      <c r="O84" s="241"/>
    </row>
    <row r="85" spans="1:15" ht="12.75">
      <c r="A85" s="250"/>
      <c r="B85" s="253"/>
      <c r="C85" s="699" t="s">
        <v>949</v>
      </c>
      <c r="D85" s="700"/>
      <c r="E85" s="254">
        <v>0</v>
      </c>
      <c r="F85" s="255"/>
      <c r="G85" s="256"/>
      <c r="H85" s="257"/>
      <c r="I85" s="251"/>
      <c r="J85" s="258"/>
      <c r="K85" s="251"/>
      <c r="M85" s="252" t="s">
        <v>949</v>
      </c>
      <c r="O85" s="241"/>
    </row>
    <row r="86" spans="1:15" ht="12.75">
      <c r="A86" s="250"/>
      <c r="B86" s="253"/>
      <c r="C86" s="699" t="s">
        <v>950</v>
      </c>
      <c r="D86" s="700"/>
      <c r="E86" s="254">
        <v>0</v>
      </c>
      <c r="F86" s="255"/>
      <c r="G86" s="256"/>
      <c r="H86" s="257"/>
      <c r="I86" s="251"/>
      <c r="J86" s="258"/>
      <c r="K86" s="251"/>
      <c r="M86" s="252" t="s">
        <v>950</v>
      </c>
      <c r="O86" s="241"/>
    </row>
    <row r="87" spans="1:15" ht="12.75">
      <c r="A87" s="250"/>
      <c r="B87" s="253"/>
      <c r="C87" s="699" t="s">
        <v>951</v>
      </c>
      <c r="D87" s="700"/>
      <c r="E87" s="254">
        <v>2.88</v>
      </c>
      <c r="F87" s="255"/>
      <c r="G87" s="256"/>
      <c r="H87" s="257"/>
      <c r="I87" s="251"/>
      <c r="J87" s="258"/>
      <c r="K87" s="251"/>
      <c r="M87" s="252" t="s">
        <v>951</v>
      </c>
      <c r="O87" s="241"/>
    </row>
    <row r="88" spans="1:15" ht="12.75">
      <c r="A88" s="250"/>
      <c r="B88" s="253"/>
      <c r="C88" s="699" t="s">
        <v>952</v>
      </c>
      <c r="D88" s="700"/>
      <c r="E88" s="254">
        <v>33.84</v>
      </c>
      <c r="F88" s="255"/>
      <c r="G88" s="256"/>
      <c r="H88" s="257"/>
      <c r="I88" s="251"/>
      <c r="J88" s="258"/>
      <c r="K88" s="251"/>
      <c r="M88" s="252" t="s">
        <v>952</v>
      </c>
      <c r="O88" s="241"/>
    </row>
    <row r="89" spans="1:15" ht="12.75">
      <c r="A89" s="250"/>
      <c r="B89" s="253"/>
      <c r="C89" s="699" t="s">
        <v>953</v>
      </c>
      <c r="D89" s="700"/>
      <c r="E89" s="254">
        <v>32.4</v>
      </c>
      <c r="F89" s="255"/>
      <c r="G89" s="256"/>
      <c r="H89" s="257"/>
      <c r="I89" s="251"/>
      <c r="J89" s="258"/>
      <c r="K89" s="251"/>
      <c r="M89" s="252" t="s">
        <v>953</v>
      </c>
      <c r="O89" s="241"/>
    </row>
    <row r="90" spans="1:15" ht="12.75">
      <c r="A90" s="250"/>
      <c r="B90" s="253"/>
      <c r="C90" s="701" t="s">
        <v>113</v>
      </c>
      <c r="D90" s="700"/>
      <c r="E90" s="279">
        <v>69.12</v>
      </c>
      <c r="F90" s="255"/>
      <c r="G90" s="256"/>
      <c r="H90" s="257"/>
      <c r="I90" s="251"/>
      <c r="J90" s="258"/>
      <c r="K90" s="251"/>
      <c r="M90" s="252" t="s">
        <v>113</v>
      </c>
      <c r="O90" s="241"/>
    </row>
    <row r="91" spans="1:15" ht="12.75">
      <c r="A91" s="250"/>
      <c r="B91" s="253"/>
      <c r="C91" s="699" t="s">
        <v>954</v>
      </c>
      <c r="D91" s="700"/>
      <c r="E91" s="254">
        <v>0</v>
      </c>
      <c r="F91" s="255"/>
      <c r="G91" s="256"/>
      <c r="H91" s="257"/>
      <c r="I91" s="251"/>
      <c r="J91" s="258"/>
      <c r="K91" s="251"/>
      <c r="M91" s="252" t="s">
        <v>954</v>
      </c>
      <c r="O91" s="241"/>
    </row>
    <row r="92" spans="1:15" ht="12.75">
      <c r="A92" s="250"/>
      <c r="B92" s="253"/>
      <c r="C92" s="699" t="s">
        <v>950</v>
      </c>
      <c r="D92" s="700"/>
      <c r="E92" s="254">
        <v>0</v>
      </c>
      <c r="F92" s="255"/>
      <c r="G92" s="256"/>
      <c r="H92" s="257"/>
      <c r="I92" s="251"/>
      <c r="J92" s="258"/>
      <c r="K92" s="251"/>
      <c r="M92" s="252" t="s">
        <v>950</v>
      </c>
      <c r="O92" s="241"/>
    </row>
    <row r="93" spans="1:15" ht="12.75">
      <c r="A93" s="250"/>
      <c r="B93" s="253"/>
      <c r="C93" s="699" t="s">
        <v>951</v>
      </c>
      <c r="D93" s="700"/>
      <c r="E93" s="254">
        <v>2.88</v>
      </c>
      <c r="F93" s="255"/>
      <c r="G93" s="256"/>
      <c r="H93" s="257"/>
      <c r="I93" s="251"/>
      <c r="J93" s="258"/>
      <c r="K93" s="251"/>
      <c r="M93" s="252" t="s">
        <v>951</v>
      </c>
      <c r="O93" s="241"/>
    </row>
    <row r="94" spans="1:15" ht="12.75">
      <c r="A94" s="250"/>
      <c r="B94" s="253"/>
      <c r="C94" s="699" t="s">
        <v>955</v>
      </c>
      <c r="D94" s="700"/>
      <c r="E94" s="254">
        <v>35.28</v>
      </c>
      <c r="F94" s="255"/>
      <c r="G94" s="256"/>
      <c r="H94" s="257"/>
      <c r="I94" s="251"/>
      <c r="J94" s="258"/>
      <c r="K94" s="251"/>
      <c r="M94" s="252" t="s">
        <v>955</v>
      </c>
      <c r="O94" s="241"/>
    </row>
    <row r="95" spans="1:15" ht="12.75">
      <c r="A95" s="250"/>
      <c r="B95" s="253"/>
      <c r="C95" s="699" t="s">
        <v>953</v>
      </c>
      <c r="D95" s="700"/>
      <c r="E95" s="254">
        <v>32.4</v>
      </c>
      <c r="F95" s="255"/>
      <c r="G95" s="256"/>
      <c r="H95" s="257"/>
      <c r="I95" s="251"/>
      <c r="J95" s="258"/>
      <c r="K95" s="251"/>
      <c r="M95" s="252" t="s">
        <v>953</v>
      </c>
      <c r="O95" s="241"/>
    </row>
    <row r="96" spans="1:15" ht="12.75">
      <c r="A96" s="250"/>
      <c r="B96" s="253"/>
      <c r="C96" s="701" t="s">
        <v>113</v>
      </c>
      <c r="D96" s="700"/>
      <c r="E96" s="279">
        <v>70.56</v>
      </c>
      <c r="F96" s="255"/>
      <c r="G96" s="256"/>
      <c r="H96" s="257"/>
      <c r="I96" s="251"/>
      <c r="J96" s="258"/>
      <c r="K96" s="251"/>
      <c r="M96" s="252" t="s">
        <v>113</v>
      </c>
      <c r="O96" s="241"/>
    </row>
    <row r="97" spans="1:80" ht="12.75">
      <c r="A97" s="242">
        <v>18</v>
      </c>
      <c r="B97" s="243" t="s">
        <v>956</v>
      </c>
      <c r="C97" s="244" t="s">
        <v>957</v>
      </c>
      <c r="D97" s="245" t="s">
        <v>166</v>
      </c>
      <c r="E97" s="246">
        <v>788.9</v>
      </c>
      <c r="F97" s="246">
        <v>150</v>
      </c>
      <c r="G97" s="247">
        <f>E97*F97</f>
        <v>118335</v>
      </c>
      <c r="H97" s="248">
        <v>0</v>
      </c>
      <c r="I97" s="249">
        <f>E97*H97</f>
        <v>0</v>
      </c>
      <c r="J97" s="248">
        <v>0</v>
      </c>
      <c r="K97" s="249">
        <f>E97*J97</f>
        <v>0</v>
      </c>
      <c r="O97" s="241">
        <v>2</v>
      </c>
      <c r="AA97" s="214">
        <v>1</v>
      </c>
      <c r="AB97" s="214">
        <v>1</v>
      </c>
      <c r="AC97" s="214">
        <v>1</v>
      </c>
      <c r="AZ97" s="214">
        <v>1</v>
      </c>
      <c r="BA97" s="214">
        <f>IF(AZ97=1,G97,0)</f>
        <v>118335</v>
      </c>
      <c r="BB97" s="214">
        <f>IF(AZ97=2,G97,0)</f>
        <v>0</v>
      </c>
      <c r="BC97" s="214">
        <f>IF(AZ97=3,G97,0)</f>
        <v>0</v>
      </c>
      <c r="BD97" s="214">
        <f>IF(AZ97=4,G97,0)</f>
        <v>0</v>
      </c>
      <c r="BE97" s="214">
        <f>IF(AZ97=5,G97,0)</f>
        <v>0</v>
      </c>
      <c r="CA97" s="241">
        <v>1</v>
      </c>
      <c r="CB97" s="241">
        <v>1</v>
      </c>
    </row>
    <row r="98" spans="1:15" ht="12.75">
      <c r="A98" s="250"/>
      <c r="B98" s="253"/>
      <c r="C98" s="699" t="s">
        <v>958</v>
      </c>
      <c r="D98" s="700"/>
      <c r="E98" s="254">
        <v>788.9</v>
      </c>
      <c r="F98" s="255"/>
      <c r="G98" s="256"/>
      <c r="H98" s="257"/>
      <c r="I98" s="251"/>
      <c r="J98" s="258"/>
      <c r="K98" s="251"/>
      <c r="M98" s="252" t="s">
        <v>958</v>
      </c>
      <c r="O98" s="241"/>
    </row>
    <row r="99" spans="1:80" ht="22.5">
      <c r="A99" s="242">
        <v>19</v>
      </c>
      <c r="B99" s="243" t="s">
        <v>177</v>
      </c>
      <c r="C99" s="244" t="s">
        <v>178</v>
      </c>
      <c r="D99" s="245" t="s">
        <v>106</v>
      </c>
      <c r="E99" s="246">
        <v>157.78</v>
      </c>
      <c r="F99" s="246">
        <v>221</v>
      </c>
      <c r="G99" s="247">
        <f>E99*F99</f>
        <v>34869.38</v>
      </c>
      <c r="H99" s="248">
        <v>0.04</v>
      </c>
      <c r="I99" s="249">
        <f>E99*H99</f>
        <v>6.3112</v>
      </c>
      <c r="J99" s="248">
        <v>-0.04</v>
      </c>
      <c r="K99" s="249">
        <f>E99*J99</f>
        <v>-6.3112</v>
      </c>
      <c r="O99" s="241">
        <v>2</v>
      </c>
      <c r="AA99" s="214">
        <v>1</v>
      </c>
      <c r="AB99" s="214">
        <v>1</v>
      </c>
      <c r="AC99" s="214">
        <v>1</v>
      </c>
      <c r="AZ99" s="214">
        <v>1</v>
      </c>
      <c r="BA99" s="214">
        <f>IF(AZ99=1,G99,0)</f>
        <v>34869.38</v>
      </c>
      <c r="BB99" s="214">
        <f>IF(AZ99=2,G99,0)</f>
        <v>0</v>
      </c>
      <c r="BC99" s="214">
        <f>IF(AZ99=3,G99,0)</f>
        <v>0</v>
      </c>
      <c r="BD99" s="214">
        <f>IF(AZ99=4,G99,0)</f>
        <v>0</v>
      </c>
      <c r="BE99" s="214">
        <f>IF(AZ99=5,G99,0)</f>
        <v>0</v>
      </c>
      <c r="CA99" s="241">
        <v>1</v>
      </c>
      <c r="CB99" s="241">
        <v>1</v>
      </c>
    </row>
    <row r="100" spans="1:15" ht="12.75">
      <c r="A100" s="250"/>
      <c r="B100" s="253"/>
      <c r="C100" s="699" t="s">
        <v>959</v>
      </c>
      <c r="D100" s="700"/>
      <c r="E100" s="254">
        <v>0</v>
      </c>
      <c r="F100" s="255"/>
      <c r="G100" s="256"/>
      <c r="H100" s="257"/>
      <c r="I100" s="251"/>
      <c r="J100" s="258"/>
      <c r="K100" s="251"/>
      <c r="M100" s="252" t="s">
        <v>959</v>
      </c>
      <c r="O100" s="241"/>
    </row>
    <row r="101" spans="1:15" ht="12.75">
      <c r="A101" s="250"/>
      <c r="B101" s="253"/>
      <c r="C101" s="699" t="s">
        <v>960</v>
      </c>
      <c r="D101" s="700"/>
      <c r="E101" s="254">
        <v>6.8</v>
      </c>
      <c r="F101" s="255"/>
      <c r="G101" s="256"/>
      <c r="H101" s="257"/>
      <c r="I101" s="251"/>
      <c r="J101" s="258"/>
      <c r="K101" s="251"/>
      <c r="M101" s="252" t="s">
        <v>960</v>
      </c>
      <c r="O101" s="241"/>
    </row>
    <row r="102" spans="1:15" ht="12.75">
      <c r="A102" s="250"/>
      <c r="B102" s="253"/>
      <c r="C102" s="699" t="s">
        <v>961</v>
      </c>
      <c r="D102" s="700"/>
      <c r="E102" s="254">
        <v>14.4</v>
      </c>
      <c r="F102" s="255"/>
      <c r="G102" s="256"/>
      <c r="H102" s="257"/>
      <c r="I102" s="251"/>
      <c r="J102" s="258"/>
      <c r="K102" s="251"/>
      <c r="M102" s="252" t="s">
        <v>961</v>
      </c>
      <c r="O102" s="241"/>
    </row>
    <row r="103" spans="1:15" ht="12.75">
      <c r="A103" s="250"/>
      <c r="B103" s="253"/>
      <c r="C103" s="699" t="s">
        <v>962</v>
      </c>
      <c r="D103" s="700"/>
      <c r="E103" s="254">
        <v>655.2</v>
      </c>
      <c r="F103" s="255"/>
      <c r="G103" s="256"/>
      <c r="H103" s="257"/>
      <c r="I103" s="251"/>
      <c r="J103" s="258"/>
      <c r="K103" s="251"/>
      <c r="M103" s="252" t="s">
        <v>962</v>
      </c>
      <c r="O103" s="241"/>
    </row>
    <row r="104" spans="1:15" ht="12.75">
      <c r="A104" s="250"/>
      <c r="B104" s="253"/>
      <c r="C104" s="699" t="s">
        <v>963</v>
      </c>
      <c r="D104" s="700"/>
      <c r="E104" s="254">
        <v>21.6</v>
      </c>
      <c r="F104" s="255"/>
      <c r="G104" s="256"/>
      <c r="H104" s="257"/>
      <c r="I104" s="251"/>
      <c r="J104" s="258"/>
      <c r="K104" s="251"/>
      <c r="M104" s="252" t="s">
        <v>963</v>
      </c>
      <c r="O104" s="241"/>
    </row>
    <row r="105" spans="1:15" ht="12.75">
      <c r="A105" s="250"/>
      <c r="B105" s="253"/>
      <c r="C105" s="699" t="s">
        <v>964</v>
      </c>
      <c r="D105" s="700"/>
      <c r="E105" s="254">
        <v>10.8</v>
      </c>
      <c r="F105" s="255"/>
      <c r="G105" s="256"/>
      <c r="H105" s="257"/>
      <c r="I105" s="251"/>
      <c r="J105" s="258"/>
      <c r="K105" s="251"/>
      <c r="M105" s="252" t="s">
        <v>964</v>
      </c>
      <c r="O105" s="241"/>
    </row>
    <row r="106" spans="1:15" ht="12.75">
      <c r="A106" s="250"/>
      <c r="B106" s="253"/>
      <c r="C106" s="699" t="s">
        <v>965</v>
      </c>
      <c r="D106" s="700"/>
      <c r="E106" s="254">
        <v>12</v>
      </c>
      <c r="F106" s="255"/>
      <c r="G106" s="256"/>
      <c r="H106" s="257"/>
      <c r="I106" s="251"/>
      <c r="J106" s="258"/>
      <c r="K106" s="251"/>
      <c r="M106" s="252" t="s">
        <v>965</v>
      </c>
      <c r="O106" s="241"/>
    </row>
    <row r="107" spans="1:15" ht="12.75">
      <c r="A107" s="250"/>
      <c r="B107" s="253"/>
      <c r="C107" s="699" t="s">
        <v>966</v>
      </c>
      <c r="D107" s="700"/>
      <c r="E107" s="254">
        <v>38.4</v>
      </c>
      <c r="F107" s="255"/>
      <c r="G107" s="256"/>
      <c r="H107" s="257"/>
      <c r="I107" s="251"/>
      <c r="J107" s="258"/>
      <c r="K107" s="251"/>
      <c r="M107" s="252" t="s">
        <v>966</v>
      </c>
      <c r="O107" s="241"/>
    </row>
    <row r="108" spans="1:15" ht="12.75">
      <c r="A108" s="250"/>
      <c r="B108" s="253"/>
      <c r="C108" s="699" t="s">
        <v>967</v>
      </c>
      <c r="D108" s="700"/>
      <c r="E108" s="254">
        <v>20.7</v>
      </c>
      <c r="F108" s="255"/>
      <c r="G108" s="256"/>
      <c r="H108" s="257"/>
      <c r="I108" s="251"/>
      <c r="J108" s="258"/>
      <c r="K108" s="251"/>
      <c r="M108" s="252" t="s">
        <v>967</v>
      </c>
      <c r="O108" s="241"/>
    </row>
    <row r="109" spans="1:15" ht="12.75">
      <c r="A109" s="250"/>
      <c r="B109" s="253"/>
      <c r="C109" s="699" t="s">
        <v>968</v>
      </c>
      <c r="D109" s="700"/>
      <c r="E109" s="254">
        <v>0</v>
      </c>
      <c r="F109" s="255"/>
      <c r="G109" s="256"/>
      <c r="H109" s="257"/>
      <c r="I109" s="251"/>
      <c r="J109" s="258"/>
      <c r="K109" s="251"/>
      <c r="M109" s="252" t="s">
        <v>968</v>
      </c>
      <c r="O109" s="241"/>
    </row>
    <row r="110" spans="1:15" ht="12.75">
      <c r="A110" s="250"/>
      <c r="B110" s="253"/>
      <c r="C110" s="699" t="s">
        <v>969</v>
      </c>
      <c r="D110" s="700"/>
      <c r="E110" s="254">
        <v>9</v>
      </c>
      <c r="F110" s="255"/>
      <c r="G110" s="256"/>
      <c r="H110" s="257"/>
      <c r="I110" s="251"/>
      <c r="J110" s="258"/>
      <c r="K110" s="251"/>
      <c r="M110" s="252" t="s">
        <v>969</v>
      </c>
      <c r="O110" s="241"/>
    </row>
    <row r="111" spans="1:15" ht="12.75">
      <c r="A111" s="250"/>
      <c r="B111" s="253"/>
      <c r="C111" s="701" t="s">
        <v>113</v>
      </c>
      <c r="D111" s="700"/>
      <c r="E111" s="279">
        <v>788.9000000000001</v>
      </c>
      <c r="F111" s="255"/>
      <c r="G111" s="256"/>
      <c r="H111" s="257"/>
      <c r="I111" s="251"/>
      <c r="J111" s="258"/>
      <c r="K111" s="251"/>
      <c r="M111" s="252" t="s">
        <v>113</v>
      </c>
      <c r="O111" s="241"/>
    </row>
    <row r="112" spans="1:15" ht="12.75">
      <c r="A112" s="250"/>
      <c r="B112" s="253"/>
      <c r="C112" s="699" t="s">
        <v>970</v>
      </c>
      <c r="D112" s="700"/>
      <c r="E112" s="254">
        <v>0</v>
      </c>
      <c r="F112" s="255"/>
      <c r="G112" s="256"/>
      <c r="H112" s="257"/>
      <c r="I112" s="251"/>
      <c r="J112" s="258"/>
      <c r="K112" s="251"/>
      <c r="M112" s="252">
        <v>0</v>
      </c>
      <c r="O112" s="241"/>
    </row>
    <row r="113" spans="1:15" ht="12.75">
      <c r="A113" s="250"/>
      <c r="B113" s="253"/>
      <c r="C113" s="699" t="s">
        <v>971</v>
      </c>
      <c r="D113" s="700"/>
      <c r="E113" s="254">
        <v>-631.12</v>
      </c>
      <c r="F113" s="255"/>
      <c r="G113" s="256"/>
      <c r="H113" s="257"/>
      <c r="I113" s="251"/>
      <c r="J113" s="258"/>
      <c r="K113" s="251"/>
      <c r="M113" s="252" t="s">
        <v>971</v>
      </c>
      <c r="O113" s="241"/>
    </row>
    <row r="114" spans="1:57" ht="12.75">
      <c r="A114" s="259"/>
      <c r="B114" s="260" t="s">
        <v>96</v>
      </c>
      <c r="C114" s="261" t="s">
        <v>176</v>
      </c>
      <c r="D114" s="262"/>
      <c r="E114" s="263"/>
      <c r="F114" s="264"/>
      <c r="G114" s="265">
        <f>SUM(G77:G113)</f>
        <v>295632.395</v>
      </c>
      <c r="H114" s="266"/>
      <c r="I114" s="267">
        <f>SUM(I77:I113)</f>
        <v>44.46425140000001</v>
      </c>
      <c r="J114" s="266"/>
      <c r="K114" s="267">
        <f>SUM(K77:K113)</f>
        <v>-6.3112</v>
      </c>
      <c r="O114" s="241">
        <v>4</v>
      </c>
      <c r="BA114" s="268">
        <f>SUM(BA77:BA113)</f>
        <v>295632.395</v>
      </c>
      <c r="BB114" s="268">
        <f>SUM(BB77:BB113)</f>
        <v>0</v>
      </c>
      <c r="BC114" s="268">
        <f>SUM(BC77:BC113)</f>
        <v>0</v>
      </c>
      <c r="BD114" s="268">
        <f>SUM(BD77:BD113)</f>
        <v>0</v>
      </c>
      <c r="BE114" s="268">
        <f>SUM(BE77:BE113)</f>
        <v>0</v>
      </c>
    </row>
    <row r="115" spans="1:15" ht="12.75">
      <c r="A115" s="231" t="s">
        <v>92</v>
      </c>
      <c r="B115" s="232" t="s">
        <v>972</v>
      </c>
      <c r="C115" s="233" t="s">
        <v>973</v>
      </c>
      <c r="D115" s="234"/>
      <c r="E115" s="235"/>
      <c r="F115" s="235"/>
      <c r="G115" s="236"/>
      <c r="H115" s="237"/>
      <c r="I115" s="238"/>
      <c r="J115" s="239"/>
      <c r="K115" s="240"/>
      <c r="O115" s="241">
        <v>1</v>
      </c>
    </row>
    <row r="116" spans="1:80" ht="22.5">
      <c r="A116" s="242">
        <v>20</v>
      </c>
      <c r="B116" s="243" t="s">
        <v>975</v>
      </c>
      <c r="C116" s="244" t="s">
        <v>976</v>
      </c>
      <c r="D116" s="245" t="s">
        <v>106</v>
      </c>
      <c r="E116" s="246">
        <v>681.9</v>
      </c>
      <c r="F116" s="246">
        <v>920</v>
      </c>
      <c r="G116" s="247">
        <f>E116*F116</f>
        <v>627348</v>
      </c>
      <c r="H116" s="248">
        <v>0.01838</v>
      </c>
      <c r="I116" s="249">
        <f>E116*H116</f>
        <v>12.533322</v>
      </c>
      <c r="J116" s="248"/>
      <c r="K116" s="249">
        <f>E116*J116</f>
        <v>0</v>
      </c>
      <c r="O116" s="241">
        <v>2</v>
      </c>
      <c r="AA116" s="214">
        <v>12</v>
      </c>
      <c r="AB116" s="214">
        <v>0</v>
      </c>
      <c r="AC116" s="214">
        <v>176</v>
      </c>
      <c r="AZ116" s="214">
        <v>1</v>
      </c>
      <c r="BA116" s="214">
        <f>IF(AZ116=1,G116,0)</f>
        <v>627348</v>
      </c>
      <c r="BB116" s="214">
        <f>IF(AZ116=2,G116,0)</f>
        <v>0</v>
      </c>
      <c r="BC116" s="214">
        <f>IF(AZ116=3,G116,0)</f>
        <v>0</v>
      </c>
      <c r="BD116" s="214">
        <f>IF(AZ116=4,G116,0)</f>
        <v>0</v>
      </c>
      <c r="BE116" s="214">
        <f>IF(AZ116=5,G116,0)</f>
        <v>0</v>
      </c>
      <c r="CA116" s="241">
        <v>12</v>
      </c>
      <c r="CB116" s="241">
        <v>0</v>
      </c>
    </row>
    <row r="117" spans="1:80" ht="22.5">
      <c r="A117" s="242">
        <v>21</v>
      </c>
      <c r="B117" s="243" t="s">
        <v>977</v>
      </c>
      <c r="C117" s="244" t="s">
        <v>978</v>
      </c>
      <c r="D117" s="245" t="s">
        <v>106</v>
      </c>
      <c r="E117" s="246">
        <v>149.2</v>
      </c>
      <c r="F117" s="246">
        <v>1890</v>
      </c>
      <c r="G117" s="247">
        <f>E117*F117</f>
        <v>281988</v>
      </c>
      <c r="H117" s="248">
        <v>0.01838</v>
      </c>
      <c r="I117" s="249">
        <f>E117*H117</f>
        <v>2.742296</v>
      </c>
      <c r="J117" s="248"/>
      <c r="K117" s="249">
        <f>E117*J117</f>
        <v>0</v>
      </c>
      <c r="O117" s="241">
        <v>2</v>
      </c>
      <c r="AA117" s="214">
        <v>12</v>
      </c>
      <c r="AB117" s="214">
        <v>0</v>
      </c>
      <c r="AC117" s="214">
        <v>177</v>
      </c>
      <c r="AZ117" s="214">
        <v>1</v>
      </c>
      <c r="BA117" s="214">
        <f>IF(AZ117=1,G117,0)</f>
        <v>281988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12</v>
      </c>
      <c r="CB117" s="241">
        <v>0</v>
      </c>
    </row>
    <row r="118" spans="1:80" ht="22.5">
      <c r="A118" s="242">
        <v>22</v>
      </c>
      <c r="B118" s="243" t="s">
        <v>979</v>
      </c>
      <c r="C118" s="244" t="s">
        <v>980</v>
      </c>
      <c r="D118" s="245" t="s">
        <v>166</v>
      </c>
      <c r="E118" s="246">
        <v>64.9</v>
      </c>
      <c r="F118" s="246">
        <v>1041</v>
      </c>
      <c r="G118" s="247">
        <f>E118*F118</f>
        <v>67560.90000000001</v>
      </c>
      <c r="H118" s="248">
        <v>0.01569</v>
      </c>
      <c r="I118" s="249">
        <f>E118*H118</f>
        <v>1.018281</v>
      </c>
      <c r="J118" s="248"/>
      <c r="K118" s="249">
        <f>E118*J118</f>
        <v>0</v>
      </c>
      <c r="O118" s="241">
        <v>2</v>
      </c>
      <c r="AA118" s="214">
        <v>12</v>
      </c>
      <c r="AB118" s="214">
        <v>0</v>
      </c>
      <c r="AC118" s="214">
        <v>195</v>
      </c>
      <c r="AZ118" s="214">
        <v>1</v>
      </c>
      <c r="BA118" s="214">
        <f>IF(AZ118=1,G118,0)</f>
        <v>67560.90000000001</v>
      </c>
      <c r="BB118" s="214">
        <f>IF(AZ118=2,G118,0)</f>
        <v>0</v>
      </c>
      <c r="BC118" s="214">
        <f>IF(AZ118=3,G118,0)</f>
        <v>0</v>
      </c>
      <c r="BD118" s="214">
        <f>IF(AZ118=4,G118,0)</f>
        <v>0</v>
      </c>
      <c r="BE118" s="214">
        <f>IF(AZ118=5,G118,0)</f>
        <v>0</v>
      </c>
      <c r="CA118" s="241">
        <v>12</v>
      </c>
      <c r="CB118" s="241">
        <v>0</v>
      </c>
    </row>
    <row r="119" spans="1:15" ht="12.75">
      <c r="A119" s="250"/>
      <c r="B119" s="253"/>
      <c r="C119" s="699" t="s">
        <v>981</v>
      </c>
      <c r="D119" s="700"/>
      <c r="E119" s="254">
        <v>0</v>
      </c>
      <c r="F119" s="255"/>
      <c r="G119" s="256"/>
      <c r="H119" s="257"/>
      <c r="I119" s="251"/>
      <c r="J119" s="258"/>
      <c r="K119" s="251"/>
      <c r="M119" s="252" t="s">
        <v>981</v>
      </c>
      <c r="O119" s="241"/>
    </row>
    <row r="120" spans="1:15" ht="12.75">
      <c r="A120" s="250"/>
      <c r="B120" s="253"/>
      <c r="C120" s="699" t="s">
        <v>982</v>
      </c>
      <c r="D120" s="700"/>
      <c r="E120" s="254">
        <v>29.5</v>
      </c>
      <c r="F120" s="255"/>
      <c r="G120" s="256"/>
      <c r="H120" s="257"/>
      <c r="I120" s="251"/>
      <c r="J120" s="258"/>
      <c r="K120" s="251"/>
      <c r="M120" s="252" t="s">
        <v>982</v>
      </c>
      <c r="O120" s="241"/>
    </row>
    <row r="121" spans="1:15" ht="12.75">
      <c r="A121" s="250"/>
      <c r="B121" s="253"/>
      <c r="C121" s="699" t="s">
        <v>983</v>
      </c>
      <c r="D121" s="700"/>
      <c r="E121" s="254">
        <v>35.4</v>
      </c>
      <c r="F121" s="255"/>
      <c r="G121" s="256"/>
      <c r="H121" s="257"/>
      <c r="I121" s="251"/>
      <c r="J121" s="258"/>
      <c r="K121" s="251"/>
      <c r="M121" s="252" t="s">
        <v>983</v>
      </c>
      <c r="O121" s="241"/>
    </row>
    <row r="122" spans="1:57" ht="12.75">
      <c r="A122" s="259"/>
      <c r="B122" s="260" t="s">
        <v>96</v>
      </c>
      <c r="C122" s="261" t="s">
        <v>974</v>
      </c>
      <c r="D122" s="262"/>
      <c r="E122" s="263"/>
      <c r="F122" s="264"/>
      <c r="G122" s="265">
        <f>SUM(G115:G121)</f>
        <v>976896.9</v>
      </c>
      <c r="H122" s="266"/>
      <c r="I122" s="267">
        <f>SUM(I115:I121)</f>
        <v>16.293899</v>
      </c>
      <c r="J122" s="266"/>
      <c r="K122" s="267">
        <f>SUM(K115:K121)</f>
        <v>0</v>
      </c>
      <c r="O122" s="241">
        <v>4</v>
      </c>
      <c r="BA122" s="268">
        <f>SUM(BA115:BA121)</f>
        <v>976896.9</v>
      </c>
      <c r="BB122" s="268">
        <f>SUM(BB115:BB121)</f>
        <v>0</v>
      </c>
      <c r="BC122" s="268">
        <f>SUM(BC115:BC121)</f>
        <v>0</v>
      </c>
      <c r="BD122" s="268">
        <f>SUM(BD115:BD121)</f>
        <v>0</v>
      </c>
      <c r="BE122" s="268">
        <f>SUM(BE115:BE121)</f>
        <v>0</v>
      </c>
    </row>
    <row r="123" spans="1:15" ht="12.75">
      <c r="A123" s="231" t="s">
        <v>92</v>
      </c>
      <c r="B123" s="232" t="s">
        <v>201</v>
      </c>
      <c r="C123" s="233" t="s">
        <v>202</v>
      </c>
      <c r="D123" s="234"/>
      <c r="E123" s="235"/>
      <c r="F123" s="235"/>
      <c r="G123" s="236"/>
      <c r="H123" s="237"/>
      <c r="I123" s="238"/>
      <c r="J123" s="239"/>
      <c r="K123" s="240"/>
      <c r="O123" s="241">
        <v>1</v>
      </c>
    </row>
    <row r="124" spans="1:80" ht="12.75">
      <c r="A124" s="242">
        <v>23</v>
      </c>
      <c r="B124" s="243" t="s">
        <v>204</v>
      </c>
      <c r="C124" s="244" t="s">
        <v>205</v>
      </c>
      <c r="D124" s="245" t="s">
        <v>106</v>
      </c>
      <c r="E124" s="246">
        <v>107.712</v>
      </c>
      <c r="F124" s="246">
        <v>141.5</v>
      </c>
      <c r="G124" s="247">
        <f>E124*F124</f>
        <v>15241.248</v>
      </c>
      <c r="H124" s="248">
        <v>0.40481</v>
      </c>
      <c r="I124" s="249">
        <f>E124*H124</f>
        <v>43.60289472</v>
      </c>
      <c r="J124" s="248">
        <v>0</v>
      </c>
      <c r="K124" s="249">
        <f>E124*J124</f>
        <v>0</v>
      </c>
      <c r="O124" s="241">
        <v>2</v>
      </c>
      <c r="AA124" s="214">
        <v>1</v>
      </c>
      <c r="AB124" s="214">
        <v>1</v>
      </c>
      <c r="AC124" s="214">
        <v>1</v>
      </c>
      <c r="AZ124" s="214">
        <v>1</v>
      </c>
      <c r="BA124" s="214">
        <f>IF(AZ124=1,G124,0)</f>
        <v>15241.248</v>
      </c>
      <c r="BB124" s="214">
        <f>IF(AZ124=2,G124,0)</f>
        <v>0</v>
      </c>
      <c r="BC124" s="214">
        <f>IF(AZ124=3,G124,0)</f>
        <v>0</v>
      </c>
      <c r="BD124" s="214">
        <f>IF(AZ124=4,G124,0)</f>
        <v>0</v>
      </c>
      <c r="BE124" s="214">
        <f>IF(AZ124=5,G124,0)</f>
        <v>0</v>
      </c>
      <c r="CA124" s="241">
        <v>1</v>
      </c>
      <c r="CB124" s="241">
        <v>1</v>
      </c>
    </row>
    <row r="125" spans="1:15" ht="12.75">
      <c r="A125" s="250"/>
      <c r="B125" s="253"/>
      <c r="C125" s="699" t="s">
        <v>984</v>
      </c>
      <c r="D125" s="700"/>
      <c r="E125" s="254">
        <v>9.444</v>
      </c>
      <c r="F125" s="255"/>
      <c r="G125" s="256"/>
      <c r="H125" s="257"/>
      <c r="I125" s="251"/>
      <c r="J125" s="258"/>
      <c r="K125" s="251"/>
      <c r="M125" s="252" t="s">
        <v>984</v>
      </c>
      <c r="O125" s="241"/>
    </row>
    <row r="126" spans="1:15" ht="12.75">
      <c r="A126" s="250"/>
      <c r="B126" s="253"/>
      <c r="C126" s="699" t="s">
        <v>985</v>
      </c>
      <c r="D126" s="700"/>
      <c r="E126" s="254">
        <v>45.666</v>
      </c>
      <c r="F126" s="255"/>
      <c r="G126" s="256"/>
      <c r="H126" s="257"/>
      <c r="I126" s="251"/>
      <c r="J126" s="258"/>
      <c r="K126" s="251"/>
      <c r="M126" s="252" t="s">
        <v>985</v>
      </c>
      <c r="O126" s="241"/>
    </row>
    <row r="127" spans="1:15" ht="12.75">
      <c r="A127" s="250"/>
      <c r="B127" s="253"/>
      <c r="C127" s="699" t="s">
        <v>986</v>
      </c>
      <c r="D127" s="700"/>
      <c r="E127" s="254">
        <v>52.602</v>
      </c>
      <c r="F127" s="255"/>
      <c r="G127" s="256"/>
      <c r="H127" s="257"/>
      <c r="I127" s="251"/>
      <c r="J127" s="258"/>
      <c r="K127" s="251"/>
      <c r="M127" s="252" t="s">
        <v>986</v>
      </c>
      <c r="O127" s="241"/>
    </row>
    <row r="128" spans="1:80" ht="12.75">
      <c r="A128" s="242">
        <v>24</v>
      </c>
      <c r="B128" s="243" t="s">
        <v>210</v>
      </c>
      <c r="C128" s="244" t="s">
        <v>211</v>
      </c>
      <c r="D128" s="245" t="s">
        <v>106</v>
      </c>
      <c r="E128" s="246">
        <v>107.712</v>
      </c>
      <c r="F128" s="246">
        <v>25.2</v>
      </c>
      <c r="G128" s="247">
        <f>E128*F128</f>
        <v>2714.3424</v>
      </c>
      <c r="H128" s="248">
        <v>0</v>
      </c>
      <c r="I128" s="249">
        <f>E128*H128</f>
        <v>0</v>
      </c>
      <c r="J128" s="248">
        <v>0</v>
      </c>
      <c r="K128" s="249">
        <f>E128*J128</f>
        <v>0</v>
      </c>
      <c r="O128" s="241">
        <v>2</v>
      </c>
      <c r="AA128" s="214">
        <v>1</v>
      </c>
      <c r="AB128" s="214">
        <v>1</v>
      </c>
      <c r="AC128" s="214">
        <v>1</v>
      </c>
      <c r="AZ128" s="214">
        <v>1</v>
      </c>
      <c r="BA128" s="214">
        <f>IF(AZ128=1,G128,0)</f>
        <v>2714.3424</v>
      </c>
      <c r="BB128" s="214">
        <f>IF(AZ128=2,G128,0)</f>
        <v>0</v>
      </c>
      <c r="BC128" s="214">
        <f>IF(AZ128=3,G128,0)</f>
        <v>0</v>
      </c>
      <c r="BD128" s="214">
        <f>IF(AZ128=4,G128,0)</f>
        <v>0</v>
      </c>
      <c r="BE128" s="214">
        <f>IF(AZ128=5,G128,0)</f>
        <v>0</v>
      </c>
      <c r="CA128" s="241">
        <v>1</v>
      </c>
      <c r="CB128" s="241">
        <v>1</v>
      </c>
    </row>
    <row r="129" spans="1:15" ht="12.75">
      <c r="A129" s="250"/>
      <c r="B129" s="253"/>
      <c r="C129" s="699" t="s">
        <v>984</v>
      </c>
      <c r="D129" s="700"/>
      <c r="E129" s="254">
        <v>9.444</v>
      </c>
      <c r="F129" s="255"/>
      <c r="G129" s="256"/>
      <c r="H129" s="257"/>
      <c r="I129" s="251"/>
      <c r="J129" s="258"/>
      <c r="K129" s="251"/>
      <c r="M129" s="252" t="s">
        <v>984</v>
      </c>
      <c r="O129" s="241"/>
    </row>
    <row r="130" spans="1:15" ht="12.75">
      <c r="A130" s="250"/>
      <c r="B130" s="253"/>
      <c r="C130" s="699" t="s">
        <v>985</v>
      </c>
      <c r="D130" s="700"/>
      <c r="E130" s="254">
        <v>45.666</v>
      </c>
      <c r="F130" s="255"/>
      <c r="G130" s="256"/>
      <c r="H130" s="257"/>
      <c r="I130" s="251"/>
      <c r="J130" s="258"/>
      <c r="K130" s="251"/>
      <c r="M130" s="252" t="s">
        <v>985</v>
      </c>
      <c r="O130" s="241"/>
    </row>
    <row r="131" spans="1:15" ht="12.75">
      <c r="A131" s="250"/>
      <c r="B131" s="253"/>
      <c r="C131" s="699" t="s">
        <v>986</v>
      </c>
      <c r="D131" s="700"/>
      <c r="E131" s="254">
        <v>52.602</v>
      </c>
      <c r="F131" s="255"/>
      <c r="G131" s="256"/>
      <c r="H131" s="257"/>
      <c r="I131" s="251"/>
      <c r="J131" s="258"/>
      <c r="K131" s="251"/>
      <c r="M131" s="252" t="s">
        <v>986</v>
      </c>
      <c r="O131" s="241"/>
    </row>
    <row r="132" spans="1:80" ht="22.5">
      <c r="A132" s="242">
        <v>25</v>
      </c>
      <c r="B132" s="243" t="s">
        <v>214</v>
      </c>
      <c r="C132" s="244" t="s">
        <v>215</v>
      </c>
      <c r="D132" s="245" t="s">
        <v>106</v>
      </c>
      <c r="E132" s="246">
        <v>89.76</v>
      </c>
      <c r="F132" s="246">
        <v>468</v>
      </c>
      <c r="G132" s="247">
        <f>E132*F132</f>
        <v>42007.68</v>
      </c>
      <c r="H132" s="248">
        <v>0.19825</v>
      </c>
      <c r="I132" s="249">
        <f>E132*H132</f>
        <v>17.79492</v>
      </c>
      <c r="J132" s="248">
        <v>0</v>
      </c>
      <c r="K132" s="249">
        <f>E132*J132</f>
        <v>0</v>
      </c>
      <c r="O132" s="241">
        <v>2</v>
      </c>
      <c r="AA132" s="214">
        <v>1</v>
      </c>
      <c r="AB132" s="214">
        <v>1</v>
      </c>
      <c r="AC132" s="214">
        <v>1</v>
      </c>
      <c r="AZ132" s="214">
        <v>1</v>
      </c>
      <c r="BA132" s="214">
        <f>IF(AZ132=1,G132,0)</f>
        <v>42007.68</v>
      </c>
      <c r="BB132" s="214">
        <f>IF(AZ132=2,G132,0)</f>
        <v>0</v>
      </c>
      <c r="BC132" s="214">
        <f>IF(AZ132=3,G132,0)</f>
        <v>0</v>
      </c>
      <c r="BD132" s="214">
        <f>IF(AZ132=4,G132,0)</f>
        <v>0</v>
      </c>
      <c r="BE132" s="214">
        <f>IF(AZ132=5,G132,0)</f>
        <v>0</v>
      </c>
      <c r="CA132" s="241">
        <v>1</v>
      </c>
      <c r="CB132" s="241">
        <v>1</v>
      </c>
    </row>
    <row r="133" spans="1:15" ht="12.75">
      <c r="A133" s="250"/>
      <c r="B133" s="253"/>
      <c r="C133" s="699" t="s">
        <v>919</v>
      </c>
      <c r="D133" s="700"/>
      <c r="E133" s="254">
        <v>7.87</v>
      </c>
      <c r="F133" s="255"/>
      <c r="G133" s="256"/>
      <c r="H133" s="257"/>
      <c r="I133" s="251"/>
      <c r="J133" s="258"/>
      <c r="K133" s="251"/>
      <c r="M133" s="252" t="s">
        <v>919</v>
      </c>
      <c r="O133" s="241"/>
    </row>
    <row r="134" spans="1:15" ht="12.75">
      <c r="A134" s="250"/>
      <c r="B134" s="253"/>
      <c r="C134" s="699" t="s">
        <v>920</v>
      </c>
      <c r="D134" s="700"/>
      <c r="E134" s="254">
        <v>38.055</v>
      </c>
      <c r="F134" s="255"/>
      <c r="G134" s="256"/>
      <c r="H134" s="257"/>
      <c r="I134" s="251"/>
      <c r="J134" s="258"/>
      <c r="K134" s="251"/>
      <c r="M134" s="252" t="s">
        <v>920</v>
      </c>
      <c r="O134" s="241"/>
    </row>
    <row r="135" spans="1:15" ht="12.75">
      <c r="A135" s="250"/>
      <c r="B135" s="253"/>
      <c r="C135" s="699" t="s">
        <v>921</v>
      </c>
      <c r="D135" s="700"/>
      <c r="E135" s="254">
        <v>43.835</v>
      </c>
      <c r="F135" s="255"/>
      <c r="G135" s="256"/>
      <c r="H135" s="257"/>
      <c r="I135" s="251"/>
      <c r="J135" s="258"/>
      <c r="K135" s="251"/>
      <c r="M135" s="252" t="s">
        <v>921</v>
      </c>
      <c r="O135" s="241"/>
    </row>
    <row r="136" spans="1:80" ht="22.5">
      <c r="A136" s="242">
        <v>26</v>
      </c>
      <c r="B136" s="243" t="s">
        <v>218</v>
      </c>
      <c r="C136" s="244" t="s">
        <v>219</v>
      </c>
      <c r="D136" s="245" t="s">
        <v>166</v>
      </c>
      <c r="E136" s="246">
        <v>179.52</v>
      </c>
      <c r="F136" s="246">
        <v>197</v>
      </c>
      <c r="G136" s="247">
        <f>E136*F136</f>
        <v>35365.44</v>
      </c>
      <c r="H136" s="248">
        <v>0.12501</v>
      </c>
      <c r="I136" s="249">
        <f>E136*H136</f>
        <v>22.4417952</v>
      </c>
      <c r="J136" s="248">
        <v>0</v>
      </c>
      <c r="K136" s="249">
        <f>E136*J136</f>
        <v>0</v>
      </c>
      <c r="O136" s="241">
        <v>2</v>
      </c>
      <c r="AA136" s="214">
        <v>1</v>
      </c>
      <c r="AB136" s="214">
        <v>1</v>
      </c>
      <c r="AC136" s="214">
        <v>1</v>
      </c>
      <c r="AZ136" s="214">
        <v>1</v>
      </c>
      <c r="BA136" s="214">
        <f>IF(AZ136=1,G136,0)</f>
        <v>35365.44</v>
      </c>
      <c r="BB136" s="214">
        <f>IF(AZ136=2,G136,0)</f>
        <v>0</v>
      </c>
      <c r="BC136" s="214">
        <f>IF(AZ136=3,G136,0)</f>
        <v>0</v>
      </c>
      <c r="BD136" s="214">
        <f>IF(AZ136=4,G136,0)</f>
        <v>0</v>
      </c>
      <c r="BE136" s="214">
        <f>IF(AZ136=5,G136,0)</f>
        <v>0</v>
      </c>
      <c r="CA136" s="241">
        <v>1</v>
      </c>
      <c r="CB136" s="241">
        <v>1</v>
      </c>
    </row>
    <row r="137" spans="1:15" ht="12.75">
      <c r="A137" s="250"/>
      <c r="B137" s="253"/>
      <c r="C137" s="699" t="s">
        <v>987</v>
      </c>
      <c r="D137" s="700"/>
      <c r="E137" s="254">
        <v>15.74</v>
      </c>
      <c r="F137" s="255"/>
      <c r="G137" s="256"/>
      <c r="H137" s="257"/>
      <c r="I137" s="251"/>
      <c r="J137" s="258"/>
      <c r="K137" s="251"/>
      <c r="M137" s="252" t="s">
        <v>987</v>
      </c>
      <c r="O137" s="241"/>
    </row>
    <row r="138" spans="1:15" ht="12.75">
      <c r="A138" s="250"/>
      <c r="B138" s="253"/>
      <c r="C138" s="699" t="s">
        <v>988</v>
      </c>
      <c r="D138" s="700"/>
      <c r="E138" s="254">
        <v>76.11</v>
      </c>
      <c r="F138" s="255"/>
      <c r="G138" s="256"/>
      <c r="H138" s="257"/>
      <c r="I138" s="251"/>
      <c r="J138" s="258"/>
      <c r="K138" s="251"/>
      <c r="M138" s="252" t="s">
        <v>988</v>
      </c>
      <c r="O138" s="241"/>
    </row>
    <row r="139" spans="1:15" ht="12.75">
      <c r="A139" s="250"/>
      <c r="B139" s="253"/>
      <c r="C139" s="699" t="s">
        <v>989</v>
      </c>
      <c r="D139" s="700"/>
      <c r="E139" s="254">
        <v>87.67</v>
      </c>
      <c r="F139" s="255"/>
      <c r="G139" s="256"/>
      <c r="H139" s="257"/>
      <c r="I139" s="251"/>
      <c r="J139" s="258"/>
      <c r="K139" s="251"/>
      <c r="M139" s="252" t="s">
        <v>989</v>
      </c>
      <c r="O139" s="241"/>
    </row>
    <row r="140" spans="1:80" ht="12.75">
      <c r="A140" s="242">
        <v>27</v>
      </c>
      <c r="B140" s="243" t="s">
        <v>223</v>
      </c>
      <c r="C140" s="244" t="s">
        <v>224</v>
      </c>
      <c r="D140" s="245" t="s">
        <v>106</v>
      </c>
      <c r="E140" s="246">
        <v>107.712</v>
      </c>
      <c r="F140" s="246">
        <v>32.17</v>
      </c>
      <c r="G140" s="247">
        <f>E140*F140</f>
        <v>3465.09504</v>
      </c>
      <c r="H140" s="248">
        <v>0.0003</v>
      </c>
      <c r="I140" s="249">
        <f>E140*H140</f>
        <v>0.0323136</v>
      </c>
      <c r="J140" s="248"/>
      <c r="K140" s="249">
        <f>E140*J140</f>
        <v>0</v>
      </c>
      <c r="O140" s="241">
        <v>2</v>
      </c>
      <c r="AA140" s="214">
        <v>3</v>
      </c>
      <c r="AB140" s="214">
        <v>1</v>
      </c>
      <c r="AC140" s="214">
        <v>693661981</v>
      </c>
      <c r="AZ140" s="214">
        <v>1</v>
      </c>
      <c r="BA140" s="214">
        <f>IF(AZ140=1,G140,0)</f>
        <v>3465.09504</v>
      </c>
      <c r="BB140" s="214">
        <f>IF(AZ140=2,G140,0)</f>
        <v>0</v>
      </c>
      <c r="BC140" s="214">
        <f>IF(AZ140=3,G140,0)</f>
        <v>0</v>
      </c>
      <c r="BD140" s="214">
        <f>IF(AZ140=4,G140,0)</f>
        <v>0</v>
      </c>
      <c r="BE140" s="214">
        <f>IF(AZ140=5,G140,0)</f>
        <v>0</v>
      </c>
      <c r="CA140" s="241">
        <v>3</v>
      </c>
      <c r="CB140" s="241">
        <v>1</v>
      </c>
    </row>
    <row r="141" spans="1:15" ht="12.75">
      <c r="A141" s="250"/>
      <c r="B141" s="253"/>
      <c r="C141" s="699" t="s">
        <v>990</v>
      </c>
      <c r="D141" s="700"/>
      <c r="E141" s="254">
        <v>9.444</v>
      </c>
      <c r="F141" s="255"/>
      <c r="G141" s="256"/>
      <c r="H141" s="257"/>
      <c r="I141" s="251"/>
      <c r="J141" s="258"/>
      <c r="K141" s="251"/>
      <c r="M141" s="252" t="s">
        <v>990</v>
      </c>
      <c r="O141" s="241"/>
    </row>
    <row r="142" spans="1:15" ht="12.75">
      <c r="A142" s="250"/>
      <c r="B142" s="253"/>
      <c r="C142" s="699" t="s">
        <v>985</v>
      </c>
      <c r="D142" s="700"/>
      <c r="E142" s="254">
        <v>45.666</v>
      </c>
      <c r="F142" s="255"/>
      <c r="G142" s="256"/>
      <c r="H142" s="257"/>
      <c r="I142" s="251"/>
      <c r="J142" s="258"/>
      <c r="K142" s="251"/>
      <c r="M142" s="252" t="s">
        <v>985</v>
      </c>
      <c r="O142" s="241"/>
    </row>
    <row r="143" spans="1:15" ht="12.75">
      <c r="A143" s="250"/>
      <c r="B143" s="253"/>
      <c r="C143" s="699" t="s">
        <v>986</v>
      </c>
      <c r="D143" s="700"/>
      <c r="E143" s="254">
        <v>52.602</v>
      </c>
      <c r="F143" s="255"/>
      <c r="G143" s="256"/>
      <c r="H143" s="257"/>
      <c r="I143" s="251"/>
      <c r="J143" s="258"/>
      <c r="K143" s="251"/>
      <c r="M143" s="252" t="s">
        <v>986</v>
      </c>
      <c r="O143" s="241"/>
    </row>
    <row r="144" spans="1:57" ht="12.75">
      <c r="A144" s="259"/>
      <c r="B144" s="260" t="s">
        <v>96</v>
      </c>
      <c r="C144" s="261" t="s">
        <v>203</v>
      </c>
      <c r="D144" s="262"/>
      <c r="E144" s="263"/>
      <c r="F144" s="264"/>
      <c r="G144" s="265">
        <f>SUM(G123:G143)</f>
        <v>98793.80544000001</v>
      </c>
      <c r="H144" s="266"/>
      <c r="I144" s="267">
        <f>SUM(I123:I143)</f>
        <v>83.87192352</v>
      </c>
      <c r="J144" s="266"/>
      <c r="K144" s="267">
        <f>SUM(K123:K143)</f>
        <v>0</v>
      </c>
      <c r="O144" s="241">
        <v>4</v>
      </c>
      <c r="BA144" s="268">
        <f>SUM(BA123:BA143)</f>
        <v>98793.80544000001</v>
      </c>
      <c r="BB144" s="268">
        <f>SUM(BB123:BB143)</f>
        <v>0</v>
      </c>
      <c r="BC144" s="268">
        <f>SUM(BC123:BC143)</f>
        <v>0</v>
      </c>
      <c r="BD144" s="268">
        <f>SUM(BD123:BD143)</f>
        <v>0</v>
      </c>
      <c r="BE144" s="268">
        <f>SUM(BE123:BE143)</f>
        <v>0</v>
      </c>
    </row>
    <row r="145" spans="1:15" ht="12.75">
      <c r="A145" s="231" t="s">
        <v>92</v>
      </c>
      <c r="B145" s="232" t="s">
        <v>226</v>
      </c>
      <c r="C145" s="233" t="s">
        <v>227</v>
      </c>
      <c r="D145" s="234"/>
      <c r="E145" s="235"/>
      <c r="F145" s="235"/>
      <c r="G145" s="236"/>
      <c r="H145" s="237"/>
      <c r="I145" s="238"/>
      <c r="J145" s="239"/>
      <c r="K145" s="240"/>
      <c r="O145" s="241">
        <v>1</v>
      </c>
    </row>
    <row r="146" spans="1:80" ht="12.75">
      <c r="A146" s="242">
        <v>28</v>
      </c>
      <c r="B146" s="243" t="s">
        <v>991</v>
      </c>
      <c r="C146" s="244" t="s">
        <v>992</v>
      </c>
      <c r="D146" s="245" t="s">
        <v>106</v>
      </c>
      <c r="E146" s="246">
        <v>229.92</v>
      </c>
      <c r="F146" s="246">
        <v>97.6</v>
      </c>
      <c r="G146" s="247">
        <f>E146*F146</f>
        <v>22440.192</v>
      </c>
      <c r="H146" s="248">
        <v>0.0025</v>
      </c>
      <c r="I146" s="249">
        <f>E146*H146</f>
        <v>0.5748</v>
      </c>
      <c r="J146" s="248">
        <v>0</v>
      </c>
      <c r="K146" s="249">
        <f>E146*J146</f>
        <v>0</v>
      </c>
      <c r="O146" s="241">
        <v>2</v>
      </c>
      <c r="AA146" s="214">
        <v>1</v>
      </c>
      <c r="AB146" s="214">
        <v>1</v>
      </c>
      <c r="AC146" s="214">
        <v>1</v>
      </c>
      <c r="AZ146" s="214">
        <v>1</v>
      </c>
      <c r="BA146" s="214">
        <f>IF(AZ146=1,G146,0)</f>
        <v>22440.192</v>
      </c>
      <c r="BB146" s="214">
        <f>IF(AZ146=2,G146,0)</f>
        <v>0</v>
      </c>
      <c r="BC146" s="214">
        <f>IF(AZ146=3,G146,0)</f>
        <v>0</v>
      </c>
      <c r="BD146" s="214">
        <f>IF(AZ146=4,G146,0)</f>
        <v>0</v>
      </c>
      <c r="BE146" s="214">
        <f>IF(AZ146=5,G146,0)</f>
        <v>0</v>
      </c>
      <c r="CA146" s="241">
        <v>1</v>
      </c>
      <c r="CB146" s="241">
        <v>1</v>
      </c>
    </row>
    <row r="147" spans="1:15" ht="12.75">
      <c r="A147" s="250"/>
      <c r="B147" s="253"/>
      <c r="C147" s="699" t="s">
        <v>948</v>
      </c>
      <c r="D147" s="700"/>
      <c r="E147" s="254">
        <v>0</v>
      </c>
      <c r="F147" s="255"/>
      <c r="G147" s="256"/>
      <c r="H147" s="257"/>
      <c r="I147" s="251"/>
      <c r="J147" s="258"/>
      <c r="K147" s="251"/>
      <c r="M147" s="252" t="s">
        <v>948</v>
      </c>
      <c r="O147" s="241"/>
    </row>
    <row r="148" spans="1:15" ht="12.75">
      <c r="A148" s="250"/>
      <c r="B148" s="253"/>
      <c r="C148" s="699" t="s">
        <v>949</v>
      </c>
      <c r="D148" s="700"/>
      <c r="E148" s="254">
        <v>0</v>
      </c>
      <c r="F148" s="255"/>
      <c r="G148" s="256"/>
      <c r="H148" s="257"/>
      <c r="I148" s="251"/>
      <c r="J148" s="258"/>
      <c r="K148" s="251"/>
      <c r="M148" s="252" t="s">
        <v>949</v>
      </c>
      <c r="O148" s="241"/>
    </row>
    <row r="149" spans="1:15" ht="12.75">
      <c r="A149" s="250"/>
      <c r="B149" s="253"/>
      <c r="C149" s="699" t="s">
        <v>950</v>
      </c>
      <c r="D149" s="700"/>
      <c r="E149" s="254">
        <v>0</v>
      </c>
      <c r="F149" s="255"/>
      <c r="G149" s="256"/>
      <c r="H149" s="257"/>
      <c r="I149" s="251"/>
      <c r="J149" s="258"/>
      <c r="K149" s="251"/>
      <c r="M149" s="252" t="s">
        <v>950</v>
      </c>
      <c r="O149" s="241"/>
    </row>
    <row r="150" spans="1:15" ht="12.75">
      <c r="A150" s="250"/>
      <c r="B150" s="253"/>
      <c r="C150" s="699" t="s">
        <v>993</v>
      </c>
      <c r="D150" s="700"/>
      <c r="E150" s="254">
        <v>4.8</v>
      </c>
      <c r="F150" s="255"/>
      <c r="G150" s="256"/>
      <c r="H150" s="257"/>
      <c r="I150" s="251"/>
      <c r="J150" s="258"/>
      <c r="K150" s="251"/>
      <c r="M150" s="252" t="s">
        <v>993</v>
      </c>
      <c r="O150" s="241"/>
    </row>
    <row r="151" spans="1:15" ht="12.75">
      <c r="A151" s="250"/>
      <c r="B151" s="253"/>
      <c r="C151" s="699" t="s">
        <v>994</v>
      </c>
      <c r="D151" s="700"/>
      <c r="E151" s="254">
        <v>55.68</v>
      </c>
      <c r="F151" s="255"/>
      <c r="G151" s="256"/>
      <c r="H151" s="257"/>
      <c r="I151" s="251"/>
      <c r="J151" s="258"/>
      <c r="K151" s="251"/>
      <c r="M151" s="252" t="s">
        <v>994</v>
      </c>
      <c r="O151" s="241"/>
    </row>
    <row r="152" spans="1:15" ht="12.75">
      <c r="A152" s="250"/>
      <c r="B152" s="253"/>
      <c r="C152" s="699" t="s">
        <v>995</v>
      </c>
      <c r="D152" s="700"/>
      <c r="E152" s="254">
        <v>53.28</v>
      </c>
      <c r="F152" s="255"/>
      <c r="G152" s="256"/>
      <c r="H152" s="257"/>
      <c r="I152" s="251"/>
      <c r="J152" s="258"/>
      <c r="K152" s="251"/>
      <c r="M152" s="252" t="s">
        <v>995</v>
      </c>
      <c r="O152" s="241"/>
    </row>
    <row r="153" spans="1:15" ht="12.75">
      <c r="A153" s="250"/>
      <c r="B153" s="253"/>
      <c r="C153" s="701" t="s">
        <v>113</v>
      </c>
      <c r="D153" s="700"/>
      <c r="E153" s="279">
        <v>113.75999999999999</v>
      </c>
      <c r="F153" s="255"/>
      <c r="G153" s="256"/>
      <c r="H153" s="257"/>
      <c r="I153" s="251"/>
      <c r="J153" s="258"/>
      <c r="K153" s="251"/>
      <c r="M153" s="252" t="s">
        <v>113</v>
      </c>
      <c r="O153" s="241"/>
    </row>
    <row r="154" spans="1:15" ht="12.75">
      <c r="A154" s="250"/>
      <c r="B154" s="253"/>
      <c r="C154" s="699" t="s">
        <v>954</v>
      </c>
      <c r="D154" s="700"/>
      <c r="E154" s="254">
        <v>0</v>
      </c>
      <c r="F154" s="255"/>
      <c r="G154" s="256"/>
      <c r="H154" s="257"/>
      <c r="I154" s="251"/>
      <c r="J154" s="258"/>
      <c r="K154" s="251"/>
      <c r="M154" s="252" t="s">
        <v>954</v>
      </c>
      <c r="O154" s="241"/>
    </row>
    <row r="155" spans="1:15" ht="12.75">
      <c r="A155" s="250"/>
      <c r="B155" s="253"/>
      <c r="C155" s="699" t="s">
        <v>950</v>
      </c>
      <c r="D155" s="700"/>
      <c r="E155" s="254">
        <v>0</v>
      </c>
      <c r="F155" s="255"/>
      <c r="G155" s="256"/>
      <c r="H155" s="257"/>
      <c r="I155" s="251"/>
      <c r="J155" s="258"/>
      <c r="K155" s="251"/>
      <c r="M155" s="252" t="s">
        <v>950</v>
      </c>
      <c r="O155" s="241"/>
    </row>
    <row r="156" spans="1:15" ht="12.75">
      <c r="A156" s="250"/>
      <c r="B156" s="253"/>
      <c r="C156" s="699" t="s">
        <v>993</v>
      </c>
      <c r="D156" s="700"/>
      <c r="E156" s="254">
        <v>4.8</v>
      </c>
      <c r="F156" s="255"/>
      <c r="G156" s="256"/>
      <c r="H156" s="257"/>
      <c r="I156" s="251"/>
      <c r="J156" s="258"/>
      <c r="K156" s="251"/>
      <c r="M156" s="252" t="s">
        <v>993</v>
      </c>
      <c r="O156" s="241"/>
    </row>
    <row r="157" spans="1:15" ht="12.75">
      <c r="A157" s="250"/>
      <c r="B157" s="253"/>
      <c r="C157" s="699" t="s">
        <v>996</v>
      </c>
      <c r="D157" s="700"/>
      <c r="E157" s="254">
        <v>58.08</v>
      </c>
      <c r="F157" s="255"/>
      <c r="G157" s="256"/>
      <c r="H157" s="257"/>
      <c r="I157" s="251"/>
      <c r="J157" s="258"/>
      <c r="K157" s="251"/>
      <c r="M157" s="252" t="s">
        <v>996</v>
      </c>
      <c r="O157" s="241"/>
    </row>
    <row r="158" spans="1:15" ht="12.75">
      <c r="A158" s="250"/>
      <c r="B158" s="253"/>
      <c r="C158" s="699" t="s">
        <v>995</v>
      </c>
      <c r="D158" s="700"/>
      <c r="E158" s="254">
        <v>53.28</v>
      </c>
      <c r="F158" s="255"/>
      <c r="G158" s="256"/>
      <c r="H158" s="257"/>
      <c r="I158" s="251"/>
      <c r="J158" s="258"/>
      <c r="K158" s="251"/>
      <c r="M158" s="252" t="s">
        <v>995</v>
      </c>
      <c r="O158" s="241"/>
    </row>
    <row r="159" spans="1:15" ht="12.75">
      <c r="A159" s="250"/>
      <c r="B159" s="253"/>
      <c r="C159" s="701" t="s">
        <v>113</v>
      </c>
      <c r="D159" s="700"/>
      <c r="E159" s="279">
        <v>116.16</v>
      </c>
      <c r="F159" s="255"/>
      <c r="G159" s="256"/>
      <c r="H159" s="257"/>
      <c r="I159" s="251"/>
      <c r="J159" s="258"/>
      <c r="K159" s="251"/>
      <c r="M159" s="252" t="s">
        <v>113</v>
      </c>
      <c r="O159" s="241"/>
    </row>
    <row r="160" spans="1:80" ht="12.75">
      <c r="A160" s="242">
        <v>29</v>
      </c>
      <c r="B160" s="243" t="s">
        <v>229</v>
      </c>
      <c r="C160" s="244" t="s">
        <v>230</v>
      </c>
      <c r="D160" s="245" t="s">
        <v>166</v>
      </c>
      <c r="E160" s="246">
        <v>1577.8</v>
      </c>
      <c r="F160" s="246">
        <v>57.6</v>
      </c>
      <c r="G160" s="247">
        <f>E160*F160</f>
        <v>90881.28</v>
      </c>
      <c r="H160" s="248">
        <v>0.00023</v>
      </c>
      <c r="I160" s="249">
        <f>E160*H160</f>
        <v>0.362894</v>
      </c>
      <c r="J160" s="248">
        <v>0</v>
      </c>
      <c r="K160" s="249">
        <f>E160*J160</f>
        <v>0</v>
      </c>
      <c r="O160" s="241">
        <v>2</v>
      </c>
      <c r="AA160" s="214">
        <v>1</v>
      </c>
      <c r="AB160" s="214">
        <v>1</v>
      </c>
      <c r="AC160" s="214">
        <v>1</v>
      </c>
      <c r="AZ160" s="214">
        <v>1</v>
      </c>
      <c r="BA160" s="214">
        <f>IF(AZ160=1,G160,0)</f>
        <v>90881.28</v>
      </c>
      <c r="BB160" s="214">
        <f>IF(AZ160=2,G160,0)</f>
        <v>0</v>
      </c>
      <c r="BC160" s="214">
        <f>IF(AZ160=3,G160,0)</f>
        <v>0</v>
      </c>
      <c r="BD160" s="214">
        <f>IF(AZ160=4,G160,0)</f>
        <v>0</v>
      </c>
      <c r="BE160" s="214">
        <f>IF(AZ160=5,G160,0)</f>
        <v>0</v>
      </c>
      <c r="CA160" s="241">
        <v>1</v>
      </c>
      <c r="CB160" s="241">
        <v>1</v>
      </c>
    </row>
    <row r="161" spans="1:15" ht="12.75">
      <c r="A161" s="250"/>
      <c r="B161" s="253"/>
      <c r="C161" s="699" t="s">
        <v>959</v>
      </c>
      <c r="D161" s="700"/>
      <c r="E161" s="254">
        <v>0</v>
      </c>
      <c r="F161" s="255"/>
      <c r="G161" s="256"/>
      <c r="H161" s="257"/>
      <c r="I161" s="251"/>
      <c r="J161" s="258"/>
      <c r="K161" s="251"/>
      <c r="M161" s="252" t="s">
        <v>959</v>
      </c>
      <c r="O161" s="241"/>
    </row>
    <row r="162" spans="1:15" ht="12.75">
      <c r="A162" s="250"/>
      <c r="B162" s="253"/>
      <c r="C162" s="699" t="s">
        <v>960</v>
      </c>
      <c r="D162" s="700"/>
      <c r="E162" s="254">
        <v>6.8</v>
      </c>
      <c r="F162" s="255"/>
      <c r="G162" s="256"/>
      <c r="H162" s="257"/>
      <c r="I162" s="251"/>
      <c r="J162" s="258"/>
      <c r="K162" s="251"/>
      <c r="M162" s="252" t="s">
        <v>960</v>
      </c>
      <c r="O162" s="241"/>
    </row>
    <row r="163" spans="1:15" ht="12.75">
      <c r="A163" s="250"/>
      <c r="B163" s="253"/>
      <c r="C163" s="699" t="s">
        <v>961</v>
      </c>
      <c r="D163" s="700"/>
      <c r="E163" s="254">
        <v>14.4</v>
      </c>
      <c r="F163" s="255"/>
      <c r="G163" s="256"/>
      <c r="H163" s="257"/>
      <c r="I163" s="251"/>
      <c r="J163" s="258"/>
      <c r="K163" s="251"/>
      <c r="M163" s="252" t="s">
        <v>961</v>
      </c>
      <c r="O163" s="241"/>
    </row>
    <row r="164" spans="1:15" ht="12.75">
      <c r="A164" s="250"/>
      <c r="B164" s="253"/>
      <c r="C164" s="699" t="s">
        <v>962</v>
      </c>
      <c r="D164" s="700"/>
      <c r="E164" s="254">
        <v>655.2</v>
      </c>
      <c r="F164" s="255"/>
      <c r="G164" s="256"/>
      <c r="H164" s="257"/>
      <c r="I164" s="251"/>
      <c r="J164" s="258"/>
      <c r="K164" s="251"/>
      <c r="M164" s="252" t="s">
        <v>962</v>
      </c>
      <c r="O164" s="241"/>
    </row>
    <row r="165" spans="1:15" ht="12.75">
      <c r="A165" s="250"/>
      <c r="B165" s="253"/>
      <c r="C165" s="699" t="s">
        <v>963</v>
      </c>
      <c r="D165" s="700"/>
      <c r="E165" s="254">
        <v>21.6</v>
      </c>
      <c r="F165" s="255"/>
      <c r="G165" s="256"/>
      <c r="H165" s="257"/>
      <c r="I165" s="251"/>
      <c r="J165" s="258"/>
      <c r="K165" s="251"/>
      <c r="M165" s="252" t="s">
        <v>963</v>
      </c>
      <c r="O165" s="241"/>
    </row>
    <row r="166" spans="1:15" ht="12.75">
      <c r="A166" s="250"/>
      <c r="B166" s="253"/>
      <c r="C166" s="699" t="s">
        <v>964</v>
      </c>
      <c r="D166" s="700"/>
      <c r="E166" s="254">
        <v>10.8</v>
      </c>
      <c r="F166" s="255"/>
      <c r="G166" s="256"/>
      <c r="H166" s="257"/>
      <c r="I166" s="251"/>
      <c r="J166" s="258"/>
      <c r="K166" s="251"/>
      <c r="M166" s="252" t="s">
        <v>964</v>
      </c>
      <c r="O166" s="241"/>
    </row>
    <row r="167" spans="1:15" ht="12.75">
      <c r="A167" s="250"/>
      <c r="B167" s="253"/>
      <c r="C167" s="699" t="s">
        <v>965</v>
      </c>
      <c r="D167" s="700"/>
      <c r="E167" s="254">
        <v>12</v>
      </c>
      <c r="F167" s="255"/>
      <c r="G167" s="256"/>
      <c r="H167" s="257"/>
      <c r="I167" s="251"/>
      <c r="J167" s="258"/>
      <c r="K167" s="251"/>
      <c r="M167" s="252" t="s">
        <v>965</v>
      </c>
      <c r="O167" s="241"/>
    </row>
    <row r="168" spans="1:15" ht="12.75">
      <c r="A168" s="250"/>
      <c r="B168" s="253"/>
      <c r="C168" s="699" t="s">
        <v>966</v>
      </c>
      <c r="D168" s="700"/>
      <c r="E168" s="254">
        <v>38.4</v>
      </c>
      <c r="F168" s="255"/>
      <c r="G168" s="256"/>
      <c r="H168" s="257"/>
      <c r="I168" s="251"/>
      <c r="J168" s="258"/>
      <c r="K168" s="251"/>
      <c r="M168" s="252" t="s">
        <v>966</v>
      </c>
      <c r="O168" s="241"/>
    </row>
    <row r="169" spans="1:15" ht="12.75">
      <c r="A169" s="250"/>
      <c r="B169" s="253"/>
      <c r="C169" s="699" t="s">
        <v>967</v>
      </c>
      <c r="D169" s="700"/>
      <c r="E169" s="254">
        <v>20.7</v>
      </c>
      <c r="F169" s="255"/>
      <c r="G169" s="256"/>
      <c r="H169" s="257"/>
      <c r="I169" s="251"/>
      <c r="J169" s="258"/>
      <c r="K169" s="251"/>
      <c r="M169" s="252" t="s">
        <v>967</v>
      </c>
      <c r="O169" s="241"/>
    </row>
    <row r="170" spans="1:15" ht="12.75">
      <c r="A170" s="250"/>
      <c r="B170" s="253"/>
      <c r="C170" s="699" t="s">
        <v>968</v>
      </c>
      <c r="D170" s="700"/>
      <c r="E170" s="254">
        <v>0</v>
      </c>
      <c r="F170" s="255"/>
      <c r="G170" s="256"/>
      <c r="H170" s="257"/>
      <c r="I170" s="251"/>
      <c r="J170" s="258"/>
      <c r="K170" s="251"/>
      <c r="M170" s="252" t="s">
        <v>968</v>
      </c>
      <c r="O170" s="241"/>
    </row>
    <row r="171" spans="1:15" ht="12.75">
      <c r="A171" s="250"/>
      <c r="B171" s="253"/>
      <c r="C171" s="699" t="s">
        <v>969</v>
      </c>
      <c r="D171" s="700"/>
      <c r="E171" s="254">
        <v>9</v>
      </c>
      <c r="F171" s="255"/>
      <c r="G171" s="256"/>
      <c r="H171" s="257"/>
      <c r="I171" s="251"/>
      <c r="J171" s="258"/>
      <c r="K171" s="251"/>
      <c r="M171" s="252" t="s">
        <v>969</v>
      </c>
      <c r="O171" s="241"/>
    </row>
    <row r="172" spans="1:15" ht="12.75">
      <c r="A172" s="250"/>
      <c r="B172" s="253"/>
      <c r="C172" s="701" t="s">
        <v>113</v>
      </c>
      <c r="D172" s="700"/>
      <c r="E172" s="279">
        <v>788.9000000000001</v>
      </c>
      <c r="F172" s="255"/>
      <c r="G172" s="256"/>
      <c r="H172" s="257"/>
      <c r="I172" s="251"/>
      <c r="J172" s="258"/>
      <c r="K172" s="251"/>
      <c r="M172" s="252" t="s">
        <v>113</v>
      </c>
      <c r="O172" s="241"/>
    </row>
    <row r="173" spans="1:15" ht="12.75">
      <c r="A173" s="250"/>
      <c r="B173" s="253"/>
      <c r="C173" s="699" t="s">
        <v>997</v>
      </c>
      <c r="D173" s="700"/>
      <c r="E173" s="254">
        <v>788.9</v>
      </c>
      <c r="F173" s="255"/>
      <c r="G173" s="256"/>
      <c r="H173" s="257"/>
      <c r="I173" s="251"/>
      <c r="J173" s="258"/>
      <c r="K173" s="251"/>
      <c r="M173" s="252" t="s">
        <v>997</v>
      </c>
      <c r="O173" s="241"/>
    </row>
    <row r="174" spans="1:80" ht="12.75">
      <c r="A174" s="242">
        <v>30</v>
      </c>
      <c r="B174" s="243" t="s">
        <v>243</v>
      </c>
      <c r="C174" s="244" t="s">
        <v>244</v>
      </c>
      <c r="D174" s="245" t="s">
        <v>106</v>
      </c>
      <c r="E174" s="246">
        <v>640.14</v>
      </c>
      <c r="F174" s="246">
        <v>35</v>
      </c>
      <c r="G174" s="247">
        <f>E174*F174</f>
        <v>22404.899999999998</v>
      </c>
      <c r="H174" s="248">
        <v>4E-05</v>
      </c>
      <c r="I174" s="249">
        <f>E174*H174</f>
        <v>0.025605600000000003</v>
      </c>
      <c r="J174" s="248">
        <v>0</v>
      </c>
      <c r="K174" s="249">
        <f>E174*J174</f>
        <v>0</v>
      </c>
      <c r="O174" s="241">
        <v>2</v>
      </c>
      <c r="AA174" s="214">
        <v>1</v>
      </c>
      <c r="AB174" s="214">
        <v>1</v>
      </c>
      <c r="AC174" s="214">
        <v>1</v>
      </c>
      <c r="AZ174" s="214">
        <v>1</v>
      </c>
      <c r="BA174" s="214">
        <f>IF(AZ174=1,G174,0)</f>
        <v>22404.899999999998</v>
      </c>
      <c r="BB174" s="214">
        <f>IF(AZ174=2,G174,0)</f>
        <v>0</v>
      </c>
      <c r="BC174" s="214">
        <f>IF(AZ174=3,G174,0)</f>
        <v>0</v>
      </c>
      <c r="BD174" s="214">
        <f>IF(AZ174=4,G174,0)</f>
        <v>0</v>
      </c>
      <c r="BE174" s="214">
        <f>IF(AZ174=5,G174,0)</f>
        <v>0</v>
      </c>
      <c r="CA174" s="241">
        <v>1</v>
      </c>
      <c r="CB174" s="241">
        <v>1</v>
      </c>
    </row>
    <row r="175" spans="1:15" ht="12.75">
      <c r="A175" s="250"/>
      <c r="B175" s="253"/>
      <c r="C175" s="699" t="s">
        <v>998</v>
      </c>
      <c r="D175" s="700"/>
      <c r="E175" s="254">
        <v>7.92</v>
      </c>
      <c r="F175" s="255"/>
      <c r="G175" s="256"/>
      <c r="H175" s="257"/>
      <c r="I175" s="251"/>
      <c r="J175" s="258"/>
      <c r="K175" s="251"/>
      <c r="M175" s="252" t="s">
        <v>998</v>
      </c>
      <c r="O175" s="241"/>
    </row>
    <row r="176" spans="1:15" ht="12.75">
      <c r="A176" s="250"/>
      <c r="B176" s="253"/>
      <c r="C176" s="699" t="s">
        <v>999</v>
      </c>
      <c r="D176" s="700"/>
      <c r="E176" s="254">
        <v>615.42</v>
      </c>
      <c r="F176" s="255"/>
      <c r="G176" s="256"/>
      <c r="H176" s="257"/>
      <c r="I176" s="251"/>
      <c r="J176" s="258"/>
      <c r="K176" s="251"/>
      <c r="M176" s="252" t="s">
        <v>999</v>
      </c>
      <c r="O176" s="241"/>
    </row>
    <row r="177" spans="1:15" ht="12.75">
      <c r="A177" s="250"/>
      <c r="B177" s="253"/>
      <c r="C177" s="699" t="s">
        <v>1000</v>
      </c>
      <c r="D177" s="700"/>
      <c r="E177" s="254">
        <v>14.4</v>
      </c>
      <c r="F177" s="255"/>
      <c r="G177" s="256"/>
      <c r="H177" s="257"/>
      <c r="I177" s="251"/>
      <c r="J177" s="258"/>
      <c r="K177" s="251"/>
      <c r="M177" s="252" t="s">
        <v>1000</v>
      </c>
      <c r="O177" s="241"/>
    </row>
    <row r="178" spans="1:15" ht="12.75">
      <c r="A178" s="250"/>
      <c r="B178" s="253"/>
      <c r="C178" s="699" t="s">
        <v>1001</v>
      </c>
      <c r="D178" s="700"/>
      <c r="E178" s="254">
        <v>2.4</v>
      </c>
      <c r="F178" s="255"/>
      <c r="G178" s="256"/>
      <c r="H178" s="257"/>
      <c r="I178" s="251"/>
      <c r="J178" s="258"/>
      <c r="K178" s="251"/>
      <c r="M178" s="252" t="s">
        <v>1001</v>
      </c>
      <c r="O178" s="241"/>
    </row>
    <row r="179" spans="1:80" ht="12.75">
      <c r="A179" s="242">
        <v>31</v>
      </c>
      <c r="B179" s="243" t="s">
        <v>1002</v>
      </c>
      <c r="C179" s="244" t="s">
        <v>1003</v>
      </c>
      <c r="D179" s="245" t="s">
        <v>147</v>
      </c>
      <c r="E179" s="246">
        <v>4</v>
      </c>
      <c r="F179" s="246">
        <v>467.5</v>
      </c>
      <c r="G179" s="247">
        <f>E179*F179</f>
        <v>1870</v>
      </c>
      <c r="H179" s="248">
        <v>0.0573</v>
      </c>
      <c r="I179" s="249">
        <f>E179*H179</f>
        <v>0.2292</v>
      </c>
      <c r="J179" s="248">
        <v>0</v>
      </c>
      <c r="K179" s="249">
        <f>E179*J179</f>
        <v>0</v>
      </c>
      <c r="O179" s="241">
        <v>2</v>
      </c>
      <c r="AA179" s="214">
        <v>1</v>
      </c>
      <c r="AB179" s="214">
        <v>1</v>
      </c>
      <c r="AC179" s="214">
        <v>1</v>
      </c>
      <c r="AZ179" s="214">
        <v>1</v>
      </c>
      <c r="BA179" s="214">
        <f>IF(AZ179=1,G179,0)</f>
        <v>1870</v>
      </c>
      <c r="BB179" s="214">
        <f>IF(AZ179=2,G179,0)</f>
        <v>0</v>
      </c>
      <c r="BC179" s="214">
        <f>IF(AZ179=3,G179,0)</f>
        <v>0</v>
      </c>
      <c r="BD179" s="214">
        <f>IF(AZ179=4,G179,0)</f>
        <v>0</v>
      </c>
      <c r="BE179" s="214">
        <f>IF(AZ179=5,G179,0)</f>
        <v>0</v>
      </c>
      <c r="CA179" s="241">
        <v>1</v>
      </c>
      <c r="CB179" s="241">
        <v>1</v>
      </c>
    </row>
    <row r="180" spans="1:80" ht="12.75">
      <c r="A180" s="242">
        <v>32</v>
      </c>
      <c r="B180" s="243" t="s">
        <v>1004</v>
      </c>
      <c r="C180" s="244" t="s">
        <v>1005</v>
      </c>
      <c r="D180" s="245" t="s">
        <v>106</v>
      </c>
      <c r="E180" s="246">
        <v>229.92</v>
      </c>
      <c r="F180" s="246">
        <v>36.4</v>
      </c>
      <c r="G180" s="247">
        <f>E180*F180</f>
        <v>8369.088</v>
      </c>
      <c r="H180" s="248">
        <v>0.00047</v>
      </c>
      <c r="I180" s="249">
        <f>E180*H180</f>
        <v>0.10806239999999999</v>
      </c>
      <c r="J180" s="248">
        <v>0</v>
      </c>
      <c r="K180" s="249">
        <f>E180*J180</f>
        <v>0</v>
      </c>
      <c r="O180" s="241">
        <v>2</v>
      </c>
      <c r="AA180" s="214">
        <v>1</v>
      </c>
      <c r="AB180" s="214">
        <v>1</v>
      </c>
      <c r="AC180" s="214">
        <v>1</v>
      </c>
      <c r="AZ180" s="214">
        <v>1</v>
      </c>
      <c r="BA180" s="214">
        <f>IF(AZ180=1,G180,0)</f>
        <v>8369.088</v>
      </c>
      <c r="BB180" s="214">
        <f>IF(AZ180=2,G180,0)</f>
        <v>0</v>
      </c>
      <c r="BC180" s="214">
        <f>IF(AZ180=3,G180,0)</f>
        <v>0</v>
      </c>
      <c r="BD180" s="214">
        <f>IF(AZ180=4,G180,0)</f>
        <v>0</v>
      </c>
      <c r="BE180" s="214">
        <f>IF(AZ180=5,G180,0)</f>
        <v>0</v>
      </c>
      <c r="CA180" s="241">
        <v>1</v>
      </c>
      <c r="CB180" s="241">
        <v>1</v>
      </c>
    </row>
    <row r="181" spans="1:15" ht="12.75">
      <c r="A181" s="250"/>
      <c r="B181" s="253"/>
      <c r="C181" s="699" t="s">
        <v>948</v>
      </c>
      <c r="D181" s="700"/>
      <c r="E181" s="254">
        <v>0</v>
      </c>
      <c r="F181" s="255"/>
      <c r="G181" s="256"/>
      <c r="H181" s="257"/>
      <c r="I181" s="251"/>
      <c r="J181" s="258"/>
      <c r="K181" s="251"/>
      <c r="M181" s="252" t="s">
        <v>948</v>
      </c>
      <c r="O181" s="241"/>
    </row>
    <row r="182" spans="1:15" ht="12.75">
      <c r="A182" s="250"/>
      <c r="B182" s="253"/>
      <c r="C182" s="699" t="s">
        <v>949</v>
      </c>
      <c r="D182" s="700"/>
      <c r="E182" s="254">
        <v>0</v>
      </c>
      <c r="F182" s="255"/>
      <c r="G182" s="256"/>
      <c r="H182" s="257"/>
      <c r="I182" s="251"/>
      <c r="J182" s="258"/>
      <c r="K182" s="251"/>
      <c r="M182" s="252" t="s">
        <v>949</v>
      </c>
      <c r="O182" s="241"/>
    </row>
    <row r="183" spans="1:15" ht="12.75">
      <c r="A183" s="250"/>
      <c r="B183" s="253"/>
      <c r="C183" s="699" t="s">
        <v>950</v>
      </c>
      <c r="D183" s="700"/>
      <c r="E183" s="254">
        <v>0</v>
      </c>
      <c r="F183" s="255"/>
      <c r="G183" s="256"/>
      <c r="H183" s="257"/>
      <c r="I183" s="251"/>
      <c r="J183" s="258"/>
      <c r="K183" s="251"/>
      <c r="M183" s="252" t="s">
        <v>950</v>
      </c>
      <c r="O183" s="241"/>
    </row>
    <row r="184" spans="1:15" ht="12.75">
      <c r="A184" s="250"/>
      <c r="B184" s="253"/>
      <c r="C184" s="699" t="s">
        <v>993</v>
      </c>
      <c r="D184" s="700"/>
      <c r="E184" s="254">
        <v>4.8</v>
      </c>
      <c r="F184" s="255"/>
      <c r="G184" s="256"/>
      <c r="H184" s="257"/>
      <c r="I184" s="251"/>
      <c r="J184" s="258"/>
      <c r="K184" s="251"/>
      <c r="M184" s="252" t="s">
        <v>993</v>
      </c>
      <c r="O184" s="241"/>
    </row>
    <row r="185" spans="1:15" ht="12.75">
      <c r="A185" s="250"/>
      <c r="B185" s="253"/>
      <c r="C185" s="699" t="s">
        <v>994</v>
      </c>
      <c r="D185" s="700"/>
      <c r="E185" s="254">
        <v>55.68</v>
      </c>
      <c r="F185" s="255"/>
      <c r="G185" s="256"/>
      <c r="H185" s="257"/>
      <c r="I185" s="251"/>
      <c r="J185" s="258"/>
      <c r="K185" s="251"/>
      <c r="M185" s="252" t="s">
        <v>994</v>
      </c>
      <c r="O185" s="241"/>
    </row>
    <row r="186" spans="1:15" ht="12.75">
      <c r="A186" s="250"/>
      <c r="B186" s="253"/>
      <c r="C186" s="699" t="s">
        <v>995</v>
      </c>
      <c r="D186" s="700"/>
      <c r="E186" s="254">
        <v>53.28</v>
      </c>
      <c r="F186" s="255"/>
      <c r="G186" s="256"/>
      <c r="H186" s="257"/>
      <c r="I186" s="251"/>
      <c r="J186" s="258"/>
      <c r="K186" s="251"/>
      <c r="M186" s="252" t="s">
        <v>995</v>
      </c>
      <c r="O186" s="241"/>
    </row>
    <row r="187" spans="1:15" ht="12.75">
      <c r="A187" s="250"/>
      <c r="B187" s="253"/>
      <c r="C187" s="701" t="s">
        <v>113</v>
      </c>
      <c r="D187" s="700"/>
      <c r="E187" s="279">
        <v>113.75999999999999</v>
      </c>
      <c r="F187" s="255"/>
      <c r="G187" s="256"/>
      <c r="H187" s="257"/>
      <c r="I187" s="251"/>
      <c r="J187" s="258"/>
      <c r="K187" s="251"/>
      <c r="M187" s="252" t="s">
        <v>113</v>
      </c>
      <c r="O187" s="241"/>
    </row>
    <row r="188" spans="1:15" ht="12.75">
      <c r="A188" s="250"/>
      <c r="B188" s="253"/>
      <c r="C188" s="699" t="s">
        <v>954</v>
      </c>
      <c r="D188" s="700"/>
      <c r="E188" s="254">
        <v>0</v>
      </c>
      <c r="F188" s="255"/>
      <c r="G188" s="256"/>
      <c r="H188" s="257"/>
      <c r="I188" s="251"/>
      <c r="J188" s="258"/>
      <c r="K188" s="251"/>
      <c r="M188" s="252" t="s">
        <v>954</v>
      </c>
      <c r="O188" s="241"/>
    </row>
    <row r="189" spans="1:15" ht="12.75">
      <c r="A189" s="250"/>
      <c r="B189" s="253"/>
      <c r="C189" s="699" t="s">
        <v>950</v>
      </c>
      <c r="D189" s="700"/>
      <c r="E189" s="254">
        <v>0</v>
      </c>
      <c r="F189" s="255"/>
      <c r="G189" s="256"/>
      <c r="H189" s="257"/>
      <c r="I189" s="251"/>
      <c r="J189" s="258"/>
      <c r="K189" s="251"/>
      <c r="M189" s="252" t="s">
        <v>950</v>
      </c>
      <c r="O189" s="241"/>
    </row>
    <row r="190" spans="1:15" ht="12.75">
      <c r="A190" s="250"/>
      <c r="B190" s="253"/>
      <c r="C190" s="699" t="s">
        <v>993</v>
      </c>
      <c r="D190" s="700"/>
      <c r="E190" s="254">
        <v>4.8</v>
      </c>
      <c r="F190" s="255"/>
      <c r="G190" s="256"/>
      <c r="H190" s="257"/>
      <c r="I190" s="251"/>
      <c r="J190" s="258"/>
      <c r="K190" s="251"/>
      <c r="M190" s="252" t="s">
        <v>993</v>
      </c>
      <c r="O190" s="241"/>
    </row>
    <row r="191" spans="1:15" ht="12.75">
      <c r="A191" s="250"/>
      <c r="B191" s="253"/>
      <c r="C191" s="699" t="s">
        <v>996</v>
      </c>
      <c r="D191" s="700"/>
      <c r="E191" s="254">
        <v>58.08</v>
      </c>
      <c r="F191" s="255"/>
      <c r="G191" s="256"/>
      <c r="H191" s="257"/>
      <c r="I191" s="251"/>
      <c r="J191" s="258"/>
      <c r="K191" s="251"/>
      <c r="M191" s="252" t="s">
        <v>996</v>
      </c>
      <c r="O191" s="241"/>
    </row>
    <row r="192" spans="1:15" ht="12.75">
      <c r="A192" s="250"/>
      <c r="B192" s="253"/>
      <c r="C192" s="699" t="s">
        <v>995</v>
      </c>
      <c r="D192" s="700"/>
      <c r="E192" s="254">
        <v>53.28</v>
      </c>
      <c r="F192" s="255"/>
      <c r="G192" s="256"/>
      <c r="H192" s="257"/>
      <c r="I192" s="251"/>
      <c r="J192" s="258"/>
      <c r="K192" s="251"/>
      <c r="M192" s="252" t="s">
        <v>995</v>
      </c>
      <c r="O192" s="241"/>
    </row>
    <row r="193" spans="1:15" ht="12.75">
      <c r="A193" s="250"/>
      <c r="B193" s="253"/>
      <c r="C193" s="701" t="s">
        <v>113</v>
      </c>
      <c r="D193" s="700"/>
      <c r="E193" s="279">
        <v>116.16</v>
      </c>
      <c r="F193" s="255"/>
      <c r="G193" s="256"/>
      <c r="H193" s="257"/>
      <c r="I193" s="251"/>
      <c r="J193" s="258"/>
      <c r="K193" s="251"/>
      <c r="M193" s="252" t="s">
        <v>113</v>
      </c>
      <c r="O193" s="241"/>
    </row>
    <row r="194" spans="1:80" ht="12.75">
      <c r="A194" s="242">
        <v>33</v>
      </c>
      <c r="B194" s="243" t="s">
        <v>1006</v>
      </c>
      <c r="C194" s="244" t="s">
        <v>1007</v>
      </c>
      <c r="D194" s="245" t="s">
        <v>147</v>
      </c>
      <c r="E194" s="246">
        <v>10</v>
      </c>
      <c r="F194" s="246">
        <v>106</v>
      </c>
      <c r="G194" s="247">
        <f>E194*F194</f>
        <v>1060</v>
      </c>
      <c r="H194" s="248">
        <v>0.00494</v>
      </c>
      <c r="I194" s="249">
        <f>E194*H194</f>
        <v>0.0494</v>
      </c>
      <c r="J194" s="248">
        <v>0</v>
      </c>
      <c r="K194" s="249">
        <f>E194*J194</f>
        <v>0</v>
      </c>
      <c r="O194" s="241">
        <v>2</v>
      </c>
      <c r="AA194" s="214">
        <v>1</v>
      </c>
      <c r="AB194" s="214">
        <v>1</v>
      </c>
      <c r="AC194" s="214">
        <v>1</v>
      </c>
      <c r="AZ194" s="214">
        <v>1</v>
      </c>
      <c r="BA194" s="214">
        <f>IF(AZ194=1,G194,0)</f>
        <v>1060</v>
      </c>
      <c r="BB194" s="214">
        <f>IF(AZ194=2,G194,0)</f>
        <v>0</v>
      </c>
      <c r="BC194" s="214">
        <f>IF(AZ194=3,G194,0)</f>
        <v>0</v>
      </c>
      <c r="BD194" s="214">
        <f>IF(AZ194=4,G194,0)</f>
        <v>0</v>
      </c>
      <c r="BE194" s="214">
        <f>IF(AZ194=5,G194,0)</f>
        <v>0</v>
      </c>
      <c r="CA194" s="241">
        <v>1</v>
      </c>
      <c r="CB194" s="241">
        <v>1</v>
      </c>
    </row>
    <row r="195" spans="1:15" ht="12.75">
      <c r="A195" s="250"/>
      <c r="B195" s="253"/>
      <c r="C195" s="699" t="s">
        <v>1008</v>
      </c>
      <c r="D195" s="700"/>
      <c r="E195" s="254">
        <v>5</v>
      </c>
      <c r="F195" s="255"/>
      <c r="G195" s="256"/>
      <c r="H195" s="257"/>
      <c r="I195" s="251"/>
      <c r="J195" s="258"/>
      <c r="K195" s="251"/>
      <c r="M195" s="252" t="s">
        <v>1008</v>
      </c>
      <c r="O195" s="241"/>
    </row>
    <row r="196" spans="1:15" ht="12.75">
      <c r="A196" s="250"/>
      <c r="B196" s="253"/>
      <c r="C196" s="699" t="s">
        <v>1009</v>
      </c>
      <c r="D196" s="700"/>
      <c r="E196" s="254">
        <v>5</v>
      </c>
      <c r="F196" s="255"/>
      <c r="G196" s="256"/>
      <c r="H196" s="257"/>
      <c r="I196" s="251"/>
      <c r="J196" s="258"/>
      <c r="K196" s="251"/>
      <c r="M196" s="252" t="s">
        <v>1009</v>
      </c>
      <c r="O196" s="241"/>
    </row>
    <row r="197" spans="1:80" ht="12.75">
      <c r="A197" s="242">
        <v>34</v>
      </c>
      <c r="B197" s="243" t="s">
        <v>1010</v>
      </c>
      <c r="C197" s="244" t="s">
        <v>1011</v>
      </c>
      <c r="D197" s="245" t="s">
        <v>147</v>
      </c>
      <c r="E197" s="246">
        <v>34</v>
      </c>
      <c r="F197" s="246">
        <v>150.5</v>
      </c>
      <c r="G197" s="247">
        <f>E197*F197</f>
        <v>5117</v>
      </c>
      <c r="H197" s="248">
        <v>0.01374</v>
      </c>
      <c r="I197" s="249">
        <f>E197*H197</f>
        <v>0.46716</v>
      </c>
      <c r="J197" s="248">
        <v>0</v>
      </c>
      <c r="K197" s="249">
        <f>E197*J197</f>
        <v>0</v>
      </c>
      <c r="O197" s="241">
        <v>2</v>
      </c>
      <c r="AA197" s="214">
        <v>1</v>
      </c>
      <c r="AB197" s="214">
        <v>1</v>
      </c>
      <c r="AC197" s="214">
        <v>1</v>
      </c>
      <c r="AZ197" s="214">
        <v>1</v>
      </c>
      <c r="BA197" s="214">
        <f>IF(AZ197=1,G197,0)</f>
        <v>5117</v>
      </c>
      <c r="BB197" s="214">
        <f>IF(AZ197=2,G197,0)</f>
        <v>0</v>
      </c>
      <c r="BC197" s="214">
        <f>IF(AZ197=3,G197,0)</f>
        <v>0</v>
      </c>
      <c r="BD197" s="214">
        <f>IF(AZ197=4,G197,0)</f>
        <v>0</v>
      </c>
      <c r="BE197" s="214">
        <f>IF(AZ197=5,G197,0)</f>
        <v>0</v>
      </c>
      <c r="CA197" s="241">
        <v>1</v>
      </c>
      <c r="CB197" s="241">
        <v>1</v>
      </c>
    </row>
    <row r="198" spans="1:15" ht="12.75">
      <c r="A198" s="250"/>
      <c r="B198" s="253"/>
      <c r="C198" s="699" t="s">
        <v>1012</v>
      </c>
      <c r="D198" s="700"/>
      <c r="E198" s="254">
        <v>14</v>
      </c>
      <c r="F198" s="255"/>
      <c r="G198" s="256"/>
      <c r="H198" s="257"/>
      <c r="I198" s="251"/>
      <c r="J198" s="258"/>
      <c r="K198" s="251"/>
      <c r="M198" s="252" t="s">
        <v>1012</v>
      </c>
      <c r="O198" s="241"/>
    </row>
    <row r="199" spans="1:15" ht="12.75">
      <c r="A199" s="250"/>
      <c r="B199" s="253"/>
      <c r="C199" s="699" t="s">
        <v>1013</v>
      </c>
      <c r="D199" s="700"/>
      <c r="E199" s="254">
        <v>20</v>
      </c>
      <c r="F199" s="255"/>
      <c r="G199" s="256"/>
      <c r="H199" s="257"/>
      <c r="I199" s="251"/>
      <c r="J199" s="258"/>
      <c r="K199" s="251"/>
      <c r="M199" s="252" t="s">
        <v>1013</v>
      </c>
      <c r="O199" s="241"/>
    </row>
    <row r="200" spans="1:80" ht="12.75">
      <c r="A200" s="242">
        <v>35</v>
      </c>
      <c r="B200" s="243" t="s">
        <v>257</v>
      </c>
      <c r="C200" s="244" t="s">
        <v>258</v>
      </c>
      <c r="D200" s="245" t="s">
        <v>147</v>
      </c>
      <c r="E200" s="246">
        <v>30</v>
      </c>
      <c r="F200" s="246">
        <v>364</v>
      </c>
      <c r="G200" s="247">
        <f>E200*F200</f>
        <v>10920</v>
      </c>
      <c r="H200" s="248">
        <v>0.04543</v>
      </c>
      <c r="I200" s="249">
        <f>E200*H200</f>
        <v>1.3629</v>
      </c>
      <c r="J200" s="248">
        <v>0</v>
      </c>
      <c r="K200" s="249">
        <f>E200*J200</f>
        <v>0</v>
      </c>
      <c r="O200" s="241">
        <v>2</v>
      </c>
      <c r="AA200" s="214">
        <v>1</v>
      </c>
      <c r="AB200" s="214">
        <v>1</v>
      </c>
      <c r="AC200" s="214">
        <v>1</v>
      </c>
      <c r="AZ200" s="214">
        <v>1</v>
      </c>
      <c r="BA200" s="214">
        <f>IF(AZ200=1,G200,0)</f>
        <v>10920</v>
      </c>
      <c r="BB200" s="214">
        <f>IF(AZ200=2,G200,0)</f>
        <v>0</v>
      </c>
      <c r="BC200" s="214">
        <f>IF(AZ200=3,G200,0)</f>
        <v>0</v>
      </c>
      <c r="BD200" s="214">
        <f>IF(AZ200=4,G200,0)</f>
        <v>0</v>
      </c>
      <c r="BE200" s="214">
        <f>IF(AZ200=5,G200,0)</f>
        <v>0</v>
      </c>
      <c r="CA200" s="241">
        <v>1</v>
      </c>
      <c r="CB200" s="241">
        <v>1</v>
      </c>
    </row>
    <row r="201" spans="1:80" ht="12.75">
      <c r="A201" s="242">
        <v>36</v>
      </c>
      <c r="B201" s="243" t="s">
        <v>1014</v>
      </c>
      <c r="C201" s="244" t="s">
        <v>1015</v>
      </c>
      <c r="D201" s="245" t="s">
        <v>166</v>
      </c>
      <c r="E201" s="246">
        <v>1577.8</v>
      </c>
      <c r="F201" s="246">
        <v>53.1</v>
      </c>
      <c r="G201" s="247">
        <f>E201*F201</f>
        <v>83781.18</v>
      </c>
      <c r="H201" s="248">
        <v>0.00431</v>
      </c>
      <c r="I201" s="249">
        <f>E201*H201</f>
        <v>6.800317999999999</v>
      </c>
      <c r="J201" s="248">
        <v>0</v>
      </c>
      <c r="K201" s="249">
        <f>E201*J201</f>
        <v>0</v>
      </c>
      <c r="O201" s="241">
        <v>2</v>
      </c>
      <c r="AA201" s="214">
        <v>1</v>
      </c>
      <c r="AB201" s="214">
        <v>1</v>
      </c>
      <c r="AC201" s="214">
        <v>1</v>
      </c>
      <c r="AZ201" s="214">
        <v>1</v>
      </c>
      <c r="BA201" s="214">
        <f>IF(AZ201=1,G201,0)</f>
        <v>83781.18</v>
      </c>
      <c r="BB201" s="214">
        <f>IF(AZ201=2,G201,0)</f>
        <v>0</v>
      </c>
      <c r="BC201" s="214">
        <f>IF(AZ201=3,G201,0)</f>
        <v>0</v>
      </c>
      <c r="BD201" s="214">
        <f>IF(AZ201=4,G201,0)</f>
        <v>0</v>
      </c>
      <c r="BE201" s="214">
        <f>IF(AZ201=5,G201,0)</f>
        <v>0</v>
      </c>
      <c r="CA201" s="241">
        <v>1</v>
      </c>
      <c r="CB201" s="241">
        <v>1</v>
      </c>
    </row>
    <row r="202" spans="1:15" ht="12.75">
      <c r="A202" s="250"/>
      <c r="B202" s="253"/>
      <c r="C202" s="699" t="s">
        <v>959</v>
      </c>
      <c r="D202" s="700"/>
      <c r="E202" s="254">
        <v>0</v>
      </c>
      <c r="F202" s="255"/>
      <c r="G202" s="256"/>
      <c r="H202" s="257"/>
      <c r="I202" s="251"/>
      <c r="J202" s="258"/>
      <c r="K202" s="251"/>
      <c r="M202" s="252" t="s">
        <v>959</v>
      </c>
      <c r="O202" s="241"/>
    </row>
    <row r="203" spans="1:15" ht="12.75">
      <c r="A203" s="250"/>
      <c r="B203" s="253"/>
      <c r="C203" s="699" t="s">
        <v>960</v>
      </c>
      <c r="D203" s="700"/>
      <c r="E203" s="254">
        <v>6.8</v>
      </c>
      <c r="F203" s="255"/>
      <c r="G203" s="256"/>
      <c r="H203" s="257"/>
      <c r="I203" s="251"/>
      <c r="J203" s="258"/>
      <c r="K203" s="251"/>
      <c r="M203" s="252" t="s">
        <v>960</v>
      </c>
      <c r="O203" s="241"/>
    </row>
    <row r="204" spans="1:15" ht="12.75">
      <c r="A204" s="250"/>
      <c r="B204" s="253"/>
      <c r="C204" s="699" t="s">
        <v>961</v>
      </c>
      <c r="D204" s="700"/>
      <c r="E204" s="254">
        <v>14.4</v>
      </c>
      <c r="F204" s="255"/>
      <c r="G204" s="256"/>
      <c r="H204" s="257"/>
      <c r="I204" s="251"/>
      <c r="J204" s="258"/>
      <c r="K204" s="251"/>
      <c r="M204" s="252" t="s">
        <v>961</v>
      </c>
      <c r="O204" s="241"/>
    </row>
    <row r="205" spans="1:15" ht="12.75">
      <c r="A205" s="250"/>
      <c r="B205" s="253"/>
      <c r="C205" s="699" t="s">
        <v>962</v>
      </c>
      <c r="D205" s="700"/>
      <c r="E205" s="254">
        <v>655.2</v>
      </c>
      <c r="F205" s="255"/>
      <c r="G205" s="256"/>
      <c r="H205" s="257"/>
      <c r="I205" s="251"/>
      <c r="J205" s="258"/>
      <c r="K205" s="251"/>
      <c r="M205" s="252" t="s">
        <v>962</v>
      </c>
      <c r="O205" s="241"/>
    </row>
    <row r="206" spans="1:15" ht="12.75">
      <c r="A206" s="250"/>
      <c r="B206" s="253"/>
      <c r="C206" s="699" t="s">
        <v>963</v>
      </c>
      <c r="D206" s="700"/>
      <c r="E206" s="254">
        <v>21.6</v>
      </c>
      <c r="F206" s="255"/>
      <c r="G206" s="256"/>
      <c r="H206" s="257"/>
      <c r="I206" s="251"/>
      <c r="J206" s="258"/>
      <c r="K206" s="251"/>
      <c r="M206" s="252" t="s">
        <v>963</v>
      </c>
      <c r="O206" s="241"/>
    </row>
    <row r="207" spans="1:15" ht="12.75">
      <c r="A207" s="250"/>
      <c r="B207" s="253"/>
      <c r="C207" s="699" t="s">
        <v>964</v>
      </c>
      <c r="D207" s="700"/>
      <c r="E207" s="254">
        <v>10.8</v>
      </c>
      <c r="F207" s="255"/>
      <c r="G207" s="256"/>
      <c r="H207" s="257"/>
      <c r="I207" s="251"/>
      <c r="J207" s="258"/>
      <c r="K207" s="251"/>
      <c r="M207" s="252" t="s">
        <v>964</v>
      </c>
      <c r="O207" s="241"/>
    </row>
    <row r="208" spans="1:15" ht="12.75">
      <c r="A208" s="250"/>
      <c r="B208" s="253"/>
      <c r="C208" s="699" t="s">
        <v>965</v>
      </c>
      <c r="D208" s="700"/>
      <c r="E208" s="254">
        <v>12</v>
      </c>
      <c r="F208" s="255"/>
      <c r="G208" s="256"/>
      <c r="H208" s="257"/>
      <c r="I208" s="251"/>
      <c r="J208" s="258"/>
      <c r="K208" s="251"/>
      <c r="M208" s="252" t="s">
        <v>965</v>
      </c>
      <c r="O208" s="241"/>
    </row>
    <row r="209" spans="1:15" ht="12.75">
      <c r="A209" s="250"/>
      <c r="B209" s="253"/>
      <c r="C209" s="699" t="s">
        <v>966</v>
      </c>
      <c r="D209" s="700"/>
      <c r="E209" s="254">
        <v>38.4</v>
      </c>
      <c r="F209" s="255"/>
      <c r="G209" s="256"/>
      <c r="H209" s="257"/>
      <c r="I209" s="251"/>
      <c r="J209" s="258"/>
      <c r="K209" s="251"/>
      <c r="M209" s="252" t="s">
        <v>966</v>
      </c>
      <c r="O209" s="241"/>
    </row>
    <row r="210" spans="1:15" ht="12.75">
      <c r="A210" s="250"/>
      <c r="B210" s="253"/>
      <c r="C210" s="699" t="s">
        <v>967</v>
      </c>
      <c r="D210" s="700"/>
      <c r="E210" s="254">
        <v>20.7</v>
      </c>
      <c r="F210" s="255"/>
      <c r="G210" s="256"/>
      <c r="H210" s="257"/>
      <c r="I210" s="251"/>
      <c r="J210" s="258"/>
      <c r="K210" s="251"/>
      <c r="M210" s="252" t="s">
        <v>967</v>
      </c>
      <c r="O210" s="241"/>
    </row>
    <row r="211" spans="1:15" ht="12.75">
      <c r="A211" s="250"/>
      <c r="B211" s="253"/>
      <c r="C211" s="699" t="s">
        <v>968</v>
      </c>
      <c r="D211" s="700"/>
      <c r="E211" s="254">
        <v>0</v>
      </c>
      <c r="F211" s="255"/>
      <c r="G211" s="256"/>
      <c r="H211" s="257"/>
      <c r="I211" s="251"/>
      <c r="J211" s="258"/>
      <c r="K211" s="251"/>
      <c r="M211" s="252" t="s">
        <v>968</v>
      </c>
      <c r="O211" s="241"/>
    </row>
    <row r="212" spans="1:15" ht="12.75">
      <c r="A212" s="250"/>
      <c r="B212" s="253"/>
      <c r="C212" s="699" t="s">
        <v>969</v>
      </c>
      <c r="D212" s="700"/>
      <c r="E212" s="254">
        <v>9</v>
      </c>
      <c r="F212" s="255"/>
      <c r="G212" s="256"/>
      <c r="H212" s="257"/>
      <c r="I212" s="251"/>
      <c r="J212" s="258"/>
      <c r="K212" s="251"/>
      <c r="M212" s="252" t="s">
        <v>969</v>
      </c>
      <c r="O212" s="241"/>
    </row>
    <row r="213" spans="1:15" ht="12.75">
      <c r="A213" s="250"/>
      <c r="B213" s="253"/>
      <c r="C213" s="701" t="s">
        <v>113</v>
      </c>
      <c r="D213" s="700"/>
      <c r="E213" s="279">
        <v>788.9000000000001</v>
      </c>
      <c r="F213" s="255"/>
      <c r="G213" s="256"/>
      <c r="H213" s="257"/>
      <c r="I213" s="251"/>
      <c r="J213" s="258"/>
      <c r="K213" s="251"/>
      <c r="M213" s="252" t="s">
        <v>113</v>
      </c>
      <c r="O213" s="241"/>
    </row>
    <row r="214" spans="1:15" ht="12.75">
      <c r="A214" s="250"/>
      <c r="B214" s="253"/>
      <c r="C214" s="699" t="s">
        <v>997</v>
      </c>
      <c r="D214" s="700"/>
      <c r="E214" s="254">
        <v>788.9</v>
      </c>
      <c r="F214" s="255"/>
      <c r="G214" s="256"/>
      <c r="H214" s="257"/>
      <c r="I214" s="251"/>
      <c r="J214" s="258"/>
      <c r="K214" s="251"/>
      <c r="M214" s="252" t="s">
        <v>997</v>
      </c>
      <c r="O214" s="241"/>
    </row>
    <row r="215" spans="1:80" ht="22.5">
      <c r="A215" s="242">
        <v>37</v>
      </c>
      <c r="B215" s="243" t="s">
        <v>1016</v>
      </c>
      <c r="C215" s="244" t="s">
        <v>442</v>
      </c>
      <c r="D215" s="245" t="s">
        <v>106</v>
      </c>
      <c r="E215" s="246">
        <v>229.92</v>
      </c>
      <c r="F215" s="246">
        <v>175.5</v>
      </c>
      <c r="G215" s="247">
        <f>E215*F215</f>
        <v>40350.96</v>
      </c>
      <c r="H215" s="248">
        <v>0.00367</v>
      </c>
      <c r="I215" s="249">
        <f>E215*H215</f>
        <v>0.8438064</v>
      </c>
      <c r="J215" s="248">
        <v>0</v>
      </c>
      <c r="K215" s="249">
        <f>E215*J215</f>
        <v>0</v>
      </c>
      <c r="O215" s="241">
        <v>2</v>
      </c>
      <c r="AA215" s="214">
        <v>1</v>
      </c>
      <c r="AB215" s="214">
        <v>1</v>
      </c>
      <c r="AC215" s="214">
        <v>1</v>
      </c>
      <c r="AZ215" s="214">
        <v>1</v>
      </c>
      <c r="BA215" s="214">
        <f>IF(AZ215=1,G215,0)</f>
        <v>40350.96</v>
      </c>
      <c r="BB215" s="214">
        <f>IF(AZ215=2,G215,0)</f>
        <v>0</v>
      </c>
      <c r="BC215" s="214">
        <f>IF(AZ215=3,G215,0)</f>
        <v>0</v>
      </c>
      <c r="BD215" s="214">
        <f>IF(AZ215=4,G215,0)</f>
        <v>0</v>
      </c>
      <c r="BE215" s="214">
        <f>IF(AZ215=5,G215,0)</f>
        <v>0</v>
      </c>
      <c r="CA215" s="241">
        <v>1</v>
      </c>
      <c r="CB215" s="241">
        <v>1</v>
      </c>
    </row>
    <row r="216" spans="1:15" ht="12.75">
      <c r="A216" s="250"/>
      <c r="B216" s="253"/>
      <c r="C216" s="699" t="s">
        <v>948</v>
      </c>
      <c r="D216" s="700"/>
      <c r="E216" s="254">
        <v>0</v>
      </c>
      <c r="F216" s="255"/>
      <c r="G216" s="256"/>
      <c r="H216" s="257"/>
      <c r="I216" s="251"/>
      <c r="J216" s="258"/>
      <c r="K216" s="251"/>
      <c r="M216" s="252" t="s">
        <v>948</v>
      </c>
      <c r="O216" s="241"/>
    </row>
    <row r="217" spans="1:15" ht="12.75">
      <c r="A217" s="250"/>
      <c r="B217" s="253"/>
      <c r="C217" s="699" t="s">
        <v>949</v>
      </c>
      <c r="D217" s="700"/>
      <c r="E217" s="254">
        <v>0</v>
      </c>
      <c r="F217" s="255"/>
      <c r="G217" s="256"/>
      <c r="H217" s="257"/>
      <c r="I217" s="251"/>
      <c r="J217" s="258"/>
      <c r="K217" s="251"/>
      <c r="M217" s="252" t="s">
        <v>949</v>
      </c>
      <c r="O217" s="241"/>
    </row>
    <row r="218" spans="1:15" ht="12.75">
      <c r="A218" s="250"/>
      <c r="B218" s="253"/>
      <c r="C218" s="699" t="s">
        <v>950</v>
      </c>
      <c r="D218" s="700"/>
      <c r="E218" s="254">
        <v>0</v>
      </c>
      <c r="F218" s="255"/>
      <c r="G218" s="256"/>
      <c r="H218" s="257"/>
      <c r="I218" s="251"/>
      <c r="J218" s="258"/>
      <c r="K218" s="251"/>
      <c r="M218" s="252" t="s">
        <v>950</v>
      </c>
      <c r="O218" s="241"/>
    </row>
    <row r="219" spans="1:15" ht="12.75">
      <c r="A219" s="250"/>
      <c r="B219" s="253"/>
      <c r="C219" s="699" t="s">
        <v>993</v>
      </c>
      <c r="D219" s="700"/>
      <c r="E219" s="254">
        <v>4.8</v>
      </c>
      <c r="F219" s="255"/>
      <c r="G219" s="256"/>
      <c r="H219" s="257"/>
      <c r="I219" s="251"/>
      <c r="J219" s="258"/>
      <c r="K219" s="251"/>
      <c r="M219" s="252" t="s">
        <v>993</v>
      </c>
      <c r="O219" s="241"/>
    </row>
    <row r="220" spans="1:15" ht="12.75">
      <c r="A220" s="250"/>
      <c r="B220" s="253"/>
      <c r="C220" s="699" t="s">
        <v>994</v>
      </c>
      <c r="D220" s="700"/>
      <c r="E220" s="254">
        <v>55.68</v>
      </c>
      <c r="F220" s="255"/>
      <c r="G220" s="256"/>
      <c r="H220" s="257"/>
      <c r="I220" s="251"/>
      <c r="J220" s="258"/>
      <c r="K220" s="251"/>
      <c r="M220" s="252" t="s">
        <v>994</v>
      </c>
      <c r="O220" s="241"/>
    </row>
    <row r="221" spans="1:15" ht="12.75">
      <c r="A221" s="250"/>
      <c r="B221" s="253"/>
      <c r="C221" s="699" t="s">
        <v>995</v>
      </c>
      <c r="D221" s="700"/>
      <c r="E221" s="254">
        <v>53.28</v>
      </c>
      <c r="F221" s="255"/>
      <c r="G221" s="256"/>
      <c r="H221" s="257"/>
      <c r="I221" s="251"/>
      <c r="J221" s="258"/>
      <c r="K221" s="251"/>
      <c r="M221" s="252" t="s">
        <v>995</v>
      </c>
      <c r="O221" s="241"/>
    </row>
    <row r="222" spans="1:15" ht="12.75">
      <c r="A222" s="250"/>
      <c r="B222" s="253"/>
      <c r="C222" s="701" t="s">
        <v>113</v>
      </c>
      <c r="D222" s="700"/>
      <c r="E222" s="279">
        <v>113.75999999999999</v>
      </c>
      <c r="F222" s="255"/>
      <c r="G222" s="256"/>
      <c r="H222" s="257"/>
      <c r="I222" s="251"/>
      <c r="J222" s="258"/>
      <c r="K222" s="251"/>
      <c r="M222" s="252" t="s">
        <v>113</v>
      </c>
      <c r="O222" s="241"/>
    </row>
    <row r="223" spans="1:15" ht="12.75">
      <c r="A223" s="250"/>
      <c r="B223" s="253"/>
      <c r="C223" s="699" t="s">
        <v>954</v>
      </c>
      <c r="D223" s="700"/>
      <c r="E223" s="254">
        <v>0</v>
      </c>
      <c r="F223" s="255"/>
      <c r="G223" s="256"/>
      <c r="H223" s="257"/>
      <c r="I223" s="251"/>
      <c r="J223" s="258"/>
      <c r="K223" s="251"/>
      <c r="M223" s="252" t="s">
        <v>954</v>
      </c>
      <c r="O223" s="241"/>
    </row>
    <row r="224" spans="1:15" ht="12.75">
      <c r="A224" s="250"/>
      <c r="B224" s="253"/>
      <c r="C224" s="699" t="s">
        <v>950</v>
      </c>
      <c r="D224" s="700"/>
      <c r="E224" s="254">
        <v>0</v>
      </c>
      <c r="F224" s="255"/>
      <c r="G224" s="256"/>
      <c r="H224" s="257"/>
      <c r="I224" s="251"/>
      <c r="J224" s="258"/>
      <c r="K224" s="251"/>
      <c r="M224" s="252" t="s">
        <v>950</v>
      </c>
      <c r="O224" s="241"/>
    </row>
    <row r="225" spans="1:15" ht="12.75">
      <c r="A225" s="250"/>
      <c r="B225" s="253"/>
      <c r="C225" s="699" t="s">
        <v>993</v>
      </c>
      <c r="D225" s="700"/>
      <c r="E225" s="254">
        <v>4.8</v>
      </c>
      <c r="F225" s="255"/>
      <c r="G225" s="256"/>
      <c r="H225" s="257"/>
      <c r="I225" s="251"/>
      <c r="J225" s="258"/>
      <c r="K225" s="251"/>
      <c r="M225" s="252" t="s">
        <v>993</v>
      </c>
      <c r="O225" s="241"/>
    </row>
    <row r="226" spans="1:15" ht="12.75">
      <c r="A226" s="250"/>
      <c r="B226" s="253"/>
      <c r="C226" s="699" t="s">
        <v>996</v>
      </c>
      <c r="D226" s="700"/>
      <c r="E226" s="254">
        <v>58.08</v>
      </c>
      <c r="F226" s="255"/>
      <c r="G226" s="256"/>
      <c r="H226" s="257"/>
      <c r="I226" s="251"/>
      <c r="J226" s="258"/>
      <c r="K226" s="251"/>
      <c r="M226" s="252" t="s">
        <v>996</v>
      </c>
      <c r="O226" s="241"/>
    </row>
    <row r="227" spans="1:15" ht="12.75">
      <c r="A227" s="250"/>
      <c r="B227" s="253"/>
      <c r="C227" s="699" t="s">
        <v>995</v>
      </c>
      <c r="D227" s="700"/>
      <c r="E227" s="254">
        <v>53.28</v>
      </c>
      <c r="F227" s="255"/>
      <c r="G227" s="256"/>
      <c r="H227" s="257"/>
      <c r="I227" s="251"/>
      <c r="J227" s="258"/>
      <c r="K227" s="251"/>
      <c r="M227" s="252" t="s">
        <v>995</v>
      </c>
      <c r="O227" s="241"/>
    </row>
    <row r="228" spans="1:15" ht="12.75">
      <c r="A228" s="250"/>
      <c r="B228" s="253"/>
      <c r="C228" s="701" t="s">
        <v>113</v>
      </c>
      <c r="D228" s="700"/>
      <c r="E228" s="279">
        <v>116.16</v>
      </c>
      <c r="F228" s="255"/>
      <c r="G228" s="256"/>
      <c r="H228" s="257"/>
      <c r="I228" s="251"/>
      <c r="J228" s="258"/>
      <c r="K228" s="251"/>
      <c r="M228" s="252" t="s">
        <v>113</v>
      </c>
      <c r="O228" s="241"/>
    </row>
    <row r="229" spans="1:57" ht="12.75">
      <c r="A229" s="259"/>
      <c r="B229" s="260" t="s">
        <v>96</v>
      </c>
      <c r="C229" s="261" t="s">
        <v>228</v>
      </c>
      <c r="D229" s="262"/>
      <c r="E229" s="263"/>
      <c r="F229" s="264"/>
      <c r="G229" s="265">
        <f>SUM(G145:G228)</f>
        <v>287194.6</v>
      </c>
      <c r="H229" s="266"/>
      <c r="I229" s="267">
        <f>SUM(I145:I228)</f>
        <v>10.824146399999998</v>
      </c>
      <c r="J229" s="266"/>
      <c r="K229" s="267">
        <f>SUM(K145:K228)</f>
        <v>0</v>
      </c>
      <c r="O229" s="241">
        <v>4</v>
      </c>
      <c r="BA229" s="268">
        <f>SUM(BA145:BA228)</f>
        <v>287194.6</v>
      </c>
      <c r="BB229" s="268">
        <f>SUM(BB145:BB228)</f>
        <v>0</v>
      </c>
      <c r="BC229" s="268">
        <f>SUM(BC145:BC228)</f>
        <v>0</v>
      </c>
      <c r="BD229" s="268">
        <f>SUM(BD145:BD228)</f>
        <v>0</v>
      </c>
      <c r="BE229" s="268">
        <f>SUM(BE145:BE228)</f>
        <v>0</v>
      </c>
    </row>
    <row r="230" spans="1:15" ht="12.75">
      <c r="A230" s="231" t="s">
        <v>92</v>
      </c>
      <c r="B230" s="232" t="s">
        <v>276</v>
      </c>
      <c r="C230" s="233" t="s">
        <v>277</v>
      </c>
      <c r="D230" s="234"/>
      <c r="E230" s="235"/>
      <c r="F230" s="235"/>
      <c r="G230" s="236"/>
      <c r="H230" s="237"/>
      <c r="I230" s="238"/>
      <c r="J230" s="239"/>
      <c r="K230" s="240"/>
      <c r="O230" s="241">
        <v>1</v>
      </c>
    </row>
    <row r="231" spans="1:80" ht="12.75">
      <c r="A231" s="242">
        <v>38</v>
      </c>
      <c r="B231" s="243" t="s">
        <v>279</v>
      </c>
      <c r="C231" s="244" t="s">
        <v>280</v>
      </c>
      <c r="D231" s="245" t="s">
        <v>106</v>
      </c>
      <c r="E231" s="246">
        <v>640.14</v>
      </c>
      <c r="F231" s="246">
        <v>35</v>
      </c>
      <c r="G231" s="247">
        <f>E231*F231</f>
        <v>22404.899999999998</v>
      </c>
      <c r="H231" s="248">
        <v>4E-05</v>
      </c>
      <c r="I231" s="249">
        <f>E231*H231</f>
        <v>0.025605600000000003</v>
      </c>
      <c r="J231" s="248">
        <v>0</v>
      </c>
      <c r="K231" s="249">
        <f>E231*J231</f>
        <v>0</v>
      </c>
      <c r="O231" s="241">
        <v>2</v>
      </c>
      <c r="AA231" s="214">
        <v>1</v>
      </c>
      <c r="AB231" s="214">
        <v>1</v>
      </c>
      <c r="AC231" s="214">
        <v>1</v>
      </c>
      <c r="AZ231" s="214">
        <v>1</v>
      </c>
      <c r="BA231" s="214">
        <f>IF(AZ231=1,G231,0)</f>
        <v>22404.899999999998</v>
      </c>
      <c r="BB231" s="214">
        <f>IF(AZ231=2,G231,0)</f>
        <v>0</v>
      </c>
      <c r="BC231" s="214">
        <f>IF(AZ231=3,G231,0)</f>
        <v>0</v>
      </c>
      <c r="BD231" s="214">
        <f>IF(AZ231=4,G231,0)</f>
        <v>0</v>
      </c>
      <c r="BE231" s="214">
        <f>IF(AZ231=5,G231,0)</f>
        <v>0</v>
      </c>
      <c r="CA231" s="241">
        <v>1</v>
      </c>
      <c r="CB231" s="241">
        <v>1</v>
      </c>
    </row>
    <row r="232" spans="1:15" ht="12.75">
      <c r="A232" s="250"/>
      <c r="B232" s="253"/>
      <c r="C232" s="699" t="s">
        <v>998</v>
      </c>
      <c r="D232" s="700"/>
      <c r="E232" s="254">
        <v>7.92</v>
      </c>
      <c r="F232" s="255"/>
      <c r="G232" s="256"/>
      <c r="H232" s="257"/>
      <c r="I232" s="251"/>
      <c r="J232" s="258"/>
      <c r="K232" s="251"/>
      <c r="M232" s="252" t="s">
        <v>998</v>
      </c>
      <c r="O232" s="241"/>
    </row>
    <row r="233" spans="1:15" ht="12.75">
      <c r="A233" s="250"/>
      <c r="B233" s="253"/>
      <c r="C233" s="699" t="s">
        <v>999</v>
      </c>
      <c r="D233" s="700"/>
      <c r="E233" s="254">
        <v>615.42</v>
      </c>
      <c r="F233" s="255"/>
      <c r="G233" s="256"/>
      <c r="H233" s="257"/>
      <c r="I233" s="251"/>
      <c r="J233" s="258"/>
      <c r="K233" s="251"/>
      <c r="M233" s="252" t="s">
        <v>999</v>
      </c>
      <c r="O233" s="241"/>
    </row>
    <row r="234" spans="1:15" ht="12.75">
      <c r="A234" s="250"/>
      <c r="B234" s="253"/>
      <c r="C234" s="699" t="s">
        <v>1000</v>
      </c>
      <c r="D234" s="700"/>
      <c r="E234" s="254">
        <v>14.4</v>
      </c>
      <c r="F234" s="255"/>
      <c r="G234" s="256"/>
      <c r="H234" s="257"/>
      <c r="I234" s="251"/>
      <c r="J234" s="258"/>
      <c r="K234" s="251"/>
      <c r="M234" s="252" t="s">
        <v>1000</v>
      </c>
      <c r="O234" s="241"/>
    </row>
    <row r="235" spans="1:15" ht="12.75">
      <c r="A235" s="250"/>
      <c r="B235" s="253"/>
      <c r="C235" s="699" t="s">
        <v>1001</v>
      </c>
      <c r="D235" s="700"/>
      <c r="E235" s="254">
        <v>2.4</v>
      </c>
      <c r="F235" s="255"/>
      <c r="G235" s="256"/>
      <c r="H235" s="257"/>
      <c r="I235" s="251"/>
      <c r="J235" s="258"/>
      <c r="K235" s="251"/>
      <c r="M235" s="252" t="s">
        <v>1001</v>
      </c>
      <c r="O235" s="241"/>
    </row>
    <row r="236" spans="1:80" ht="12.75">
      <c r="A236" s="242">
        <v>39</v>
      </c>
      <c r="B236" s="243" t="s">
        <v>287</v>
      </c>
      <c r="C236" s="244" t="s">
        <v>288</v>
      </c>
      <c r="D236" s="245" t="s">
        <v>166</v>
      </c>
      <c r="E236" s="246">
        <v>202.46</v>
      </c>
      <c r="F236" s="246">
        <v>73</v>
      </c>
      <c r="G236" s="247">
        <f>E236*F236</f>
        <v>14779.58</v>
      </c>
      <c r="H236" s="248">
        <v>0</v>
      </c>
      <c r="I236" s="249">
        <f>E236*H236</f>
        <v>0</v>
      </c>
      <c r="J236" s="248">
        <v>0</v>
      </c>
      <c r="K236" s="249">
        <f>E236*J236</f>
        <v>0</v>
      </c>
      <c r="O236" s="241">
        <v>2</v>
      </c>
      <c r="AA236" s="214">
        <v>1</v>
      </c>
      <c r="AB236" s="214">
        <v>1</v>
      </c>
      <c r="AC236" s="214">
        <v>1</v>
      </c>
      <c r="AZ236" s="214">
        <v>1</v>
      </c>
      <c r="BA236" s="214">
        <f>IF(AZ236=1,G236,0)</f>
        <v>14779.58</v>
      </c>
      <c r="BB236" s="214">
        <f>IF(AZ236=2,G236,0)</f>
        <v>0</v>
      </c>
      <c r="BC236" s="214">
        <f>IF(AZ236=3,G236,0)</f>
        <v>0</v>
      </c>
      <c r="BD236" s="214">
        <f>IF(AZ236=4,G236,0)</f>
        <v>0</v>
      </c>
      <c r="BE236" s="214">
        <f>IF(AZ236=5,G236,0)</f>
        <v>0</v>
      </c>
      <c r="CA236" s="241">
        <v>1</v>
      </c>
      <c r="CB236" s="241">
        <v>1</v>
      </c>
    </row>
    <row r="237" spans="1:15" ht="12.75">
      <c r="A237" s="250"/>
      <c r="B237" s="253"/>
      <c r="C237" s="699" t="s">
        <v>1017</v>
      </c>
      <c r="D237" s="700"/>
      <c r="E237" s="254">
        <v>11.74</v>
      </c>
      <c r="F237" s="255"/>
      <c r="G237" s="256"/>
      <c r="H237" s="257"/>
      <c r="I237" s="251"/>
      <c r="J237" s="258"/>
      <c r="K237" s="251"/>
      <c r="M237" s="252" t="s">
        <v>1017</v>
      </c>
      <c r="O237" s="241"/>
    </row>
    <row r="238" spans="1:15" ht="12.75">
      <c r="A238" s="250"/>
      <c r="B238" s="253"/>
      <c r="C238" s="699" t="s">
        <v>987</v>
      </c>
      <c r="D238" s="700"/>
      <c r="E238" s="254">
        <v>15.74</v>
      </c>
      <c r="F238" s="255"/>
      <c r="G238" s="256"/>
      <c r="H238" s="257"/>
      <c r="I238" s="251"/>
      <c r="J238" s="258"/>
      <c r="K238" s="251"/>
      <c r="M238" s="252" t="s">
        <v>987</v>
      </c>
      <c r="O238" s="241"/>
    </row>
    <row r="239" spans="1:15" ht="12.75">
      <c r="A239" s="250"/>
      <c r="B239" s="253"/>
      <c r="C239" s="699" t="s">
        <v>1018</v>
      </c>
      <c r="D239" s="700"/>
      <c r="E239" s="254">
        <v>87.31</v>
      </c>
      <c r="F239" s="255"/>
      <c r="G239" s="256"/>
      <c r="H239" s="257"/>
      <c r="I239" s="251"/>
      <c r="J239" s="258"/>
      <c r="K239" s="251"/>
      <c r="M239" s="252" t="s">
        <v>1018</v>
      </c>
      <c r="O239" s="241"/>
    </row>
    <row r="240" spans="1:15" ht="12.75">
      <c r="A240" s="250"/>
      <c r="B240" s="253"/>
      <c r="C240" s="699" t="s">
        <v>989</v>
      </c>
      <c r="D240" s="700"/>
      <c r="E240" s="254">
        <v>87.67</v>
      </c>
      <c r="F240" s="255"/>
      <c r="G240" s="256"/>
      <c r="H240" s="257"/>
      <c r="I240" s="251"/>
      <c r="J240" s="258"/>
      <c r="K240" s="251"/>
      <c r="M240" s="252" t="s">
        <v>989</v>
      </c>
      <c r="O240" s="241"/>
    </row>
    <row r="241" spans="1:80" ht="12.75">
      <c r="A241" s="242">
        <v>40</v>
      </c>
      <c r="B241" s="243" t="s">
        <v>295</v>
      </c>
      <c r="C241" s="244" t="s">
        <v>296</v>
      </c>
      <c r="D241" s="245" t="s">
        <v>106</v>
      </c>
      <c r="E241" s="246">
        <v>1303.3446</v>
      </c>
      <c r="F241" s="246">
        <v>38.7</v>
      </c>
      <c r="G241" s="247">
        <f>E241*F241</f>
        <v>50439.43602</v>
      </c>
      <c r="H241" s="248">
        <v>0.00035</v>
      </c>
      <c r="I241" s="249">
        <f>E241*H241</f>
        <v>0.45617061</v>
      </c>
      <c r="J241" s="248">
        <v>0</v>
      </c>
      <c r="K241" s="249">
        <f>E241*J241</f>
        <v>0</v>
      </c>
      <c r="O241" s="241">
        <v>2</v>
      </c>
      <c r="AA241" s="214">
        <v>1</v>
      </c>
      <c r="AB241" s="214">
        <v>1</v>
      </c>
      <c r="AC241" s="214">
        <v>1</v>
      </c>
      <c r="AZ241" s="214">
        <v>1</v>
      </c>
      <c r="BA241" s="214">
        <f>IF(AZ241=1,G241,0)</f>
        <v>50439.43602</v>
      </c>
      <c r="BB241" s="214">
        <f>IF(AZ241=2,G241,0)</f>
        <v>0</v>
      </c>
      <c r="BC241" s="214">
        <f>IF(AZ241=3,G241,0)</f>
        <v>0</v>
      </c>
      <c r="BD241" s="214">
        <f>IF(AZ241=4,G241,0)</f>
        <v>0</v>
      </c>
      <c r="BE241" s="214">
        <f>IF(AZ241=5,G241,0)</f>
        <v>0</v>
      </c>
      <c r="CA241" s="241">
        <v>1</v>
      </c>
      <c r="CB241" s="241">
        <v>1</v>
      </c>
    </row>
    <row r="242" spans="1:15" ht="12.75">
      <c r="A242" s="250"/>
      <c r="B242" s="253"/>
      <c r="C242" s="699" t="s">
        <v>1019</v>
      </c>
      <c r="D242" s="700"/>
      <c r="E242" s="254">
        <v>1002.3486</v>
      </c>
      <c r="F242" s="255"/>
      <c r="G242" s="256"/>
      <c r="H242" s="257"/>
      <c r="I242" s="251"/>
      <c r="J242" s="258"/>
      <c r="K242" s="251"/>
      <c r="M242" s="252" t="s">
        <v>1019</v>
      </c>
      <c r="O242" s="241"/>
    </row>
    <row r="243" spans="1:15" ht="12.75">
      <c r="A243" s="250"/>
      <c r="B243" s="253"/>
      <c r="C243" s="699" t="s">
        <v>1020</v>
      </c>
      <c r="D243" s="700"/>
      <c r="E243" s="254">
        <v>300.996</v>
      </c>
      <c r="F243" s="255"/>
      <c r="G243" s="256"/>
      <c r="H243" s="257"/>
      <c r="I243" s="251"/>
      <c r="J243" s="258"/>
      <c r="K243" s="251"/>
      <c r="M243" s="252" t="s">
        <v>1020</v>
      </c>
      <c r="O243" s="241"/>
    </row>
    <row r="244" spans="1:80" ht="12.75">
      <c r="A244" s="242">
        <v>41</v>
      </c>
      <c r="B244" s="243" t="s">
        <v>322</v>
      </c>
      <c r="C244" s="244" t="s">
        <v>323</v>
      </c>
      <c r="D244" s="245" t="s">
        <v>166</v>
      </c>
      <c r="E244" s="246">
        <v>36.52</v>
      </c>
      <c r="F244" s="246">
        <v>212.5</v>
      </c>
      <c r="G244" s="247">
        <f>E244*F244</f>
        <v>7760.500000000001</v>
      </c>
      <c r="H244" s="248">
        <v>0.00051</v>
      </c>
      <c r="I244" s="249">
        <f>E244*H244</f>
        <v>0.0186252</v>
      </c>
      <c r="J244" s="248">
        <v>0</v>
      </c>
      <c r="K244" s="249">
        <f>E244*J244</f>
        <v>0</v>
      </c>
      <c r="O244" s="241">
        <v>2</v>
      </c>
      <c r="AA244" s="214">
        <v>1</v>
      </c>
      <c r="AB244" s="214">
        <v>1</v>
      </c>
      <c r="AC244" s="214">
        <v>1</v>
      </c>
      <c r="AZ244" s="214">
        <v>1</v>
      </c>
      <c r="BA244" s="214">
        <f>IF(AZ244=1,G244,0)</f>
        <v>7760.500000000001</v>
      </c>
      <c r="BB244" s="214">
        <f>IF(AZ244=2,G244,0)</f>
        <v>0</v>
      </c>
      <c r="BC244" s="214">
        <f>IF(AZ244=3,G244,0)</f>
        <v>0</v>
      </c>
      <c r="BD244" s="214">
        <f>IF(AZ244=4,G244,0)</f>
        <v>0</v>
      </c>
      <c r="BE244" s="214">
        <f>IF(AZ244=5,G244,0)</f>
        <v>0</v>
      </c>
      <c r="CA244" s="241">
        <v>1</v>
      </c>
      <c r="CB244" s="241">
        <v>1</v>
      </c>
    </row>
    <row r="245" spans="1:15" ht="12.75">
      <c r="A245" s="250"/>
      <c r="B245" s="253"/>
      <c r="C245" s="699" t="s">
        <v>1021</v>
      </c>
      <c r="D245" s="700"/>
      <c r="E245" s="254">
        <v>18.26</v>
      </c>
      <c r="F245" s="255"/>
      <c r="G245" s="256"/>
      <c r="H245" s="257"/>
      <c r="I245" s="251"/>
      <c r="J245" s="258"/>
      <c r="K245" s="251"/>
      <c r="M245" s="252" t="s">
        <v>1021</v>
      </c>
      <c r="O245" s="241"/>
    </row>
    <row r="246" spans="1:15" ht="12.75">
      <c r="A246" s="250"/>
      <c r="B246" s="253"/>
      <c r="C246" s="699" t="s">
        <v>1022</v>
      </c>
      <c r="D246" s="700"/>
      <c r="E246" s="254">
        <v>18.26</v>
      </c>
      <c r="F246" s="255"/>
      <c r="G246" s="256"/>
      <c r="H246" s="257"/>
      <c r="I246" s="251"/>
      <c r="J246" s="258"/>
      <c r="K246" s="251"/>
      <c r="M246" s="252" t="s">
        <v>1022</v>
      </c>
      <c r="O246" s="241"/>
    </row>
    <row r="247" spans="1:80" ht="22.5">
      <c r="A247" s="242">
        <v>42</v>
      </c>
      <c r="B247" s="243" t="s">
        <v>326</v>
      </c>
      <c r="C247" s="244" t="s">
        <v>327</v>
      </c>
      <c r="D247" s="245" t="s">
        <v>106</v>
      </c>
      <c r="E247" s="246">
        <v>1002.3486</v>
      </c>
      <c r="F247" s="246">
        <v>923</v>
      </c>
      <c r="G247" s="247">
        <f>E247*F247</f>
        <v>925167.7578</v>
      </c>
      <c r="H247" s="248">
        <v>0.01335</v>
      </c>
      <c r="I247" s="249">
        <f>E247*H247</f>
        <v>13.381353810000002</v>
      </c>
      <c r="J247" s="248">
        <v>0</v>
      </c>
      <c r="K247" s="249">
        <f>E247*J247</f>
        <v>0</v>
      </c>
      <c r="O247" s="241">
        <v>2</v>
      </c>
      <c r="AA247" s="214">
        <v>1</v>
      </c>
      <c r="AB247" s="214">
        <v>1</v>
      </c>
      <c r="AC247" s="214">
        <v>1</v>
      </c>
      <c r="AZ247" s="214">
        <v>1</v>
      </c>
      <c r="BA247" s="214">
        <f>IF(AZ247=1,G247,0)</f>
        <v>925167.7578</v>
      </c>
      <c r="BB247" s="214">
        <f>IF(AZ247=2,G247,0)</f>
        <v>0</v>
      </c>
      <c r="BC247" s="214">
        <f>IF(AZ247=3,G247,0)</f>
        <v>0</v>
      </c>
      <c r="BD247" s="214">
        <f>IF(AZ247=4,G247,0)</f>
        <v>0</v>
      </c>
      <c r="BE247" s="214">
        <f>IF(AZ247=5,G247,0)</f>
        <v>0</v>
      </c>
      <c r="CA247" s="241">
        <v>1</v>
      </c>
      <c r="CB247" s="241">
        <v>1</v>
      </c>
    </row>
    <row r="248" spans="1:15" ht="22.5">
      <c r="A248" s="250"/>
      <c r="B248" s="253"/>
      <c r="C248" s="699" t="s">
        <v>328</v>
      </c>
      <c r="D248" s="700"/>
      <c r="E248" s="254">
        <v>0</v>
      </c>
      <c r="F248" s="255"/>
      <c r="G248" s="256"/>
      <c r="H248" s="257"/>
      <c r="I248" s="251"/>
      <c r="J248" s="258"/>
      <c r="K248" s="251"/>
      <c r="M248" s="252" t="s">
        <v>328</v>
      </c>
      <c r="O248" s="241"/>
    </row>
    <row r="249" spans="1:15" ht="12.75">
      <c r="A249" s="250"/>
      <c r="B249" s="253"/>
      <c r="C249" s="699" t="s">
        <v>329</v>
      </c>
      <c r="D249" s="700"/>
      <c r="E249" s="254">
        <v>0</v>
      </c>
      <c r="F249" s="255"/>
      <c r="G249" s="256"/>
      <c r="H249" s="257"/>
      <c r="I249" s="251"/>
      <c r="J249" s="258"/>
      <c r="K249" s="251"/>
      <c r="M249" s="252" t="s">
        <v>329</v>
      </c>
      <c r="O249" s="241"/>
    </row>
    <row r="250" spans="1:15" ht="12.75">
      <c r="A250" s="250"/>
      <c r="B250" s="253"/>
      <c r="C250" s="699" t="s">
        <v>330</v>
      </c>
      <c r="D250" s="700"/>
      <c r="E250" s="254">
        <v>0</v>
      </c>
      <c r="F250" s="255"/>
      <c r="G250" s="256"/>
      <c r="H250" s="257"/>
      <c r="I250" s="251"/>
      <c r="J250" s="258"/>
      <c r="K250" s="251"/>
      <c r="M250" s="252" t="s">
        <v>330</v>
      </c>
      <c r="O250" s="241"/>
    </row>
    <row r="251" spans="1:15" ht="12.75">
      <c r="A251" s="250"/>
      <c r="B251" s="253"/>
      <c r="C251" s="699" t="s">
        <v>331</v>
      </c>
      <c r="D251" s="700"/>
      <c r="E251" s="254">
        <v>0</v>
      </c>
      <c r="F251" s="255"/>
      <c r="G251" s="256"/>
      <c r="H251" s="257"/>
      <c r="I251" s="251"/>
      <c r="J251" s="258"/>
      <c r="K251" s="251"/>
      <c r="M251" s="252" t="s">
        <v>331</v>
      </c>
      <c r="O251" s="241"/>
    </row>
    <row r="252" spans="1:15" ht="22.5">
      <c r="A252" s="250"/>
      <c r="B252" s="253"/>
      <c r="C252" s="699" t="s">
        <v>332</v>
      </c>
      <c r="D252" s="700"/>
      <c r="E252" s="254">
        <v>0</v>
      </c>
      <c r="F252" s="255"/>
      <c r="G252" s="256"/>
      <c r="H252" s="257"/>
      <c r="I252" s="251"/>
      <c r="J252" s="258"/>
      <c r="K252" s="251"/>
      <c r="M252" s="252" t="s">
        <v>332</v>
      </c>
      <c r="O252" s="241"/>
    </row>
    <row r="253" spans="1:15" ht="12.75">
      <c r="A253" s="250"/>
      <c r="B253" s="253"/>
      <c r="C253" s="699" t="s">
        <v>333</v>
      </c>
      <c r="D253" s="700"/>
      <c r="E253" s="254">
        <v>0</v>
      </c>
      <c r="F253" s="255"/>
      <c r="G253" s="256"/>
      <c r="H253" s="257"/>
      <c r="I253" s="251"/>
      <c r="J253" s="258"/>
      <c r="K253" s="251"/>
      <c r="M253" s="252" t="s">
        <v>333</v>
      </c>
      <c r="O253" s="241"/>
    </row>
    <row r="254" spans="1:15" ht="12.75">
      <c r="A254" s="250"/>
      <c r="B254" s="253"/>
      <c r="C254" s="699" t="s">
        <v>334</v>
      </c>
      <c r="D254" s="700"/>
      <c r="E254" s="254">
        <v>0</v>
      </c>
      <c r="F254" s="255"/>
      <c r="G254" s="256"/>
      <c r="H254" s="257"/>
      <c r="I254" s="251"/>
      <c r="J254" s="258"/>
      <c r="K254" s="251"/>
      <c r="M254" s="252" t="s">
        <v>334</v>
      </c>
      <c r="O254" s="241"/>
    </row>
    <row r="255" spans="1:15" ht="12.75">
      <c r="A255" s="250"/>
      <c r="B255" s="253"/>
      <c r="C255" s="699" t="s">
        <v>335</v>
      </c>
      <c r="D255" s="700"/>
      <c r="E255" s="254">
        <v>0</v>
      </c>
      <c r="F255" s="255"/>
      <c r="G255" s="256"/>
      <c r="H255" s="257"/>
      <c r="I255" s="251"/>
      <c r="J255" s="258"/>
      <c r="K255" s="251"/>
      <c r="M255" s="252" t="s">
        <v>335</v>
      </c>
      <c r="O255" s="241"/>
    </row>
    <row r="256" spans="1:15" ht="12.75">
      <c r="A256" s="250"/>
      <c r="B256" s="253"/>
      <c r="C256" s="699" t="s">
        <v>123</v>
      </c>
      <c r="D256" s="700"/>
      <c r="E256" s="254">
        <v>0</v>
      </c>
      <c r="F256" s="255"/>
      <c r="G256" s="256"/>
      <c r="H256" s="257"/>
      <c r="I256" s="251"/>
      <c r="J256" s="258"/>
      <c r="K256" s="251"/>
      <c r="M256" s="252" t="s">
        <v>123</v>
      </c>
      <c r="O256" s="241"/>
    </row>
    <row r="257" spans="1:15" ht="12.75">
      <c r="A257" s="250"/>
      <c r="B257" s="253"/>
      <c r="C257" s="699" t="s">
        <v>1023</v>
      </c>
      <c r="D257" s="700"/>
      <c r="E257" s="254">
        <v>42.851</v>
      </c>
      <c r="F257" s="255"/>
      <c r="G257" s="256"/>
      <c r="H257" s="257"/>
      <c r="I257" s="251"/>
      <c r="J257" s="258"/>
      <c r="K257" s="251"/>
      <c r="M257" s="252" t="s">
        <v>1023</v>
      </c>
      <c r="O257" s="241"/>
    </row>
    <row r="258" spans="1:15" ht="12.75">
      <c r="A258" s="250"/>
      <c r="B258" s="253"/>
      <c r="C258" s="699" t="s">
        <v>1024</v>
      </c>
      <c r="D258" s="700"/>
      <c r="E258" s="254">
        <v>116.9422</v>
      </c>
      <c r="F258" s="255"/>
      <c r="G258" s="256"/>
      <c r="H258" s="257"/>
      <c r="I258" s="251"/>
      <c r="J258" s="258"/>
      <c r="K258" s="251"/>
      <c r="M258" s="252" t="s">
        <v>1024</v>
      </c>
      <c r="O258" s="241"/>
    </row>
    <row r="259" spans="1:15" ht="12.75">
      <c r="A259" s="250"/>
      <c r="B259" s="253"/>
      <c r="C259" s="699" t="s">
        <v>1025</v>
      </c>
      <c r="D259" s="700"/>
      <c r="E259" s="254">
        <v>703.3143</v>
      </c>
      <c r="F259" s="255"/>
      <c r="G259" s="256"/>
      <c r="H259" s="257"/>
      <c r="I259" s="251"/>
      <c r="J259" s="258"/>
      <c r="K259" s="251"/>
      <c r="M259" s="252" t="s">
        <v>1025</v>
      </c>
      <c r="O259" s="241"/>
    </row>
    <row r="260" spans="1:15" ht="12.75">
      <c r="A260" s="250"/>
      <c r="B260" s="253"/>
      <c r="C260" s="699" t="s">
        <v>1026</v>
      </c>
      <c r="D260" s="700"/>
      <c r="E260" s="254">
        <v>747.8251</v>
      </c>
      <c r="F260" s="255"/>
      <c r="G260" s="256"/>
      <c r="H260" s="257"/>
      <c r="I260" s="251"/>
      <c r="J260" s="258"/>
      <c r="K260" s="251"/>
      <c r="M260" s="252" t="s">
        <v>1026</v>
      </c>
      <c r="O260" s="241"/>
    </row>
    <row r="261" spans="1:15" ht="12.75">
      <c r="A261" s="250"/>
      <c r="B261" s="253"/>
      <c r="C261" s="701" t="s">
        <v>113</v>
      </c>
      <c r="D261" s="700"/>
      <c r="E261" s="279">
        <v>1610.9326</v>
      </c>
      <c r="F261" s="255"/>
      <c r="G261" s="256"/>
      <c r="H261" s="257"/>
      <c r="I261" s="251"/>
      <c r="J261" s="258"/>
      <c r="K261" s="251"/>
      <c r="M261" s="252" t="s">
        <v>113</v>
      </c>
      <c r="O261" s="241"/>
    </row>
    <row r="262" spans="1:15" ht="12.75">
      <c r="A262" s="250"/>
      <c r="B262" s="253"/>
      <c r="C262" s="699" t="s">
        <v>1027</v>
      </c>
      <c r="D262" s="700"/>
      <c r="E262" s="254">
        <v>0</v>
      </c>
      <c r="F262" s="255"/>
      <c r="G262" s="256"/>
      <c r="H262" s="257"/>
      <c r="I262" s="251"/>
      <c r="J262" s="258"/>
      <c r="K262" s="251"/>
      <c r="M262" s="252" t="s">
        <v>1027</v>
      </c>
      <c r="O262" s="241"/>
    </row>
    <row r="263" spans="1:15" ht="12.75">
      <c r="A263" s="250"/>
      <c r="B263" s="253"/>
      <c r="C263" s="699" t="s">
        <v>1028</v>
      </c>
      <c r="D263" s="700"/>
      <c r="E263" s="254">
        <v>-7.92</v>
      </c>
      <c r="F263" s="255"/>
      <c r="G263" s="256"/>
      <c r="H263" s="257"/>
      <c r="I263" s="251"/>
      <c r="J263" s="258"/>
      <c r="K263" s="251"/>
      <c r="M263" s="252" t="s">
        <v>1028</v>
      </c>
      <c r="O263" s="241"/>
    </row>
    <row r="264" spans="1:15" ht="12.75">
      <c r="A264" s="250"/>
      <c r="B264" s="253"/>
      <c r="C264" s="699" t="s">
        <v>1029</v>
      </c>
      <c r="D264" s="700"/>
      <c r="E264" s="254">
        <v>-615.42</v>
      </c>
      <c r="F264" s="255"/>
      <c r="G264" s="256"/>
      <c r="H264" s="257"/>
      <c r="I264" s="251"/>
      <c r="J264" s="258"/>
      <c r="K264" s="251"/>
      <c r="M264" s="252" t="s">
        <v>1029</v>
      </c>
      <c r="O264" s="241"/>
    </row>
    <row r="265" spans="1:15" ht="12.75">
      <c r="A265" s="250"/>
      <c r="B265" s="253"/>
      <c r="C265" s="699" t="s">
        <v>1030</v>
      </c>
      <c r="D265" s="700"/>
      <c r="E265" s="254">
        <v>-14.4</v>
      </c>
      <c r="F265" s="255"/>
      <c r="G265" s="256"/>
      <c r="H265" s="257"/>
      <c r="I265" s="251"/>
      <c r="J265" s="258"/>
      <c r="K265" s="251"/>
      <c r="M265" s="252" t="s">
        <v>1030</v>
      </c>
      <c r="O265" s="241"/>
    </row>
    <row r="266" spans="1:15" ht="12.75">
      <c r="A266" s="250"/>
      <c r="B266" s="253"/>
      <c r="C266" s="699" t="s">
        <v>1031</v>
      </c>
      <c r="D266" s="700"/>
      <c r="E266" s="254">
        <v>-2.4</v>
      </c>
      <c r="F266" s="255"/>
      <c r="G266" s="256"/>
      <c r="H266" s="257"/>
      <c r="I266" s="251"/>
      <c r="J266" s="258"/>
      <c r="K266" s="251"/>
      <c r="M266" s="252" t="s">
        <v>1031</v>
      </c>
      <c r="O266" s="241"/>
    </row>
    <row r="267" spans="1:15" ht="12.75">
      <c r="A267" s="250"/>
      <c r="B267" s="253"/>
      <c r="C267" s="701" t="s">
        <v>113</v>
      </c>
      <c r="D267" s="700"/>
      <c r="E267" s="279">
        <v>-640.1399999999999</v>
      </c>
      <c r="F267" s="255"/>
      <c r="G267" s="256"/>
      <c r="H267" s="257"/>
      <c r="I267" s="251"/>
      <c r="J267" s="258"/>
      <c r="K267" s="251"/>
      <c r="M267" s="252" t="s">
        <v>113</v>
      </c>
      <c r="O267" s="241"/>
    </row>
    <row r="268" spans="1:15" ht="12.75">
      <c r="A268" s="250"/>
      <c r="B268" s="253"/>
      <c r="C268" s="699" t="s">
        <v>1032</v>
      </c>
      <c r="D268" s="700"/>
      <c r="E268" s="254">
        <v>31.556</v>
      </c>
      <c r="F268" s="255"/>
      <c r="G268" s="256"/>
      <c r="H268" s="257"/>
      <c r="I268" s="251"/>
      <c r="J268" s="258"/>
      <c r="K268" s="251"/>
      <c r="M268" s="252" t="s">
        <v>1032</v>
      </c>
      <c r="O268" s="241"/>
    </row>
    <row r="269" spans="1:15" ht="12.75">
      <c r="A269" s="250"/>
      <c r="B269" s="253"/>
      <c r="C269" s="701" t="s">
        <v>113</v>
      </c>
      <c r="D269" s="700"/>
      <c r="E269" s="279">
        <v>31.556</v>
      </c>
      <c r="F269" s="255"/>
      <c r="G269" s="256"/>
      <c r="H269" s="257"/>
      <c r="I269" s="251"/>
      <c r="J269" s="258"/>
      <c r="K269" s="251"/>
      <c r="M269" s="252" t="s">
        <v>113</v>
      </c>
      <c r="O269" s="241"/>
    </row>
    <row r="270" spans="1:80" ht="22.5">
      <c r="A270" s="242">
        <v>43</v>
      </c>
      <c r="B270" s="243" t="s">
        <v>339</v>
      </c>
      <c r="C270" s="244" t="s">
        <v>340</v>
      </c>
      <c r="D270" s="245" t="s">
        <v>106</v>
      </c>
      <c r="E270" s="246">
        <v>102.557</v>
      </c>
      <c r="F270" s="246">
        <v>1340</v>
      </c>
      <c r="G270" s="247">
        <f>E270*F270</f>
        <v>137426.38</v>
      </c>
      <c r="H270" s="248">
        <v>0.01048</v>
      </c>
      <c r="I270" s="249">
        <f>E270*H270</f>
        <v>1.07479736</v>
      </c>
      <c r="J270" s="248">
        <v>0</v>
      </c>
      <c r="K270" s="249">
        <f>E270*J270</f>
        <v>0</v>
      </c>
      <c r="O270" s="241">
        <v>2</v>
      </c>
      <c r="AA270" s="214">
        <v>1</v>
      </c>
      <c r="AB270" s="214">
        <v>1</v>
      </c>
      <c r="AC270" s="214">
        <v>1</v>
      </c>
      <c r="AZ270" s="214">
        <v>1</v>
      </c>
      <c r="BA270" s="214">
        <f>IF(AZ270=1,G270,0)</f>
        <v>137426.38</v>
      </c>
      <c r="BB270" s="214">
        <f>IF(AZ270=2,G270,0)</f>
        <v>0</v>
      </c>
      <c r="BC270" s="214">
        <f>IF(AZ270=3,G270,0)</f>
        <v>0</v>
      </c>
      <c r="BD270" s="214">
        <f>IF(AZ270=4,G270,0)</f>
        <v>0</v>
      </c>
      <c r="BE270" s="214">
        <f>IF(AZ270=5,G270,0)</f>
        <v>0</v>
      </c>
      <c r="CA270" s="241">
        <v>1</v>
      </c>
      <c r="CB270" s="241">
        <v>1</v>
      </c>
    </row>
    <row r="271" spans="1:15" ht="12.75">
      <c r="A271" s="250"/>
      <c r="B271" s="253"/>
      <c r="C271" s="699" t="s">
        <v>1033</v>
      </c>
      <c r="D271" s="700"/>
      <c r="E271" s="254">
        <v>102.557</v>
      </c>
      <c r="F271" s="255"/>
      <c r="G271" s="256"/>
      <c r="H271" s="257"/>
      <c r="I271" s="251"/>
      <c r="J271" s="258"/>
      <c r="K271" s="251"/>
      <c r="M271" s="252" t="s">
        <v>1033</v>
      </c>
      <c r="O271" s="241"/>
    </row>
    <row r="272" spans="1:80" ht="12.75">
      <c r="A272" s="242">
        <v>44</v>
      </c>
      <c r="B272" s="243" t="s">
        <v>382</v>
      </c>
      <c r="C272" s="244" t="s">
        <v>383</v>
      </c>
      <c r="D272" s="245" t="s">
        <v>106</v>
      </c>
      <c r="E272" s="246">
        <v>187.131</v>
      </c>
      <c r="F272" s="246">
        <v>681</v>
      </c>
      <c r="G272" s="247">
        <f>E272*F272</f>
        <v>127436.211</v>
      </c>
      <c r="H272" s="248">
        <v>0.00878</v>
      </c>
      <c r="I272" s="249">
        <f>E272*H272</f>
        <v>1.6430101799999999</v>
      </c>
      <c r="J272" s="248">
        <v>0</v>
      </c>
      <c r="K272" s="249">
        <f>E272*J272</f>
        <v>0</v>
      </c>
      <c r="O272" s="241">
        <v>2</v>
      </c>
      <c r="AA272" s="214">
        <v>1</v>
      </c>
      <c r="AB272" s="214">
        <v>1</v>
      </c>
      <c r="AC272" s="214">
        <v>1</v>
      </c>
      <c r="AZ272" s="214">
        <v>1</v>
      </c>
      <c r="BA272" s="214">
        <f>IF(AZ272=1,G272,0)</f>
        <v>127436.211</v>
      </c>
      <c r="BB272" s="214">
        <f>IF(AZ272=2,G272,0)</f>
        <v>0</v>
      </c>
      <c r="BC272" s="214">
        <f>IF(AZ272=3,G272,0)</f>
        <v>0</v>
      </c>
      <c r="BD272" s="214">
        <f>IF(AZ272=4,G272,0)</f>
        <v>0</v>
      </c>
      <c r="BE272" s="214">
        <f>IF(AZ272=5,G272,0)</f>
        <v>0</v>
      </c>
      <c r="CA272" s="241">
        <v>1</v>
      </c>
      <c r="CB272" s="241">
        <v>1</v>
      </c>
    </row>
    <row r="273" spans="1:15" ht="22.5">
      <c r="A273" s="250"/>
      <c r="B273" s="253"/>
      <c r="C273" s="699" t="s">
        <v>328</v>
      </c>
      <c r="D273" s="700"/>
      <c r="E273" s="254">
        <v>0</v>
      </c>
      <c r="F273" s="255"/>
      <c r="G273" s="256"/>
      <c r="H273" s="257"/>
      <c r="I273" s="251"/>
      <c r="J273" s="258"/>
      <c r="K273" s="251"/>
      <c r="M273" s="252" t="s">
        <v>328</v>
      </c>
      <c r="O273" s="241"/>
    </row>
    <row r="274" spans="1:15" ht="12.75">
      <c r="A274" s="250"/>
      <c r="B274" s="253"/>
      <c r="C274" s="699" t="s">
        <v>329</v>
      </c>
      <c r="D274" s="700"/>
      <c r="E274" s="254">
        <v>0</v>
      </c>
      <c r="F274" s="255"/>
      <c r="G274" s="256"/>
      <c r="H274" s="257"/>
      <c r="I274" s="251"/>
      <c r="J274" s="258"/>
      <c r="K274" s="251"/>
      <c r="M274" s="252" t="s">
        <v>329</v>
      </c>
      <c r="O274" s="241"/>
    </row>
    <row r="275" spans="1:15" ht="12.75">
      <c r="A275" s="250"/>
      <c r="B275" s="253"/>
      <c r="C275" s="699" t="s">
        <v>330</v>
      </c>
      <c r="D275" s="700"/>
      <c r="E275" s="254">
        <v>0</v>
      </c>
      <c r="F275" s="255"/>
      <c r="G275" s="256"/>
      <c r="H275" s="257"/>
      <c r="I275" s="251"/>
      <c r="J275" s="258"/>
      <c r="K275" s="251"/>
      <c r="M275" s="252" t="s">
        <v>330</v>
      </c>
      <c r="O275" s="241"/>
    </row>
    <row r="276" spans="1:15" ht="12.75">
      <c r="A276" s="250"/>
      <c r="B276" s="253"/>
      <c r="C276" s="699" t="s">
        <v>384</v>
      </c>
      <c r="D276" s="700"/>
      <c r="E276" s="254">
        <v>0</v>
      </c>
      <c r="F276" s="255"/>
      <c r="G276" s="256"/>
      <c r="H276" s="257"/>
      <c r="I276" s="251"/>
      <c r="J276" s="258"/>
      <c r="K276" s="251"/>
      <c r="M276" s="252" t="s">
        <v>384</v>
      </c>
      <c r="O276" s="241"/>
    </row>
    <row r="277" spans="1:15" ht="22.5">
      <c r="A277" s="250"/>
      <c r="B277" s="253"/>
      <c r="C277" s="699" t="s">
        <v>385</v>
      </c>
      <c r="D277" s="700"/>
      <c r="E277" s="254">
        <v>0</v>
      </c>
      <c r="F277" s="255"/>
      <c r="G277" s="256"/>
      <c r="H277" s="257"/>
      <c r="I277" s="251"/>
      <c r="J277" s="258"/>
      <c r="K277" s="251"/>
      <c r="M277" s="252" t="s">
        <v>385</v>
      </c>
      <c r="O277" s="241"/>
    </row>
    <row r="278" spans="1:15" ht="12.75">
      <c r="A278" s="250"/>
      <c r="B278" s="253"/>
      <c r="C278" s="699" t="s">
        <v>123</v>
      </c>
      <c r="D278" s="700"/>
      <c r="E278" s="254">
        <v>0</v>
      </c>
      <c r="F278" s="255"/>
      <c r="G278" s="256"/>
      <c r="H278" s="257"/>
      <c r="I278" s="251"/>
      <c r="J278" s="258"/>
      <c r="K278" s="251"/>
      <c r="M278" s="252" t="s">
        <v>123</v>
      </c>
      <c r="O278" s="241"/>
    </row>
    <row r="279" spans="1:15" ht="12.75">
      <c r="A279" s="250"/>
      <c r="B279" s="253"/>
      <c r="C279" s="699" t="s">
        <v>927</v>
      </c>
      <c r="D279" s="700"/>
      <c r="E279" s="254">
        <v>15.74</v>
      </c>
      <c r="F279" s="255"/>
      <c r="G279" s="256"/>
      <c r="H279" s="257"/>
      <c r="I279" s="251"/>
      <c r="J279" s="258"/>
      <c r="K279" s="251"/>
      <c r="M279" s="252" t="s">
        <v>927</v>
      </c>
      <c r="O279" s="241"/>
    </row>
    <row r="280" spans="1:15" ht="12.75">
      <c r="A280" s="250"/>
      <c r="B280" s="253"/>
      <c r="C280" s="699" t="s">
        <v>1034</v>
      </c>
      <c r="D280" s="700"/>
      <c r="E280" s="254">
        <v>83.721</v>
      </c>
      <c r="F280" s="255"/>
      <c r="G280" s="256"/>
      <c r="H280" s="257"/>
      <c r="I280" s="251"/>
      <c r="J280" s="258"/>
      <c r="K280" s="251"/>
      <c r="M280" s="252" t="s">
        <v>1034</v>
      </c>
      <c r="O280" s="241"/>
    </row>
    <row r="281" spans="1:15" ht="12.75">
      <c r="A281" s="250"/>
      <c r="B281" s="253"/>
      <c r="C281" s="699" t="s">
        <v>929</v>
      </c>
      <c r="D281" s="700"/>
      <c r="E281" s="254">
        <v>87.67</v>
      </c>
      <c r="F281" s="255"/>
      <c r="G281" s="256"/>
      <c r="H281" s="257"/>
      <c r="I281" s="251"/>
      <c r="J281" s="258"/>
      <c r="K281" s="251"/>
      <c r="M281" s="252" t="s">
        <v>929</v>
      </c>
      <c r="O281" s="241"/>
    </row>
    <row r="282" spans="1:80" ht="22.5">
      <c r="A282" s="242">
        <v>45</v>
      </c>
      <c r="B282" s="243" t="s">
        <v>397</v>
      </c>
      <c r="C282" s="244" t="s">
        <v>398</v>
      </c>
      <c r="D282" s="245" t="s">
        <v>106</v>
      </c>
      <c r="E282" s="246">
        <v>113.865</v>
      </c>
      <c r="F282" s="246">
        <v>1261</v>
      </c>
      <c r="G282" s="247">
        <f>E282*F282</f>
        <v>143583.76499999998</v>
      </c>
      <c r="H282" s="248">
        <v>0.01785</v>
      </c>
      <c r="I282" s="249">
        <f>E282*H282</f>
        <v>2.03249025</v>
      </c>
      <c r="J282" s="248">
        <v>0</v>
      </c>
      <c r="K282" s="249">
        <f>E282*J282</f>
        <v>0</v>
      </c>
      <c r="O282" s="241">
        <v>2</v>
      </c>
      <c r="AA282" s="214">
        <v>1</v>
      </c>
      <c r="AB282" s="214">
        <v>1</v>
      </c>
      <c r="AC282" s="214">
        <v>1</v>
      </c>
      <c r="AZ282" s="214">
        <v>1</v>
      </c>
      <c r="BA282" s="214">
        <f>IF(AZ282=1,G282,0)</f>
        <v>143583.76499999998</v>
      </c>
      <c r="BB282" s="214">
        <f>IF(AZ282=2,G282,0)</f>
        <v>0</v>
      </c>
      <c r="BC282" s="214">
        <f>IF(AZ282=3,G282,0)</f>
        <v>0</v>
      </c>
      <c r="BD282" s="214">
        <f>IF(AZ282=4,G282,0)</f>
        <v>0</v>
      </c>
      <c r="BE282" s="214">
        <f>IF(AZ282=5,G282,0)</f>
        <v>0</v>
      </c>
      <c r="CA282" s="241">
        <v>1</v>
      </c>
      <c r="CB282" s="241">
        <v>1</v>
      </c>
    </row>
    <row r="283" spans="1:15" ht="22.5">
      <c r="A283" s="250"/>
      <c r="B283" s="253"/>
      <c r="C283" s="699" t="s">
        <v>328</v>
      </c>
      <c r="D283" s="700"/>
      <c r="E283" s="254">
        <v>0</v>
      </c>
      <c r="F283" s="255"/>
      <c r="G283" s="256"/>
      <c r="H283" s="257"/>
      <c r="I283" s="251"/>
      <c r="J283" s="258"/>
      <c r="K283" s="251"/>
      <c r="M283" s="252" t="s">
        <v>328</v>
      </c>
      <c r="O283" s="241"/>
    </row>
    <row r="284" spans="1:15" ht="12.75">
      <c r="A284" s="250"/>
      <c r="B284" s="253"/>
      <c r="C284" s="699" t="s">
        <v>329</v>
      </c>
      <c r="D284" s="700"/>
      <c r="E284" s="254">
        <v>0</v>
      </c>
      <c r="F284" s="255"/>
      <c r="G284" s="256"/>
      <c r="H284" s="257"/>
      <c r="I284" s="251"/>
      <c r="J284" s="258"/>
      <c r="K284" s="251"/>
      <c r="M284" s="252" t="s">
        <v>329</v>
      </c>
      <c r="O284" s="241"/>
    </row>
    <row r="285" spans="1:15" ht="12.75">
      <c r="A285" s="250"/>
      <c r="B285" s="253"/>
      <c r="C285" s="699" t="s">
        <v>330</v>
      </c>
      <c r="D285" s="700"/>
      <c r="E285" s="254">
        <v>0</v>
      </c>
      <c r="F285" s="255"/>
      <c r="G285" s="256"/>
      <c r="H285" s="257"/>
      <c r="I285" s="251"/>
      <c r="J285" s="258"/>
      <c r="K285" s="251"/>
      <c r="M285" s="252" t="s">
        <v>330</v>
      </c>
      <c r="O285" s="241"/>
    </row>
    <row r="286" spans="1:15" ht="12.75">
      <c r="A286" s="250"/>
      <c r="B286" s="253"/>
      <c r="C286" s="699" t="s">
        <v>384</v>
      </c>
      <c r="D286" s="700"/>
      <c r="E286" s="254">
        <v>0</v>
      </c>
      <c r="F286" s="255"/>
      <c r="G286" s="256"/>
      <c r="H286" s="257"/>
      <c r="I286" s="251"/>
      <c r="J286" s="258"/>
      <c r="K286" s="251"/>
      <c r="M286" s="252" t="s">
        <v>384</v>
      </c>
      <c r="O286" s="241"/>
    </row>
    <row r="287" spans="1:15" ht="22.5">
      <c r="A287" s="250"/>
      <c r="B287" s="253"/>
      <c r="C287" s="699" t="s">
        <v>399</v>
      </c>
      <c r="D287" s="700"/>
      <c r="E287" s="254">
        <v>0</v>
      </c>
      <c r="F287" s="255"/>
      <c r="G287" s="256"/>
      <c r="H287" s="257"/>
      <c r="I287" s="251"/>
      <c r="J287" s="258"/>
      <c r="K287" s="251"/>
      <c r="M287" s="252" t="s">
        <v>399</v>
      </c>
      <c r="O287" s="241"/>
    </row>
    <row r="288" spans="1:15" ht="12.75">
      <c r="A288" s="250"/>
      <c r="B288" s="253"/>
      <c r="C288" s="699" t="s">
        <v>333</v>
      </c>
      <c r="D288" s="700"/>
      <c r="E288" s="254">
        <v>0</v>
      </c>
      <c r="F288" s="255"/>
      <c r="G288" s="256"/>
      <c r="H288" s="257"/>
      <c r="I288" s="251"/>
      <c r="J288" s="258"/>
      <c r="K288" s="251"/>
      <c r="M288" s="252" t="s">
        <v>333</v>
      </c>
      <c r="O288" s="241"/>
    </row>
    <row r="289" spans="1:15" ht="12.75">
      <c r="A289" s="250"/>
      <c r="B289" s="253"/>
      <c r="C289" s="699" t="s">
        <v>334</v>
      </c>
      <c r="D289" s="700"/>
      <c r="E289" s="254">
        <v>0</v>
      </c>
      <c r="F289" s="255"/>
      <c r="G289" s="256"/>
      <c r="H289" s="257"/>
      <c r="I289" s="251"/>
      <c r="J289" s="258"/>
      <c r="K289" s="251"/>
      <c r="M289" s="252" t="s">
        <v>334</v>
      </c>
      <c r="O289" s="241"/>
    </row>
    <row r="290" spans="1:15" ht="12.75">
      <c r="A290" s="250"/>
      <c r="B290" s="253"/>
      <c r="C290" s="699" t="s">
        <v>400</v>
      </c>
      <c r="D290" s="700"/>
      <c r="E290" s="254">
        <v>0</v>
      </c>
      <c r="F290" s="255"/>
      <c r="G290" s="256"/>
      <c r="H290" s="257"/>
      <c r="I290" s="251"/>
      <c r="J290" s="258"/>
      <c r="K290" s="251"/>
      <c r="M290" s="252" t="s">
        <v>400</v>
      </c>
      <c r="O290" s="241"/>
    </row>
    <row r="291" spans="1:15" ht="12.75">
      <c r="A291" s="250"/>
      <c r="B291" s="253"/>
      <c r="C291" s="699" t="s">
        <v>123</v>
      </c>
      <c r="D291" s="700"/>
      <c r="E291" s="254">
        <v>0</v>
      </c>
      <c r="F291" s="255"/>
      <c r="G291" s="256"/>
      <c r="H291" s="257"/>
      <c r="I291" s="251"/>
      <c r="J291" s="258"/>
      <c r="K291" s="251"/>
      <c r="M291" s="252" t="s">
        <v>123</v>
      </c>
      <c r="O291" s="241"/>
    </row>
    <row r="292" spans="1:15" ht="12.75">
      <c r="A292" s="250"/>
      <c r="B292" s="253"/>
      <c r="C292" s="699" t="s">
        <v>1035</v>
      </c>
      <c r="D292" s="700"/>
      <c r="E292" s="254">
        <v>7.044</v>
      </c>
      <c r="F292" s="255"/>
      <c r="G292" s="256"/>
      <c r="H292" s="257"/>
      <c r="I292" s="251"/>
      <c r="J292" s="258"/>
      <c r="K292" s="251"/>
      <c r="M292" s="252" t="s">
        <v>1035</v>
      </c>
      <c r="O292" s="241"/>
    </row>
    <row r="293" spans="1:15" ht="12.75">
      <c r="A293" s="250"/>
      <c r="B293" s="253"/>
      <c r="C293" s="699" t="s">
        <v>984</v>
      </c>
      <c r="D293" s="700"/>
      <c r="E293" s="254">
        <v>9.444</v>
      </c>
      <c r="F293" s="255"/>
      <c r="G293" s="256"/>
      <c r="H293" s="257"/>
      <c r="I293" s="251"/>
      <c r="J293" s="258"/>
      <c r="K293" s="251"/>
      <c r="M293" s="252" t="s">
        <v>984</v>
      </c>
      <c r="O293" s="241"/>
    </row>
    <row r="294" spans="1:15" ht="12.75">
      <c r="A294" s="250"/>
      <c r="B294" s="253"/>
      <c r="C294" s="699" t="s">
        <v>1036</v>
      </c>
      <c r="D294" s="700"/>
      <c r="E294" s="254">
        <v>44.775</v>
      </c>
      <c r="F294" s="255"/>
      <c r="G294" s="256"/>
      <c r="H294" s="257"/>
      <c r="I294" s="251"/>
      <c r="J294" s="258"/>
      <c r="K294" s="251"/>
      <c r="M294" s="252" t="s">
        <v>1036</v>
      </c>
      <c r="O294" s="241"/>
    </row>
    <row r="295" spans="1:15" ht="12.75">
      <c r="A295" s="250"/>
      <c r="B295" s="253"/>
      <c r="C295" s="699" t="s">
        <v>986</v>
      </c>
      <c r="D295" s="700"/>
      <c r="E295" s="254">
        <v>52.602</v>
      </c>
      <c r="F295" s="255"/>
      <c r="G295" s="256"/>
      <c r="H295" s="257"/>
      <c r="I295" s="251"/>
      <c r="J295" s="258"/>
      <c r="K295" s="251"/>
      <c r="M295" s="252" t="s">
        <v>986</v>
      </c>
      <c r="O295" s="241"/>
    </row>
    <row r="296" spans="1:15" ht="12.75">
      <c r="A296" s="250"/>
      <c r="B296" s="253"/>
      <c r="C296" s="701" t="s">
        <v>113</v>
      </c>
      <c r="D296" s="700"/>
      <c r="E296" s="279">
        <v>113.865</v>
      </c>
      <c r="F296" s="255"/>
      <c r="G296" s="256"/>
      <c r="H296" s="257"/>
      <c r="I296" s="251"/>
      <c r="J296" s="258"/>
      <c r="K296" s="251"/>
      <c r="M296" s="252" t="s">
        <v>113</v>
      </c>
      <c r="O296" s="241"/>
    </row>
    <row r="297" spans="1:80" ht="12.75">
      <c r="A297" s="242">
        <v>46</v>
      </c>
      <c r="B297" s="243" t="s">
        <v>406</v>
      </c>
      <c r="C297" s="244" t="s">
        <v>407</v>
      </c>
      <c r="D297" s="245" t="s">
        <v>106</v>
      </c>
      <c r="E297" s="246">
        <v>36.699</v>
      </c>
      <c r="F297" s="246">
        <v>803</v>
      </c>
      <c r="G297" s="247">
        <f>E297*F297</f>
        <v>29469.297</v>
      </c>
      <c r="H297" s="248">
        <v>0.0093</v>
      </c>
      <c r="I297" s="249">
        <f>E297*H297</f>
        <v>0.34130069999999996</v>
      </c>
      <c r="J297" s="248">
        <v>0</v>
      </c>
      <c r="K297" s="249">
        <f>E297*J297</f>
        <v>0</v>
      </c>
      <c r="O297" s="241">
        <v>2</v>
      </c>
      <c r="AA297" s="214">
        <v>1</v>
      </c>
      <c r="AB297" s="214">
        <v>0</v>
      </c>
      <c r="AC297" s="214">
        <v>0</v>
      </c>
      <c r="AZ297" s="214">
        <v>1</v>
      </c>
      <c r="BA297" s="214">
        <f>IF(AZ297=1,G297,0)</f>
        <v>29469.297</v>
      </c>
      <c r="BB297" s="214">
        <f>IF(AZ297=2,G297,0)</f>
        <v>0</v>
      </c>
      <c r="BC297" s="214">
        <f>IF(AZ297=3,G297,0)</f>
        <v>0</v>
      </c>
      <c r="BD297" s="214">
        <f>IF(AZ297=4,G297,0)</f>
        <v>0</v>
      </c>
      <c r="BE297" s="214">
        <f>IF(AZ297=5,G297,0)</f>
        <v>0</v>
      </c>
      <c r="CA297" s="241">
        <v>1</v>
      </c>
      <c r="CB297" s="241">
        <v>0</v>
      </c>
    </row>
    <row r="298" spans="1:15" ht="12.75">
      <c r="A298" s="250"/>
      <c r="B298" s="253"/>
      <c r="C298" s="699" t="s">
        <v>959</v>
      </c>
      <c r="D298" s="700"/>
      <c r="E298" s="254">
        <v>0</v>
      </c>
      <c r="F298" s="255"/>
      <c r="G298" s="256"/>
      <c r="H298" s="257"/>
      <c r="I298" s="251"/>
      <c r="J298" s="258"/>
      <c r="K298" s="251"/>
      <c r="M298" s="252" t="s">
        <v>959</v>
      </c>
      <c r="O298" s="241"/>
    </row>
    <row r="299" spans="1:15" ht="12.75">
      <c r="A299" s="250"/>
      <c r="B299" s="253"/>
      <c r="C299" s="699" t="s">
        <v>1037</v>
      </c>
      <c r="D299" s="700"/>
      <c r="E299" s="254">
        <v>4.8</v>
      </c>
      <c r="F299" s="255"/>
      <c r="G299" s="256"/>
      <c r="H299" s="257"/>
      <c r="I299" s="251"/>
      <c r="J299" s="258"/>
      <c r="K299" s="251"/>
      <c r="M299" s="252" t="s">
        <v>1037</v>
      </c>
      <c r="O299" s="241"/>
    </row>
    <row r="300" spans="1:15" ht="12.75">
      <c r="A300" s="250"/>
      <c r="B300" s="253"/>
      <c r="C300" s="699" t="s">
        <v>1038</v>
      </c>
      <c r="D300" s="700"/>
      <c r="E300" s="254">
        <v>2.4</v>
      </c>
      <c r="F300" s="255"/>
      <c r="G300" s="256"/>
      <c r="H300" s="257"/>
      <c r="I300" s="251"/>
      <c r="J300" s="258"/>
      <c r="K300" s="251"/>
      <c r="M300" s="252" t="s">
        <v>1038</v>
      </c>
      <c r="O300" s="241"/>
    </row>
    <row r="301" spans="1:15" ht="12.75">
      <c r="A301" s="250"/>
      <c r="B301" s="253"/>
      <c r="C301" s="699" t="s">
        <v>1039</v>
      </c>
      <c r="D301" s="700"/>
      <c r="E301" s="254">
        <v>218.4</v>
      </c>
      <c r="F301" s="255"/>
      <c r="G301" s="256"/>
      <c r="H301" s="257"/>
      <c r="I301" s="251"/>
      <c r="J301" s="258"/>
      <c r="K301" s="251"/>
      <c r="M301" s="252" t="s">
        <v>1039</v>
      </c>
      <c r="O301" s="241"/>
    </row>
    <row r="302" spans="1:15" ht="12.75">
      <c r="A302" s="250"/>
      <c r="B302" s="253"/>
      <c r="C302" s="699" t="s">
        <v>1040</v>
      </c>
      <c r="D302" s="700"/>
      <c r="E302" s="254">
        <v>12</v>
      </c>
      <c r="F302" s="255"/>
      <c r="G302" s="256"/>
      <c r="H302" s="257"/>
      <c r="I302" s="251"/>
      <c r="J302" s="258"/>
      <c r="K302" s="251"/>
      <c r="M302" s="252" t="s">
        <v>1040</v>
      </c>
      <c r="O302" s="241"/>
    </row>
    <row r="303" spans="1:15" ht="12.75">
      <c r="A303" s="250"/>
      <c r="B303" s="253"/>
      <c r="C303" s="699" t="s">
        <v>1041</v>
      </c>
      <c r="D303" s="700"/>
      <c r="E303" s="254">
        <v>6</v>
      </c>
      <c r="F303" s="255"/>
      <c r="G303" s="256"/>
      <c r="H303" s="257"/>
      <c r="I303" s="251"/>
      <c r="J303" s="258"/>
      <c r="K303" s="251"/>
      <c r="M303" s="252" t="s">
        <v>1041</v>
      </c>
      <c r="O303" s="241"/>
    </row>
    <row r="304" spans="1:15" ht="12.75">
      <c r="A304" s="250"/>
      <c r="B304" s="253"/>
      <c r="C304" s="699" t="s">
        <v>1042</v>
      </c>
      <c r="D304" s="700"/>
      <c r="E304" s="254">
        <v>9.6</v>
      </c>
      <c r="F304" s="255"/>
      <c r="G304" s="256"/>
      <c r="H304" s="257"/>
      <c r="I304" s="251"/>
      <c r="J304" s="258"/>
      <c r="K304" s="251"/>
      <c r="M304" s="252" t="s">
        <v>1042</v>
      </c>
      <c r="O304" s="241"/>
    </row>
    <row r="305" spans="1:15" ht="12.75">
      <c r="A305" s="250"/>
      <c r="B305" s="253"/>
      <c r="C305" s="699" t="s">
        <v>1043</v>
      </c>
      <c r="D305" s="700"/>
      <c r="E305" s="254">
        <v>19.2</v>
      </c>
      <c r="F305" s="255"/>
      <c r="G305" s="256"/>
      <c r="H305" s="257"/>
      <c r="I305" s="251"/>
      <c r="J305" s="258"/>
      <c r="K305" s="251"/>
      <c r="M305" s="252" t="s">
        <v>1043</v>
      </c>
      <c r="O305" s="241"/>
    </row>
    <row r="306" spans="1:15" ht="12.75">
      <c r="A306" s="250"/>
      <c r="B306" s="253"/>
      <c r="C306" s="699" t="s">
        <v>1044</v>
      </c>
      <c r="D306" s="700"/>
      <c r="E306" s="254">
        <v>9.9</v>
      </c>
      <c r="F306" s="255"/>
      <c r="G306" s="256"/>
      <c r="H306" s="257"/>
      <c r="I306" s="251"/>
      <c r="J306" s="258"/>
      <c r="K306" s="251"/>
      <c r="M306" s="252" t="s">
        <v>1044</v>
      </c>
      <c r="O306" s="241"/>
    </row>
    <row r="307" spans="1:15" ht="12.75">
      <c r="A307" s="250"/>
      <c r="B307" s="253"/>
      <c r="C307" s="701" t="s">
        <v>113</v>
      </c>
      <c r="D307" s="700"/>
      <c r="E307" s="279">
        <v>282.29999999999995</v>
      </c>
      <c r="F307" s="255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9" t="s">
        <v>1045</v>
      </c>
      <c r="D308" s="700"/>
      <c r="E308" s="254">
        <v>0</v>
      </c>
      <c r="F308" s="255"/>
      <c r="G308" s="256"/>
      <c r="H308" s="257"/>
      <c r="I308" s="251"/>
      <c r="J308" s="258"/>
      <c r="K308" s="251"/>
      <c r="M308" s="252" t="s">
        <v>1045</v>
      </c>
      <c r="O308" s="241"/>
    </row>
    <row r="309" spans="1:15" ht="12.75">
      <c r="A309" s="250"/>
      <c r="B309" s="253"/>
      <c r="C309" s="699" t="s">
        <v>1046</v>
      </c>
      <c r="D309" s="700"/>
      <c r="E309" s="254">
        <v>-245.601</v>
      </c>
      <c r="F309" s="255"/>
      <c r="G309" s="256"/>
      <c r="H309" s="257"/>
      <c r="I309" s="251"/>
      <c r="J309" s="258"/>
      <c r="K309" s="251"/>
      <c r="M309" s="252" t="s">
        <v>1046</v>
      </c>
      <c r="O309" s="241"/>
    </row>
    <row r="310" spans="1:80" ht="12.75">
      <c r="A310" s="242">
        <v>47</v>
      </c>
      <c r="B310" s="243" t="s">
        <v>429</v>
      </c>
      <c r="C310" s="244" t="s">
        <v>430</v>
      </c>
      <c r="D310" s="245" t="s">
        <v>106</v>
      </c>
      <c r="E310" s="246">
        <v>1303.3446</v>
      </c>
      <c r="F310" s="246">
        <v>56.9</v>
      </c>
      <c r="G310" s="247">
        <f>E310*F310</f>
        <v>74160.30773999999</v>
      </c>
      <c r="H310" s="248">
        <v>0</v>
      </c>
      <c r="I310" s="249">
        <f>E310*H310</f>
        <v>0</v>
      </c>
      <c r="J310" s="248">
        <v>0</v>
      </c>
      <c r="K310" s="249">
        <f>E310*J310</f>
        <v>0</v>
      </c>
      <c r="O310" s="241">
        <v>2</v>
      </c>
      <c r="AA310" s="214">
        <v>1</v>
      </c>
      <c r="AB310" s="214">
        <v>1</v>
      </c>
      <c r="AC310" s="214">
        <v>1</v>
      </c>
      <c r="AZ310" s="214">
        <v>1</v>
      </c>
      <c r="BA310" s="214">
        <f>IF(AZ310=1,G310,0)</f>
        <v>74160.30773999999</v>
      </c>
      <c r="BB310" s="214">
        <f>IF(AZ310=2,G310,0)</f>
        <v>0</v>
      </c>
      <c r="BC310" s="214">
        <f>IF(AZ310=3,G310,0)</f>
        <v>0</v>
      </c>
      <c r="BD310" s="214">
        <f>IF(AZ310=4,G310,0)</f>
        <v>0</v>
      </c>
      <c r="BE310" s="214">
        <f>IF(AZ310=5,G310,0)</f>
        <v>0</v>
      </c>
      <c r="CA310" s="241">
        <v>1</v>
      </c>
      <c r="CB310" s="241">
        <v>1</v>
      </c>
    </row>
    <row r="311" spans="1:15" ht="12.75">
      <c r="A311" s="250"/>
      <c r="B311" s="253"/>
      <c r="C311" s="699" t="s">
        <v>1019</v>
      </c>
      <c r="D311" s="700"/>
      <c r="E311" s="254">
        <v>1002.3486</v>
      </c>
      <c r="F311" s="255"/>
      <c r="G311" s="256"/>
      <c r="H311" s="257"/>
      <c r="I311" s="251"/>
      <c r="J311" s="258"/>
      <c r="K311" s="251"/>
      <c r="M311" s="252" t="s">
        <v>1019</v>
      </c>
      <c r="O311" s="241"/>
    </row>
    <row r="312" spans="1:15" ht="12.75">
      <c r="A312" s="250"/>
      <c r="B312" s="253"/>
      <c r="C312" s="699" t="s">
        <v>1020</v>
      </c>
      <c r="D312" s="700"/>
      <c r="E312" s="254">
        <v>300.996</v>
      </c>
      <c r="F312" s="255"/>
      <c r="G312" s="256"/>
      <c r="H312" s="257"/>
      <c r="I312" s="251"/>
      <c r="J312" s="258"/>
      <c r="K312" s="251"/>
      <c r="M312" s="252" t="s">
        <v>1020</v>
      </c>
      <c r="O312" s="241"/>
    </row>
    <row r="313" spans="1:80" ht="12.75">
      <c r="A313" s="242">
        <v>48</v>
      </c>
      <c r="B313" s="243" t="s">
        <v>431</v>
      </c>
      <c r="C313" s="244" t="s">
        <v>432</v>
      </c>
      <c r="D313" s="245" t="s">
        <v>106</v>
      </c>
      <c r="E313" s="246">
        <v>1303.3446</v>
      </c>
      <c r="F313" s="246">
        <v>51.6</v>
      </c>
      <c r="G313" s="247">
        <f>E313*F313</f>
        <v>67252.58136</v>
      </c>
      <c r="H313" s="248">
        <v>0</v>
      </c>
      <c r="I313" s="249">
        <f>E313*H313</f>
        <v>0</v>
      </c>
      <c r="J313" s="248">
        <v>0</v>
      </c>
      <c r="K313" s="249">
        <f>E313*J313</f>
        <v>0</v>
      </c>
      <c r="O313" s="241">
        <v>2</v>
      </c>
      <c r="AA313" s="214">
        <v>1</v>
      </c>
      <c r="AB313" s="214">
        <v>1</v>
      </c>
      <c r="AC313" s="214">
        <v>1</v>
      </c>
      <c r="AZ313" s="214">
        <v>1</v>
      </c>
      <c r="BA313" s="214">
        <f>IF(AZ313=1,G313,0)</f>
        <v>67252.58136</v>
      </c>
      <c r="BB313" s="214">
        <f>IF(AZ313=2,G313,0)</f>
        <v>0</v>
      </c>
      <c r="BC313" s="214">
        <f>IF(AZ313=3,G313,0)</f>
        <v>0</v>
      </c>
      <c r="BD313" s="214">
        <f>IF(AZ313=4,G313,0)</f>
        <v>0</v>
      </c>
      <c r="BE313" s="214">
        <f>IF(AZ313=5,G313,0)</f>
        <v>0</v>
      </c>
      <c r="CA313" s="241">
        <v>1</v>
      </c>
      <c r="CB313" s="241">
        <v>1</v>
      </c>
    </row>
    <row r="314" spans="1:15" ht="12.75">
      <c r="A314" s="250"/>
      <c r="B314" s="253"/>
      <c r="C314" s="699" t="s">
        <v>1019</v>
      </c>
      <c r="D314" s="700"/>
      <c r="E314" s="254">
        <v>1002.3486</v>
      </c>
      <c r="F314" s="255"/>
      <c r="G314" s="256"/>
      <c r="H314" s="257"/>
      <c r="I314" s="251"/>
      <c r="J314" s="258"/>
      <c r="K314" s="251"/>
      <c r="M314" s="252" t="s">
        <v>1019</v>
      </c>
      <c r="O314" s="241"/>
    </row>
    <row r="315" spans="1:15" ht="12.75">
      <c r="A315" s="250"/>
      <c r="B315" s="253"/>
      <c r="C315" s="699" t="s">
        <v>1020</v>
      </c>
      <c r="D315" s="700"/>
      <c r="E315" s="254">
        <v>300.996</v>
      </c>
      <c r="F315" s="255"/>
      <c r="G315" s="256"/>
      <c r="H315" s="257"/>
      <c r="I315" s="251"/>
      <c r="J315" s="258"/>
      <c r="K315" s="251"/>
      <c r="M315" s="252" t="s">
        <v>1020</v>
      </c>
      <c r="O315" s="241"/>
    </row>
    <row r="316" spans="1:80" ht="12.75">
      <c r="A316" s="242">
        <v>49</v>
      </c>
      <c r="B316" s="243" t="s">
        <v>435</v>
      </c>
      <c r="C316" s="244" t="s">
        <v>436</v>
      </c>
      <c r="D316" s="245" t="s">
        <v>106</v>
      </c>
      <c r="E316" s="246">
        <v>300.7046</v>
      </c>
      <c r="F316" s="246">
        <v>182.5</v>
      </c>
      <c r="G316" s="247">
        <f>E316*F316</f>
        <v>54878.5895</v>
      </c>
      <c r="H316" s="248">
        <v>0.04793</v>
      </c>
      <c r="I316" s="249">
        <f>E316*H316</f>
        <v>14.412771478000002</v>
      </c>
      <c r="J316" s="248">
        <v>0</v>
      </c>
      <c r="K316" s="249">
        <f>E316*J316</f>
        <v>0</v>
      </c>
      <c r="O316" s="241">
        <v>2</v>
      </c>
      <c r="AA316" s="214">
        <v>1</v>
      </c>
      <c r="AB316" s="214">
        <v>1</v>
      </c>
      <c r="AC316" s="214">
        <v>1</v>
      </c>
      <c r="AZ316" s="214">
        <v>1</v>
      </c>
      <c r="BA316" s="214">
        <f>IF(AZ316=1,G316,0)</f>
        <v>54878.5895</v>
      </c>
      <c r="BB316" s="214">
        <f>IF(AZ316=2,G316,0)</f>
        <v>0</v>
      </c>
      <c r="BC316" s="214">
        <f>IF(AZ316=3,G316,0)</f>
        <v>0</v>
      </c>
      <c r="BD316" s="214">
        <f>IF(AZ316=4,G316,0)</f>
        <v>0</v>
      </c>
      <c r="BE316" s="214">
        <f>IF(AZ316=5,G316,0)</f>
        <v>0</v>
      </c>
      <c r="CA316" s="241">
        <v>1</v>
      </c>
      <c r="CB316" s="241">
        <v>1</v>
      </c>
    </row>
    <row r="317" spans="1:15" ht="12.75">
      <c r="A317" s="250"/>
      <c r="B317" s="253"/>
      <c r="C317" s="699" t="s">
        <v>1019</v>
      </c>
      <c r="D317" s="700"/>
      <c r="E317" s="254">
        <v>1002.3486</v>
      </c>
      <c r="F317" s="255"/>
      <c r="G317" s="256"/>
      <c r="H317" s="257"/>
      <c r="I317" s="251"/>
      <c r="J317" s="258"/>
      <c r="K317" s="251"/>
      <c r="M317" s="252" t="s">
        <v>1019</v>
      </c>
      <c r="O317" s="241"/>
    </row>
    <row r="318" spans="1:15" ht="12.75">
      <c r="A318" s="250"/>
      <c r="B318" s="253"/>
      <c r="C318" s="699" t="s">
        <v>1047</v>
      </c>
      <c r="D318" s="700"/>
      <c r="E318" s="254">
        <v>-701.644</v>
      </c>
      <c r="F318" s="255"/>
      <c r="G318" s="256"/>
      <c r="H318" s="257"/>
      <c r="I318" s="251"/>
      <c r="J318" s="258"/>
      <c r="K318" s="251"/>
      <c r="M318" s="252" t="s">
        <v>1047</v>
      </c>
      <c r="O318" s="241"/>
    </row>
    <row r="319" spans="1:80" ht="12.75">
      <c r="A319" s="242">
        <v>50</v>
      </c>
      <c r="B319" s="243" t="s">
        <v>435</v>
      </c>
      <c r="C319" s="244" t="s">
        <v>436</v>
      </c>
      <c r="D319" s="245" t="s">
        <v>106</v>
      </c>
      <c r="E319" s="246">
        <v>300.996</v>
      </c>
      <c r="F319" s="246">
        <v>182.5</v>
      </c>
      <c r="G319" s="247">
        <f>E319*F319</f>
        <v>54931.77</v>
      </c>
      <c r="H319" s="248">
        <v>0.04793</v>
      </c>
      <c r="I319" s="249">
        <f>E319*H319</f>
        <v>14.426738279999999</v>
      </c>
      <c r="J319" s="248">
        <v>0</v>
      </c>
      <c r="K319" s="249">
        <f>E319*J319</f>
        <v>0</v>
      </c>
      <c r="O319" s="241">
        <v>2</v>
      </c>
      <c r="AA319" s="214">
        <v>1</v>
      </c>
      <c r="AB319" s="214">
        <v>1</v>
      </c>
      <c r="AC319" s="214">
        <v>1</v>
      </c>
      <c r="AZ319" s="214">
        <v>1</v>
      </c>
      <c r="BA319" s="214">
        <f>IF(AZ319=1,G319,0)</f>
        <v>54931.77</v>
      </c>
      <c r="BB319" s="214">
        <f>IF(AZ319=2,G319,0)</f>
        <v>0</v>
      </c>
      <c r="BC319" s="214">
        <f>IF(AZ319=3,G319,0)</f>
        <v>0</v>
      </c>
      <c r="BD319" s="214">
        <f>IF(AZ319=4,G319,0)</f>
        <v>0</v>
      </c>
      <c r="BE319" s="214">
        <f>IF(AZ319=5,G319,0)</f>
        <v>0</v>
      </c>
      <c r="CA319" s="241">
        <v>1</v>
      </c>
      <c r="CB319" s="241">
        <v>1</v>
      </c>
    </row>
    <row r="320" spans="1:15" ht="12.75">
      <c r="A320" s="250"/>
      <c r="B320" s="253"/>
      <c r="C320" s="699" t="s">
        <v>1020</v>
      </c>
      <c r="D320" s="700"/>
      <c r="E320" s="254">
        <v>300.996</v>
      </c>
      <c r="F320" s="255"/>
      <c r="G320" s="256"/>
      <c r="H320" s="257"/>
      <c r="I320" s="251"/>
      <c r="J320" s="258"/>
      <c r="K320" s="251"/>
      <c r="M320" s="252" t="s">
        <v>1020</v>
      </c>
      <c r="O320" s="241"/>
    </row>
    <row r="321" spans="1:80" ht="22.5">
      <c r="A321" s="242">
        <v>51</v>
      </c>
      <c r="B321" s="243" t="s">
        <v>439</v>
      </c>
      <c r="C321" s="244" t="s">
        <v>440</v>
      </c>
      <c r="D321" s="245" t="s">
        <v>166</v>
      </c>
      <c r="E321" s="246">
        <v>788.9</v>
      </c>
      <c r="F321" s="246">
        <v>43</v>
      </c>
      <c r="G321" s="247">
        <f>E321*F321</f>
        <v>33922.7</v>
      </c>
      <c r="H321" s="248">
        <v>0.00015</v>
      </c>
      <c r="I321" s="249">
        <f>E321*H321</f>
        <v>0.11833499999999998</v>
      </c>
      <c r="J321" s="248">
        <v>0</v>
      </c>
      <c r="K321" s="249">
        <f>E321*J321</f>
        <v>0</v>
      </c>
      <c r="O321" s="241">
        <v>2</v>
      </c>
      <c r="AA321" s="214">
        <v>1</v>
      </c>
      <c r="AB321" s="214">
        <v>1</v>
      </c>
      <c r="AC321" s="214">
        <v>1</v>
      </c>
      <c r="AZ321" s="214">
        <v>1</v>
      </c>
      <c r="BA321" s="214">
        <f>IF(AZ321=1,G321,0)</f>
        <v>33922.7</v>
      </c>
      <c r="BB321" s="214">
        <f>IF(AZ321=2,G321,0)</f>
        <v>0</v>
      </c>
      <c r="BC321" s="214">
        <f>IF(AZ321=3,G321,0)</f>
        <v>0</v>
      </c>
      <c r="BD321" s="214">
        <f>IF(AZ321=4,G321,0)</f>
        <v>0</v>
      </c>
      <c r="BE321" s="214">
        <f>IF(AZ321=5,G321,0)</f>
        <v>0</v>
      </c>
      <c r="CA321" s="241">
        <v>1</v>
      </c>
      <c r="CB321" s="241">
        <v>1</v>
      </c>
    </row>
    <row r="322" spans="1:15" ht="12.75">
      <c r="A322" s="250"/>
      <c r="B322" s="253"/>
      <c r="C322" s="699" t="s">
        <v>959</v>
      </c>
      <c r="D322" s="700"/>
      <c r="E322" s="254">
        <v>0</v>
      </c>
      <c r="F322" s="255"/>
      <c r="G322" s="256"/>
      <c r="H322" s="257"/>
      <c r="I322" s="251"/>
      <c r="J322" s="258"/>
      <c r="K322" s="251"/>
      <c r="M322" s="252" t="s">
        <v>959</v>
      </c>
      <c r="O322" s="241"/>
    </row>
    <row r="323" spans="1:15" ht="12.75">
      <c r="A323" s="250"/>
      <c r="B323" s="253"/>
      <c r="C323" s="699" t="s">
        <v>960</v>
      </c>
      <c r="D323" s="700"/>
      <c r="E323" s="254">
        <v>6.8</v>
      </c>
      <c r="F323" s="255"/>
      <c r="G323" s="256"/>
      <c r="H323" s="257"/>
      <c r="I323" s="251"/>
      <c r="J323" s="258"/>
      <c r="K323" s="251"/>
      <c r="M323" s="252" t="s">
        <v>960</v>
      </c>
      <c r="O323" s="241"/>
    </row>
    <row r="324" spans="1:15" ht="12.75">
      <c r="A324" s="250"/>
      <c r="B324" s="253"/>
      <c r="C324" s="699" t="s">
        <v>961</v>
      </c>
      <c r="D324" s="700"/>
      <c r="E324" s="254">
        <v>14.4</v>
      </c>
      <c r="F324" s="255"/>
      <c r="G324" s="256"/>
      <c r="H324" s="257"/>
      <c r="I324" s="251"/>
      <c r="J324" s="258"/>
      <c r="K324" s="251"/>
      <c r="M324" s="252" t="s">
        <v>961</v>
      </c>
      <c r="O324" s="241"/>
    </row>
    <row r="325" spans="1:15" ht="12.75">
      <c r="A325" s="250"/>
      <c r="B325" s="253"/>
      <c r="C325" s="699" t="s">
        <v>962</v>
      </c>
      <c r="D325" s="700"/>
      <c r="E325" s="254">
        <v>655.2</v>
      </c>
      <c r="F325" s="255"/>
      <c r="G325" s="256"/>
      <c r="H325" s="257"/>
      <c r="I325" s="251"/>
      <c r="J325" s="258"/>
      <c r="K325" s="251"/>
      <c r="M325" s="252" t="s">
        <v>962</v>
      </c>
      <c r="O325" s="241"/>
    </row>
    <row r="326" spans="1:15" ht="12.75">
      <c r="A326" s="250"/>
      <c r="B326" s="253"/>
      <c r="C326" s="699" t="s">
        <v>963</v>
      </c>
      <c r="D326" s="700"/>
      <c r="E326" s="254">
        <v>21.6</v>
      </c>
      <c r="F326" s="255"/>
      <c r="G326" s="256"/>
      <c r="H326" s="257"/>
      <c r="I326" s="251"/>
      <c r="J326" s="258"/>
      <c r="K326" s="251"/>
      <c r="M326" s="252" t="s">
        <v>963</v>
      </c>
      <c r="O326" s="241"/>
    </row>
    <row r="327" spans="1:15" ht="12.75">
      <c r="A327" s="250"/>
      <c r="B327" s="253"/>
      <c r="C327" s="699" t="s">
        <v>964</v>
      </c>
      <c r="D327" s="700"/>
      <c r="E327" s="254">
        <v>10.8</v>
      </c>
      <c r="F327" s="255"/>
      <c r="G327" s="256"/>
      <c r="H327" s="257"/>
      <c r="I327" s="251"/>
      <c r="J327" s="258"/>
      <c r="K327" s="251"/>
      <c r="M327" s="252" t="s">
        <v>964</v>
      </c>
      <c r="O327" s="241"/>
    </row>
    <row r="328" spans="1:15" ht="12.75">
      <c r="A328" s="250"/>
      <c r="B328" s="253"/>
      <c r="C328" s="699" t="s">
        <v>965</v>
      </c>
      <c r="D328" s="700"/>
      <c r="E328" s="254">
        <v>12</v>
      </c>
      <c r="F328" s="255"/>
      <c r="G328" s="256"/>
      <c r="H328" s="257"/>
      <c r="I328" s="251"/>
      <c r="J328" s="258"/>
      <c r="K328" s="251"/>
      <c r="M328" s="252" t="s">
        <v>965</v>
      </c>
      <c r="O328" s="241"/>
    </row>
    <row r="329" spans="1:15" ht="12.75">
      <c r="A329" s="250"/>
      <c r="B329" s="253"/>
      <c r="C329" s="699" t="s">
        <v>966</v>
      </c>
      <c r="D329" s="700"/>
      <c r="E329" s="254">
        <v>38.4</v>
      </c>
      <c r="F329" s="255"/>
      <c r="G329" s="256"/>
      <c r="H329" s="257"/>
      <c r="I329" s="251"/>
      <c r="J329" s="258"/>
      <c r="K329" s="251"/>
      <c r="M329" s="252" t="s">
        <v>966</v>
      </c>
      <c r="O329" s="241"/>
    </row>
    <row r="330" spans="1:15" ht="12.75">
      <c r="A330" s="250"/>
      <c r="B330" s="253"/>
      <c r="C330" s="699" t="s">
        <v>967</v>
      </c>
      <c r="D330" s="700"/>
      <c r="E330" s="254">
        <v>20.7</v>
      </c>
      <c r="F330" s="255"/>
      <c r="G330" s="256"/>
      <c r="H330" s="257"/>
      <c r="I330" s="251"/>
      <c r="J330" s="258"/>
      <c r="K330" s="251"/>
      <c r="M330" s="252" t="s">
        <v>967</v>
      </c>
      <c r="O330" s="241"/>
    </row>
    <row r="331" spans="1:15" ht="12.75">
      <c r="A331" s="250"/>
      <c r="B331" s="253"/>
      <c r="C331" s="701" t="s">
        <v>113</v>
      </c>
      <c r="D331" s="700"/>
      <c r="E331" s="279">
        <v>779.9000000000001</v>
      </c>
      <c r="F331" s="255"/>
      <c r="G331" s="256"/>
      <c r="H331" s="257"/>
      <c r="I331" s="251"/>
      <c r="J331" s="258"/>
      <c r="K331" s="251"/>
      <c r="M331" s="252" t="s">
        <v>113</v>
      </c>
      <c r="O331" s="241"/>
    </row>
    <row r="332" spans="1:15" ht="12.75">
      <c r="A332" s="250"/>
      <c r="B332" s="253"/>
      <c r="C332" s="699" t="s">
        <v>968</v>
      </c>
      <c r="D332" s="700"/>
      <c r="E332" s="254">
        <v>0</v>
      </c>
      <c r="F332" s="255"/>
      <c r="G332" s="256"/>
      <c r="H332" s="257"/>
      <c r="I332" s="251"/>
      <c r="J332" s="258"/>
      <c r="K332" s="251"/>
      <c r="M332" s="252" t="s">
        <v>968</v>
      </c>
      <c r="O332" s="241"/>
    </row>
    <row r="333" spans="1:15" ht="12.75">
      <c r="A333" s="250"/>
      <c r="B333" s="253"/>
      <c r="C333" s="699" t="s">
        <v>969</v>
      </c>
      <c r="D333" s="700"/>
      <c r="E333" s="254">
        <v>9</v>
      </c>
      <c r="F333" s="255"/>
      <c r="G333" s="256"/>
      <c r="H333" s="257"/>
      <c r="I333" s="251"/>
      <c r="J333" s="258"/>
      <c r="K333" s="251"/>
      <c r="M333" s="252" t="s">
        <v>969</v>
      </c>
      <c r="O333" s="241"/>
    </row>
    <row r="334" spans="1:80" ht="12.75">
      <c r="A334" s="242">
        <v>52</v>
      </c>
      <c r="B334" s="243" t="s">
        <v>1048</v>
      </c>
      <c r="C334" s="244" t="s">
        <v>1049</v>
      </c>
      <c r="D334" s="245" t="s">
        <v>166</v>
      </c>
      <c r="E334" s="246">
        <v>788.9</v>
      </c>
      <c r="F334" s="246">
        <v>100</v>
      </c>
      <c r="G334" s="247">
        <f>E334*F334</f>
        <v>78890</v>
      </c>
      <c r="H334" s="248">
        <v>4E-05</v>
      </c>
      <c r="I334" s="249">
        <f>E334*H334</f>
        <v>0.031556</v>
      </c>
      <c r="J334" s="248"/>
      <c r="K334" s="249">
        <f>E334*J334</f>
        <v>0</v>
      </c>
      <c r="O334" s="241">
        <v>2</v>
      </c>
      <c r="AA334" s="214">
        <v>12</v>
      </c>
      <c r="AB334" s="214">
        <v>0</v>
      </c>
      <c r="AC334" s="214">
        <v>163</v>
      </c>
      <c r="AZ334" s="214">
        <v>1</v>
      </c>
      <c r="BA334" s="214">
        <f>IF(AZ334=1,G334,0)</f>
        <v>78890</v>
      </c>
      <c r="BB334" s="214">
        <f>IF(AZ334=2,G334,0)</f>
        <v>0</v>
      </c>
      <c r="BC334" s="214">
        <f>IF(AZ334=3,G334,0)</f>
        <v>0</v>
      </c>
      <c r="BD334" s="214">
        <f>IF(AZ334=4,G334,0)</f>
        <v>0</v>
      </c>
      <c r="BE334" s="214">
        <f>IF(AZ334=5,G334,0)</f>
        <v>0</v>
      </c>
      <c r="CA334" s="241">
        <v>12</v>
      </c>
      <c r="CB334" s="241">
        <v>0</v>
      </c>
    </row>
    <row r="335" spans="1:15" ht="12.75">
      <c r="A335" s="250"/>
      <c r="B335" s="253"/>
      <c r="C335" s="699" t="s">
        <v>959</v>
      </c>
      <c r="D335" s="700"/>
      <c r="E335" s="254">
        <v>0</v>
      </c>
      <c r="F335" s="255"/>
      <c r="G335" s="256"/>
      <c r="H335" s="257"/>
      <c r="I335" s="251"/>
      <c r="J335" s="258"/>
      <c r="K335" s="251"/>
      <c r="M335" s="252" t="s">
        <v>959</v>
      </c>
      <c r="O335" s="241"/>
    </row>
    <row r="336" spans="1:15" ht="12.75">
      <c r="A336" s="250"/>
      <c r="B336" s="253"/>
      <c r="C336" s="699" t="s">
        <v>960</v>
      </c>
      <c r="D336" s="700"/>
      <c r="E336" s="254">
        <v>6.8</v>
      </c>
      <c r="F336" s="255"/>
      <c r="G336" s="256"/>
      <c r="H336" s="257"/>
      <c r="I336" s="251"/>
      <c r="J336" s="258"/>
      <c r="K336" s="251"/>
      <c r="M336" s="252" t="s">
        <v>960</v>
      </c>
      <c r="O336" s="241"/>
    </row>
    <row r="337" spans="1:15" ht="12.75">
      <c r="A337" s="250"/>
      <c r="B337" s="253"/>
      <c r="C337" s="699" t="s">
        <v>961</v>
      </c>
      <c r="D337" s="700"/>
      <c r="E337" s="254">
        <v>14.4</v>
      </c>
      <c r="F337" s="255"/>
      <c r="G337" s="256"/>
      <c r="H337" s="257"/>
      <c r="I337" s="251"/>
      <c r="J337" s="258"/>
      <c r="K337" s="251"/>
      <c r="M337" s="252" t="s">
        <v>961</v>
      </c>
      <c r="O337" s="241"/>
    </row>
    <row r="338" spans="1:15" ht="12.75">
      <c r="A338" s="250"/>
      <c r="B338" s="253"/>
      <c r="C338" s="699" t="s">
        <v>962</v>
      </c>
      <c r="D338" s="700"/>
      <c r="E338" s="254">
        <v>655.2</v>
      </c>
      <c r="F338" s="255"/>
      <c r="G338" s="256"/>
      <c r="H338" s="257"/>
      <c r="I338" s="251"/>
      <c r="J338" s="258"/>
      <c r="K338" s="251"/>
      <c r="M338" s="252" t="s">
        <v>962</v>
      </c>
      <c r="O338" s="241"/>
    </row>
    <row r="339" spans="1:15" ht="12.75">
      <c r="A339" s="250"/>
      <c r="B339" s="253"/>
      <c r="C339" s="699" t="s">
        <v>963</v>
      </c>
      <c r="D339" s="700"/>
      <c r="E339" s="254">
        <v>21.6</v>
      </c>
      <c r="F339" s="255"/>
      <c r="G339" s="256"/>
      <c r="H339" s="257"/>
      <c r="I339" s="251"/>
      <c r="J339" s="258"/>
      <c r="K339" s="251"/>
      <c r="M339" s="252" t="s">
        <v>963</v>
      </c>
      <c r="O339" s="241"/>
    </row>
    <row r="340" spans="1:15" ht="12.75">
      <c r="A340" s="250"/>
      <c r="B340" s="253"/>
      <c r="C340" s="699" t="s">
        <v>964</v>
      </c>
      <c r="D340" s="700"/>
      <c r="E340" s="254">
        <v>10.8</v>
      </c>
      <c r="F340" s="255"/>
      <c r="G340" s="256"/>
      <c r="H340" s="257"/>
      <c r="I340" s="251"/>
      <c r="J340" s="258"/>
      <c r="K340" s="251"/>
      <c r="M340" s="252" t="s">
        <v>964</v>
      </c>
      <c r="O340" s="241"/>
    </row>
    <row r="341" spans="1:15" ht="12.75">
      <c r="A341" s="250"/>
      <c r="B341" s="253"/>
      <c r="C341" s="699" t="s">
        <v>965</v>
      </c>
      <c r="D341" s="700"/>
      <c r="E341" s="254">
        <v>12</v>
      </c>
      <c r="F341" s="255"/>
      <c r="G341" s="256"/>
      <c r="H341" s="257"/>
      <c r="I341" s="251"/>
      <c r="J341" s="258"/>
      <c r="K341" s="251"/>
      <c r="M341" s="252" t="s">
        <v>965</v>
      </c>
      <c r="O341" s="241"/>
    </row>
    <row r="342" spans="1:15" ht="12.75">
      <c r="A342" s="250"/>
      <c r="B342" s="253"/>
      <c r="C342" s="699" t="s">
        <v>966</v>
      </c>
      <c r="D342" s="700"/>
      <c r="E342" s="254">
        <v>38.4</v>
      </c>
      <c r="F342" s="255"/>
      <c r="G342" s="256"/>
      <c r="H342" s="257"/>
      <c r="I342" s="251"/>
      <c r="J342" s="258"/>
      <c r="K342" s="251"/>
      <c r="M342" s="252" t="s">
        <v>966</v>
      </c>
      <c r="O342" s="241"/>
    </row>
    <row r="343" spans="1:15" ht="12.75">
      <c r="A343" s="250"/>
      <c r="B343" s="253"/>
      <c r="C343" s="699" t="s">
        <v>967</v>
      </c>
      <c r="D343" s="700"/>
      <c r="E343" s="254">
        <v>20.7</v>
      </c>
      <c r="F343" s="255"/>
      <c r="G343" s="256"/>
      <c r="H343" s="257"/>
      <c r="I343" s="251"/>
      <c r="J343" s="258"/>
      <c r="K343" s="251"/>
      <c r="M343" s="252" t="s">
        <v>967</v>
      </c>
      <c r="O343" s="241"/>
    </row>
    <row r="344" spans="1:15" ht="12.75">
      <c r="A344" s="250"/>
      <c r="B344" s="253"/>
      <c r="C344" s="701" t="s">
        <v>113</v>
      </c>
      <c r="D344" s="700"/>
      <c r="E344" s="279">
        <v>779.9000000000001</v>
      </c>
      <c r="F344" s="255"/>
      <c r="G344" s="256"/>
      <c r="H344" s="257"/>
      <c r="I344" s="251"/>
      <c r="J344" s="258"/>
      <c r="K344" s="251"/>
      <c r="M344" s="252" t="s">
        <v>113</v>
      </c>
      <c r="O344" s="241"/>
    </row>
    <row r="345" spans="1:15" ht="12.75">
      <c r="A345" s="250"/>
      <c r="B345" s="253"/>
      <c r="C345" s="699" t="s">
        <v>968</v>
      </c>
      <c r="D345" s="700"/>
      <c r="E345" s="254">
        <v>0</v>
      </c>
      <c r="F345" s="255"/>
      <c r="G345" s="256"/>
      <c r="H345" s="257"/>
      <c r="I345" s="251"/>
      <c r="J345" s="258"/>
      <c r="K345" s="251"/>
      <c r="M345" s="252" t="s">
        <v>968</v>
      </c>
      <c r="O345" s="241"/>
    </row>
    <row r="346" spans="1:15" ht="12.75">
      <c r="A346" s="250"/>
      <c r="B346" s="253"/>
      <c r="C346" s="699" t="s">
        <v>969</v>
      </c>
      <c r="D346" s="700"/>
      <c r="E346" s="254">
        <v>9</v>
      </c>
      <c r="F346" s="255"/>
      <c r="G346" s="256"/>
      <c r="H346" s="257"/>
      <c r="I346" s="251"/>
      <c r="J346" s="258"/>
      <c r="K346" s="251"/>
      <c r="M346" s="252" t="s">
        <v>969</v>
      </c>
      <c r="O346" s="241"/>
    </row>
    <row r="347" spans="1:80" ht="12.75">
      <c r="A347" s="242">
        <v>53</v>
      </c>
      <c r="B347" s="243" t="s">
        <v>454</v>
      </c>
      <c r="C347" s="244" t="s">
        <v>455</v>
      </c>
      <c r="D347" s="245" t="s">
        <v>166</v>
      </c>
      <c r="E347" s="246">
        <v>222.706</v>
      </c>
      <c r="F347" s="246">
        <v>30.27</v>
      </c>
      <c r="G347" s="247">
        <f>E347*F347</f>
        <v>6741.310619999999</v>
      </c>
      <c r="H347" s="248">
        <v>0.00034</v>
      </c>
      <c r="I347" s="249">
        <f>E347*H347</f>
        <v>0.07572004</v>
      </c>
      <c r="J347" s="248"/>
      <c r="K347" s="249">
        <f>E347*J347</f>
        <v>0</v>
      </c>
      <c r="O347" s="241">
        <v>2</v>
      </c>
      <c r="AA347" s="214">
        <v>3</v>
      </c>
      <c r="AB347" s="214">
        <v>1</v>
      </c>
      <c r="AC347" s="214">
        <v>553927380</v>
      </c>
      <c r="AZ347" s="214">
        <v>1</v>
      </c>
      <c r="BA347" s="214">
        <f>IF(AZ347=1,G347,0)</f>
        <v>6741.310619999999</v>
      </c>
      <c r="BB347" s="214">
        <f>IF(AZ347=2,G347,0)</f>
        <v>0</v>
      </c>
      <c r="BC347" s="214">
        <f>IF(AZ347=3,G347,0)</f>
        <v>0</v>
      </c>
      <c r="BD347" s="214">
        <f>IF(AZ347=4,G347,0)</f>
        <v>0</v>
      </c>
      <c r="BE347" s="214">
        <f>IF(AZ347=5,G347,0)</f>
        <v>0</v>
      </c>
      <c r="CA347" s="241">
        <v>3</v>
      </c>
      <c r="CB347" s="241">
        <v>1</v>
      </c>
    </row>
    <row r="348" spans="1:15" ht="12.75">
      <c r="A348" s="250"/>
      <c r="B348" s="253"/>
      <c r="C348" s="699" t="s">
        <v>1017</v>
      </c>
      <c r="D348" s="700"/>
      <c r="E348" s="254">
        <v>11.74</v>
      </c>
      <c r="F348" s="255"/>
      <c r="G348" s="256"/>
      <c r="H348" s="257"/>
      <c r="I348" s="251"/>
      <c r="J348" s="258"/>
      <c r="K348" s="251"/>
      <c r="M348" s="252" t="s">
        <v>1017</v>
      </c>
      <c r="O348" s="241"/>
    </row>
    <row r="349" spans="1:15" ht="12.75">
      <c r="A349" s="250"/>
      <c r="B349" s="253"/>
      <c r="C349" s="699" t="s">
        <v>987</v>
      </c>
      <c r="D349" s="700"/>
      <c r="E349" s="254">
        <v>15.74</v>
      </c>
      <c r="F349" s="255"/>
      <c r="G349" s="256"/>
      <c r="H349" s="257"/>
      <c r="I349" s="251"/>
      <c r="J349" s="258"/>
      <c r="K349" s="251"/>
      <c r="M349" s="252" t="s">
        <v>987</v>
      </c>
      <c r="O349" s="241"/>
    </row>
    <row r="350" spans="1:15" ht="12.75">
      <c r="A350" s="250"/>
      <c r="B350" s="253"/>
      <c r="C350" s="699" t="s">
        <v>1018</v>
      </c>
      <c r="D350" s="700"/>
      <c r="E350" s="254">
        <v>87.31</v>
      </c>
      <c r="F350" s="255"/>
      <c r="G350" s="256"/>
      <c r="H350" s="257"/>
      <c r="I350" s="251"/>
      <c r="J350" s="258"/>
      <c r="K350" s="251"/>
      <c r="M350" s="252" t="s">
        <v>1018</v>
      </c>
      <c r="O350" s="241"/>
    </row>
    <row r="351" spans="1:15" ht="12.75">
      <c r="A351" s="250"/>
      <c r="B351" s="253"/>
      <c r="C351" s="699" t="s">
        <v>989</v>
      </c>
      <c r="D351" s="700"/>
      <c r="E351" s="254">
        <v>87.67</v>
      </c>
      <c r="F351" s="255"/>
      <c r="G351" s="256"/>
      <c r="H351" s="257"/>
      <c r="I351" s="251"/>
      <c r="J351" s="258"/>
      <c r="K351" s="251"/>
      <c r="M351" s="252" t="s">
        <v>989</v>
      </c>
      <c r="O351" s="241"/>
    </row>
    <row r="352" spans="1:15" ht="12.75">
      <c r="A352" s="250"/>
      <c r="B352" s="253"/>
      <c r="C352" s="701" t="s">
        <v>113</v>
      </c>
      <c r="D352" s="700"/>
      <c r="E352" s="279">
        <v>202.46</v>
      </c>
      <c r="F352" s="255"/>
      <c r="G352" s="256"/>
      <c r="H352" s="257"/>
      <c r="I352" s="251"/>
      <c r="J352" s="258"/>
      <c r="K352" s="251"/>
      <c r="M352" s="252" t="s">
        <v>113</v>
      </c>
      <c r="O352" s="241"/>
    </row>
    <row r="353" spans="1:15" ht="12.75">
      <c r="A353" s="250"/>
      <c r="B353" s="253"/>
      <c r="C353" s="699" t="s">
        <v>1050</v>
      </c>
      <c r="D353" s="700"/>
      <c r="E353" s="254">
        <v>20.246</v>
      </c>
      <c r="F353" s="255"/>
      <c r="G353" s="256"/>
      <c r="H353" s="257"/>
      <c r="I353" s="251"/>
      <c r="J353" s="258"/>
      <c r="K353" s="251"/>
      <c r="M353" s="252" t="s">
        <v>1050</v>
      </c>
      <c r="O353" s="241"/>
    </row>
    <row r="354" spans="1:57" ht="12.75">
      <c r="A354" s="259"/>
      <c r="B354" s="260" t="s">
        <v>96</v>
      </c>
      <c r="C354" s="261" t="s">
        <v>278</v>
      </c>
      <c r="D354" s="262"/>
      <c r="E354" s="263"/>
      <c r="F354" s="264"/>
      <c r="G354" s="265">
        <f>SUM(G230:G353)</f>
        <v>1829245.0860399997</v>
      </c>
      <c r="H354" s="266"/>
      <c r="I354" s="267">
        <f>SUM(I230:I353)</f>
        <v>48.03847450800001</v>
      </c>
      <c r="J354" s="266"/>
      <c r="K354" s="267">
        <f>SUM(K230:K353)</f>
        <v>0</v>
      </c>
      <c r="O354" s="241">
        <v>4</v>
      </c>
      <c r="BA354" s="268">
        <f>SUM(BA230:BA353)</f>
        <v>1829245.0860399997</v>
      </c>
      <c r="BB354" s="268">
        <f>SUM(BB230:BB353)</f>
        <v>0</v>
      </c>
      <c r="BC354" s="268">
        <f>SUM(BC230:BC353)</f>
        <v>0</v>
      </c>
      <c r="BD354" s="268">
        <f>SUM(BD230:BD353)</f>
        <v>0</v>
      </c>
      <c r="BE354" s="268">
        <f>SUM(BE230:BE353)</f>
        <v>0</v>
      </c>
    </row>
    <row r="355" spans="1:15" ht="12.75">
      <c r="A355" s="231" t="s">
        <v>92</v>
      </c>
      <c r="B355" s="232" t="s">
        <v>462</v>
      </c>
      <c r="C355" s="233" t="s">
        <v>463</v>
      </c>
      <c r="D355" s="234"/>
      <c r="E355" s="235"/>
      <c r="F355" s="235"/>
      <c r="G355" s="236"/>
      <c r="H355" s="237"/>
      <c r="I355" s="238"/>
      <c r="J355" s="239"/>
      <c r="K355" s="240"/>
      <c r="O355" s="241">
        <v>1</v>
      </c>
    </row>
    <row r="356" spans="1:80" ht="12.75">
      <c r="A356" s="242">
        <v>54</v>
      </c>
      <c r="B356" s="243" t="s">
        <v>465</v>
      </c>
      <c r="C356" s="244" t="s">
        <v>466</v>
      </c>
      <c r="D356" s="245" t="s">
        <v>147</v>
      </c>
      <c r="E356" s="246">
        <v>8</v>
      </c>
      <c r="F356" s="246">
        <v>500</v>
      </c>
      <c r="G356" s="247">
        <f>E356*F356</f>
        <v>4000</v>
      </c>
      <c r="H356" s="248">
        <v>0</v>
      </c>
      <c r="I356" s="249">
        <f>E356*H356</f>
        <v>0</v>
      </c>
      <c r="J356" s="248"/>
      <c r="K356" s="249">
        <f>E356*J356</f>
        <v>0</v>
      </c>
      <c r="O356" s="241">
        <v>2</v>
      </c>
      <c r="AA356" s="214">
        <v>12</v>
      </c>
      <c r="AB356" s="214">
        <v>0</v>
      </c>
      <c r="AC356" s="214">
        <v>1</v>
      </c>
      <c r="AZ356" s="214">
        <v>1</v>
      </c>
      <c r="BA356" s="214">
        <f>IF(AZ356=1,G356,0)</f>
        <v>4000</v>
      </c>
      <c r="BB356" s="214">
        <f>IF(AZ356=2,G356,0)</f>
        <v>0</v>
      </c>
      <c r="BC356" s="214">
        <f>IF(AZ356=3,G356,0)</f>
        <v>0</v>
      </c>
      <c r="BD356" s="214">
        <f>IF(AZ356=4,G356,0)</f>
        <v>0</v>
      </c>
      <c r="BE356" s="214">
        <f>IF(AZ356=5,G356,0)</f>
        <v>0</v>
      </c>
      <c r="CA356" s="241">
        <v>12</v>
      </c>
      <c r="CB356" s="241">
        <v>0</v>
      </c>
    </row>
    <row r="357" spans="1:80" ht="22.5">
      <c r="A357" s="242">
        <v>55</v>
      </c>
      <c r="B357" s="243" t="s">
        <v>469</v>
      </c>
      <c r="C357" s="244" t="s">
        <v>470</v>
      </c>
      <c r="D357" s="245" t="s">
        <v>147</v>
      </c>
      <c r="E357" s="246">
        <v>1</v>
      </c>
      <c r="F357" s="246">
        <v>5000</v>
      </c>
      <c r="G357" s="247">
        <f>E357*F357</f>
        <v>5000</v>
      </c>
      <c r="H357" s="248">
        <v>0</v>
      </c>
      <c r="I357" s="249">
        <f>E357*H357</f>
        <v>0</v>
      </c>
      <c r="J357" s="248"/>
      <c r="K357" s="249">
        <f>E357*J357</f>
        <v>0</v>
      </c>
      <c r="O357" s="241">
        <v>2</v>
      </c>
      <c r="AA357" s="214">
        <v>12</v>
      </c>
      <c r="AB357" s="214">
        <v>0</v>
      </c>
      <c r="AC357" s="214">
        <v>2</v>
      </c>
      <c r="AZ357" s="214">
        <v>1</v>
      </c>
      <c r="BA357" s="214">
        <f>IF(AZ357=1,G357,0)</f>
        <v>5000</v>
      </c>
      <c r="BB357" s="214">
        <f>IF(AZ357=2,G357,0)</f>
        <v>0</v>
      </c>
      <c r="BC357" s="214">
        <f>IF(AZ357=3,G357,0)</f>
        <v>0</v>
      </c>
      <c r="BD357" s="214">
        <f>IF(AZ357=4,G357,0)</f>
        <v>0</v>
      </c>
      <c r="BE357" s="214">
        <f>IF(AZ357=5,G357,0)</f>
        <v>0</v>
      </c>
      <c r="CA357" s="241">
        <v>12</v>
      </c>
      <c r="CB357" s="241">
        <v>0</v>
      </c>
    </row>
    <row r="358" spans="1:80" ht="12.75">
      <c r="A358" s="242">
        <v>56</v>
      </c>
      <c r="B358" s="243" t="s">
        <v>473</v>
      </c>
      <c r="C358" s="244" t="s">
        <v>474</v>
      </c>
      <c r="D358" s="245" t="s">
        <v>147</v>
      </c>
      <c r="E358" s="246">
        <v>8</v>
      </c>
      <c r="F358" s="246">
        <v>500</v>
      </c>
      <c r="G358" s="247">
        <f>E358*F358</f>
        <v>4000</v>
      </c>
      <c r="H358" s="248">
        <v>0</v>
      </c>
      <c r="I358" s="249">
        <f>E358*H358</f>
        <v>0</v>
      </c>
      <c r="J358" s="248"/>
      <c r="K358" s="249">
        <f>E358*J358</f>
        <v>0</v>
      </c>
      <c r="O358" s="241">
        <v>2</v>
      </c>
      <c r="AA358" s="214">
        <v>12</v>
      </c>
      <c r="AB358" s="214">
        <v>0</v>
      </c>
      <c r="AC358" s="214">
        <v>3</v>
      </c>
      <c r="AZ358" s="214">
        <v>1</v>
      </c>
      <c r="BA358" s="214">
        <f>IF(AZ358=1,G358,0)</f>
        <v>4000</v>
      </c>
      <c r="BB358" s="214">
        <f>IF(AZ358=2,G358,0)</f>
        <v>0</v>
      </c>
      <c r="BC358" s="214">
        <f>IF(AZ358=3,G358,0)</f>
        <v>0</v>
      </c>
      <c r="BD358" s="214">
        <f>IF(AZ358=4,G358,0)</f>
        <v>0</v>
      </c>
      <c r="BE358" s="214">
        <f>IF(AZ358=5,G358,0)</f>
        <v>0</v>
      </c>
      <c r="CA358" s="241">
        <v>12</v>
      </c>
      <c r="CB358" s="241">
        <v>0</v>
      </c>
    </row>
    <row r="359" spans="1:57" ht="12.75">
      <c r="A359" s="259"/>
      <c r="B359" s="260" t="s">
        <v>96</v>
      </c>
      <c r="C359" s="261" t="s">
        <v>464</v>
      </c>
      <c r="D359" s="262"/>
      <c r="E359" s="263"/>
      <c r="F359" s="264"/>
      <c r="G359" s="265">
        <f>SUM(G355:G358)</f>
        <v>13000</v>
      </c>
      <c r="H359" s="266"/>
      <c r="I359" s="267">
        <f>SUM(I355:I358)</f>
        <v>0</v>
      </c>
      <c r="J359" s="266"/>
      <c r="K359" s="267">
        <f>SUM(K355:K358)</f>
        <v>0</v>
      </c>
      <c r="O359" s="241">
        <v>4</v>
      </c>
      <c r="BA359" s="268">
        <f>SUM(BA355:BA358)</f>
        <v>13000</v>
      </c>
      <c r="BB359" s="268">
        <f>SUM(BB355:BB358)</f>
        <v>0</v>
      </c>
      <c r="BC359" s="268">
        <f>SUM(BC355:BC358)</f>
        <v>0</v>
      </c>
      <c r="BD359" s="268">
        <f>SUM(BD355:BD358)</f>
        <v>0</v>
      </c>
      <c r="BE359" s="268">
        <f>SUM(BE355:BE358)</f>
        <v>0</v>
      </c>
    </row>
    <row r="360" spans="1:15" ht="12.75">
      <c r="A360" s="231" t="s">
        <v>92</v>
      </c>
      <c r="B360" s="232" t="s">
        <v>476</v>
      </c>
      <c r="C360" s="233" t="s">
        <v>477</v>
      </c>
      <c r="D360" s="234"/>
      <c r="E360" s="235"/>
      <c r="F360" s="235"/>
      <c r="G360" s="236"/>
      <c r="H360" s="237"/>
      <c r="I360" s="238"/>
      <c r="J360" s="239"/>
      <c r="K360" s="240"/>
      <c r="O360" s="241">
        <v>1</v>
      </c>
    </row>
    <row r="361" spans="1:80" ht="12.75">
      <c r="A361" s="242">
        <v>57</v>
      </c>
      <c r="B361" s="243" t="s">
        <v>479</v>
      </c>
      <c r="C361" s="244" t="s">
        <v>480</v>
      </c>
      <c r="D361" s="245" t="s">
        <v>106</v>
      </c>
      <c r="E361" s="246">
        <v>56.46</v>
      </c>
      <c r="F361" s="246">
        <v>203.5</v>
      </c>
      <c r="G361" s="247">
        <f>E361*F361</f>
        <v>11489.61</v>
      </c>
      <c r="H361" s="248">
        <v>0.07426</v>
      </c>
      <c r="I361" s="249">
        <f>E361*H361</f>
        <v>4.1927196</v>
      </c>
      <c r="J361" s="248">
        <v>0</v>
      </c>
      <c r="K361" s="249">
        <f>E361*J361</f>
        <v>0</v>
      </c>
      <c r="O361" s="241">
        <v>2</v>
      </c>
      <c r="AA361" s="214">
        <v>1</v>
      </c>
      <c r="AB361" s="214">
        <v>1</v>
      </c>
      <c r="AC361" s="214">
        <v>1</v>
      </c>
      <c r="AZ361" s="214">
        <v>1</v>
      </c>
      <c r="BA361" s="214">
        <f>IF(AZ361=1,G361,0)</f>
        <v>11489.61</v>
      </c>
      <c r="BB361" s="214">
        <f>IF(AZ361=2,G361,0)</f>
        <v>0</v>
      </c>
      <c r="BC361" s="214">
        <f>IF(AZ361=3,G361,0)</f>
        <v>0</v>
      </c>
      <c r="BD361" s="214">
        <f>IF(AZ361=4,G361,0)</f>
        <v>0</v>
      </c>
      <c r="BE361" s="214">
        <f>IF(AZ361=5,G361,0)</f>
        <v>0</v>
      </c>
      <c r="CA361" s="241">
        <v>1</v>
      </c>
      <c r="CB361" s="241">
        <v>1</v>
      </c>
    </row>
    <row r="362" spans="1:15" ht="12.75">
      <c r="A362" s="250"/>
      <c r="B362" s="253"/>
      <c r="C362" s="699" t="s">
        <v>959</v>
      </c>
      <c r="D362" s="700"/>
      <c r="E362" s="254">
        <v>0</v>
      </c>
      <c r="F362" s="255"/>
      <c r="G362" s="256"/>
      <c r="H362" s="257"/>
      <c r="I362" s="251"/>
      <c r="J362" s="258"/>
      <c r="K362" s="251"/>
      <c r="M362" s="252" t="s">
        <v>959</v>
      </c>
      <c r="O362" s="241"/>
    </row>
    <row r="363" spans="1:15" ht="12.75">
      <c r="A363" s="250"/>
      <c r="B363" s="253"/>
      <c r="C363" s="699" t="s">
        <v>1037</v>
      </c>
      <c r="D363" s="700"/>
      <c r="E363" s="254">
        <v>4.8</v>
      </c>
      <c r="F363" s="255"/>
      <c r="G363" s="256"/>
      <c r="H363" s="257"/>
      <c r="I363" s="251"/>
      <c r="J363" s="258"/>
      <c r="K363" s="251"/>
      <c r="M363" s="252" t="s">
        <v>1037</v>
      </c>
      <c r="O363" s="241"/>
    </row>
    <row r="364" spans="1:15" ht="12.75">
      <c r="A364" s="250"/>
      <c r="B364" s="253"/>
      <c r="C364" s="699" t="s">
        <v>1038</v>
      </c>
      <c r="D364" s="700"/>
      <c r="E364" s="254">
        <v>2.4</v>
      </c>
      <c r="F364" s="255"/>
      <c r="G364" s="256"/>
      <c r="H364" s="257"/>
      <c r="I364" s="251"/>
      <c r="J364" s="258"/>
      <c r="K364" s="251"/>
      <c r="M364" s="252" t="s">
        <v>1038</v>
      </c>
      <c r="O364" s="241"/>
    </row>
    <row r="365" spans="1:15" ht="12.75">
      <c r="A365" s="250"/>
      <c r="B365" s="253"/>
      <c r="C365" s="699" t="s">
        <v>1039</v>
      </c>
      <c r="D365" s="700"/>
      <c r="E365" s="254">
        <v>218.4</v>
      </c>
      <c r="F365" s="255"/>
      <c r="G365" s="256"/>
      <c r="H365" s="257"/>
      <c r="I365" s="251"/>
      <c r="J365" s="258"/>
      <c r="K365" s="251"/>
      <c r="M365" s="252" t="s">
        <v>1039</v>
      </c>
      <c r="O365" s="241"/>
    </row>
    <row r="366" spans="1:15" ht="12.75">
      <c r="A366" s="250"/>
      <c r="B366" s="253"/>
      <c r="C366" s="699" t="s">
        <v>1040</v>
      </c>
      <c r="D366" s="700"/>
      <c r="E366" s="254">
        <v>12</v>
      </c>
      <c r="F366" s="255"/>
      <c r="G366" s="256"/>
      <c r="H366" s="257"/>
      <c r="I366" s="251"/>
      <c r="J366" s="258"/>
      <c r="K366" s="251"/>
      <c r="M366" s="252" t="s">
        <v>1040</v>
      </c>
      <c r="O366" s="241"/>
    </row>
    <row r="367" spans="1:15" ht="12.75">
      <c r="A367" s="250"/>
      <c r="B367" s="253"/>
      <c r="C367" s="699" t="s">
        <v>1041</v>
      </c>
      <c r="D367" s="700"/>
      <c r="E367" s="254">
        <v>6</v>
      </c>
      <c r="F367" s="255"/>
      <c r="G367" s="256"/>
      <c r="H367" s="257"/>
      <c r="I367" s="251"/>
      <c r="J367" s="258"/>
      <c r="K367" s="251"/>
      <c r="M367" s="252" t="s">
        <v>1041</v>
      </c>
      <c r="O367" s="241"/>
    </row>
    <row r="368" spans="1:15" ht="12.75">
      <c r="A368" s="250"/>
      <c r="B368" s="253"/>
      <c r="C368" s="699" t="s">
        <v>1042</v>
      </c>
      <c r="D368" s="700"/>
      <c r="E368" s="254">
        <v>9.6</v>
      </c>
      <c r="F368" s="255"/>
      <c r="G368" s="256"/>
      <c r="H368" s="257"/>
      <c r="I368" s="251"/>
      <c r="J368" s="258"/>
      <c r="K368" s="251"/>
      <c r="M368" s="252" t="s">
        <v>1042</v>
      </c>
      <c r="O368" s="241"/>
    </row>
    <row r="369" spans="1:15" ht="12.75">
      <c r="A369" s="250"/>
      <c r="B369" s="253"/>
      <c r="C369" s="699" t="s">
        <v>1043</v>
      </c>
      <c r="D369" s="700"/>
      <c r="E369" s="254">
        <v>19.2</v>
      </c>
      <c r="F369" s="255"/>
      <c r="G369" s="256"/>
      <c r="H369" s="257"/>
      <c r="I369" s="251"/>
      <c r="J369" s="258"/>
      <c r="K369" s="251"/>
      <c r="M369" s="252" t="s">
        <v>1043</v>
      </c>
      <c r="O369" s="241"/>
    </row>
    <row r="370" spans="1:15" ht="12.75">
      <c r="A370" s="250"/>
      <c r="B370" s="253"/>
      <c r="C370" s="699" t="s">
        <v>1044</v>
      </c>
      <c r="D370" s="700"/>
      <c r="E370" s="254">
        <v>9.9</v>
      </c>
      <c r="F370" s="255"/>
      <c r="G370" s="256"/>
      <c r="H370" s="257"/>
      <c r="I370" s="251"/>
      <c r="J370" s="258"/>
      <c r="K370" s="251"/>
      <c r="M370" s="252" t="s">
        <v>1044</v>
      </c>
      <c r="O370" s="241"/>
    </row>
    <row r="371" spans="1:15" ht="12.75">
      <c r="A371" s="250"/>
      <c r="B371" s="253"/>
      <c r="C371" s="701" t="s">
        <v>113</v>
      </c>
      <c r="D371" s="700"/>
      <c r="E371" s="279">
        <v>282.29999999999995</v>
      </c>
      <c r="F371" s="255"/>
      <c r="G371" s="256"/>
      <c r="H371" s="257"/>
      <c r="I371" s="251"/>
      <c r="J371" s="258"/>
      <c r="K371" s="251"/>
      <c r="M371" s="252" t="s">
        <v>113</v>
      </c>
      <c r="O371" s="241"/>
    </row>
    <row r="372" spans="1:15" ht="12.75">
      <c r="A372" s="250"/>
      <c r="B372" s="253"/>
      <c r="C372" s="699" t="s">
        <v>1051</v>
      </c>
      <c r="D372" s="700"/>
      <c r="E372" s="254">
        <v>-225.84</v>
      </c>
      <c r="F372" s="255"/>
      <c r="G372" s="256"/>
      <c r="H372" s="257"/>
      <c r="I372" s="251"/>
      <c r="J372" s="258"/>
      <c r="K372" s="251"/>
      <c r="M372" s="252" t="s">
        <v>1051</v>
      </c>
      <c r="O372" s="241"/>
    </row>
    <row r="373" spans="1:80" ht="12.75">
      <c r="A373" s="242">
        <v>58</v>
      </c>
      <c r="B373" s="243" t="s">
        <v>501</v>
      </c>
      <c r="C373" s="244" t="s">
        <v>502</v>
      </c>
      <c r="D373" s="245" t="s">
        <v>106</v>
      </c>
      <c r="E373" s="246">
        <v>1.2</v>
      </c>
      <c r="F373" s="246">
        <v>1087</v>
      </c>
      <c r="G373" s="247">
        <f>E373*F373</f>
        <v>1304.3999999999999</v>
      </c>
      <c r="H373" s="248">
        <v>0</v>
      </c>
      <c r="I373" s="249">
        <f>E373*H373</f>
        <v>0</v>
      </c>
      <c r="J373" s="248">
        <v>0</v>
      </c>
      <c r="K373" s="249">
        <f>E373*J373</f>
        <v>0</v>
      </c>
      <c r="O373" s="241">
        <v>2</v>
      </c>
      <c r="AA373" s="214">
        <v>2</v>
      </c>
      <c r="AB373" s="214">
        <v>1</v>
      </c>
      <c r="AC373" s="214">
        <v>1</v>
      </c>
      <c r="AZ373" s="214">
        <v>1</v>
      </c>
      <c r="BA373" s="214">
        <f>IF(AZ373=1,G373,0)</f>
        <v>1304.3999999999999</v>
      </c>
      <c r="BB373" s="214">
        <f>IF(AZ373=2,G373,0)</f>
        <v>0</v>
      </c>
      <c r="BC373" s="214">
        <f>IF(AZ373=3,G373,0)</f>
        <v>0</v>
      </c>
      <c r="BD373" s="214">
        <f>IF(AZ373=4,G373,0)</f>
        <v>0</v>
      </c>
      <c r="BE373" s="214">
        <f>IF(AZ373=5,G373,0)</f>
        <v>0</v>
      </c>
      <c r="CA373" s="241">
        <v>2</v>
      </c>
      <c r="CB373" s="241">
        <v>1</v>
      </c>
    </row>
    <row r="374" spans="1:15" ht="12.75">
      <c r="A374" s="250"/>
      <c r="B374" s="253"/>
      <c r="C374" s="699" t="s">
        <v>1052</v>
      </c>
      <c r="D374" s="700"/>
      <c r="E374" s="254">
        <v>1.2</v>
      </c>
      <c r="F374" s="255"/>
      <c r="G374" s="256"/>
      <c r="H374" s="257"/>
      <c r="I374" s="251"/>
      <c r="J374" s="258"/>
      <c r="K374" s="251"/>
      <c r="M374" s="252" t="s">
        <v>1052</v>
      </c>
      <c r="O374" s="241"/>
    </row>
    <row r="375" spans="1:57" ht="12.75">
      <c r="A375" s="259"/>
      <c r="B375" s="260" t="s">
        <v>96</v>
      </c>
      <c r="C375" s="261" t="s">
        <v>478</v>
      </c>
      <c r="D375" s="262"/>
      <c r="E375" s="263"/>
      <c r="F375" s="264"/>
      <c r="G375" s="265">
        <f>SUM(G360:G374)</f>
        <v>12794.01</v>
      </c>
      <c r="H375" s="266"/>
      <c r="I375" s="267">
        <f>SUM(I360:I374)</f>
        <v>4.1927196</v>
      </c>
      <c r="J375" s="266"/>
      <c r="K375" s="267">
        <f>SUM(K360:K374)</f>
        <v>0</v>
      </c>
      <c r="O375" s="241">
        <v>4</v>
      </c>
      <c r="BA375" s="268">
        <f>SUM(BA360:BA374)</f>
        <v>12794.01</v>
      </c>
      <c r="BB375" s="268">
        <f>SUM(BB360:BB374)</f>
        <v>0</v>
      </c>
      <c r="BC375" s="268">
        <f>SUM(BC360:BC374)</f>
        <v>0</v>
      </c>
      <c r="BD375" s="268">
        <f>SUM(BD360:BD374)</f>
        <v>0</v>
      </c>
      <c r="BE375" s="268">
        <f>SUM(BE360:BE374)</f>
        <v>0</v>
      </c>
    </row>
    <row r="376" spans="1:15" ht="12.75">
      <c r="A376" s="231" t="s">
        <v>92</v>
      </c>
      <c r="B376" s="232" t="s">
        <v>507</v>
      </c>
      <c r="C376" s="233" t="s">
        <v>508</v>
      </c>
      <c r="D376" s="234"/>
      <c r="E376" s="235"/>
      <c r="F376" s="235"/>
      <c r="G376" s="236"/>
      <c r="H376" s="237"/>
      <c r="I376" s="238"/>
      <c r="J376" s="239"/>
      <c r="K376" s="240"/>
      <c r="O376" s="241">
        <v>1</v>
      </c>
    </row>
    <row r="377" spans="1:80" ht="22.5">
      <c r="A377" s="242">
        <v>59</v>
      </c>
      <c r="B377" s="243" t="s">
        <v>510</v>
      </c>
      <c r="C377" s="244" t="s">
        <v>511</v>
      </c>
      <c r="D377" s="245" t="s">
        <v>166</v>
      </c>
      <c r="E377" s="246">
        <v>282.3</v>
      </c>
      <c r="F377" s="246">
        <v>281</v>
      </c>
      <c r="G377" s="247">
        <f>E377*F377</f>
        <v>79326.3</v>
      </c>
      <c r="H377" s="248">
        <v>0.00486</v>
      </c>
      <c r="I377" s="249">
        <f>E377*H377</f>
        <v>1.371978</v>
      </c>
      <c r="J377" s="248">
        <v>0</v>
      </c>
      <c r="K377" s="249">
        <f>E377*J377</f>
        <v>0</v>
      </c>
      <c r="O377" s="241">
        <v>2</v>
      </c>
      <c r="AA377" s="214">
        <v>1</v>
      </c>
      <c r="AB377" s="214">
        <v>1</v>
      </c>
      <c r="AC377" s="214">
        <v>1</v>
      </c>
      <c r="AZ377" s="214">
        <v>1</v>
      </c>
      <c r="BA377" s="214">
        <f>IF(AZ377=1,G377,0)</f>
        <v>79326.3</v>
      </c>
      <c r="BB377" s="214">
        <f>IF(AZ377=2,G377,0)</f>
        <v>0</v>
      </c>
      <c r="BC377" s="214">
        <f>IF(AZ377=3,G377,0)</f>
        <v>0</v>
      </c>
      <c r="BD377" s="214">
        <f>IF(AZ377=4,G377,0)</f>
        <v>0</v>
      </c>
      <c r="BE377" s="214">
        <f>IF(AZ377=5,G377,0)</f>
        <v>0</v>
      </c>
      <c r="CA377" s="241">
        <v>1</v>
      </c>
      <c r="CB377" s="241">
        <v>1</v>
      </c>
    </row>
    <row r="378" spans="1:15" ht="12.75">
      <c r="A378" s="250"/>
      <c r="B378" s="253"/>
      <c r="C378" s="699" t="s">
        <v>959</v>
      </c>
      <c r="D378" s="700"/>
      <c r="E378" s="254">
        <v>0</v>
      </c>
      <c r="F378" s="255"/>
      <c r="G378" s="256"/>
      <c r="H378" s="257"/>
      <c r="I378" s="251"/>
      <c r="J378" s="258"/>
      <c r="K378" s="251"/>
      <c r="M378" s="252" t="s">
        <v>959</v>
      </c>
      <c r="O378" s="241"/>
    </row>
    <row r="379" spans="1:15" ht="12.75">
      <c r="A379" s="250"/>
      <c r="B379" s="253"/>
      <c r="C379" s="699" t="s">
        <v>1037</v>
      </c>
      <c r="D379" s="700"/>
      <c r="E379" s="254">
        <v>4.8</v>
      </c>
      <c r="F379" s="255"/>
      <c r="G379" s="256"/>
      <c r="H379" s="257"/>
      <c r="I379" s="251"/>
      <c r="J379" s="258"/>
      <c r="K379" s="251"/>
      <c r="M379" s="252" t="s">
        <v>1037</v>
      </c>
      <c r="O379" s="241"/>
    </row>
    <row r="380" spans="1:15" ht="12.75">
      <c r="A380" s="250"/>
      <c r="B380" s="253"/>
      <c r="C380" s="699" t="s">
        <v>1038</v>
      </c>
      <c r="D380" s="700"/>
      <c r="E380" s="254">
        <v>2.4</v>
      </c>
      <c r="F380" s="255"/>
      <c r="G380" s="256"/>
      <c r="H380" s="257"/>
      <c r="I380" s="251"/>
      <c r="J380" s="258"/>
      <c r="K380" s="251"/>
      <c r="M380" s="252" t="s">
        <v>1038</v>
      </c>
      <c r="O380" s="241"/>
    </row>
    <row r="381" spans="1:15" ht="12.75">
      <c r="A381" s="250"/>
      <c r="B381" s="253"/>
      <c r="C381" s="699" t="s">
        <v>1039</v>
      </c>
      <c r="D381" s="700"/>
      <c r="E381" s="254">
        <v>218.4</v>
      </c>
      <c r="F381" s="255"/>
      <c r="G381" s="256"/>
      <c r="H381" s="257"/>
      <c r="I381" s="251"/>
      <c r="J381" s="258"/>
      <c r="K381" s="251"/>
      <c r="M381" s="252" t="s">
        <v>1039</v>
      </c>
      <c r="O381" s="241"/>
    </row>
    <row r="382" spans="1:15" ht="12.75">
      <c r="A382" s="250"/>
      <c r="B382" s="253"/>
      <c r="C382" s="699" t="s">
        <v>1040</v>
      </c>
      <c r="D382" s="700"/>
      <c r="E382" s="254">
        <v>12</v>
      </c>
      <c r="F382" s="255"/>
      <c r="G382" s="256"/>
      <c r="H382" s="257"/>
      <c r="I382" s="251"/>
      <c r="J382" s="258"/>
      <c r="K382" s="251"/>
      <c r="M382" s="252" t="s">
        <v>1040</v>
      </c>
      <c r="O382" s="241"/>
    </row>
    <row r="383" spans="1:15" ht="12.75">
      <c r="A383" s="250"/>
      <c r="B383" s="253"/>
      <c r="C383" s="699" t="s">
        <v>1041</v>
      </c>
      <c r="D383" s="700"/>
      <c r="E383" s="254">
        <v>6</v>
      </c>
      <c r="F383" s="255"/>
      <c r="G383" s="256"/>
      <c r="H383" s="257"/>
      <c r="I383" s="251"/>
      <c r="J383" s="258"/>
      <c r="K383" s="251"/>
      <c r="M383" s="252" t="s">
        <v>1041</v>
      </c>
      <c r="O383" s="241"/>
    </row>
    <row r="384" spans="1:15" ht="12.75">
      <c r="A384" s="250"/>
      <c r="B384" s="253"/>
      <c r="C384" s="699" t="s">
        <v>1042</v>
      </c>
      <c r="D384" s="700"/>
      <c r="E384" s="254">
        <v>9.6</v>
      </c>
      <c r="F384" s="255"/>
      <c r="G384" s="256"/>
      <c r="H384" s="257"/>
      <c r="I384" s="251"/>
      <c r="J384" s="258"/>
      <c r="K384" s="251"/>
      <c r="M384" s="252" t="s">
        <v>1042</v>
      </c>
      <c r="O384" s="241"/>
    </row>
    <row r="385" spans="1:15" ht="12.75">
      <c r="A385" s="250"/>
      <c r="B385" s="253"/>
      <c r="C385" s="699" t="s">
        <v>1043</v>
      </c>
      <c r="D385" s="700"/>
      <c r="E385" s="254">
        <v>19.2</v>
      </c>
      <c r="F385" s="255"/>
      <c r="G385" s="256"/>
      <c r="H385" s="257"/>
      <c r="I385" s="251"/>
      <c r="J385" s="258"/>
      <c r="K385" s="251"/>
      <c r="M385" s="252" t="s">
        <v>1043</v>
      </c>
      <c r="O385" s="241"/>
    </row>
    <row r="386" spans="1:15" ht="12.75">
      <c r="A386" s="250"/>
      <c r="B386" s="253"/>
      <c r="C386" s="699" t="s">
        <v>1044</v>
      </c>
      <c r="D386" s="700"/>
      <c r="E386" s="254">
        <v>9.9</v>
      </c>
      <c r="F386" s="255"/>
      <c r="G386" s="256"/>
      <c r="H386" s="257"/>
      <c r="I386" s="251"/>
      <c r="J386" s="258"/>
      <c r="K386" s="251"/>
      <c r="M386" s="252" t="s">
        <v>1044</v>
      </c>
      <c r="O386" s="241"/>
    </row>
    <row r="387" spans="1:15" ht="12.75">
      <c r="A387" s="250"/>
      <c r="B387" s="253"/>
      <c r="C387" s="701" t="s">
        <v>113</v>
      </c>
      <c r="D387" s="700"/>
      <c r="E387" s="279">
        <v>282.29999999999995</v>
      </c>
      <c r="F387" s="255"/>
      <c r="G387" s="256"/>
      <c r="H387" s="257"/>
      <c r="I387" s="251"/>
      <c r="J387" s="258"/>
      <c r="K387" s="251"/>
      <c r="M387" s="252" t="s">
        <v>113</v>
      </c>
      <c r="O387" s="241"/>
    </row>
    <row r="388" spans="1:57" ht="12.75">
      <c r="A388" s="259"/>
      <c r="B388" s="260" t="s">
        <v>96</v>
      </c>
      <c r="C388" s="261" t="s">
        <v>509</v>
      </c>
      <c r="D388" s="262"/>
      <c r="E388" s="263"/>
      <c r="F388" s="264"/>
      <c r="G388" s="265">
        <f>SUM(G376:G387)</f>
        <v>79326.3</v>
      </c>
      <c r="H388" s="266"/>
      <c r="I388" s="267">
        <f>SUM(I376:I387)</f>
        <v>1.371978</v>
      </c>
      <c r="J388" s="266"/>
      <c r="K388" s="267">
        <f>SUM(K376:K387)</f>
        <v>0</v>
      </c>
      <c r="O388" s="241">
        <v>4</v>
      </c>
      <c r="BA388" s="268">
        <f>SUM(BA376:BA387)</f>
        <v>79326.3</v>
      </c>
      <c r="BB388" s="268">
        <f>SUM(BB376:BB387)</f>
        <v>0</v>
      </c>
      <c r="BC388" s="268">
        <f>SUM(BC376:BC387)</f>
        <v>0</v>
      </c>
      <c r="BD388" s="268">
        <f>SUM(BD376:BD387)</f>
        <v>0</v>
      </c>
      <c r="BE388" s="268">
        <f>SUM(BE376:BE387)</f>
        <v>0</v>
      </c>
    </row>
    <row r="389" spans="1:15" ht="12.75">
      <c r="A389" s="231" t="s">
        <v>92</v>
      </c>
      <c r="B389" s="232" t="s">
        <v>521</v>
      </c>
      <c r="C389" s="233" t="s">
        <v>522</v>
      </c>
      <c r="D389" s="234"/>
      <c r="E389" s="235"/>
      <c r="F389" s="235"/>
      <c r="G389" s="236"/>
      <c r="H389" s="237"/>
      <c r="I389" s="238"/>
      <c r="J389" s="239"/>
      <c r="K389" s="240"/>
      <c r="O389" s="241">
        <v>1</v>
      </c>
    </row>
    <row r="390" spans="1:80" ht="12.75">
      <c r="A390" s="242">
        <v>60</v>
      </c>
      <c r="B390" s="243" t="s">
        <v>524</v>
      </c>
      <c r="C390" s="244" t="s">
        <v>525</v>
      </c>
      <c r="D390" s="245" t="s">
        <v>106</v>
      </c>
      <c r="E390" s="246">
        <v>1761</v>
      </c>
      <c r="F390" s="246">
        <v>42.7</v>
      </c>
      <c r="G390" s="247">
        <f>E390*F390</f>
        <v>75194.70000000001</v>
      </c>
      <c r="H390" s="248">
        <v>0.01838</v>
      </c>
      <c r="I390" s="249">
        <f>E390*H390</f>
        <v>32.36718</v>
      </c>
      <c r="J390" s="248">
        <v>0</v>
      </c>
      <c r="K390" s="249">
        <f>E390*J390</f>
        <v>0</v>
      </c>
      <c r="O390" s="241">
        <v>2</v>
      </c>
      <c r="AA390" s="214">
        <v>1</v>
      </c>
      <c r="AB390" s="214">
        <v>1</v>
      </c>
      <c r="AC390" s="214">
        <v>1</v>
      </c>
      <c r="AZ390" s="214">
        <v>1</v>
      </c>
      <c r="BA390" s="214">
        <f>IF(AZ390=1,G390,0)</f>
        <v>75194.70000000001</v>
      </c>
      <c r="BB390" s="214">
        <f>IF(AZ390=2,G390,0)</f>
        <v>0</v>
      </c>
      <c r="BC390" s="214">
        <f>IF(AZ390=3,G390,0)</f>
        <v>0</v>
      </c>
      <c r="BD390" s="214">
        <f>IF(AZ390=4,G390,0)</f>
        <v>0</v>
      </c>
      <c r="BE390" s="214">
        <f>IF(AZ390=5,G390,0)</f>
        <v>0</v>
      </c>
      <c r="CA390" s="241">
        <v>1</v>
      </c>
      <c r="CB390" s="241">
        <v>1</v>
      </c>
    </row>
    <row r="391" spans="1:15" ht="12.75">
      <c r="A391" s="250"/>
      <c r="B391" s="253"/>
      <c r="C391" s="699" t="s">
        <v>123</v>
      </c>
      <c r="D391" s="700"/>
      <c r="E391" s="254">
        <v>0</v>
      </c>
      <c r="F391" s="255"/>
      <c r="G391" s="256"/>
      <c r="H391" s="257"/>
      <c r="I391" s="251"/>
      <c r="J391" s="258"/>
      <c r="K391" s="251"/>
      <c r="M391" s="252" t="s">
        <v>123</v>
      </c>
      <c r="O391" s="241"/>
    </row>
    <row r="392" spans="1:15" ht="12.75">
      <c r="A392" s="250"/>
      <c r="B392" s="253"/>
      <c r="C392" s="699" t="s">
        <v>1053</v>
      </c>
      <c r="D392" s="700"/>
      <c r="E392" s="254">
        <v>52</v>
      </c>
      <c r="F392" s="255"/>
      <c r="G392" s="256"/>
      <c r="H392" s="257"/>
      <c r="I392" s="251"/>
      <c r="J392" s="258"/>
      <c r="K392" s="251"/>
      <c r="M392" s="252" t="s">
        <v>1053</v>
      </c>
      <c r="O392" s="241"/>
    </row>
    <row r="393" spans="1:15" ht="12.75">
      <c r="A393" s="250"/>
      <c r="B393" s="253"/>
      <c r="C393" s="699" t="s">
        <v>1054</v>
      </c>
      <c r="D393" s="700"/>
      <c r="E393" s="254">
        <v>151</v>
      </c>
      <c r="F393" s="255"/>
      <c r="G393" s="256"/>
      <c r="H393" s="257"/>
      <c r="I393" s="251"/>
      <c r="J393" s="258"/>
      <c r="K393" s="251"/>
      <c r="M393" s="252" t="s">
        <v>1054</v>
      </c>
      <c r="O393" s="241"/>
    </row>
    <row r="394" spans="1:15" ht="12.75">
      <c r="A394" s="250"/>
      <c r="B394" s="253"/>
      <c r="C394" s="699" t="s">
        <v>1055</v>
      </c>
      <c r="D394" s="700"/>
      <c r="E394" s="254">
        <v>748</v>
      </c>
      <c r="F394" s="255"/>
      <c r="G394" s="256"/>
      <c r="H394" s="257"/>
      <c r="I394" s="251"/>
      <c r="J394" s="258"/>
      <c r="K394" s="251"/>
      <c r="M394" s="252" t="s">
        <v>1055</v>
      </c>
      <c r="O394" s="241"/>
    </row>
    <row r="395" spans="1:15" ht="12.75">
      <c r="A395" s="250"/>
      <c r="B395" s="253"/>
      <c r="C395" s="699" t="s">
        <v>1056</v>
      </c>
      <c r="D395" s="700"/>
      <c r="E395" s="254">
        <v>810</v>
      </c>
      <c r="F395" s="255"/>
      <c r="G395" s="256"/>
      <c r="H395" s="257"/>
      <c r="I395" s="251"/>
      <c r="J395" s="258"/>
      <c r="K395" s="251"/>
      <c r="M395" s="252" t="s">
        <v>1056</v>
      </c>
      <c r="O395" s="241"/>
    </row>
    <row r="396" spans="1:15" ht="12.75">
      <c r="A396" s="250"/>
      <c r="B396" s="253"/>
      <c r="C396" s="701" t="s">
        <v>113</v>
      </c>
      <c r="D396" s="700"/>
      <c r="E396" s="279">
        <v>1761</v>
      </c>
      <c r="F396" s="255"/>
      <c r="G396" s="256"/>
      <c r="H396" s="257"/>
      <c r="I396" s="251"/>
      <c r="J396" s="258"/>
      <c r="K396" s="251"/>
      <c r="M396" s="252" t="s">
        <v>113</v>
      </c>
      <c r="O396" s="241"/>
    </row>
    <row r="397" spans="1:80" ht="12.75">
      <c r="A397" s="242">
        <v>61</v>
      </c>
      <c r="B397" s="243" t="s">
        <v>532</v>
      </c>
      <c r="C397" s="244" t="s">
        <v>533</v>
      </c>
      <c r="D397" s="245" t="s">
        <v>106</v>
      </c>
      <c r="E397" s="246">
        <v>3522</v>
      </c>
      <c r="F397" s="246">
        <v>31.3</v>
      </c>
      <c r="G397" s="247">
        <f>E397*F397</f>
        <v>110238.6</v>
      </c>
      <c r="H397" s="248">
        <v>0.00085</v>
      </c>
      <c r="I397" s="249">
        <f>E397*H397</f>
        <v>2.9937</v>
      </c>
      <c r="J397" s="248">
        <v>0</v>
      </c>
      <c r="K397" s="249">
        <f>E397*J397</f>
        <v>0</v>
      </c>
      <c r="O397" s="241">
        <v>2</v>
      </c>
      <c r="AA397" s="214">
        <v>1</v>
      </c>
      <c r="AB397" s="214">
        <v>1</v>
      </c>
      <c r="AC397" s="214">
        <v>1</v>
      </c>
      <c r="AZ397" s="214">
        <v>1</v>
      </c>
      <c r="BA397" s="214">
        <f>IF(AZ397=1,G397,0)</f>
        <v>110238.6</v>
      </c>
      <c r="BB397" s="214">
        <f>IF(AZ397=2,G397,0)</f>
        <v>0</v>
      </c>
      <c r="BC397" s="214">
        <f>IF(AZ397=3,G397,0)</f>
        <v>0</v>
      </c>
      <c r="BD397" s="214">
        <f>IF(AZ397=4,G397,0)</f>
        <v>0</v>
      </c>
      <c r="BE397" s="214">
        <f>IF(AZ397=5,G397,0)</f>
        <v>0</v>
      </c>
      <c r="CA397" s="241">
        <v>1</v>
      </c>
      <c r="CB397" s="241">
        <v>1</v>
      </c>
    </row>
    <row r="398" spans="1:15" ht="12.75">
      <c r="A398" s="250"/>
      <c r="B398" s="253"/>
      <c r="C398" s="699" t="s">
        <v>1057</v>
      </c>
      <c r="D398" s="700"/>
      <c r="E398" s="254">
        <v>3522</v>
      </c>
      <c r="F398" s="255"/>
      <c r="G398" s="256"/>
      <c r="H398" s="257"/>
      <c r="I398" s="251"/>
      <c r="J398" s="258"/>
      <c r="K398" s="251"/>
      <c r="M398" s="252" t="s">
        <v>1057</v>
      </c>
      <c r="O398" s="241"/>
    </row>
    <row r="399" spans="1:80" ht="12.75">
      <c r="A399" s="242">
        <v>62</v>
      </c>
      <c r="B399" s="243" t="s">
        <v>535</v>
      </c>
      <c r="C399" s="244" t="s">
        <v>536</v>
      </c>
      <c r="D399" s="245" t="s">
        <v>106</v>
      </c>
      <c r="E399" s="246">
        <v>1761</v>
      </c>
      <c r="F399" s="246">
        <v>29.2</v>
      </c>
      <c r="G399" s="247">
        <f>E399*F399</f>
        <v>51421.2</v>
      </c>
      <c r="H399" s="248">
        <v>0</v>
      </c>
      <c r="I399" s="249">
        <f>E399*H399</f>
        <v>0</v>
      </c>
      <c r="J399" s="248">
        <v>0</v>
      </c>
      <c r="K399" s="249">
        <f>E399*J399</f>
        <v>0</v>
      </c>
      <c r="O399" s="241">
        <v>2</v>
      </c>
      <c r="AA399" s="214">
        <v>1</v>
      </c>
      <c r="AB399" s="214">
        <v>1</v>
      </c>
      <c r="AC399" s="214">
        <v>1</v>
      </c>
      <c r="AZ399" s="214">
        <v>1</v>
      </c>
      <c r="BA399" s="214">
        <f>IF(AZ399=1,G399,0)</f>
        <v>51421.2</v>
      </c>
      <c r="BB399" s="214">
        <f>IF(AZ399=2,G399,0)</f>
        <v>0</v>
      </c>
      <c r="BC399" s="214">
        <f>IF(AZ399=3,G399,0)</f>
        <v>0</v>
      </c>
      <c r="BD399" s="214">
        <f>IF(AZ399=4,G399,0)</f>
        <v>0</v>
      </c>
      <c r="BE399" s="214">
        <f>IF(AZ399=5,G399,0)</f>
        <v>0</v>
      </c>
      <c r="CA399" s="241">
        <v>1</v>
      </c>
      <c r="CB399" s="241">
        <v>1</v>
      </c>
    </row>
    <row r="400" spans="1:80" ht="12.75">
      <c r="A400" s="242">
        <v>63</v>
      </c>
      <c r="B400" s="243" t="s">
        <v>1058</v>
      </c>
      <c r="C400" s="244" t="s">
        <v>1059</v>
      </c>
      <c r="D400" s="245" t="s">
        <v>106</v>
      </c>
      <c r="E400" s="246">
        <v>896</v>
      </c>
      <c r="F400" s="246">
        <v>80.6</v>
      </c>
      <c r="G400" s="247">
        <f>E400*F400</f>
        <v>72217.59999999999</v>
      </c>
      <c r="H400" s="248">
        <v>0.00121</v>
      </c>
      <c r="I400" s="249">
        <f>E400*H400</f>
        <v>1.08416</v>
      </c>
      <c r="J400" s="248">
        <v>0</v>
      </c>
      <c r="K400" s="249">
        <f>E400*J400</f>
        <v>0</v>
      </c>
      <c r="O400" s="241">
        <v>2</v>
      </c>
      <c r="AA400" s="214">
        <v>1</v>
      </c>
      <c r="AB400" s="214">
        <v>1</v>
      </c>
      <c r="AC400" s="214">
        <v>1</v>
      </c>
      <c r="AZ400" s="214">
        <v>1</v>
      </c>
      <c r="BA400" s="214">
        <f>IF(AZ400=1,G400,0)</f>
        <v>72217.59999999999</v>
      </c>
      <c r="BB400" s="214">
        <f>IF(AZ400=2,G400,0)</f>
        <v>0</v>
      </c>
      <c r="BC400" s="214">
        <f>IF(AZ400=3,G400,0)</f>
        <v>0</v>
      </c>
      <c r="BD400" s="214">
        <f>IF(AZ400=4,G400,0)</f>
        <v>0</v>
      </c>
      <c r="BE400" s="214">
        <f>IF(AZ400=5,G400,0)</f>
        <v>0</v>
      </c>
      <c r="CA400" s="241">
        <v>1</v>
      </c>
      <c r="CB400" s="241">
        <v>1</v>
      </c>
    </row>
    <row r="401" spans="1:15" ht="12.75">
      <c r="A401" s="250"/>
      <c r="B401" s="253"/>
      <c r="C401" s="699" t="s">
        <v>981</v>
      </c>
      <c r="D401" s="700"/>
      <c r="E401" s="254">
        <v>0</v>
      </c>
      <c r="F401" s="255"/>
      <c r="G401" s="256"/>
      <c r="H401" s="257"/>
      <c r="I401" s="251"/>
      <c r="J401" s="258"/>
      <c r="K401" s="251"/>
      <c r="M401" s="252" t="s">
        <v>981</v>
      </c>
      <c r="O401" s="241"/>
    </row>
    <row r="402" spans="1:15" ht="12.75">
      <c r="A402" s="250"/>
      <c r="B402" s="253"/>
      <c r="C402" s="699" t="s">
        <v>982</v>
      </c>
      <c r="D402" s="700"/>
      <c r="E402" s="254">
        <v>29.5</v>
      </c>
      <c r="F402" s="255"/>
      <c r="G402" s="256"/>
      <c r="H402" s="257"/>
      <c r="I402" s="251"/>
      <c r="J402" s="258"/>
      <c r="K402" s="251"/>
      <c r="M402" s="252" t="s">
        <v>982</v>
      </c>
      <c r="O402" s="241"/>
    </row>
    <row r="403" spans="1:15" ht="12.75">
      <c r="A403" s="250"/>
      <c r="B403" s="253"/>
      <c r="C403" s="699" t="s">
        <v>983</v>
      </c>
      <c r="D403" s="700"/>
      <c r="E403" s="254">
        <v>35.4</v>
      </c>
      <c r="F403" s="255"/>
      <c r="G403" s="256"/>
      <c r="H403" s="257"/>
      <c r="I403" s="251"/>
      <c r="J403" s="258"/>
      <c r="K403" s="251"/>
      <c r="M403" s="252" t="s">
        <v>983</v>
      </c>
      <c r="O403" s="241"/>
    </row>
    <row r="404" spans="1:15" ht="12.75">
      <c r="A404" s="250"/>
      <c r="B404" s="253"/>
      <c r="C404" s="701" t="s">
        <v>113</v>
      </c>
      <c r="D404" s="700"/>
      <c r="E404" s="279">
        <v>64.9</v>
      </c>
      <c r="F404" s="255"/>
      <c r="G404" s="256"/>
      <c r="H404" s="257"/>
      <c r="I404" s="251"/>
      <c r="J404" s="258"/>
      <c r="K404" s="251"/>
      <c r="M404" s="252" t="s">
        <v>113</v>
      </c>
      <c r="O404" s="241"/>
    </row>
    <row r="405" spans="1:15" ht="12.75">
      <c r="A405" s="250"/>
      <c r="B405" s="253"/>
      <c r="C405" s="699" t="s">
        <v>1060</v>
      </c>
      <c r="D405" s="700"/>
      <c r="E405" s="254">
        <v>831.1</v>
      </c>
      <c r="F405" s="255"/>
      <c r="G405" s="256"/>
      <c r="H405" s="257"/>
      <c r="I405" s="251"/>
      <c r="J405" s="258"/>
      <c r="K405" s="251"/>
      <c r="M405" s="252" t="s">
        <v>1060</v>
      </c>
      <c r="O405" s="241"/>
    </row>
    <row r="406" spans="1:15" ht="12.75">
      <c r="A406" s="250"/>
      <c r="B406" s="253"/>
      <c r="C406" s="701" t="s">
        <v>113</v>
      </c>
      <c r="D406" s="700"/>
      <c r="E406" s="279">
        <v>831.1</v>
      </c>
      <c r="F406" s="255"/>
      <c r="G406" s="256"/>
      <c r="H406" s="257"/>
      <c r="I406" s="251"/>
      <c r="J406" s="258"/>
      <c r="K406" s="251"/>
      <c r="M406" s="252" t="s">
        <v>113</v>
      </c>
      <c r="O406" s="241"/>
    </row>
    <row r="407" spans="1:80" ht="12.75">
      <c r="A407" s="242">
        <v>64</v>
      </c>
      <c r="B407" s="243" t="s">
        <v>537</v>
      </c>
      <c r="C407" s="244" t="s">
        <v>538</v>
      </c>
      <c r="D407" s="245" t="s">
        <v>106</v>
      </c>
      <c r="E407" s="246">
        <v>1761</v>
      </c>
      <c r="F407" s="246">
        <v>12</v>
      </c>
      <c r="G407" s="247">
        <f>E407*F407</f>
        <v>21132</v>
      </c>
      <c r="H407" s="248">
        <v>0</v>
      </c>
      <c r="I407" s="249">
        <f>E407*H407</f>
        <v>0</v>
      </c>
      <c r="J407" s="248">
        <v>0</v>
      </c>
      <c r="K407" s="249">
        <f>E407*J407</f>
        <v>0</v>
      </c>
      <c r="O407" s="241">
        <v>2</v>
      </c>
      <c r="AA407" s="214">
        <v>1</v>
      </c>
      <c r="AB407" s="214">
        <v>1</v>
      </c>
      <c r="AC407" s="214">
        <v>1</v>
      </c>
      <c r="AZ407" s="214">
        <v>1</v>
      </c>
      <c r="BA407" s="214">
        <f>IF(AZ407=1,G407,0)</f>
        <v>21132</v>
      </c>
      <c r="BB407" s="214">
        <f>IF(AZ407=2,G407,0)</f>
        <v>0</v>
      </c>
      <c r="BC407" s="214">
        <f>IF(AZ407=3,G407,0)</f>
        <v>0</v>
      </c>
      <c r="BD407" s="214">
        <f>IF(AZ407=4,G407,0)</f>
        <v>0</v>
      </c>
      <c r="BE407" s="214">
        <f>IF(AZ407=5,G407,0)</f>
        <v>0</v>
      </c>
      <c r="CA407" s="241">
        <v>1</v>
      </c>
      <c r="CB407" s="241">
        <v>1</v>
      </c>
    </row>
    <row r="408" spans="1:80" ht="12.75">
      <c r="A408" s="242">
        <v>65</v>
      </c>
      <c r="B408" s="243" t="s">
        <v>539</v>
      </c>
      <c r="C408" s="244" t="s">
        <v>540</v>
      </c>
      <c r="D408" s="245" t="s">
        <v>106</v>
      </c>
      <c r="E408" s="246">
        <v>3522</v>
      </c>
      <c r="F408" s="246">
        <v>8.4</v>
      </c>
      <c r="G408" s="247">
        <f>E408*F408</f>
        <v>29584.800000000003</v>
      </c>
      <c r="H408" s="248">
        <v>0</v>
      </c>
      <c r="I408" s="249">
        <f>E408*H408</f>
        <v>0</v>
      </c>
      <c r="J408" s="248">
        <v>0</v>
      </c>
      <c r="K408" s="249">
        <f>E408*J408</f>
        <v>0</v>
      </c>
      <c r="O408" s="241">
        <v>2</v>
      </c>
      <c r="AA408" s="214">
        <v>1</v>
      </c>
      <c r="AB408" s="214">
        <v>1</v>
      </c>
      <c r="AC408" s="214">
        <v>1</v>
      </c>
      <c r="AZ408" s="214">
        <v>1</v>
      </c>
      <c r="BA408" s="214">
        <f>IF(AZ408=1,G408,0)</f>
        <v>29584.800000000003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</v>
      </c>
      <c r="CB408" s="241">
        <v>1</v>
      </c>
    </row>
    <row r="409" spans="1:15" ht="12.75">
      <c r="A409" s="250"/>
      <c r="B409" s="253"/>
      <c r="C409" s="699" t="s">
        <v>1057</v>
      </c>
      <c r="D409" s="700"/>
      <c r="E409" s="254">
        <v>3522</v>
      </c>
      <c r="F409" s="255"/>
      <c r="G409" s="256"/>
      <c r="H409" s="257"/>
      <c r="I409" s="251"/>
      <c r="J409" s="258"/>
      <c r="K409" s="251"/>
      <c r="M409" s="252" t="s">
        <v>1057</v>
      </c>
      <c r="O409" s="241"/>
    </row>
    <row r="410" spans="1:80" ht="12.75">
      <c r="A410" s="242">
        <v>66</v>
      </c>
      <c r="B410" s="243" t="s">
        <v>541</v>
      </c>
      <c r="C410" s="244" t="s">
        <v>542</v>
      </c>
      <c r="D410" s="245" t="s">
        <v>106</v>
      </c>
      <c r="E410" s="246">
        <v>1761</v>
      </c>
      <c r="F410" s="246">
        <v>7.2</v>
      </c>
      <c r="G410" s="247">
        <f>E410*F410</f>
        <v>12679.2</v>
      </c>
      <c r="H410" s="248">
        <v>0</v>
      </c>
      <c r="I410" s="249">
        <f>E410*H410</f>
        <v>0</v>
      </c>
      <c r="J410" s="248">
        <v>0</v>
      </c>
      <c r="K410" s="249">
        <f>E410*J410</f>
        <v>0</v>
      </c>
      <c r="O410" s="241">
        <v>2</v>
      </c>
      <c r="AA410" s="214">
        <v>1</v>
      </c>
      <c r="AB410" s="214">
        <v>1</v>
      </c>
      <c r="AC410" s="214">
        <v>1</v>
      </c>
      <c r="AZ410" s="214">
        <v>1</v>
      </c>
      <c r="BA410" s="214">
        <f>IF(AZ410=1,G410,0)</f>
        <v>12679.2</v>
      </c>
      <c r="BB410" s="214">
        <f>IF(AZ410=2,G410,0)</f>
        <v>0</v>
      </c>
      <c r="BC410" s="214">
        <f>IF(AZ410=3,G410,0)</f>
        <v>0</v>
      </c>
      <c r="BD410" s="214">
        <f>IF(AZ410=4,G410,0)</f>
        <v>0</v>
      </c>
      <c r="BE410" s="214">
        <f>IF(AZ410=5,G410,0)</f>
        <v>0</v>
      </c>
      <c r="CA410" s="241">
        <v>1</v>
      </c>
      <c r="CB410" s="241">
        <v>1</v>
      </c>
    </row>
    <row r="411" spans="1:80" ht="22.5">
      <c r="A411" s="242">
        <v>67</v>
      </c>
      <c r="B411" s="243" t="s">
        <v>543</v>
      </c>
      <c r="C411" s="244" t="s">
        <v>544</v>
      </c>
      <c r="D411" s="245" t="s">
        <v>147</v>
      </c>
      <c r="E411" s="246">
        <v>1</v>
      </c>
      <c r="F411" s="246">
        <v>5000</v>
      </c>
      <c r="G411" s="247">
        <f>E411*F411</f>
        <v>5000</v>
      </c>
      <c r="H411" s="248">
        <v>0.00121</v>
      </c>
      <c r="I411" s="249">
        <f>E411*H411</f>
        <v>0.00121</v>
      </c>
      <c r="J411" s="248"/>
      <c r="K411" s="249">
        <f>E411*J411</f>
        <v>0</v>
      </c>
      <c r="O411" s="241">
        <v>2</v>
      </c>
      <c r="AA411" s="214">
        <v>12</v>
      </c>
      <c r="AB411" s="214">
        <v>0</v>
      </c>
      <c r="AC411" s="214">
        <v>4</v>
      </c>
      <c r="AZ411" s="214">
        <v>1</v>
      </c>
      <c r="BA411" s="214">
        <f>IF(AZ411=1,G411,0)</f>
        <v>5000</v>
      </c>
      <c r="BB411" s="214">
        <f>IF(AZ411=2,G411,0)</f>
        <v>0</v>
      </c>
      <c r="BC411" s="214">
        <f>IF(AZ411=3,G411,0)</f>
        <v>0</v>
      </c>
      <c r="BD411" s="214">
        <f>IF(AZ411=4,G411,0)</f>
        <v>0</v>
      </c>
      <c r="BE411" s="214">
        <f>IF(AZ411=5,G411,0)</f>
        <v>0</v>
      </c>
      <c r="CA411" s="241">
        <v>12</v>
      </c>
      <c r="CB411" s="241">
        <v>0</v>
      </c>
    </row>
    <row r="412" spans="1:80" ht="22.5">
      <c r="A412" s="242">
        <v>68</v>
      </c>
      <c r="B412" s="243" t="s">
        <v>1061</v>
      </c>
      <c r="C412" s="244" t="s">
        <v>1062</v>
      </c>
      <c r="D412" s="245" t="s">
        <v>147</v>
      </c>
      <c r="E412" s="246">
        <v>1</v>
      </c>
      <c r="F412" s="246">
        <v>20000</v>
      </c>
      <c r="G412" s="247">
        <f>E412*F412</f>
        <v>20000</v>
      </c>
      <c r="H412" s="248">
        <v>0</v>
      </c>
      <c r="I412" s="249">
        <f>E412*H412</f>
        <v>0</v>
      </c>
      <c r="J412" s="248"/>
      <c r="K412" s="249">
        <f>E412*J412</f>
        <v>0</v>
      </c>
      <c r="O412" s="241">
        <v>2</v>
      </c>
      <c r="AA412" s="214">
        <v>12</v>
      </c>
      <c r="AB412" s="214">
        <v>0</v>
      </c>
      <c r="AC412" s="214">
        <v>171</v>
      </c>
      <c r="AZ412" s="214">
        <v>1</v>
      </c>
      <c r="BA412" s="214">
        <f>IF(AZ412=1,G412,0)</f>
        <v>20000</v>
      </c>
      <c r="BB412" s="214">
        <f>IF(AZ412=2,G412,0)</f>
        <v>0</v>
      </c>
      <c r="BC412" s="214">
        <f>IF(AZ412=3,G412,0)</f>
        <v>0</v>
      </c>
      <c r="BD412" s="214">
        <f>IF(AZ412=4,G412,0)</f>
        <v>0</v>
      </c>
      <c r="BE412" s="214">
        <f>IF(AZ412=5,G412,0)</f>
        <v>0</v>
      </c>
      <c r="CA412" s="241">
        <v>12</v>
      </c>
      <c r="CB412" s="241">
        <v>0</v>
      </c>
    </row>
    <row r="413" spans="1:57" ht="12.75">
      <c r="A413" s="259"/>
      <c r="B413" s="260" t="s">
        <v>96</v>
      </c>
      <c r="C413" s="261" t="s">
        <v>523</v>
      </c>
      <c r="D413" s="262"/>
      <c r="E413" s="263"/>
      <c r="F413" s="264"/>
      <c r="G413" s="265">
        <f>SUM(G389:G412)</f>
        <v>397468.1</v>
      </c>
      <c r="H413" s="266"/>
      <c r="I413" s="267">
        <f>SUM(I389:I412)</f>
        <v>36.44624999999999</v>
      </c>
      <c r="J413" s="266"/>
      <c r="K413" s="267">
        <f>SUM(K389:K412)</f>
        <v>0</v>
      </c>
      <c r="O413" s="241">
        <v>4</v>
      </c>
      <c r="BA413" s="268">
        <f>SUM(BA389:BA412)</f>
        <v>397468.1</v>
      </c>
      <c r="BB413" s="268">
        <f>SUM(BB389:BB412)</f>
        <v>0</v>
      </c>
      <c r="BC413" s="268">
        <f>SUM(BC389:BC412)</f>
        <v>0</v>
      </c>
      <c r="BD413" s="268">
        <f>SUM(BD389:BD412)</f>
        <v>0</v>
      </c>
      <c r="BE413" s="268">
        <f>SUM(BE389:BE412)</f>
        <v>0</v>
      </c>
    </row>
    <row r="414" spans="1:15" ht="12.75">
      <c r="A414" s="231" t="s">
        <v>92</v>
      </c>
      <c r="B414" s="232" t="s">
        <v>545</v>
      </c>
      <c r="C414" s="233" t="s">
        <v>546</v>
      </c>
      <c r="D414" s="234"/>
      <c r="E414" s="235"/>
      <c r="F414" s="235"/>
      <c r="G414" s="236"/>
      <c r="H414" s="237"/>
      <c r="I414" s="238"/>
      <c r="J414" s="239"/>
      <c r="K414" s="240"/>
      <c r="O414" s="241">
        <v>1</v>
      </c>
    </row>
    <row r="415" spans="1:80" ht="12.75">
      <c r="A415" s="242">
        <v>69</v>
      </c>
      <c r="B415" s="243" t="s">
        <v>548</v>
      </c>
      <c r="C415" s="244" t="s">
        <v>549</v>
      </c>
      <c r="D415" s="245" t="s">
        <v>147</v>
      </c>
      <c r="E415" s="246">
        <v>1</v>
      </c>
      <c r="F415" s="246">
        <v>30000</v>
      </c>
      <c r="G415" s="247">
        <f>E415*F415</f>
        <v>30000</v>
      </c>
      <c r="H415" s="248">
        <v>0</v>
      </c>
      <c r="I415" s="249">
        <f>E415*H415</f>
        <v>0</v>
      </c>
      <c r="J415" s="248">
        <v>0</v>
      </c>
      <c r="K415" s="249">
        <f>E415*J415</f>
        <v>0</v>
      </c>
      <c r="O415" s="241">
        <v>2</v>
      </c>
      <c r="AA415" s="214">
        <v>1</v>
      </c>
      <c r="AB415" s="214">
        <v>1</v>
      </c>
      <c r="AC415" s="214">
        <v>1</v>
      </c>
      <c r="AZ415" s="214">
        <v>1</v>
      </c>
      <c r="BA415" s="214">
        <f>IF(AZ415=1,G415,0)</f>
        <v>30000</v>
      </c>
      <c r="BB415" s="214">
        <f>IF(AZ415=2,G415,0)</f>
        <v>0</v>
      </c>
      <c r="BC415" s="214">
        <f>IF(AZ415=3,G415,0)</f>
        <v>0</v>
      </c>
      <c r="BD415" s="214">
        <f>IF(AZ415=4,G415,0)</f>
        <v>0</v>
      </c>
      <c r="BE415" s="214">
        <f>IF(AZ415=5,G415,0)</f>
        <v>0</v>
      </c>
      <c r="CA415" s="241">
        <v>1</v>
      </c>
      <c r="CB415" s="241">
        <v>1</v>
      </c>
    </row>
    <row r="416" spans="1:80" ht="22.5">
      <c r="A416" s="242">
        <v>70</v>
      </c>
      <c r="B416" s="243" t="s">
        <v>554</v>
      </c>
      <c r="C416" s="244" t="s">
        <v>555</v>
      </c>
      <c r="D416" s="245" t="s">
        <v>147</v>
      </c>
      <c r="E416" s="246">
        <v>3</v>
      </c>
      <c r="F416" s="246">
        <v>500</v>
      </c>
      <c r="G416" s="247">
        <f>E416*F416</f>
        <v>1500</v>
      </c>
      <c r="H416" s="248">
        <v>0</v>
      </c>
      <c r="I416" s="249">
        <f>E416*H416</f>
        <v>0</v>
      </c>
      <c r="J416" s="248">
        <v>0</v>
      </c>
      <c r="K416" s="249">
        <f>E416*J416</f>
        <v>0</v>
      </c>
      <c r="O416" s="241">
        <v>2</v>
      </c>
      <c r="AA416" s="214">
        <v>1</v>
      </c>
      <c r="AB416" s="214">
        <v>1</v>
      </c>
      <c r="AC416" s="214">
        <v>1</v>
      </c>
      <c r="AZ416" s="214">
        <v>1</v>
      </c>
      <c r="BA416" s="214">
        <f>IF(AZ416=1,G416,0)</f>
        <v>1500</v>
      </c>
      <c r="BB416" s="214">
        <f>IF(AZ416=2,G416,0)</f>
        <v>0</v>
      </c>
      <c r="BC416" s="214">
        <f>IF(AZ416=3,G416,0)</f>
        <v>0</v>
      </c>
      <c r="BD416" s="214">
        <f>IF(AZ416=4,G416,0)</f>
        <v>0</v>
      </c>
      <c r="BE416" s="214">
        <f>IF(AZ416=5,G416,0)</f>
        <v>0</v>
      </c>
      <c r="CA416" s="241">
        <v>1</v>
      </c>
      <c r="CB416" s="241">
        <v>1</v>
      </c>
    </row>
    <row r="417" spans="1:15" ht="12.75">
      <c r="A417" s="250"/>
      <c r="B417" s="253"/>
      <c r="C417" s="699" t="s">
        <v>1063</v>
      </c>
      <c r="D417" s="700"/>
      <c r="E417" s="254">
        <v>3</v>
      </c>
      <c r="F417" s="255"/>
      <c r="G417" s="256"/>
      <c r="H417" s="257"/>
      <c r="I417" s="251"/>
      <c r="J417" s="258"/>
      <c r="K417" s="251"/>
      <c r="M417" s="252" t="s">
        <v>1063</v>
      </c>
      <c r="O417" s="241"/>
    </row>
    <row r="418" spans="1:57" ht="12.75">
      <c r="A418" s="259"/>
      <c r="B418" s="260" t="s">
        <v>96</v>
      </c>
      <c r="C418" s="261" t="s">
        <v>547</v>
      </c>
      <c r="D418" s="262"/>
      <c r="E418" s="263"/>
      <c r="F418" s="264"/>
      <c r="G418" s="265">
        <f>SUM(G414:G417)</f>
        <v>31500</v>
      </c>
      <c r="H418" s="266"/>
      <c r="I418" s="267">
        <f>SUM(I414:I417)</f>
        <v>0</v>
      </c>
      <c r="J418" s="266"/>
      <c r="K418" s="267">
        <f>SUM(K414:K417)</f>
        <v>0</v>
      </c>
      <c r="O418" s="241">
        <v>4</v>
      </c>
      <c r="BA418" s="268">
        <f>SUM(BA414:BA417)</f>
        <v>31500</v>
      </c>
      <c r="BB418" s="268">
        <f>SUM(BB414:BB417)</f>
        <v>0</v>
      </c>
      <c r="BC418" s="268">
        <f>SUM(BC414:BC417)</f>
        <v>0</v>
      </c>
      <c r="BD418" s="268">
        <f>SUM(BD414:BD417)</f>
        <v>0</v>
      </c>
      <c r="BE418" s="268">
        <f>SUM(BE414:BE417)</f>
        <v>0</v>
      </c>
    </row>
    <row r="419" spans="1:15" ht="12.75">
      <c r="A419" s="231" t="s">
        <v>92</v>
      </c>
      <c r="B419" s="232" t="s">
        <v>559</v>
      </c>
      <c r="C419" s="233" t="s">
        <v>560</v>
      </c>
      <c r="D419" s="234"/>
      <c r="E419" s="235"/>
      <c r="F419" s="235"/>
      <c r="G419" s="236"/>
      <c r="H419" s="237"/>
      <c r="I419" s="238"/>
      <c r="J419" s="239"/>
      <c r="K419" s="240"/>
      <c r="O419" s="241">
        <v>1</v>
      </c>
    </row>
    <row r="420" spans="1:80" ht="12.75">
      <c r="A420" s="242">
        <v>71</v>
      </c>
      <c r="B420" s="243" t="s">
        <v>562</v>
      </c>
      <c r="C420" s="244" t="s">
        <v>563</v>
      </c>
      <c r="D420" s="245" t="s">
        <v>147</v>
      </c>
      <c r="E420" s="246">
        <v>58</v>
      </c>
      <c r="F420" s="246">
        <v>64.1</v>
      </c>
      <c r="G420" s="247">
        <f>E420*F420</f>
        <v>3717.7999999999997</v>
      </c>
      <c r="H420" s="248">
        <v>0</v>
      </c>
      <c r="I420" s="249">
        <f>E420*H420</f>
        <v>0</v>
      </c>
      <c r="J420" s="248">
        <v>-0.001</v>
      </c>
      <c r="K420" s="249">
        <f>E420*J420</f>
        <v>-0.058</v>
      </c>
      <c r="O420" s="241">
        <v>2</v>
      </c>
      <c r="AA420" s="214">
        <v>1</v>
      </c>
      <c r="AB420" s="214">
        <v>7</v>
      </c>
      <c r="AC420" s="214">
        <v>7</v>
      </c>
      <c r="AZ420" s="214">
        <v>1</v>
      </c>
      <c r="BA420" s="214">
        <f>IF(AZ420=1,G420,0)</f>
        <v>3717.7999999999997</v>
      </c>
      <c r="BB420" s="214">
        <f>IF(AZ420=2,G420,0)</f>
        <v>0</v>
      </c>
      <c r="BC420" s="214">
        <f>IF(AZ420=3,G420,0)</f>
        <v>0</v>
      </c>
      <c r="BD420" s="214">
        <f>IF(AZ420=4,G420,0)</f>
        <v>0</v>
      </c>
      <c r="BE420" s="214">
        <f>IF(AZ420=5,G420,0)</f>
        <v>0</v>
      </c>
      <c r="CA420" s="241">
        <v>1</v>
      </c>
      <c r="CB420" s="241">
        <v>7</v>
      </c>
    </row>
    <row r="421" spans="1:15" ht="12.75">
      <c r="A421" s="250"/>
      <c r="B421" s="253"/>
      <c r="C421" s="699" t="s">
        <v>1064</v>
      </c>
      <c r="D421" s="700"/>
      <c r="E421" s="254">
        <v>3</v>
      </c>
      <c r="F421" s="255"/>
      <c r="G421" s="256"/>
      <c r="H421" s="257"/>
      <c r="I421" s="251"/>
      <c r="J421" s="258"/>
      <c r="K421" s="251"/>
      <c r="M421" s="252" t="s">
        <v>1064</v>
      </c>
      <c r="O421" s="241"/>
    </row>
    <row r="422" spans="1:15" ht="12.75">
      <c r="A422" s="250"/>
      <c r="B422" s="253"/>
      <c r="C422" s="699" t="s">
        <v>1065</v>
      </c>
      <c r="D422" s="700"/>
      <c r="E422" s="254">
        <v>3</v>
      </c>
      <c r="F422" s="255"/>
      <c r="G422" s="256"/>
      <c r="H422" s="257"/>
      <c r="I422" s="251"/>
      <c r="J422" s="258"/>
      <c r="K422" s="251"/>
      <c r="M422" s="252" t="s">
        <v>1065</v>
      </c>
      <c r="O422" s="241"/>
    </row>
    <row r="423" spans="1:15" ht="12.75">
      <c r="A423" s="250"/>
      <c r="B423" s="253"/>
      <c r="C423" s="699" t="s">
        <v>1066</v>
      </c>
      <c r="D423" s="700"/>
      <c r="E423" s="254">
        <v>24</v>
      </c>
      <c r="F423" s="255"/>
      <c r="G423" s="256"/>
      <c r="H423" s="257"/>
      <c r="I423" s="251"/>
      <c r="J423" s="258"/>
      <c r="K423" s="251"/>
      <c r="M423" s="252" t="s">
        <v>1066</v>
      </c>
      <c r="O423" s="241"/>
    </row>
    <row r="424" spans="1:15" ht="12.75">
      <c r="A424" s="250"/>
      <c r="B424" s="253"/>
      <c r="C424" s="699" t="s">
        <v>1067</v>
      </c>
      <c r="D424" s="700"/>
      <c r="E424" s="254">
        <v>28</v>
      </c>
      <c r="F424" s="255"/>
      <c r="G424" s="256"/>
      <c r="H424" s="257"/>
      <c r="I424" s="251"/>
      <c r="J424" s="258"/>
      <c r="K424" s="251"/>
      <c r="M424" s="252" t="s">
        <v>1067</v>
      </c>
      <c r="O424" s="241"/>
    </row>
    <row r="425" spans="1:80" ht="22.5">
      <c r="A425" s="242">
        <v>72</v>
      </c>
      <c r="B425" s="243" t="s">
        <v>567</v>
      </c>
      <c r="C425" s="244" t="s">
        <v>568</v>
      </c>
      <c r="D425" s="245" t="s">
        <v>106</v>
      </c>
      <c r="E425" s="246">
        <v>640.14</v>
      </c>
      <c r="F425" s="246">
        <v>170.5</v>
      </c>
      <c r="G425" s="247">
        <f>E425*F425</f>
        <v>109143.87</v>
      </c>
      <c r="H425" s="248">
        <v>0.001</v>
      </c>
      <c r="I425" s="249">
        <f>E425*H425</f>
        <v>0.64014</v>
      </c>
      <c r="J425" s="248">
        <v>-0.062</v>
      </c>
      <c r="K425" s="249">
        <f>E425*J425</f>
        <v>-39.68868</v>
      </c>
      <c r="O425" s="241">
        <v>2</v>
      </c>
      <c r="AA425" s="214">
        <v>1</v>
      </c>
      <c r="AB425" s="214">
        <v>1</v>
      </c>
      <c r="AC425" s="214">
        <v>1</v>
      </c>
      <c r="AZ425" s="214">
        <v>1</v>
      </c>
      <c r="BA425" s="214">
        <f>IF(AZ425=1,G425,0)</f>
        <v>109143.87</v>
      </c>
      <c r="BB425" s="214">
        <f>IF(AZ425=2,G425,0)</f>
        <v>0</v>
      </c>
      <c r="BC425" s="214">
        <f>IF(AZ425=3,G425,0)</f>
        <v>0</v>
      </c>
      <c r="BD425" s="214">
        <f>IF(AZ425=4,G425,0)</f>
        <v>0</v>
      </c>
      <c r="BE425" s="214">
        <f>IF(AZ425=5,G425,0)</f>
        <v>0</v>
      </c>
      <c r="CA425" s="241">
        <v>1</v>
      </c>
      <c r="CB425" s="241">
        <v>1</v>
      </c>
    </row>
    <row r="426" spans="1:15" ht="12.75">
      <c r="A426" s="250"/>
      <c r="B426" s="253"/>
      <c r="C426" s="699" t="s">
        <v>998</v>
      </c>
      <c r="D426" s="700"/>
      <c r="E426" s="254">
        <v>7.92</v>
      </c>
      <c r="F426" s="255"/>
      <c r="G426" s="256"/>
      <c r="H426" s="257"/>
      <c r="I426" s="251"/>
      <c r="J426" s="258"/>
      <c r="K426" s="251"/>
      <c r="M426" s="252" t="s">
        <v>998</v>
      </c>
      <c r="O426" s="241"/>
    </row>
    <row r="427" spans="1:15" ht="12.75">
      <c r="A427" s="250"/>
      <c r="B427" s="253"/>
      <c r="C427" s="699" t="s">
        <v>999</v>
      </c>
      <c r="D427" s="700"/>
      <c r="E427" s="254">
        <v>615.42</v>
      </c>
      <c r="F427" s="255"/>
      <c r="G427" s="256"/>
      <c r="H427" s="257"/>
      <c r="I427" s="251"/>
      <c r="J427" s="258"/>
      <c r="K427" s="251"/>
      <c r="M427" s="252" t="s">
        <v>999</v>
      </c>
      <c r="O427" s="241"/>
    </row>
    <row r="428" spans="1:15" ht="12.75">
      <c r="A428" s="250"/>
      <c r="B428" s="253"/>
      <c r="C428" s="699" t="s">
        <v>1000</v>
      </c>
      <c r="D428" s="700"/>
      <c r="E428" s="254">
        <v>14.4</v>
      </c>
      <c r="F428" s="255"/>
      <c r="G428" s="256"/>
      <c r="H428" s="257"/>
      <c r="I428" s="251"/>
      <c r="J428" s="258"/>
      <c r="K428" s="251"/>
      <c r="M428" s="252" t="s">
        <v>1000</v>
      </c>
      <c r="O428" s="241"/>
    </row>
    <row r="429" spans="1:15" ht="12.75">
      <c r="A429" s="250"/>
      <c r="B429" s="253"/>
      <c r="C429" s="699" t="s">
        <v>1001</v>
      </c>
      <c r="D429" s="700"/>
      <c r="E429" s="254">
        <v>2.4</v>
      </c>
      <c r="F429" s="255"/>
      <c r="G429" s="256"/>
      <c r="H429" s="257"/>
      <c r="I429" s="251"/>
      <c r="J429" s="258"/>
      <c r="K429" s="251"/>
      <c r="M429" s="252" t="s">
        <v>1001</v>
      </c>
      <c r="O429" s="241"/>
    </row>
    <row r="430" spans="1:80" ht="12.75">
      <c r="A430" s="242">
        <v>73</v>
      </c>
      <c r="B430" s="243" t="s">
        <v>1068</v>
      </c>
      <c r="C430" s="244" t="s">
        <v>1069</v>
      </c>
      <c r="D430" s="245" t="s">
        <v>106</v>
      </c>
      <c r="E430" s="246">
        <v>139.68</v>
      </c>
      <c r="F430" s="246">
        <v>99.3</v>
      </c>
      <c r="G430" s="247">
        <f>E430*F430</f>
        <v>13870.224</v>
      </c>
      <c r="H430" s="248">
        <v>0</v>
      </c>
      <c r="I430" s="249">
        <f>E430*H430</f>
        <v>0</v>
      </c>
      <c r="J430" s="248">
        <v>-0.055</v>
      </c>
      <c r="K430" s="249">
        <f>E430*J430</f>
        <v>-7.6824</v>
      </c>
      <c r="O430" s="241">
        <v>2</v>
      </c>
      <c r="AA430" s="214">
        <v>1</v>
      </c>
      <c r="AB430" s="214">
        <v>1</v>
      </c>
      <c r="AC430" s="214">
        <v>1</v>
      </c>
      <c r="AZ430" s="214">
        <v>1</v>
      </c>
      <c r="BA430" s="214">
        <f>IF(AZ430=1,G430,0)</f>
        <v>13870.224</v>
      </c>
      <c r="BB430" s="214">
        <f>IF(AZ430=2,G430,0)</f>
        <v>0</v>
      </c>
      <c r="BC430" s="214">
        <f>IF(AZ430=3,G430,0)</f>
        <v>0</v>
      </c>
      <c r="BD430" s="214">
        <f>IF(AZ430=4,G430,0)</f>
        <v>0</v>
      </c>
      <c r="BE430" s="214">
        <f>IF(AZ430=5,G430,0)</f>
        <v>0</v>
      </c>
      <c r="CA430" s="241">
        <v>1</v>
      </c>
      <c r="CB430" s="241">
        <v>1</v>
      </c>
    </row>
    <row r="431" spans="1:15" ht="12.75">
      <c r="A431" s="250"/>
      <c r="B431" s="253"/>
      <c r="C431" s="699" t="s">
        <v>948</v>
      </c>
      <c r="D431" s="700"/>
      <c r="E431" s="254">
        <v>0</v>
      </c>
      <c r="F431" s="255"/>
      <c r="G431" s="256"/>
      <c r="H431" s="257"/>
      <c r="I431" s="251"/>
      <c r="J431" s="258"/>
      <c r="K431" s="251"/>
      <c r="M431" s="252" t="s">
        <v>948</v>
      </c>
      <c r="O431" s="241"/>
    </row>
    <row r="432" spans="1:15" ht="12.75">
      <c r="A432" s="250"/>
      <c r="B432" s="253"/>
      <c r="C432" s="699" t="s">
        <v>949</v>
      </c>
      <c r="D432" s="700"/>
      <c r="E432" s="254">
        <v>0</v>
      </c>
      <c r="F432" s="255"/>
      <c r="G432" s="256"/>
      <c r="H432" s="257"/>
      <c r="I432" s="251"/>
      <c r="J432" s="258"/>
      <c r="K432" s="251"/>
      <c r="M432" s="252" t="s">
        <v>949</v>
      </c>
      <c r="O432" s="241"/>
    </row>
    <row r="433" spans="1:15" ht="12.75">
      <c r="A433" s="250"/>
      <c r="B433" s="253"/>
      <c r="C433" s="699" t="s">
        <v>950</v>
      </c>
      <c r="D433" s="700"/>
      <c r="E433" s="254">
        <v>0</v>
      </c>
      <c r="F433" s="255"/>
      <c r="G433" s="256"/>
      <c r="H433" s="257"/>
      <c r="I433" s="251"/>
      <c r="J433" s="258"/>
      <c r="K433" s="251"/>
      <c r="M433" s="252" t="s">
        <v>950</v>
      </c>
      <c r="O433" s="241"/>
    </row>
    <row r="434" spans="1:15" ht="12.75">
      <c r="A434" s="250"/>
      <c r="B434" s="253"/>
      <c r="C434" s="699" t="s">
        <v>951</v>
      </c>
      <c r="D434" s="700"/>
      <c r="E434" s="254">
        <v>2.88</v>
      </c>
      <c r="F434" s="255"/>
      <c r="G434" s="256"/>
      <c r="H434" s="257"/>
      <c r="I434" s="251"/>
      <c r="J434" s="258"/>
      <c r="K434" s="251"/>
      <c r="M434" s="252" t="s">
        <v>951</v>
      </c>
      <c r="O434" s="241"/>
    </row>
    <row r="435" spans="1:15" ht="12.75">
      <c r="A435" s="250"/>
      <c r="B435" s="253"/>
      <c r="C435" s="699" t="s">
        <v>952</v>
      </c>
      <c r="D435" s="700"/>
      <c r="E435" s="254">
        <v>33.84</v>
      </c>
      <c r="F435" s="255"/>
      <c r="G435" s="256"/>
      <c r="H435" s="257"/>
      <c r="I435" s="251"/>
      <c r="J435" s="258"/>
      <c r="K435" s="251"/>
      <c r="M435" s="252" t="s">
        <v>952</v>
      </c>
      <c r="O435" s="241"/>
    </row>
    <row r="436" spans="1:15" ht="12.75">
      <c r="A436" s="250"/>
      <c r="B436" s="253"/>
      <c r="C436" s="699" t="s">
        <v>953</v>
      </c>
      <c r="D436" s="700"/>
      <c r="E436" s="254">
        <v>32.4</v>
      </c>
      <c r="F436" s="255"/>
      <c r="G436" s="256"/>
      <c r="H436" s="257"/>
      <c r="I436" s="251"/>
      <c r="J436" s="258"/>
      <c r="K436" s="251"/>
      <c r="M436" s="252" t="s">
        <v>953</v>
      </c>
      <c r="O436" s="241"/>
    </row>
    <row r="437" spans="1:15" ht="12.75">
      <c r="A437" s="250"/>
      <c r="B437" s="253"/>
      <c r="C437" s="701" t="s">
        <v>113</v>
      </c>
      <c r="D437" s="700"/>
      <c r="E437" s="279">
        <v>69.12</v>
      </c>
      <c r="F437" s="255"/>
      <c r="G437" s="256"/>
      <c r="H437" s="257"/>
      <c r="I437" s="251"/>
      <c r="J437" s="258"/>
      <c r="K437" s="251"/>
      <c r="M437" s="252" t="s">
        <v>113</v>
      </c>
      <c r="O437" s="241"/>
    </row>
    <row r="438" spans="1:15" ht="12.75">
      <c r="A438" s="250"/>
      <c r="B438" s="253"/>
      <c r="C438" s="699" t="s">
        <v>954</v>
      </c>
      <c r="D438" s="700"/>
      <c r="E438" s="254">
        <v>0</v>
      </c>
      <c r="F438" s="255"/>
      <c r="G438" s="256"/>
      <c r="H438" s="257"/>
      <c r="I438" s="251"/>
      <c r="J438" s="258"/>
      <c r="K438" s="251"/>
      <c r="M438" s="252" t="s">
        <v>954</v>
      </c>
      <c r="O438" s="241"/>
    </row>
    <row r="439" spans="1:15" ht="12.75">
      <c r="A439" s="250"/>
      <c r="B439" s="253"/>
      <c r="C439" s="699" t="s">
        <v>950</v>
      </c>
      <c r="D439" s="700"/>
      <c r="E439" s="254">
        <v>0</v>
      </c>
      <c r="F439" s="255"/>
      <c r="G439" s="256"/>
      <c r="H439" s="257"/>
      <c r="I439" s="251"/>
      <c r="J439" s="258"/>
      <c r="K439" s="251"/>
      <c r="M439" s="252" t="s">
        <v>950</v>
      </c>
      <c r="O439" s="241"/>
    </row>
    <row r="440" spans="1:15" ht="12.75">
      <c r="A440" s="250"/>
      <c r="B440" s="253"/>
      <c r="C440" s="699" t="s">
        <v>951</v>
      </c>
      <c r="D440" s="700"/>
      <c r="E440" s="254">
        <v>2.88</v>
      </c>
      <c r="F440" s="255"/>
      <c r="G440" s="256"/>
      <c r="H440" s="257"/>
      <c r="I440" s="251"/>
      <c r="J440" s="258"/>
      <c r="K440" s="251"/>
      <c r="M440" s="252" t="s">
        <v>951</v>
      </c>
      <c r="O440" s="241"/>
    </row>
    <row r="441" spans="1:15" ht="12.75">
      <c r="A441" s="250"/>
      <c r="B441" s="253"/>
      <c r="C441" s="699" t="s">
        <v>955</v>
      </c>
      <c r="D441" s="700"/>
      <c r="E441" s="254">
        <v>35.28</v>
      </c>
      <c r="F441" s="255"/>
      <c r="G441" s="256"/>
      <c r="H441" s="257"/>
      <c r="I441" s="251"/>
      <c r="J441" s="258"/>
      <c r="K441" s="251"/>
      <c r="M441" s="252" t="s">
        <v>955</v>
      </c>
      <c r="O441" s="241"/>
    </row>
    <row r="442" spans="1:15" ht="12.75">
      <c r="A442" s="250"/>
      <c r="B442" s="253"/>
      <c r="C442" s="699" t="s">
        <v>953</v>
      </c>
      <c r="D442" s="700"/>
      <c r="E442" s="254">
        <v>32.4</v>
      </c>
      <c r="F442" s="255"/>
      <c r="G442" s="256"/>
      <c r="H442" s="257"/>
      <c r="I442" s="251"/>
      <c r="J442" s="258"/>
      <c r="K442" s="251"/>
      <c r="M442" s="252" t="s">
        <v>953</v>
      </c>
      <c r="O442" s="241"/>
    </row>
    <row r="443" spans="1:15" ht="12.75">
      <c r="A443" s="250"/>
      <c r="B443" s="253"/>
      <c r="C443" s="701" t="s">
        <v>113</v>
      </c>
      <c r="D443" s="700"/>
      <c r="E443" s="279">
        <v>70.56</v>
      </c>
      <c r="F443" s="255"/>
      <c r="G443" s="256"/>
      <c r="H443" s="257"/>
      <c r="I443" s="251"/>
      <c r="J443" s="258"/>
      <c r="K443" s="251"/>
      <c r="M443" s="252" t="s">
        <v>113</v>
      </c>
      <c r="O443" s="241"/>
    </row>
    <row r="444" spans="1:57" ht="12.75">
      <c r="A444" s="259"/>
      <c r="B444" s="260" t="s">
        <v>96</v>
      </c>
      <c r="C444" s="261" t="s">
        <v>561</v>
      </c>
      <c r="D444" s="262"/>
      <c r="E444" s="263"/>
      <c r="F444" s="264"/>
      <c r="G444" s="265">
        <f>SUM(G419:G443)</f>
        <v>126731.894</v>
      </c>
      <c r="H444" s="266"/>
      <c r="I444" s="267">
        <f>SUM(I419:I443)</f>
        <v>0.64014</v>
      </c>
      <c r="J444" s="266"/>
      <c r="K444" s="267">
        <f>SUM(K419:K443)</f>
        <v>-47.42908</v>
      </c>
      <c r="O444" s="241">
        <v>4</v>
      </c>
      <c r="BA444" s="268">
        <f>SUM(BA419:BA443)</f>
        <v>126731.894</v>
      </c>
      <c r="BB444" s="268">
        <f>SUM(BB419:BB443)</f>
        <v>0</v>
      </c>
      <c r="BC444" s="268">
        <f>SUM(BC419:BC443)</f>
        <v>0</v>
      </c>
      <c r="BD444" s="268">
        <f>SUM(BD419:BD443)</f>
        <v>0</v>
      </c>
      <c r="BE444" s="268">
        <f>SUM(BE419:BE443)</f>
        <v>0</v>
      </c>
    </row>
    <row r="445" spans="1:15" ht="12.75">
      <c r="A445" s="231" t="s">
        <v>92</v>
      </c>
      <c r="B445" s="232" t="s">
        <v>576</v>
      </c>
      <c r="C445" s="233" t="s">
        <v>577</v>
      </c>
      <c r="D445" s="234"/>
      <c r="E445" s="235"/>
      <c r="F445" s="235"/>
      <c r="G445" s="236"/>
      <c r="H445" s="237"/>
      <c r="I445" s="238"/>
      <c r="J445" s="239"/>
      <c r="K445" s="240"/>
      <c r="O445" s="241">
        <v>1</v>
      </c>
    </row>
    <row r="446" spans="1:80" ht="12.75">
      <c r="A446" s="242">
        <v>74</v>
      </c>
      <c r="B446" s="243" t="s">
        <v>1070</v>
      </c>
      <c r="C446" s="244" t="s">
        <v>1071</v>
      </c>
      <c r="D446" s="245" t="s">
        <v>166</v>
      </c>
      <c r="E446" s="246">
        <v>2</v>
      </c>
      <c r="F446" s="246">
        <v>5055</v>
      </c>
      <c r="G446" s="247">
        <f>E446*F446</f>
        <v>10110</v>
      </c>
      <c r="H446" s="248">
        <v>0</v>
      </c>
      <c r="I446" s="249">
        <f>E446*H446</f>
        <v>0</v>
      </c>
      <c r="J446" s="248">
        <v>-0.00287</v>
      </c>
      <c r="K446" s="249">
        <f>E446*J446</f>
        <v>-0.00574</v>
      </c>
      <c r="O446" s="241">
        <v>2</v>
      </c>
      <c r="AA446" s="214">
        <v>1</v>
      </c>
      <c r="AB446" s="214">
        <v>1</v>
      </c>
      <c r="AC446" s="214">
        <v>1</v>
      </c>
      <c r="AZ446" s="214">
        <v>1</v>
      </c>
      <c r="BA446" s="214">
        <f>IF(AZ446=1,G446,0)</f>
        <v>10110</v>
      </c>
      <c r="BB446" s="214">
        <f>IF(AZ446=2,G446,0)</f>
        <v>0</v>
      </c>
      <c r="BC446" s="214">
        <f>IF(AZ446=3,G446,0)</f>
        <v>0</v>
      </c>
      <c r="BD446" s="214">
        <f>IF(AZ446=4,G446,0)</f>
        <v>0</v>
      </c>
      <c r="BE446" s="214">
        <f>IF(AZ446=5,G446,0)</f>
        <v>0</v>
      </c>
      <c r="CA446" s="241">
        <v>1</v>
      </c>
      <c r="CB446" s="241">
        <v>1</v>
      </c>
    </row>
    <row r="447" spans="1:15" ht="12.75">
      <c r="A447" s="250"/>
      <c r="B447" s="253"/>
      <c r="C447" s="699" t="s">
        <v>1072</v>
      </c>
      <c r="D447" s="700"/>
      <c r="E447" s="254">
        <v>1</v>
      </c>
      <c r="F447" s="255"/>
      <c r="G447" s="256"/>
      <c r="H447" s="257"/>
      <c r="I447" s="251"/>
      <c r="J447" s="258"/>
      <c r="K447" s="251"/>
      <c r="M447" s="252" t="s">
        <v>1072</v>
      </c>
      <c r="O447" s="241"/>
    </row>
    <row r="448" spans="1:15" ht="12.75">
      <c r="A448" s="250"/>
      <c r="B448" s="253"/>
      <c r="C448" s="699" t="s">
        <v>1073</v>
      </c>
      <c r="D448" s="700"/>
      <c r="E448" s="254">
        <v>1</v>
      </c>
      <c r="F448" s="255"/>
      <c r="G448" s="256"/>
      <c r="H448" s="257"/>
      <c r="I448" s="251"/>
      <c r="J448" s="258"/>
      <c r="K448" s="251"/>
      <c r="M448" s="252" t="s">
        <v>1073</v>
      </c>
      <c r="O448" s="241"/>
    </row>
    <row r="449" spans="1:80" ht="12.75">
      <c r="A449" s="242">
        <v>75</v>
      </c>
      <c r="B449" s="243" t="s">
        <v>1074</v>
      </c>
      <c r="C449" s="244" t="s">
        <v>1075</v>
      </c>
      <c r="D449" s="245" t="s">
        <v>166</v>
      </c>
      <c r="E449" s="246">
        <v>2</v>
      </c>
      <c r="F449" s="246">
        <v>193.5</v>
      </c>
      <c r="G449" s="247">
        <f>E449*F449</f>
        <v>387</v>
      </c>
      <c r="H449" s="248">
        <v>0</v>
      </c>
      <c r="I449" s="249">
        <f>E449*H449</f>
        <v>0</v>
      </c>
      <c r="J449" s="248">
        <v>0</v>
      </c>
      <c r="K449" s="249">
        <f>E449*J449</f>
        <v>0</v>
      </c>
      <c r="O449" s="241">
        <v>2</v>
      </c>
      <c r="AA449" s="214">
        <v>1</v>
      </c>
      <c r="AB449" s="214">
        <v>1</v>
      </c>
      <c r="AC449" s="214">
        <v>1</v>
      </c>
      <c r="AZ449" s="214">
        <v>1</v>
      </c>
      <c r="BA449" s="214">
        <f>IF(AZ449=1,G449,0)</f>
        <v>387</v>
      </c>
      <c r="BB449" s="214">
        <f>IF(AZ449=2,G449,0)</f>
        <v>0</v>
      </c>
      <c r="BC449" s="214">
        <f>IF(AZ449=3,G449,0)</f>
        <v>0</v>
      </c>
      <c r="BD449" s="214">
        <f>IF(AZ449=4,G449,0)</f>
        <v>0</v>
      </c>
      <c r="BE449" s="214">
        <f>IF(AZ449=5,G449,0)</f>
        <v>0</v>
      </c>
      <c r="CA449" s="241">
        <v>1</v>
      </c>
      <c r="CB449" s="241">
        <v>1</v>
      </c>
    </row>
    <row r="450" spans="1:15" ht="12.75">
      <c r="A450" s="250"/>
      <c r="B450" s="253"/>
      <c r="C450" s="699" t="s">
        <v>1072</v>
      </c>
      <c r="D450" s="700"/>
      <c r="E450" s="254">
        <v>1</v>
      </c>
      <c r="F450" s="255"/>
      <c r="G450" s="256"/>
      <c r="H450" s="257"/>
      <c r="I450" s="251"/>
      <c r="J450" s="258"/>
      <c r="K450" s="251"/>
      <c r="M450" s="252" t="s">
        <v>1072</v>
      </c>
      <c r="O450" s="241"/>
    </row>
    <row r="451" spans="1:15" ht="12.75">
      <c r="A451" s="250"/>
      <c r="B451" s="253"/>
      <c r="C451" s="699" t="s">
        <v>1073</v>
      </c>
      <c r="D451" s="700"/>
      <c r="E451" s="254">
        <v>1</v>
      </c>
      <c r="F451" s="255"/>
      <c r="G451" s="256"/>
      <c r="H451" s="257"/>
      <c r="I451" s="251"/>
      <c r="J451" s="258"/>
      <c r="K451" s="251"/>
      <c r="M451" s="252" t="s">
        <v>1073</v>
      </c>
      <c r="O451" s="241"/>
    </row>
    <row r="452" spans="1:80" ht="12.75">
      <c r="A452" s="242">
        <v>76</v>
      </c>
      <c r="B452" s="243" t="s">
        <v>1076</v>
      </c>
      <c r="C452" s="244" t="s">
        <v>1077</v>
      </c>
      <c r="D452" s="245" t="s">
        <v>166</v>
      </c>
      <c r="E452" s="246">
        <v>2</v>
      </c>
      <c r="F452" s="246">
        <v>1415</v>
      </c>
      <c r="G452" s="247">
        <f>E452*F452</f>
        <v>2830</v>
      </c>
      <c r="H452" s="248">
        <v>0</v>
      </c>
      <c r="I452" s="249">
        <f>E452*H452</f>
        <v>0</v>
      </c>
      <c r="J452" s="248">
        <v>0</v>
      </c>
      <c r="K452" s="249">
        <f>E452*J452</f>
        <v>0</v>
      </c>
      <c r="O452" s="241">
        <v>2</v>
      </c>
      <c r="AA452" s="214">
        <v>1</v>
      </c>
      <c r="AB452" s="214">
        <v>1</v>
      </c>
      <c r="AC452" s="214">
        <v>1</v>
      </c>
      <c r="AZ452" s="214">
        <v>1</v>
      </c>
      <c r="BA452" s="214">
        <f>IF(AZ452=1,G452,0)</f>
        <v>2830</v>
      </c>
      <c r="BB452" s="214">
        <f>IF(AZ452=2,G452,0)</f>
        <v>0</v>
      </c>
      <c r="BC452" s="214">
        <f>IF(AZ452=3,G452,0)</f>
        <v>0</v>
      </c>
      <c r="BD452" s="214">
        <f>IF(AZ452=4,G452,0)</f>
        <v>0</v>
      </c>
      <c r="BE452" s="214">
        <f>IF(AZ452=5,G452,0)</f>
        <v>0</v>
      </c>
      <c r="CA452" s="241">
        <v>1</v>
      </c>
      <c r="CB452" s="241">
        <v>1</v>
      </c>
    </row>
    <row r="453" spans="1:15" ht="12.75">
      <c r="A453" s="250"/>
      <c r="B453" s="253"/>
      <c r="C453" s="699" t="s">
        <v>1072</v>
      </c>
      <c r="D453" s="700"/>
      <c r="E453" s="254">
        <v>1</v>
      </c>
      <c r="F453" s="255"/>
      <c r="G453" s="256"/>
      <c r="H453" s="257"/>
      <c r="I453" s="251"/>
      <c r="J453" s="258"/>
      <c r="K453" s="251"/>
      <c r="M453" s="252" t="s">
        <v>1072</v>
      </c>
      <c r="O453" s="241"/>
    </row>
    <row r="454" spans="1:15" ht="12.75">
      <c r="A454" s="250"/>
      <c r="B454" s="253"/>
      <c r="C454" s="699" t="s">
        <v>1073</v>
      </c>
      <c r="D454" s="700"/>
      <c r="E454" s="254">
        <v>1</v>
      </c>
      <c r="F454" s="255"/>
      <c r="G454" s="256"/>
      <c r="H454" s="257"/>
      <c r="I454" s="251"/>
      <c r="J454" s="258"/>
      <c r="K454" s="251"/>
      <c r="M454" s="252" t="s">
        <v>1073</v>
      </c>
      <c r="O454" s="241"/>
    </row>
    <row r="455" spans="1:80" ht="12.75">
      <c r="A455" s="242">
        <v>77</v>
      </c>
      <c r="B455" s="243" t="s">
        <v>1078</v>
      </c>
      <c r="C455" s="244" t="s">
        <v>1079</v>
      </c>
      <c r="D455" s="245" t="s">
        <v>147</v>
      </c>
      <c r="E455" s="246">
        <v>10</v>
      </c>
      <c r="F455" s="246">
        <v>56.8</v>
      </c>
      <c r="G455" s="247">
        <f>E455*F455</f>
        <v>568</v>
      </c>
      <c r="H455" s="248">
        <v>0.00034</v>
      </c>
      <c r="I455" s="249">
        <f>E455*H455</f>
        <v>0.0034000000000000002</v>
      </c>
      <c r="J455" s="248">
        <v>-0.025</v>
      </c>
      <c r="K455" s="249">
        <f>E455*J455</f>
        <v>-0.25</v>
      </c>
      <c r="O455" s="241">
        <v>2</v>
      </c>
      <c r="AA455" s="214">
        <v>1</v>
      </c>
      <c r="AB455" s="214">
        <v>1</v>
      </c>
      <c r="AC455" s="214">
        <v>1</v>
      </c>
      <c r="AZ455" s="214">
        <v>1</v>
      </c>
      <c r="BA455" s="214">
        <f>IF(AZ455=1,G455,0)</f>
        <v>568</v>
      </c>
      <c r="BB455" s="214">
        <f>IF(AZ455=2,G455,0)</f>
        <v>0</v>
      </c>
      <c r="BC455" s="214">
        <f>IF(AZ455=3,G455,0)</f>
        <v>0</v>
      </c>
      <c r="BD455" s="214">
        <f>IF(AZ455=4,G455,0)</f>
        <v>0</v>
      </c>
      <c r="BE455" s="214">
        <f>IF(AZ455=5,G455,0)</f>
        <v>0</v>
      </c>
      <c r="CA455" s="241">
        <v>1</v>
      </c>
      <c r="CB455" s="241">
        <v>1</v>
      </c>
    </row>
    <row r="456" spans="1:15" ht="12.75">
      <c r="A456" s="250"/>
      <c r="B456" s="253"/>
      <c r="C456" s="699" t="s">
        <v>1008</v>
      </c>
      <c r="D456" s="700"/>
      <c r="E456" s="254">
        <v>5</v>
      </c>
      <c r="F456" s="255"/>
      <c r="G456" s="256"/>
      <c r="H456" s="257"/>
      <c r="I456" s="251"/>
      <c r="J456" s="258"/>
      <c r="K456" s="251"/>
      <c r="M456" s="252" t="s">
        <v>1008</v>
      </c>
      <c r="O456" s="241"/>
    </row>
    <row r="457" spans="1:15" ht="12.75">
      <c r="A457" s="250"/>
      <c r="B457" s="253"/>
      <c r="C457" s="699" t="s">
        <v>1009</v>
      </c>
      <c r="D457" s="700"/>
      <c r="E457" s="254">
        <v>5</v>
      </c>
      <c r="F457" s="255"/>
      <c r="G457" s="256"/>
      <c r="H457" s="257"/>
      <c r="I457" s="251"/>
      <c r="J457" s="258"/>
      <c r="K457" s="251"/>
      <c r="M457" s="252" t="s">
        <v>1009</v>
      </c>
      <c r="O457" s="241"/>
    </row>
    <row r="458" spans="1:80" ht="12.75">
      <c r="A458" s="242">
        <v>78</v>
      </c>
      <c r="B458" s="243" t="s">
        <v>1080</v>
      </c>
      <c r="C458" s="244" t="s">
        <v>1081</v>
      </c>
      <c r="D458" s="245" t="s">
        <v>147</v>
      </c>
      <c r="E458" s="246">
        <v>34</v>
      </c>
      <c r="F458" s="246">
        <v>56.8</v>
      </c>
      <c r="G458" s="247">
        <f>E458*F458</f>
        <v>1931.1999999999998</v>
      </c>
      <c r="H458" s="248">
        <v>0.00034</v>
      </c>
      <c r="I458" s="249">
        <f>E458*H458</f>
        <v>0.01156</v>
      </c>
      <c r="J458" s="248">
        <v>-0.069</v>
      </c>
      <c r="K458" s="249">
        <f>E458*J458</f>
        <v>-2.346</v>
      </c>
      <c r="O458" s="241">
        <v>2</v>
      </c>
      <c r="AA458" s="214">
        <v>1</v>
      </c>
      <c r="AB458" s="214">
        <v>1</v>
      </c>
      <c r="AC458" s="214">
        <v>1</v>
      </c>
      <c r="AZ458" s="214">
        <v>1</v>
      </c>
      <c r="BA458" s="214">
        <f>IF(AZ458=1,G458,0)</f>
        <v>1931.1999999999998</v>
      </c>
      <c r="BB458" s="214">
        <f>IF(AZ458=2,G458,0)</f>
        <v>0</v>
      </c>
      <c r="BC458" s="214">
        <f>IF(AZ458=3,G458,0)</f>
        <v>0</v>
      </c>
      <c r="BD458" s="214">
        <f>IF(AZ458=4,G458,0)</f>
        <v>0</v>
      </c>
      <c r="BE458" s="214">
        <f>IF(AZ458=5,G458,0)</f>
        <v>0</v>
      </c>
      <c r="CA458" s="241">
        <v>1</v>
      </c>
      <c r="CB458" s="241">
        <v>1</v>
      </c>
    </row>
    <row r="459" spans="1:15" ht="12.75">
      <c r="A459" s="250"/>
      <c r="B459" s="253"/>
      <c r="C459" s="699" t="s">
        <v>1012</v>
      </c>
      <c r="D459" s="700"/>
      <c r="E459" s="254">
        <v>14</v>
      </c>
      <c r="F459" s="255"/>
      <c r="G459" s="256"/>
      <c r="H459" s="257"/>
      <c r="I459" s="251"/>
      <c r="J459" s="258"/>
      <c r="K459" s="251"/>
      <c r="M459" s="252" t="s">
        <v>1012</v>
      </c>
      <c r="O459" s="241"/>
    </row>
    <row r="460" spans="1:15" ht="12.75">
      <c r="A460" s="250"/>
      <c r="B460" s="253"/>
      <c r="C460" s="699" t="s">
        <v>1013</v>
      </c>
      <c r="D460" s="700"/>
      <c r="E460" s="254">
        <v>20</v>
      </c>
      <c r="F460" s="255"/>
      <c r="G460" s="256"/>
      <c r="H460" s="257"/>
      <c r="I460" s="251"/>
      <c r="J460" s="258"/>
      <c r="K460" s="251"/>
      <c r="M460" s="252" t="s">
        <v>1013</v>
      </c>
      <c r="O460" s="241"/>
    </row>
    <row r="461" spans="1:80" ht="12.75">
      <c r="A461" s="242">
        <v>79</v>
      </c>
      <c r="B461" s="243" t="s">
        <v>1082</v>
      </c>
      <c r="C461" s="244" t="s">
        <v>1083</v>
      </c>
      <c r="D461" s="245" t="s">
        <v>106</v>
      </c>
      <c r="E461" s="246">
        <v>1.5</v>
      </c>
      <c r="F461" s="246">
        <v>214</v>
      </c>
      <c r="G461" s="247">
        <f>E461*F461</f>
        <v>321</v>
      </c>
      <c r="H461" s="248">
        <v>0.00165</v>
      </c>
      <c r="I461" s="249">
        <f>E461*H461</f>
        <v>0.0024749999999999998</v>
      </c>
      <c r="J461" s="248">
        <v>-0.27</v>
      </c>
      <c r="K461" s="249">
        <f>E461*J461</f>
        <v>-0.405</v>
      </c>
      <c r="O461" s="241">
        <v>2</v>
      </c>
      <c r="AA461" s="214">
        <v>1</v>
      </c>
      <c r="AB461" s="214">
        <v>1</v>
      </c>
      <c r="AC461" s="214">
        <v>1</v>
      </c>
      <c r="AZ461" s="214">
        <v>1</v>
      </c>
      <c r="BA461" s="214">
        <f>IF(AZ461=1,G461,0)</f>
        <v>321</v>
      </c>
      <c r="BB461" s="214">
        <f>IF(AZ461=2,G461,0)</f>
        <v>0</v>
      </c>
      <c r="BC461" s="214">
        <f>IF(AZ461=3,G461,0)</f>
        <v>0</v>
      </c>
      <c r="BD461" s="214">
        <f>IF(AZ461=4,G461,0)</f>
        <v>0</v>
      </c>
      <c r="BE461" s="214">
        <f>IF(AZ461=5,G461,0)</f>
        <v>0</v>
      </c>
      <c r="CA461" s="241">
        <v>1</v>
      </c>
      <c r="CB461" s="241">
        <v>1</v>
      </c>
    </row>
    <row r="462" spans="1:15" ht="12.75">
      <c r="A462" s="250"/>
      <c r="B462" s="253"/>
      <c r="C462" s="699" t="s">
        <v>1084</v>
      </c>
      <c r="D462" s="700"/>
      <c r="E462" s="254">
        <v>1</v>
      </c>
      <c r="F462" s="255"/>
      <c r="G462" s="256"/>
      <c r="H462" s="257"/>
      <c r="I462" s="251"/>
      <c r="J462" s="258"/>
      <c r="K462" s="251"/>
      <c r="M462" s="252" t="s">
        <v>1084</v>
      </c>
      <c r="O462" s="241"/>
    </row>
    <row r="463" spans="1:15" ht="12.75">
      <c r="A463" s="250"/>
      <c r="B463" s="253"/>
      <c r="C463" s="699" t="s">
        <v>1085</v>
      </c>
      <c r="D463" s="700"/>
      <c r="E463" s="254">
        <v>0.5</v>
      </c>
      <c r="F463" s="255"/>
      <c r="G463" s="256"/>
      <c r="H463" s="257"/>
      <c r="I463" s="251"/>
      <c r="J463" s="258"/>
      <c r="K463" s="251"/>
      <c r="M463" s="252" t="s">
        <v>1085</v>
      </c>
      <c r="O463" s="241"/>
    </row>
    <row r="464" spans="1:80" ht="12.75">
      <c r="A464" s="242">
        <v>80</v>
      </c>
      <c r="B464" s="243" t="s">
        <v>1086</v>
      </c>
      <c r="C464" s="244" t="s">
        <v>1087</v>
      </c>
      <c r="D464" s="245" t="s">
        <v>147</v>
      </c>
      <c r="E464" s="246">
        <v>2</v>
      </c>
      <c r="F464" s="246">
        <v>565</v>
      </c>
      <c r="G464" s="247">
        <f>E464*F464</f>
        <v>1130</v>
      </c>
      <c r="H464" s="248">
        <v>0.00034</v>
      </c>
      <c r="I464" s="249">
        <f>E464*H464</f>
        <v>0.00068</v>
      </c>
      <c r="J464" s="248">
        <v>-0.165</v>
      </c>
      <c r="K464" s="249">
        <f>E464*J464</f>
        <v>-0.33</v>
      </c>
      <c r="O464" s="241">
        <v>2</v>
      </c>
      <c r="AA464" s="214">
        <v>1</v>
      </c>
      <c r="AB464" s="214">
        <v>1</v>
      </c>
      <c r="AC464" s="214">
        <v>1</v>
      </c>
      <c r="AZ464" s="214">
        <v>1</v>
      </c>
      <c r="BA464" s="214">
        <f>IF(AZ464=1,G464,0)</f>
        <v>1130</v>
      </c>
      <c r="BB464" s="214">
        <f>IF(AZ464=2,G464,0)</f>
        <v>0</v>
      </c>
      <c r="BC464" s="214">
        <f>IF(AZ464=3,G464,0)</f>
        <v>0</v>
      </c>
      <c r="BD464" s="214">
        <f>IF(AZ464=4,G464,0)</f>
        <v>0</v>
      </c>
      <c r="BE464" s="214">
        <f>IF(AZ464=5,G464,0)</f>
        <v>0</v>
      </c>
      <c r="CA464" s="241">
        <v>1</v>
      </c>
      <c r="CB464" s="241">
        <v>1</v>
      </c>
    </row>
    <row r="465" spans="1:15" ht="12.75">
      <c r="A465" s="250"/>
      <c r="B465" s="253"/>
      <c r="C465" s="699" t="s">
        <v>1088</v>
      </c>
      <c r="D465" s="700"/>
      <c r="E465" s="254">
        <v>2</v>
      </c>
      <c r="F465" s="255"/>
      <c r="G465" s="256"/>
      <c r="H465" s="257"/>
      <c r="I465" s="251"/>
      <c r="J465" s="258"/>
      <c r="K465" s="251"/>
      <c r="M465" s="252" t="s">
        <v>1088</v>
      </c>
      <c r="O465" s="241"/>
    </row>
    <row r="466" spans="1:80" ht="12.75">
      <c r="A466" s="242">
        <v>81</v>
      </c>
      <c r="B466" s="243" t="s">
        <v>579</v>
      </c>
      <c r="C466" s="244" t="s">
        <v>580</v>
      </c>
      <c r="D466" s="245" t="s">
        <v>106</v>
      </c>
      <c r="E466" s="246">
        <v>300.996</v>
      </c>
      <c r="F466" s="246">
        <v>44.6</v>
      </c>
      <c r="G466" s="247">
        <f>E466*F466</f>
        <v>13424.4216</v>
      </c>
      <c r="H466" s="248">
        <v>0</v>
      </c>
      <c r="I466" s="249">
        <f>E466*H466</f>
        <v>0</v>
      </c>
      <c r="J466" s="248">
        <v>-0.059</v>
      </c>
      <c r="K466" s="249">
        <f>E466*J466</f>
        <v>-17.758764</v>
      </c>
      <c r="O466" s="241">
        <v>2</v>
      </c>
      <c r="AA466" s="214">
        <v>1</v>
      </c>
      <c r="AB466" s="214">
        <v>1</v>
      </c>
      <c r="AC466" s="214">
        <v>1</v>
      </c>
      <c r="AZ466" s="214">
        <v>1</v>
      </c>
      <c r="BA466" s="214">
        <f>IF(AZ466=1,G466,0)</f>
        <v>13424.4216</v>
      </c>
      <c r="BB466" s="214">
        <f>IF(AZ466=2,G466,0)</f>
        <v>0</v>
      </c>
      <c r="BC466" s="214">
        <f>IF(AZ466=3,G466,0)</f>
        <v>0</v>
      </c>
      <c r="BD466" s="214">
        <f>IF(AZ466=4,G466,0)</f>
        <v>0</v>
      </c>
      <c r="BE466" s="214">
        <f>IF(AZ466=5,G466,0)</f>
        <v>0</v>
      </c>
      <c r="CA466" s="241">
        <v>1</v>
      </c>
      <c r="CB466" s="241">
        <v>1</v>
      </c>
    </row>
    <row r="467" spans="1:15" ht="12.75">
      <c r="A467" s="250"/>
      <c r="B467" s="253"/>
      <c r="C467" s="699" t="s">
        <v>1020</v>
      </c>
      <c r="D467" s="700"/>
      <c r="E467" s="254">
        <v>300.996</v>
      </c>
      <c r="F467" s="255"/>
      <c r="G467" s="256"/>
      <c r="H467" s="257"/>
      <c r="I467" s="251"/>
      <c r="J467" s="258"/>
      <c r="K467" s="251"/>
      <c r="M467" s="252" t="s">
        <v>1020</v>
      </c>
      <c r="O467" s="241"/>
    </row>
    <row r="468" spans="1:80" ht="12.75">
      <c r="A468" s="242">
        <v>82</v>
      </c>
      <c r="B468" s="243" t="s">
        <v>579</v>
      </c>
      <c r="C468" s="244" t="s">
        <v>580</v>
      </c>
      <c r="D468" s="245" t="s">
        <v>106</v>
      </c>
      <c r="E468" s="246">
        <v>300.7046</v>
      </c>
      <c r="F468" s="246">
        <v>44.6</v>
      </c>
      <c r="G468" s="247">
        <f>E468*F468</f>
        <v>13411.425160000003</v>
      </c>
      <c r="H468" s="248">
        <v>0</v>
      </c>
      <c r="I468" s="249">
        <f>E468*H468</f>
        <v>0</v>
      </c>
      <c r="J468" s="248">
        <v>-0.059</v>
      </c>
      <c r="K468" s="249">
        <f>E468*J468</f>
        <v>-17.7415714</v>
      </c>
      <c r="O468" s="241">
        <v>2</v>
      </c>
      <c r="AA468" s="214">
        <v>1</v>
      </c>
      <c r="AB468" s="214">
        <v>1</v>
      </c>
      <c r="AC468" s="214">
        <v>1</v>
      </c>
      <c r="AZ468" s="214">
        <v>1</v>
      </c>
      <c r="BA468" s="214">
        <f>IF(AZ468=1,G468,0)</f>
        <v>13411.425160000003</v>
      </c>
      <c r="BB468" s="214">
        <f>IF(AZ468=2,G468,0)</f>
        <v>0</v>
      </c>
      <c r="BC468" s="214">
        <f>IF(AZ468=3,G468,0)</f>
        <v>0</v>
      </c>
      <c r="BD468" s="214">
        <f>IF(AZ468=4,G468,0)</f>
        <v>0</v>
      </c>
      <c r="BE468" s="214">
        <f>IF(AZ468=5,G468,0)</f>
        <v>0</v>
      </c>
      <c r="CA468" s="241">
        <v>1</v>
      </c>
      <c r="CB468" s="241">
        <v>1</v>
      </c>
    </row>
    <row r="469" spans="1:15" ht="12.75">
      <c r="A469" s="250"/>
      <c r="B469" s="253"/>
      <c r="C469" s="699" t="s">
        <v>1019</v>
      </c>
      <c r="D469" s="700"/>
      <c r="E469" s="254">
        <v>1002.3486</v>
      </c>
      <c r="F469" s="255"/>
      <c r="G469" s="256"/>
      <c r="H469" s="257"/>
      <c r="I469" s="251"/>
      <c r="J469" s="258"/>
      <c r="K469" s="251"/>
      <c r="M469" s="252" t="s">
        <v>1019</v>
      </c>
      <c r="O469" s="241"/>
    </row>
    <row r="470" spans="1:15" ht="12.75">
      <c r="A470" s="250"/>
      <c r="B470" s="253"/>
      <c r="C470" s="699" t="s">
        <v>1047</v>
      </c>
      <c r="D470" s="700"/>
      <c r="E470" s="254">
        <v>-701.644</v>
      </c>
      <c r="F470" s="255"/>
      <c r="G470" s="256"/>
      <c r="H470" s="257"/>
      <c r="I470" s="251"/>
      <c r="J470" s="258"/>
      <c r="K470" s="251"/>
      <c r="M470" s="252" t="s">
        <v>1047</v>
      </c>
      <c r="O470" s="241"/>
    </row>
    <row r="471" spans="1:80" ht="12.75">
      <c r="A471" s="242">
        <v>83</v>
      </c>
      <c r="B471" s="243" t="s">
        <v>581</v>
      </c>
      <c r="C471" s="244" t="s">
        <v>582</v>
      </c>
      <c r="D471" s="245" t="s">
        <v>106</v>
      </c>
      <c r="E471" s="246">
        <v>113.865</v>
      </c>
      <c r="F471" s="246">
        <v>94.1</v>
      </c>
      <c r="G471" s="247">
        <f>E471*F471</f>
        <v>10714.696499999998</v>
      </c>
      <c r="H471" s="248">
        <v>0</v>
      </c>
      <c r="I471" s="249">
        <f>E471*H471</f>
        <v>0</v>
      </c>
      <c r="J471" s="248">
        <v>-0.089</v>
      </c>
      <c r="K471" s="249">
        <f>E471*J471</f>
        <v>-10.133985</v>
      </c>
      <c r="O471" s="241">
        <v>2</v>
      </c>
      <c r="AA471" s="214">
        <v>1</v>
      </c>
      <c r="AB471" s="214">
        <v>1</v>
      </c>
      <c r="AC471" s="214">
        <v>1</v>
      </c>
      <c r="AZ471" s="214">
        <v>1</v>
      </c>
      <c r="BA471" s="214">
        <f>IF(AZ471=1,G471,0)</f>
        <v>10714.696499999998</v>
      </c>
      <c r="BB471" s="214">
        <f>IF(AZ471=2,G471,0)</f>
        <v>0</v>
      </c>
      <c r="BC471" s="214">
        <f>IF(AZ471=3,G471,0)</f>
        <v>0</v>
      </c>
      <c r="BD471" s="214">
        <f>IF(AZ471=4,G471,0)</f>
        <v>0</v>
      </c>
      <c r="BE471" s="214">
        <f>IF(AZ471=5,G471,0)</f>
        <v>0</v>
      </c>
      <c r="CA471" s="241">
        <v>1</v>
      </c>
      <c r="CB471" s="241">
        <v>1</v>
      </c>
    </row>
    <row r="472" spans="1:15" ht="12.75">
      <c r="A472" s="250"/>
      <c r="B472" s="253"/>
      <c r="C472" s="699" t="s">
        <v>1089</v>
      </c>
      <c r="D472" s="700"/>
      <c r="E472" s="254">
        <v>113.865</v>
      </c>
      <c r="F472" s="255"/>
      <c r="G472" s="256"/>
      <c r="H472" s="257"/>
      <c r="I472" s="251"/>
      <c r="J472" s="258"/>
      <c r="K472" s="251"/>
      <c r="M472" s="252" t="s">
        <v>1089</v>
      </c>
      <c r="O472" s="241"/>
    </row>
    <row r="473" spans="1:80" ht="22.5">
      <c r="A473" s="242">
        <v>84</v>
      </c>
      <c r="B473" s="243" t="s">
        <v>586</v>
      </c>
      <c r="C473" s="244" t="s">
        <v>587</v>
      </c>
      <c r="D473" s="245" t="s">
        <v>106</v>
      </c>
      <c r="E473" s="246">
        <v>1303.3446</v>
      </c>
      <c r="F473" s="246">
        <v>61.8</v>
      </c>
      <c r="G473" s="247">
        <f>E473*F473</f>
        <v>80546.69627999999</v>
      </c>
      <c r="H473" s="248">
        <v>0</v>
      </c>
      <c r="I473" s="249">
        <f>E473*H473</f>
        <v>0</v>
      </c>
      <c r="J473" s="248">
        <v>0</v>
      </c>
      <c r="K473" s="249">
        <f>E473*J473</f>
        <v>0</v>
      </c>
      <c r="O473" s="241">
        <v>2</v>
      </c>
      <c r="AA473" s="214">
        <v>1</v>
      </c>
      <c r="AB473" s="214">
        <v>1</v>
      </c>
      <c r="AC473" s="214">
        <v>1</v>
      </c>
      <c r="AZ473" s="214">
        <v>1</v>
      </c>
      <c r="BA473" s="214">
        <f>IF(AZ473=1,G473,0)</f>
        <v>80546.69627999999</v>
      </c>
      <c r="BB473" s="214">
        <f>IF(AZ473=2,G473,0)</f>
        <v>0</v>
      </c>
      <c r="BC473" s="214">
        <f>IF(AZ473=3,G473,0)</f>
        <v>0</v>
      </c>
      <c r="BD473" s="214">
        <f>IF(AZ473=4,G473,0)</f>
        <v>0</v>
      </c>
      <c r="BE473" s="214">
        <f>IF(AZ473=5,G473,0)</f>
        <v>0</v>
      </c>
      <c r="CA473" s="241">
        <v>1</v>
      </c>
      <c r="CB473" s="241">
        <v>1</v>
      </c>
    </row>
    <row r="474" spans="1:15" ht="12.75">
      <c r="A474" s="250"/>
      <c r="B474" s="253"/>
      <c r="C474" s="699" t="s">
        <v>1019</v>
      </c>
      <c r="D474" s="700"/>
      <c r="E474" s="254">
        <v>1002.3486</v>
      </c>
      <c r="F474" s="255"/>
      <c r="G474" s="256"/>
      <c r="H474" s="257"/>
      <c r="I474" s="251"/>
      <c r="J474" s="258"/>
      <c r="K474" s="251"/>
      <c r="M474" s="252" t="s">
        <v>1019</v>
      </c>
      <c r="O474" s="241"/>
    </row>
    <row r="475" spans="1:15" ht="12.75">
      <c r="A475" s="250"/>
      <c r="B475" s="253"/>
      <c r="C475" s="699" t="s">
        <v>1020</v>
      </c>
      <c r="D475" s="700"/>
      <c r="E475" s="254">
        <v>300.996</v>
      </c>
      <c r="F475" s="255"/>
      <c r="G475" s="256"/>
      <c r="H475" s="257"/>
      <c r="I475" s="251"/>
      <c r="J475" s="258"/>
      <c r="K475" s="251"/>
      <c r="M475" s="252" t="s">
        <v>1020</v>
      </c>
      <c r="O475" s="241"/>
    </row>
    <row r="476" spans="1:57" ht="12.75">
      <c r="A476" s="259"/>
      <c r="B476" s="260" t="s">
        <v>96</v>
      </c>
      <c r="C476" s="261" t="s">
        <v>578</v>
      </c>
      <c r="D476" s="262"/>
      <c r="E476" s="263"/>
      <c r="F476" s="264"/>
      <c r="G476" s="265">
        <f>SUM(G445:G475)</f>
        <v>135374.43954</v>
      </c>
      <c r="H476" s="266"/>
      <c r="I476" s="267">
        <f>SUM(I445:I475)</f>
        <v>0.018115</v>
      </c>
      <c r="J476" s="266"/>
      <c r="K476" s="267">
        <f>SUM(K445:K475)</f>
        <v>-48.9710604</v>
      </c>
      <c r="O476" s="241">
        <v>4</v>
      </c>
      <c r="BA476" s="268">
        <f>SUM(BA445:BA475)</f>
        <v>135374.43954</v>
      </c>
      <c r="BB476" s="268">
        <f>SUM(BB445:BB475)</f>
        <v>0</v>
      </c>
      <c r="BC476" s="268">
        <f>SUM(BC445:BC475)</f>
        <v>0</v>
      </c>
      <c r="BD476" s="268">
        <f>SUM(BD445:BD475)</f>
        <v>0</v>
      </c>
      <c r="BE476" s="268">
        <f>SUM(BE445:BE475)</f>
        <v>0</v>
      </c>
    </row>
    <row r="477" spans="1:15" ht="12.75">
      <c r="A477" s="231" t="s">
        <v>92</v>
      </c>
      <c r="B477" s="232" t="s">
        <v>588</v>
      </c>
      <c r="C477" s="233" t="s">
        <v>589</v>
      </c>
      <c r="D477" s="234"/>
      <c r="E477" s="235"/>
      <c r="F477" s="235"/>
      <c r="G477" s="236"/>
      <c r="H477" s="237"/>
      <c r="I477" s="238"/>
      <c r="J477" s="239"/>
      <c r="K477" s="240"/>
      <c r="O477" s="241">
        <v>1</v>
      </c>
    </row>
    <row r="478" spans="1:80" ht="12.75">
      <c r="A478" s="242">
        <v>85</v>
      </c>
      <c r="B478" s="243" t="s">
        <v>591</v>
      </c>
      <c r="C478" s="244" t="s">
        <v>592</v>
      </c>
      <c r="D478" s="245" t="s">
        <v>173</v>
      </c>
      <c r="E478" s="246">
        <v>246.494009428</v>
      </c>
      <c r="F478" s="246">
        <v>505</v>
      </c>
      <c r="G478" s="247">
        <f>E478*F478</f>
        <v>124479.47476114</v>
      </c>
      <c r="H478" s="248">
        <v>0</v>
      </c>
      <c r="I478" s="249">
        <f>E478*H478</f>
        <v>0</v>
      </c>
      <c r="J478" s="248"/>
      <c r="K478" s="249">
        <f>E478*J478</f>
        <v>0</v>
      </c>
      <c r="O478" s="241">
        <v>2</v>
      </c>
      <c r="AA478" s="214">
        <v>7</v>
      </c>
      <c r="AB478" s="214">
        <v>1</v>
      </c>
      <c r="AC478" s="214">
        <v>2</v>
      </c>
      <c r="AZ478" s="214">
        <v>1</v>
      </c>
      <c r="BA478" s="214">
        <f>IF(AZ478=1,G478,0)</f>
        <v>124479.47476114</v>
      </c>
      <c r="BB478" s="214">
        <f>IF(AZ478=2,G478,0)</f>
        <v>0</v>
      </c>
      <c r="BC478" s="214">
        <f>IF(AZ478=3,G478,0)</f>
        <v>0</v>
      </c>
      <c r="BD478" s="214">
        <f>IF(AZ478=4,G478,0)</f>
        <v>0</v>
      </c>
      <c r="BE478" s="214">
        <f>IF(AZ478=5,G478,0)</f>
        <v>0</v>
      </c>
      <c r="CA478" s="241">
        <v>7</v>
      </c>
      <c r="CB478" s="241">
        <v>1</v>
      </c>
    </row>
    <row r="479" spans="1:57" ht="12.75">
      <c r="A479" s="259"/>
      <c r="B479" s="260" t="s">
        <v>96</v>
      </c>
      <c r="C479" s="261" t="s">
        <v>590</v>
      </c>
      <c r="D479" s="262"/>
      <c r="E479" s="263"/>
      <c r="F479" s="264"/>
      <c r="G479" s="265">
        <f>SUM(G477:G478)</f>
        <v>124479.47476114</v>
      </c>
      <c r="H479" s="266"/>
      <c r="I479" s="267">
        <f>SUM(I477:I478)</f>
        <v>0</v>
      </c>
      <c r="J479" s="266"/>
      <c r="K479" s="267">
        <f>SUM(K477:K478)</f>
        <v>0</v>
      </c>
      <c r="O479" s="241">
        <v>4</v>
      </c>
      <c r="BA479" s="268">
        <f>SUM(BA477:BA478)</f>
        <v>124479.47476114</v>
      </c>
      <c r="BB479" s="268">
        <f>SUM(BB477:BB478)</f>
        <v>0</v>
      </c>
      <c r="BC479" s="268">
        <f>SUM(BC477:BC478)</f>
        <v>0</v>
      </c>
      <c r="BD479" s="268">
        <f>SUM(BD477:BD478)</f>
        <v>0</v>
      </c>
      <c r="BE479" s="268">
        <f>SUM(BE477:BE478)</f>
        <v>0</v>
      </c>
    </row>
    <row r="480" spans="1:15" ht="12.75">
      <c r="A480" s="231" t="s">
        <v>92</v>
      </c>
      <c r="B480" s="232" t="s">
        <v>593</v>
      </c>
      <c r="C480" s="233" t="s">
        <v>594</v>
      </c>
      <c r="D480" s="234"/>
      <c r="E480" s="235"/>
      <c r="F480" s="235"/>
      <c r="G480" s="236"/>
      <c r="H480" s="237"/>
      <c r="I480" s="238"/>
      <c r="J480" s="239"/>
      <c r="K480" s="240"/>
      <c r="O480" s="241">
        <v>1</v>
      </c>
    </row>
    <row r="481" spans="1:80" ht="12.75">
      <c r="A481" s="242">
        <v>86</v>
      </c>
      <c r="B481" s="243" t="s">
        <v>596</v>
      </c>
      <c r="C481" s="244" t="s">
        <v>597</v>
      </c>
      <c r="D481" s="245" t="s">
        <v>106</v>
      </c>
      <c r="E481" s="246">
        <v>280.6965</v>
      </c>
      <c r="F481" s="246">
        <v>179</v>
      </c>
      <c r="G481" s="247">
        <f>E481*F481</f>
        <v>50244.673500000004</v>
      </c>
      <c r="H481" s="248">
        <v>8E-05</v>
      </c>
      <c r="I481" s="249">
        <f>E481*H481</f>
        <v>0.022455720000000002</v>
      </c>
      <c r="J481" s="248">
        <v>0</v>
      </c>
      <c r="K481" s="249">
        <f>E481*J481</f>
        <v>0</v>
      </c>
      <c r="O481" s="241">
        <v>2</v>
      </c>
      <c r="AA481" s="214">
        <v>1</v>
      </c>
      <c r="AB481" s="214">
        <v>7</v>
      </c>
      <c r="AC481" s="214">
        <v>7</v>
      </c>
      <c r="AZ481" s="214">
        <v>2</v>
      </c>
      <c r="BA481" s="214">
        <f>IF(AZ481=1,G481,0)</f>
        <v>0</v>
      </c>
      <c r="BB481" s="214">
        <f>IF(AZ481=2,G481,0)</f>
        <v>50244.673500000004</v>
      </c>
      <c r="BC481" s="214">
        <f>IF(AZ481=3,G481,0)</f>
        <v>0</v>
      </c>
      <c r="BD481" s="214">
        <f>IF(AZ481=4,G481,0)</f>
        <v>0</v>
      </c>
      <c r="BE481" s="214">
        <f>IF(AZ481=5,G481,0)</f>
        <v>0</v>
      </c>
      <c r="CA481" s="241">
        <v>1</v>
      </c>
      <c r="CB481" s="241">
        <v>7</v>
      </c>
    </row>
    <row r="482" spans="1:15" ht="12.75">
      <c r="A482" s="250"/>
      <c r="B482" s="253"/>
      <c r="C482" s="699" t="s">
        <v>123</v>
      </c>
      <c r="D482" s="700"/>
      <c r="E482" s="254">
        <v>0</v>
      </c>
      <c r="F482" s="255"/>
      <c r="G482" s="256"/>
      <c r="H482" s="257"/>
      <c r="I482" s="251"/>
      <c r="J482" s="258"/>
      <c r="K482" s="251"/>
      <c r="M482" s="252" t="s">
        <v>123</v>
      </c>
      <c r="O482" s="241"/>
    </row>
    <row r="483" spans="1:15" ht="12.75">
      <c r="A483" s="250"/>
      <c r="B483" s="253"/>
      <c r="C483" s="699" t="s">
        <v>1090</v>
      </c>
      <c r="D483" s="700"/>
      <c r="E483" s="254">
        <v>23.61</v>
      </c>
      <c r="F483" s="255"/>
      <c r="G483" s="256"/>
      <c r="H483" s="257"/>
      <c r="I483" s="251"/>
      <c r="J483" s="258"/>
      <c r="K483" s="251"/>
      <c r="M483" s="252" t="s">
        <v>1090</v>
      </c>
      <c r="O483" s="241"/>
    </row>
    <row r="484" spans="1:15" ht="12.75">
      <c r="A484" s="250"/>
      <c r="B484" s="253"/>
      <c r="C484" s="699" t="s">
        <v>1091</v>
      </c>
      <c r="D484" s="700"/>
      <c r="E484" s="254">
        <v>125.5815</v>
      </c>
      <c r="F484" s="255"/>
      <c r="G484" s="256"/>
      <c r="H484" s="257"/>
      <c r="I484" s="251"/>
      <c r="J484" s="258"/>
      <c r="K484" s="251"/>
      <c r="M484" s="252" t="s">
        <v>1091</v>
      </c>
      <c r="O484" s="241"/>
    </row>
    <row r="485" spans="1:15" ht="12.75">
      <c r="A485" s="250"/>
      <c r="B485" s="253"/>
      <c r="C485" s="699" t="s">
        <v>1092</v>
      </c>
      <c r="D485" s="700"/>
      <c r="E485" s="254">
        <v>131.505</v>
      </c>
      <c r="F485" s="255"/>
      <c r="G485" s="256"/>
      <c r="H485" s="257"/>
      <c r="I485" s="251"/>
      <c r="J485" s="258"/>
      <c r="K485" s="251"/>
      <c r="M485" s="252" t="s">
        <v>1092</v>
      </c>
      <c r="O485" s="241"/>
    </row>
    <row r="486" spans="1:80" ht="12.75">
      <c r="A486" s="242">
        <v>87</v>
      </c>
      <c r="B486" s="243" t="s">
        <v>605</v>
      </c>
      <c r="C486" s="244" t="s">
        <v>606</v>
      </c>
      <c r="D486" s="245" t="s">
        <v>106</v>
      </c>
      <c r="E486" s="246">
        <v>322.801</v>
      </c>
      <c r="F486" s="246">
        <v>37.26</v>
      </c>
      <c r="G486" s="247">
        <f>E486*F486</f>
        <v>12027.56526</v>
      </c>
      <c r="H486" s="248">
        <v>0.0002</v>
      </c>
      <c r="I486" s="249">
        <f>E486*H486</f>
        <v>0.0645602</v>
      </c>
      <c r="J486" s="248"/>
      <c r="K486" s="249">
        <f>E486*J486</f>
        <v>0</v>
      </c>
      <c r="O486" s="241">
        <v>2</v>
      </c>
      <c r="AA486" s="214">
        <v>3</v>
      </c>
      <c r="AB486" s="214">
        <v>1</v>
      </c>
      <c r="AC486" s="214">
        <v>2832314012</v>
      </c>
      <c r="AZ486" s="214">
        <v>2</v>
      </c>
      <c r="BA486" s="214">
        <f>IF(AZ486=1,G486,0)</f>
        <v>0</v>
      </c>
      <c r="BB486" s="214">
        <f>IF(AZ486=2,G486,0)</f>
        <v>12027.56526</v>
      </c>
      <c r="BC486" s="214">
        <f>IF(AZ486=3,G486,0)</f>
        <v>0</v>
      </c>
      <c r="BD486" s="214">
        <f>IF(AZ486=4,G486,0)</f>
        <v>0</v>
      </c>
      <c r="BE486" s="214">
        <f>IF(AZ486=5,G486,0)</f>
        <v>0</v>
      </c>
      <c r="CA486" s="241">
        <v>3</v>
      </c>
      <c r="CB486" s="241">
        <v>1</v>
      </c>
    </row>
    <row r="487" spans="1:15" ht="12.75">
      <c r="A487" s="250"/>
      <c r="B487" s="253"/>
      <c r="C487" s="699" t="s">
        <v>123</v>
      </c>
      <c r="D487" s="700"/>
      <c r="E487" s="254">
        <v>0</v>
      </c>
      <c r="F487" s="255"/>
      <c r="G487" s="256"/>
      <c r="H487" s="257"/>
      <c r="I487" s="251"/>
      <c r="J487" s="258"/>
      <c r="K487" s="251"/>
      <c r="M487" s="252" t="s">
        <v>123</v>
      </c>
      <c r="O487" s="241"/>
    </row>
    <row r="488" spans="1:15" ht="12.75">
      <c r="A488" s="250"/>
      <c r="B488" s="253"/>
      <c r="C488" s="699" t="s">
        <v>1090</v>
      </c>
      <c r="D488" s="700"/>
      <c r="E488" s="254">
        <v>23.61</v>
      </c>
      <c r="F488" s="255"/>
      <c r="G488" s="256"/>
      <c r="H488" s="257"/>
      <c r="I488" s="251"/>
      <c r="J488" s="258"/>
      <c r="K488" s="251"/>
      <c r="M488" s="252" t="s">
        <v>1090</v>
      </c>
      <c r="O488" s="241"/>
    </row>
    <row r="489" spans="1:15" ht="12.75">
      <c r="A489" s="250"/>
      <c r="B489" s="253"/>
      <c r="C489" s="699" t="s">
        <v>1091</v>
      </c>
      <c r="D489" s="700"/>
      <c r="E489" s="254">
        <v>125.5815</v>
      </c>
      <c r="F489" s="255"/>
      <c r="G489" s="256"/>
      <c r="H489" s="257"/>
      <c r="I489" s="251"/>
      <c r="J489" s="258"/>
      <c r="K489" s="251"/>
      <c r="M489" s="252" t="s">
        <v>1091</v>
      </c>
      <c r="O489" s="241"/>
    </row>
    <row r="490" spans="1:15" ht="12.75">
      <c r="A490" s="250"/>
      <c r="B490" s="253"/>
      <c r="C490" s="699" t="s">
        <v>1092</v>
      </c>
      <c r="D490" s="700"/>
      <c r="E490" s="254">
        <v>131.505</v>
      </c>
      <c r="F490" s="255"/>
      <c r="G490" s="256"/>
      <c r="H490" s="257"/>
      <c r="I490" s="251"/>
      <c r="J490" s="258"/>
      <c r="K490" s="251"/>
      <c r="M490" s="252" t="s">
        <v>1092</v>
      </c>
      <c r="O490" s="241"/>
    </row>
    <row r="491" spans="1:15" ht="12.75">
      <c r="A491" s="250"/>
      <c r="B491" s="253"/>
      <c r="C491" s="701" t="s">
        <v>113</v>
      </c>
      <c r="D491" s="700"/>
      <c r="E491" s="279">
        <v>280.6965</v>
      </c>
      <c r="F491" s="255"/>
      <c r="G491" s="256"/>
      <c r="H491" s="257"/>
      <c r="I491" s="251"/>
      <c r="J491" s="258"/>
      <c r="K491" s="251"/>
      <c r="M491" s="252" t="s">
        <v>113</v>
      </c>
      <c r="O491" s="241"/>
    </row>
    <row r="492" spans="1:15" ht="12.75">
      <c r="A492" s="250"/>
      <c r="B492" s="253"/>
      <c r="C492" s="699" t="s">
        <v>1093</v>
      </c>
      <c r="D492" s="700"/>
      <c r="E492" s="254">
        <v>42.1045</v>
      </c>
      <c r="F492" s="255"/>
      <c r="G492" s="256"/>
      <c r="H492" s="257"/>
      <c r="I492" s="251"/>
      <c r="J492" s="258"/>
      <c r="K492" s="251"/>
      <c r="M492" s="252" t="s">
        <v>1093</v>
      </c>
      <c r="O492" s="241"/>
    </row>
    <row r="493" spans="1:80" ht="12.75">
      <c r="A493" s="242">
        <v>88</v>
      </c>
      <c r="B493" s="243" t="s">
        <v>611</v>
      </c>
      <c r="C493" s="244" t="s">
        <v>612</v>
      </c>
      <c r="D493" s="245" t="s">
        <v>173</v>
      </c>
      <c r="E493" s="246">
        <v>0.08701592</v>
      </c>
      <c r="F493" s="246">
        <v>771</v>
      </c>
      <c r="G493" s="247">
        <f>E493*F493</f>
        <v>67.08927432</v>
      </c>
      <c r="H493" s="248">
        <v>0</v>
      </c>
      <c r="I493" s="249">
        <f>E493*H493</f>
        <v>0</v>
      </c>
      <c r="J493" s="248"/>
      <c r="K493" s="249">
        <f>E493*J493</f>
        <v>0</v>
      </c>
      <c r="O493" s="241">
        <v>2</v>
      </c>
      <c r="AA493" s="214">
        <v>7</v>
      </c>
      <c r="AB493" s="214">
        <v>1001</v>
      </c>
      <c r="AC493" s="214">
        <v>5</v>
      </c>
      <c r="AZ493" s="214">
        <v>2</v>
      </c>
      <c r="BA493" s="214">
        <f>IF(AZ493=1,G493,0)</f>
        <v>0</v>
      </c>
      <c r="BB493" s="214">
        <f>IF(AZ493=2,G493,0)</f>
        <v>67.08927432</v>
      </c>
      <c r="BC493" s="214">
        <f>IF(AZ493=3,G493,0)</f>
        <v>0</v>
      </c>
      <c r="BD493" s="214">
        <f>IF(AZ493=4,G493,0)</f>
        <v>0</v>
      </c>
      <c r="BE493" s="214">
        <f>IF(AZ493=5,G493,0)</f>
        <v>0</v>
      </c>
      <c r="CA493" s="241">
        <v>7</v>
      </c>
      <c r="CB493" s="241">
        <v>1001</v>
      </c>
    </row>
    <row r="494" spans="1:57" ht="12.75">
      <c r="A494" s="259"/>
      <c r="B494" s="260" t="s">
        <v>96</v>
      </c>
      <c r="C494" s="261" t="s">
        <v>595</v>
      </c>
      <c r="D494" s="262"/>
      <c r="E494" s="263"/>
      <c r="F494" s="264"/>
      <c r="G494" s="265">
        <f>SUM(G480:G493)</f>
        <v>62339.32803432001</v>
      </c>
      <c r="H494" s="266"/>
      <c r="I494" s="267">
        <f>SUM(I480:I493)</f>
        <v>0.08701592</v>
      </c>
      <c r="J494" s="266"/>
      <c r="K494" s="267">
        <f>SUM(K480:K493)</f>
        <v>0</v>
      </c>
      <c r="O494" s="241">
        <v>4</v>
      </c>
      <c r="BA494" s="268">
        <f>SUM(BA480:BA493)</f>
        <v>0</v>
      </c>
      <c r="BB494" s="268">
        <f>SUM(BB480:BB493)</f>
        <v>62339.32803432001</v>
      </c>
      <c r="BC494" s="268">
        <f>SUM(BC480:BC493)</f>
        <v>0</v>
      </c>
      <c r="BD494" s="268">
        <f>SUM(BD480:BD493)</f>
        <v>0</v>
      </c>
      <c r="BE494" s="268">
        <f>SUM(BE480:BE493)</f>
        <v>0</v>
      </c>
    </row>
    <row r="495" spans="1:15" ht="12.75">
      <c r="A495" s="231" t="s">
        <v>92</v>
      </c>
      <c r="B495" s="232" t="s">
        <v>613</v>
      </c>
      <c r="C495" s="233" t="s">
        <v>614</v>
      </c>
      <c r="D495" s="234"/>
      <c r="E495" s="235"/>
      <c r="F495" s="235"/>
      <c r="G495" s="236"/>
      <c r="H495" s="237"/>
      <c r="I495" s="238"/>
      <c r="J495" s="239"/>
      <c r="K495" s="240"/>
      <c r="O495" s="241">
        <v>1</v>
      </c>
    </row>
    <row r="496" spans="1:80" ht="22.5">
      <c r="A496" s="242">
        <v>89</v>
      </c>
      <c r="B496" s="243" t="s">
        <v>616</v>
      </c>
      <c r="C496" s="244" t="s">
        <v>617</v>
      </c>
      <c r="D496" s="245" t="s">
        <v>106</v>
      </c>
      <c r="E496" s="246">
        <v>1442.0698</v>
      </c>
      <c r="F496" s="246">
        <v>20.1</v>
      </c>
      <c r="G496" s="247">
        <f>E496*F496</f>
        <v>28985.602980000003</v>
      </c>
      <c r="H496" s="248">
        <v>0</v>
      </c>
      <c r="I496" s="249">
        <f>E496*H496</f>
        <v>0</v>
      </c>
      <c r="J496" s="248">
        <v>-0.002</v>
      </c>
      <c r="K496" s="249">
        <f>E496*J496</f>
        <v>-2.8841396</v>
      </c>
      <c r="O496" s="241">
        <v>2</v>
      </c>
      <c r="AA496" s="214">
        <v>1</v>
      </c>
      <c r="AB496" s="214">
        <v>7</v>
      </c>
      <c r="AC496" s="214">
        <v>7</v>
      </c>
      <c r="AZ496" s="214">
        <v>2</v>
      </c>
      <c r="BA496" s="214">
        <f>IF(AZ496=1,G496,0)</f>
        <v>0</v>
      </c>
      <c r="BB496" s="214">
        <f>IF(AZ496=2,G496,0)</f>
        <v>28985.602980000003</v>
      </c>
      <c r="BC496" s="214">
        <f>IF(AZ496=3,G496,0)</f>
        <v>0</v>
      </c>
      <c r="BD496" s="214">
        <f>IF(AZ496=4,G496,0)</f>
        <v>0</v>
      </c>
      <c r="BE496" s="214">
        <f>IF(AZ496=5,G496,0)</f>
        <v>0</v>
      </c>
      <c r="CA496" s="241">
        <v>1</v>
      </c>
      <c r="CB496" s="241">
        <v>7</v>
      </c>
    </row>
    <row r="497" spans="1:15" ht="12.75">
      <c r="A497" s="250"/>
      <c r="B497" s="253"/>
      <c r="C497" s="699" t="s">
        <v>1094</v>
      </c>
      <c r="D497" s="700"/>
      <c r="E497" s="254">
        <v>0</v>
      </c>
      <c r="F497" s="255"/>
      <c r="G497" s="256"/>
      <c r="H497" s="257"/>
      <c r="I497" s="251"/>
      <c r="J497" s="258"/>
      <c r="K497" s="251"/>
      <c r="M497" s="252" t="s">
        <v>1094</v>
      </c>
      <c r="O497" s="241"/>
    </row>
    <row r="498" spans="1:15" ht="12.75">
      <c r="A498" s="250"/>
      <c r="B498" s="253"/>
      <c r="C498" s="699" t="s">
        <v>1095</v>
      </c>
      <c r="D498" s="700"/>
      <c r="E498" s="254">
        <v>834.1656</v>
      </c>
      <c r="F498" s="255"/>
      <c r="G498" s="256"/>
      <c r="H498" s="257"/>
      <c r="I498" s="251"/>
      <c r="J498" s="258"/>
      <c r="K498" s="251"/>
      <c r="M498" s="252" t="s">
        <v>1095</v>
      </c>
      <c r="O498" s="241"/>
    </row>
    <row r="499" spans="1:15" ht="12.75">
      <c r="A499" s="250"/>
      <c r="B499" s="253"/>
      <c r="C499" s="699" t="s">
        <v>1096</v>
      </c>
      <c r="D499" s="700"/>
      <c r="E499" s="254">
        <v>126.8072</v>
      </c>
      <c r="F499" s="255"/>
      <c r="G499" s="256"/>
      <c r="H499" s="257"/>
      <c r="I499" s="251"/>
      <c r="J499" s="258"/>
      <c r="K499" s="251"/>
      <c r="M499" s="252" t="s">
        <v>1096</v>
      </c>
      <c r="O499" s="241"/>
    </row>
    <row r="500" spans="1:15" ht="12.75">
      <c r="A500" s="250"/>
      <c r="B500" s="253"/>
      <c r="C500" s="699" t="s">
        <v>1097</v>
      </c>
      <c r="D500" s="700"/>
      <c r="E500" s="254">
        <v>42.9247</v>
      </c>
      <c r="F500" s="255"/>
      <c r="G500" s="256"/>
      <c r="H500" s="257"/>
      <c r="I500" s="251"/>
      <c r="J500" s="258"/>
      <c r="K500" s="251"/>
      <c r="M500" s="252" t="s">
        <v>1097</v>
      </c>
      <c r="O500" s="241"/>
    </row>
    <row r="501" spans="1:15" ht="12.75">
      <c r="A501" s="250"/>
      <c r="B501" s="253"/>
      <c r="C501" s="701" t="s">
        <v>113</v>
      </c>
      <c r="D501" s="700"/>
      <c r="E501" s="279">
        <v>1003.8975</v>
      </c>
      <c r="F501" s="255"/>
      <c r="G501" s="256"/>
      <c r="H501" s="257"/>
      <c r="I501" s="251"/>
      <c r="J501" s="258"/>
      <c r="K501" s="251"/>
      <c r="M501" s="252" t="s">
        <v>113</v>
      </c>
      <c r="O501" s="241"/>
    </row>
    <row r="502" spans="1:15" ht="12.75">
      <c r="A502" s="250"/>
      <c r="B502" s="253"/>
      <c r="C502" s="699" t="s">
        <v>1098</v>
      </c>
      <c r="D502" s="700"/>
      <c r="E502" s="254">
        <v>270.08</v>
      </c>
      <c r="F502" s="255"/>
      <c r="G502" s="256"/>
      <c r="H502" s="257"/>
      <c r="I502" s="251"/>
      <c r="J502" s="258"/>
      <c r="K502" s="251"/>
      <c r="M502" s="252" t="s">
        <v>1098</v>
      </c>
      <c r="O502" s="241"/>
    </row>
    <row r="503" spans="1:15" ht="33.75">
      <c r="A503" s="250"/>
      <c r="B503" s="253"/>
      <c r="C503" s="699" t="s">
        <v>1099</v>
      </c>
      <c r="D503" s="700"/>
      <c r="E503" s="254">
        <v>118.4923</v>
      </c>
      <c r="F503" s="255"/>
      <c r="G503" s="256"/>
      <c r="H503" s="257"/>
      <c r="I503" s="251"/>
      <c r="J503" s="258"/>
      <c r="K503" s="251"/>
      <c r="M503" s="252" t="s">
        <v>1099</v>
      </c>
      <c r="O503" s="241"/>
    </row>
    <row r="504" spans="1:15" ht="12.75">
      <c r="A504" s="250"/>
      <c r="B504" s="253"/>
      <c r="C504" s="699" t="s">
        <v>1100</v>
      </c>
      <c r="D504" s="700"/>
      <c r="E504" s="254">
        <v>49.6</v>
      </c>
      <c r="F504" s="255"/>
      <c r="G504" s="256"/>
      <c r="H504" s="257"/>
      <c r="I504" s="251"/>
      <c r="J504" s="258"/>
      <c r="K504" s="251"/>
      <c r="M504" s="252" t="s">
        <v>1100</v>
      </c>
      <c r="O504" s="241"/>
    </row>
    <row r="505" spans="1:80" ht="22.5">
      <c r="A505" s="242">
        <v>90</v>
      </c>
      <c r="B505" s="243" t="s">
        <v>628</v>
      </c>
      <c r="C505" s="244" t="s">
        <v>629</v>
      </c>
      <c r="D505" s="245" t="s">
        <v>106</v>
      </c>
      <c r="E505" s="246">
        <v>1442.0698</v>
      </c>
      <c r="F505" s="246">
        <v>25.3</v>
      </c>
      <c r="G505" s="247">
        <f>E505*F505</f>
        <v>36484.36594</v>
      </c>
      <c r="H505" s="248">
        <v>0.00035</v>
      </c>
      <c r="I505" s="249">
        <f>E505*H505</f>
        <v>0.50472443</v>
      </c>
      <c r="J505" s="248">
        <v>0</v>
      </c>
      <c r="K505" s="249">
        <f>E505*J505</f>
        <v>0</v>
      </c>
      <c r="O505" s="241">
        <v>2</v>
      </c>
      <c r="AA505" s="214">
        <v>1</v>
      </c>
      <c r="AB505" s="214">
        <v>7</v>
      </c>
      <c r="AC505" s="214">
        <v>7</v>
      </c>
      <c r="AZ505" s="214">
        <v>2</v>
      </c>
      <c r="BA505" s="214">
        <f>IF(AZ505=1,G505,0)</f>
        <v>0</v>
      </c>
      <c r="BB505" s="214">
        <f>IF(AZ505=2,G505,0)</f>
        <v>36484.36594</v>
      </c>
      <c r="BC505" s="214">
        <f>IF(AZ505=3,G505,0)</f>
        <v>0</v>
      </c>
      <c r="BD505" s="214">
        <f>IF(AZ505=4,G505,0)</f>
        <v>0</v>
      </c>
      <c r="BE505" s="214">
        <f>IF(AZ505=5,G505,0)</f>
        <v>0</v>
      </c>
      <c r="CA505" s="241">
        <v>1</v>
      </c>
      <c r="CB505" s="241">
        <v>7</v>
      </c>
    </row>
    <row r="506" spans="1:15" ht="12.75">
      <c r="A506" s="250"/>
      <c r="B506" s="253"/>
      <c r="C506" s="699" t="s">
        <v>1094</v>
      </c>
      <c r="D506" s="700"/>
      <c r="E506" s="254">
        <v>0</v>
      </c>
      <c r="F506" s="255"/>
      <c r="G506" s="256"/>
      <c r="H506" s="257"/>
      <c r="I506" s="251"/>
      <c r="J506" s="258"/>
      <c r="K506" s="251"/>
      <c r="M506" s="252" t="s">
        <v>1094</v>
      </c>
      <c r="O506" s="241"/>
    </row>
    <row r="507" spans="1:15" ht="12.75">
      <c r="A507" s="250"/>
      <c r="B507" s="253"/>
      <c r="C507" s="699" t="s">
        <v>1095</v>
      </c>
      <c r="D507" s="700"/>
      <c r="E507" s="254">
        <v>834.1656</v>
      </c>
      <c r="F507" s="255"/>
      <c r="G507" s="256"/>
      <c r="H507" s="257"/>
      <c r="I507" s="251"/>
      <c r="J507" s="258"/>
      <c r="K507" s="251"/>
      <c r="M507" s="252" t="s">
        <v>1095</v>
      </c>
      <c r="O507" s="241"/>
    </row>
    <row r="508" spans="1:15" ht="12.75">
      <c r="A508" s="250"/>
      <c r="B508" s="253"/>
      <c r="C508" s="699" t="s">
        <v>1096</v>
      </c>
      <c r="D508" s="700"/>
      <c r="E508" s="254">
        <v>126.8072</v>
      </c>
      <c r="F508" s="255"/>
      <c r="G508" s="256"/>
      <c r="H508" s="257"/>
      <c r="I508" s="251"/>
      <c r="J508" s="258"/>
      <c r="K508" s="251"/>
      <c r="M508" s="252" t="s">
        <v>1096</v>
      </c>
      <c r="O508" s="241"/>
    </row>
    <row r="509" spans="1:15" ht="12.75">
      <c r="A509" s="250"/>
      <c r="B509" s="253"/>
      <c r="C509" s="699" t="s">
        <v>1097</v>
      </c>
      <c r="D509" s="700"/>
      <c r="E509" s="254">
        <v>42.9247</v>
      </c>
      <c r="F509" s="255"/>
      <c r="G509" s="256"/>
      <c r="H509" s="257"/>
      <c r="I509" s="251"/>
      <c r="J509" s="258"/>
      <c r="K509" s="251"/>
      <c r="M509" s="252" t="s">
        <v>1097</v>
      </c>
      <c r="O509" s="241"/>
    </row>
    <row r="510" spans="1:15" ht="12.75">
      <c r="A510" s="250"/>
      <c r="B510" s="253"/>
      <c r="C510" s="701" t="s">
        <v>113</v>
      </c>
      <c r="D510" s="700"/>
      <c r="E510" s="279">
        <v>1003.8975</v>
      </c>
      <c r="F510" s="255"/>
      <c r="G510" s="256"/>
      <c r="H510" s="257"/>
      <c r="I510" s="251"/>
      <c r="J510" s="258"/>
      <c r="K510" s="251"/>
      <c r="M510" s="252" t="s">
        <v>113</v>
      </c>
      <c r="O510" s="241"/>
    </row>
    <row r="511" spans="1:15" ht="12.75">
      <c r="A511" s="250"/>
      <c r="B511" s="253"/>
      <c r="C511" s="699" t="s">
        <v>1098</v>
      </c>
      <c r="D511" s="700"/>
      <c r="E511" s="254">
        <v>270.08</v>
      </c>
      <c r="F511" s="255"/>
      <c r="G511" s="256"/>
      <c r="H511" s="257"/>
      <c r="I511" s="251"/>
      <c r="J511" s="258"/>
      <c r="K511" s="251"/>
      <c r="M511" s="252" t="s">
        <v>1098</v>
      </c>
      <c r="O511" s="241"/>
    </row>
    <row r="512" spans="1:15" ht="33.75">
      <c r="A512" s="250"/>
      <c r="B512" s="253"/>
      <c r="C512" s="699" t="s">
        <v>1099</v>
      </c>
      <c r="D512" s="700"/>
      <c r="E512" s="254">
        <v>118.4923</v>
      </c>
      <c r="F512" s="255"/>
      <c r="G512" s="256"/>
      <c r="H512" s="257"/>
      <c r="I512" s="251"/>
      <c r="J512" s="258"/>
      <c r="K512" s="251"/>
      <c r="M512" s="252" t="s">
        <v>1099</v>
      </c>
      <c r="O512" s="241"/>
    </row>
    <row r="513" spans="1:15" ht="12.75">
      <c r="A513" s="250"/>
      <c r="B513" s="253"/>
      <c r="C513" s="699" t="s">
        <v>1100</v>
      </c>
      <c r="D513" s="700"/>
      <c r="E513" s="254">
        <v>49.6</v>
      </c>
      <c r="F513" s="255"/>
      <c r="G513" s="256"/>
      <c r="H513" s="257"/>
      <c r="I513" s="251"/>
      <c r="J513" s="258"/>
      <c r="K513" s="251"/>
      <c r="M513" s="252" t="s">
        <v>1100</v>
      </c>
      <c r="O513" s="241"/>
    </row>
    <row r="514" spans="1:80" ht="22.5">
      <c r="A514" s="242">
        <v>91</v>
      </c>
      <c r="B514" s="243" t="s">
        <v>630</v>
      </c>
      <c r="C514" s="244" t="s">
        <v>631</v>
      </c>
      <c r="D514" s="245" t="s">
        <v>106</v>
      </c>
      <c r="E514" s="246">
        <v>1442.0698</v>
      </c>
      <c r="F514" s="246">
        <v>159.5</v>
      </c>
      <c r="G514" s="247">
        <f>E514*F514</f>
        <v>230010.1331</v>
      </c>
      <c r="H514" s="248">
        <v>0.00481</v>
      </c>
      <c r="I514" s="249">
        <f>E514*H514</f>
        <v>6.936355738</v>
      </c>
      <c r="J514" s="248">
        <v>0</v>
      </c>
      <c r="K514" s="249">
        <f>E514*J514</f>
        <v>0</v>
      </c>
      <c r="O514" s="241">
        <v>2</v>
      </c>
      <c r="AA514" s="214">
        <v>1</v>
      </c>
      <c r="AB514" s="214">
        <v>7</v>
      </c>
      <c r="AC514" s="214">
        <v>7</v>
      </c>
      <c r="AZ514" s="214">
        <v>2</v>
      </c>
      <c r="BA514" s="214">
        <f>IF(AZ514=1,G514,0)</f>
        <v>0</v>
      </c>
      <c r="BB514" s="214">
        <f>IF(AZ514=2,G514,0)</f>
        <v>230010.1331</v>
      </c>
      <c r="BC514" s="214">
        <f>IF(AZ514=3,G514,0)</f>
        <v>0</v>
      </c>
      <c r="BD514" s="214">
        <f>IF(AZ514=4,G514,0)</f>
        <v>0</v>
      </c>
      <c r="BE514" s="214">
        <f>IF(AZ514=5,G514,0)</f>
        <v>0</v>
      </c>
      <c r="CA514" s="241">
        <v>1</v>
      </c>
      <c r="CB514" s="241">
        <v>7</v>
      </c>
    </row>
    <row r="515" spans="1:15" ht="12.75">
      <c r="A515" s="250"/>
      <c r="B515" s="253"/>
      <c r="C515" s="699" t="s">
        <v>1094</v>
      </c>
      <c r="D515" s="700"/>
      <c r="E515" s="254">
        <v>0</v>
      </c>
      <c r="F515" s="255"/>
      <c r="G515" s="256"/>
      <c r="H515" s="257"/>
      <c r="I515" s="251"/>
      <c r="J515" s="258"/>
      <c r="K515" s="251"/>
      <c r="M515" s="252" t="s">
        <v>1094</v>
      </c>
      <c r="O515" s="241"/>
    </row>
    <row r="516" spans="1:15" ht="12.75">
      <c r="A516" s="250"/>
      <c r="B516" s="253"/>
      <c r="C516" s="699" t="s">
        <v>1095</v>
      </c>
      <c r="D516" s="700"/>
      <c r="E516" s="254">
        <v>834.1656</v>
      </c>
      <c r="F516" s="255"/>
      <c r="G516" s="256"/>
      <c r="H516" s="257"/>
      <c r="I516" s="251"/>
      <c r="J516" s="258"/>
      <c r="K516" s="251"/>
      <c r="M516" s="252" t="s">
        <v>1095</v>
      </c>
      <c r="O516" s="241"/>
    </row>
    <row r="517" spans="1:15" ht="12.75">
      <c r="A517" s="250"/>
      <c r="B517" s="253"/>
      <c r="C517" s="699" t="s">
        <v>1096</v>
      </c>
      <c r="D517" s="700"/>
      <c r="E517" s="254">
        <v>126.8072</v>
      </c>
      <c r="F517" s="255"/>
      <c r="G517" s="256"/>
      <c r="H517" s="257"/>
      <c r="I517" s="251"/>
      <c r="J517" s="258"/>
      <c r="K517" s="251"/>
      <c r="M517" s="252" t="s">
        <v>1096</v>
      </c>
      <c r="O517" s="241"/>
    </row>
    <row r="518" spans="1:15" ht="12.75">
      <c r="A518" s="250"/>
      <c r="B518" s="253"/>
      <c r="C518" s="699" t="s">
        <v>1097</v>
      </c>
      <c r="D518" s="700"/>
      <c r="E518" s="254">
        <v>42.9247</v>
      </c>
      <c r="F518" s="255"/>
      <c r="G518" s="256"/>
      <c r="H518" s="257"/>
      <c r="I518" s="251"/>
      <c r="J518" s="258"/>
      <c r="K518" s="251"/>
      <c r="M518" s="252" t="s">
        <v>1097</v>
      </c>
      <c r="O518" s="241"/>
    </row>
    <row r="519" spans="1:15" ht="12.75">
      <c r="A519" s="250"/>
      <c r="B519" s="253"/>
      <c r="C519" s="701" t="s">
        <v>113</v>
      </c>
      <c r="D519" s="700"/>
      <c r="E519" s="279">
        <v>1003.8975</v>
      </c>
      <c r="F519" s="255"/>
      <c r="G519" s="256"/>
      <c r="H519" s="257"/>
      <c r="I519" s="251"/>
      <c r="J519" s="258"/>
      <c r="K519" s="251"/>
      <c r="M519" s="252" t="s">
        <v>113</v>
      </c>
      <c r="O519" s="241"/>
    </row>
    <row r="520" spans="1:15" ht="12.75">
      <c r="A520" s="250"/>
      <c r="B520" s="253"/>
      <c r="C520" s="699" t="s">
        <v>1098</v>
      </c>
      <c r="D520" s="700"/>
      <c r="E520" s="254">
        <v>270.08</v>
      </c>
      <c r="F520" s="255"/>
      <c r="G520" s="256"/>
      <c r="H520" s="257"/>
      <c r="I520" s="251"/>
      <c r="J520" s="258"/>
      <c r="K520" s="251"/>
      <c r="M520" s="252" t="s">
        <v>1098</v>
      </c>
      <c r="O520" s="241"/>
    </row>
    <row r="521" spans="1:15" ht="33.75">
      <c r="A521" s="250"/>
      <c r="B521" s="253"/>
      <c r="C521" s="699" t="s">
        <v>1099</v>
      </c>
      <c r="D521" s="700"/>
      <c r="E521" s="254">
        <v>118.4923</v>
      </c>
      <c r="F521" s="255"/>
      <c r="G521" s="256"/>
      <c r="H521" s="257"/>
      <c r="I521" s="251"/>
      <c r="J521" s="258"/>
      <c r="K521" s="251"/>
      <c r="M521" s="252" t="s">
        <v>1099</v>
      </c>
      <c r="O521" s="241"/>
    </row>
    <row r="522" spans="1:15" ht="12.75">
      <c r="A522" s="250"/>
      <c r="B522" s="253"/>
      <c r="C522" s="699" t="s">
        <v>1100</v>
      </c>
      <c r="D522" s="700"/>
      <c r="E522" s="254">
        <v>49.6</v>
      </c>
      <c r="F522" s="255"/>
      <c r="G522" s="256"/>
      <c r="H522" s="257"/>
      <c r="I522" s="251"/>
      <c r="J522" s="258"/>
      <c r="K522" s="251"/>
      <c r="M522" s="252" t="s">
        <v>1100</v>
      </c>
      <c r="O522" s="241"/>
    </row>
    <row r="523" spans="1:80" ht="22.5">
      <c r="A523" s="242">
        <v>92</v>
      </c>
      <c r="B523" s="243" t="s">
        <v>635</v>
      </c>
      <c r="C523" s="244" t="s">
        <v>636</v>
      </c>
      <c r="D523" s="245" t="s">
        <v>106</v>
      </c>
      <c r="E523" s="246">
        <v>1442.0698</v>
      </c>
      <c r="F523" s="246">
        <v>695</v>
      </c>
      <c r="G523" s="247">
        <f>E523*F523</f>
        <v>1002238.5109999999</v>
      </c>
      <c r="H523" s="248">
        <v>0.0022</v>
      </c>
      <c r="I523" s="249">
        <f>E523*H523</f>
        <v>3.1725535600000003</v>
      </c>
      <c r="J523" s="248">
        <v>0</v>
      </c>
      <c r="K523" s="249">
        <f>E523*J523</f>
        <v>0</v>
      </c>
      <c r="O523" s="241">
        <v>2</v>
      </c>
      <c r="AA523" s="214">
        <v>1</v>
      </c>
      <c r="AB523" s="214">
        <v>0</v>
      </c>
      <c r="AC523" s="214">
        <v>0</v>
      </c>
      <c r="AZ523" s="214">
        <v>2</v>
      </c>
      <c r="BA523" s="214">
        <f>IF(AZ523=1,G523,0)</f>
        <v>0</v>
      </c>
      <c r="BB523" s="214">
        <f>IF(AZ523=2,G523,0)</f>
        <v>1002238.5109999999</v>
      </c>
      <c r="BC523" s="214">
        <f>IF(AZ523=3,G523,0)</f>
        <v>0</v>
      </c>
      <c r="BD523" s="214">
        <f>IF(AZ523=4,G523,0)</f>
        <v>0</v>
      </c>
      <c r="BE523" s="214">
        <f>IF(AZ523=5,G523,0)</f>
        <v>0</v>
      </c>
      <c r="CA523" s="241">
        <v>1</v>
      </c>
      <c r="CB523" s="241">
        <v>0</v>
      </c>
    </row>
    <row r="524" spans="1:15" ht="12.75">
      <c r="A524" s="250"/>
      <c r="B524" s="253"/>
      <c r="C524" s="699" t="s">
        <v>1094</v>
      </c>
      <c r="D524" s="700"/>
      <c r="E524" s="254">
        <v>0</v>
      </c>
      <c r="F524" s="255"/>
      <c r="G524" s="256"/>
      <c r="H524" s="257"/>
      <c r="I524" s="251"/>
      <c r="J524" s="258"/>
      <c r="K524" s="251"/>
      <c r="M524" s="252" t="s">
        <v>1094</v>
      </c>
      <c r="O524" s="241"/>
    </row>
    <row r="525" spans="1:15" ht="12.75">
      <c r="A525" s="250"/>
      <c r="B525" s="253"/>
      <c r="C525" s="699" t="s">
        <v>1095</v>
      </c>
      <c r="D525" s="700"/>
      <c r="E525" s="254">
        <v>834.1656</v>
      </c>
      <c r="F525" s="255"/>
      <c r="G525" s="256"/>
      <c r="H525" s="257"/>
      <c r="I525" s="251"/>
      <c r="J525" s="258"/>
      <c r="K525" s="251"/>
      <c r="M525" s="252" t="s">
        <v>1095</v>
      </c>
      <c r="O525" s="241"/>
    </row>
    <row r="526" spans="1:15" ht="12.75">
      <c r="A526" s="250"/>
      <c r="B526" s="253"/>
      <c r="C526" s="699" t="s">
        <v>1096</v>
      </c>
      <c r="D526" s="700"/>
      <c r="E526" s="254">
        <v>126.8072</v>
      </c>
      <c r="F526" s="255"/>
      <c r="G526" s="256"/>
      <c r="H526" s="257"/>
      <c r="I526" s="251"/>
      <c r="J526" s="258"/>
      <c r="K526" s="251"/>
      <c r="M526" s="252" t="s">
        <v>1096</v>
      </c>
      <c r="O526" s="241"/>
    </row>
    <row r="527" spans="1:15" ht="12.75">
      <c r="A527" s="250"/>
      <c r="B527" s="253"/>
      <c r="C527" s="699" t="s">
        <v>1097</v>
      </c>
      <c r="D527" s="700"/>
      <c r="E527" s="254">
        <v>42.9247</v>
      </c>
      <c r="F527" s="255"/>
      <c r="G527" s="256"/>
      <c r="H527" s="257"/>
      <c r="I527" s="251"/>
      <c r="J527" s="258"/>
      <c r="K527" s="251"/>
      <c r="M527" s="252" t="s">
        <v>1097</v>
      </c>
      <c r="O527" s="241"/>
    </row>
    <row r="528" spans="1:15" ht="12.75">
      <c r="A528" s="250"/>
      <c r="B528" s="253"/>
      <c r="C528" s="701" t="s">
        <v>113</v>
      </c>
      <c r="D528" s="700"/>
      <c r="E528" s="279">
        <v>1003.8975</v>
      </c>
      <c r="F528" s="255"/>
      <c r="G528" s="256"/>
      <c r="H528" s="257"/>
      <c r="I528" s="251"/>
      <c r="J528" s="258"/>
      <c r="K528" s="251"/>
      <c r="M528" s="252" t="s">
        <v>113</v>
      </c>
      <c r="O528" s="241"/>
    </row>
    <row r="529" spans="1:15" ht="12.75">
      <c r="A529" s="250"/>
      <c r="B529" s="253"/>
      <c r="C529" s="699" t="s">
        <v>1098</v>
      </c>
      <c r="D529" s="700"/>
      <c r="E529" s="254">
        <v>270.08</v>
      </c>
      <c r="F529" s="255"/>
      <c r="G529" s="256"/>
      <c r="H529" s="257"/>
      <c r="I529" s="251"/>
      <c r="J529" s="258"/>
      <c r="K529" s="251"/>
      <c r="M529" s="252" t="s">
        <v>1098</v>
      </c>
      <c r="O529" s="241"/>
    </row>
    <row r="530" spans="1:15" ht="33.75">
      <c r="A530" s="250"/>
      <c r="B530" s="253"/>
      <c r="C530" s="699" t="s">
        <v>1099</v>
      </c>
      <c r="D530" s="700"/>
      <c r="E530" s="254">
        <v>118.4923</v>
      </c>
      <c r="F530" s="255"/>
      <c r="G530" s="256"/>
      <c r="H530" s="257"/>
      <c r="I530" s="251"/>
      <c r="J530" s="258"/>
      <c r="K530" s="251"/>
      <c r="M530" s="252" t="s">
        <v>1099</v>
      </c>
      <c r="O530" s="241"/>
    </row>
    <row r="531" spans="1:15" ht="12.75">
      <c r="A531" s="250"/>
      <c r="B531" s="253"/>
      <c r="C531" s="699" t="s">
        <v>1100</v>
      </c>
      <c r="D531" s="700"/>
      <c r="E531" s="254">
        <v>49.6</v>
      </c>
      <c r="F531" s="255"/>
      <c r="G531" s="256"/>
      <c r="H531" s="257"/>
      <c r="I531" s="251"/>
      <c r="J531" s="258"/>
      <c r="K531" s="251"/>
      <c r="M531" s="252" t="s">
        <v>1100</v>
      </c>
      <c r="O531" s="241"/>
    </row>
    <row r="532" spans="1:80" ht="22.5">
      <c r="A532" s="242">
        <v>93</v>
      </c>
      <c r="B532" s="243" t="s">
        <v>642</v>
      </c>
      <c r="C532" s="244" t="s">
        <v>643</v>
      </c>
      <c r="D532" s="245" t="s">
        <v>166</v>
      </c>
      <c r="E532" s="246">
        <v>213.91</v>
      </c>
      <c r="F532" s="246">
        <v>114.5</v>
      </c>
      <c r="G532" s="247">
        <f>E532*F532</f>
        <v>24492.695</v>
      </c>
      <c r="H532" s="248">
        <v>0.00063</v>
      </c>
      <c r="I532" s="249">
        <f>E532*H532</f>
        <v>0.1347633</v>
      </c>
      <c r="J532" s="248">
        <v>0</v>
      </c>
      <c r="K532" s="249">
        <f>E532*J532</f>
        <v>0</v>
      </c>
      <c r="O532" s="241">
        <v>2</v>
      </c>
      <c r="AA532" s="214">
        <v>1</v>
      </c>
      <c r="AB532" s="214">
        <v>7</v>
      </c>
      <c r="AC532" s="214">
        <v>7</v>
      </c>
      <c r="AZ532" s="214">
        <v>2</v>
      </c>
      <c r="BA532" s="214">
        <f>IF(AZ532=1,G532,0)</f>
        <v>0</v>
      </c>
      <c r="BB532" s="214">
        <f>IF(AZ532=2,G532,0)</f>
        <v>24492.695</v>
      </c>
      <c r="BC532" s="214">
        <f>IF(AZ532=3,G532,0)</f>
        <v>0</v>
      </c>
      <c r="BD532" s="214">
        <f>IF(AZ532=4,G532,0)</f>
        <v>0</v>
      </c>
      <c r="BE532" s="214">
        <f>IF(AZ532=5,G532,0)</f>
        <v>0</v>
      </c>
      <c r="CA532" s="241">
        <v>1</v>
      </c>
      <c r="CB532" s="241">
        <v>7</v>
      </c>
    </row>
    <row r="533" spans="1:15" ht="12.75">
      <c r="A533" s="250"/>
      <c r="B533" s="253"/>
      <c r="C533" s="699" t="s">
        <v>639</v>
      </c>
      <c r="D533" s="700"/>
      <c r="E533" s="254">
        <v>0</v>
      </c>
      <c r="F533" s="255"/>
      <c r="G533" s="256"/>
      <c r="H533" s="257"/>
      <c r="I533" s="251"/>
      <c r="J533" s="258"/>
      <c r="K533" s="251"/>
      <c r="M533" s="252" t="s">
        <v>639</v>
      </c>
      <c r="O533" s="241"/>
    </row>
    <row r="534" spans="1:15" ht="12.75">
      <c r="A534" s="250"/>
      <c r="B534" s="253"/>
      <c r="C534" s="699" t="s">
        <v>1101</v>
      </c>
      <c r="D534" s="700"/>
      <c r="E534" s="254">
        <v>213.91</v>
      </c>
      <c r="F534" s="255"/>
      <c r="G534" s="256"/>
      <c r="H534" s="257"/>
      <c r="I534" s="251"/>
      <c r="J534" s="258"/>
      <c r="K534" s="251"/>
      <c r="M534" s="252" t="s">
        <v>1101</v>
      </c>
      <c r="O534" s="241"/>
    </row>
    <row r="535" spans="1:80" ht="22.5">
      <c r="A535" s="242">
        <v>94</v>
      </c>
      <c r="B535" s="243" t="s">
        <v>646</v>
      </c>
      <c r="C535" s="244" t="s">
        <v>647</v>
      </c>
      <c r="D535" s="245" t="s">
        <v>166</v>
      </c>
      <c r="E535" s="246">
        <v>213.91</v>
      </c>
      <c r="F535" s="246">
        <v>114.5</v>
      </c>
      <c r="G535" s="247">
        <f>E535*F535</f>
        <v>24492.695</v>
      </c>
      <c r="H535" s="248">
        <v>0.00063</v>
      </c>
      <c r="I535" s="249">
        <f>E535*H535</f>
        <v>0.1347633</v>
      </c>
      <c r="J535" s="248">
        <v>0</v>
      </c>
      <c r="K535" s="249">
        <f>E535*J535</f>
        <v>0</v>
      </c>
      <c r="O535" s="241">
        <v>2</v>
      </c>
      <c r="AA535" s="214">
        <v>1</v>
      </c>
      <c r="AB535" s="214">
        <v>7</v>
      </c>
      <c r="AC535" s="214">
        <v>7</v>
      </c>
      <c r="AZ535" s="214">
        <v>2</v>
      </c>
      <c r="BA535" s="214">
        <f>IF(AZ535=1,G535,0)</f>
        <v>0</v>
      </c>
      <c r="BB535" s="214">
        <f>IF(AZ535=2,G535,0)</f>
        <v>24492.695</v>
      </c>
      <c r="BC535" s="214">
        <f>IF(AZ535=3,G535,0)</f>
        <v>0</v>
      </c>
      <c r="BD535" s="214">
        <f>IF(AZ535=4,G535,0)</f>
        <v>0</v>
      </c>
      <c r="BE535" s="214">
        <f>IF(AZ535=5,G535,0)</f>
        <v>0</v>
      </c>
      <c r="CA535" s="241">
        <v>1</v>
      </c>
      <c r="CB535" s="241">
        <v>7</v>
      </c>
    </row>
    <row r="536" spans="1:15" ht="12.75">
      <c r="A536" s="250"/>
      <c r="B536" s="253"/>
      <c r="C536" s="699" t="s">
        <v>639</v>
      </c>
      <c r="D536" s="700"/>
      <c r="E536" s="254">
        <v>0</v>
      </c>
      <c r="F536" s="255"/>
      <c r="G536" s="256"/>
      <c r="H536" s="257"/>
      <c r="I536" s="251"/>
      <c r="J536" s="258"/>
      <c r="K536" s="251"/>
      <c r="M536" s="252" t="s">
        <v>639</v>
      </c>
      <c r="O536" s="241"/>
    </row>
    <row r="537" spans="1:15" ht="12.75">
      <c r="A537" s="250"/>
      <c r="B537" s="253"/>
      <c r="C537" s="699" t="s">
        <v>1101</v>
      </c>
      <c r="D537" s="700"/>
      <c r="E537" s="254">
        <v>213.91</v>
      </c>
      <c r="F537" s="255"/>
      <c r="G537" s="256"/>
      <c r="H537" s="257"/>
      <c r="I537" s="251"/>
      <c r="J537" s="258"/>
      <c r="K537" s="251"/>
      <c r="M537" s="252" t="s">
        <v>1101</v>
      </c>
      <c r="O537" s="241"/>
    </row>
    <row r="538" spans="1:80" ht="22.5">
      <c r="A538" s="242">
        <v>95</v>
      </c>
      <c r="B538" s="243" t="s">
        <v>1102</v>
      </c>
      <c r="C538" s="244" t="s">
        <v>1103</v>
      </c>
      <c r="D538" s="245" t="s">
        <v>166</v>
      </c>
      <c r="E538" s="246">
        <v>213.91</v>
      </c>
      <c r="F538" s="246">
        <v>501</v>
      </c>
      <c r="G538" s="247">
        <f>E538*F538</f>
        <v>107168.91</v>
      </c>
      <c r="H538" s="248">
        <v>0.00063</v>
      </c>
      <c r="I538" s="249">
        <f>E538*H538</f>
        <v>0.1347633</v>
      </c>
      <c r="J538" s="248">
        <v>0</v>
      </c>
      <c r="K538" s="249">
        <f>E538*J538</f>
        <v>0</v>
      </c>
      <c r="O538" s="241">
        <v>2</v>
      </c>
      <c r="AA538" s="214">
        <v>1</v>
      </c>
      <c r="AB538" s="214">
        <v>7</v>
      </c>
      <c r="AC538" s="214">
        <v>7</v>
      </c>
      <c r="AZ538" s="214">
        <v>2</v>
      </c>
      <c r="BA538" s="214">
        <f>IF(AZ538=1,G538,0)</f>
        <v>0</v>
      </c>
      <c r="BB538" s="214">
        <f>IF(AZ538=2,G538,0)</f>
        <v>107168.91</v>
      </c>
      <c r="BC538" s="214">
        <f>IF(AZ538=3,G538,0)</f>
        <v>0</v>
      </c>
      <c r="BD538" s="214">
        <f>IF(AZ538=4,G538,0)</f>
        <v>0</v>
      </c>
      <c r="BE538" s="214">
        <f>IF(AZ538=5,G538,0)</f>
        <v>0</v>
      </c>
      <c r="CA538" s="241">
        <v>1</v>
      </c>
      <c r="CB538" s="241">
        <v>7</v>
      </c>
    </row>
    <row r="539" spans="1:15" ht="12.75">
      <c r="A539" s="250"/>
      <c r="B539" s="253"/>
      <c r="C539" s="699" t="s">
        <v>639</v>
      </c>
      <c r="D539" s="700"/>
      <c r="E539" s="254">
        <v>0</v>
      </c>
      <c r="F539" s="255"/>
      <c r="G539" s="256"/>
      <c r="H539" s="257"/>
      <c r="I539" s="251"/>
      <c r="J539" s="258"/>
      <c r="K539" s="251"/>
      <c r="M539" s="252" t="s">
        <v>639</v>
      </c>
      <c r="O539" s="241"/>
    </row>
    <row r="540" spans="1:15" ht="12.75">
      <c r="A540" s="250"/>
      <c r="B540" s="253"/>
      <c r="C540" s="699" t="s">
        <v>1104</v>
      </c>
      <c r="D540" s="700"/>
      <c r="E540" s="254">
        <v>213.91</v>
      </c>
      <c r="F540" s="255"/>
      <c r="G540" s="256"/>
      <c r="H540" s="257"/>
      <c r="I540" s="251"/>
      <c r="J540" s="258"/>
      <c r="K540" s="251"/>
      <c r="M540" s="252" t="s">
        <v>1104</v>
      </c>
      <c r="O540" s="241"/>
    </row>
    <row r="541" spans="1:80" ht="22.5">
      <c r="A541" s="242">
        <v>96</v>
      </c>
      <c r="B541" s="243" t="s">
        <v>668</v>
      </c>
      <c r="C541" s="244" t="s">
        <v>669</v>
      </c>
      <c r="D541" s="245" t="s">
        <v>106</v>
      </c>
      <c r="E541" s="246">
        <v>1442.0698</v>
      </c>
      <c r="F541" s="246">
        <v>32.5</v>
      </c>
      <c r="G541" s="247">
        <f>E541*F541</f>
        <v>46867.2685</v>
      </c>
      <c r="H541" s="248">
        <v>0</v>
      </c>
      <c r="I541" s="249">
        <f>E541*H541</f>
        <v>0</v>
      </c>
      <c r="J541" s="248">
        <v>0</v>
      </c>
      <c r="K541" s="249">
        <f>E541*J541</f>
        <v>0</v>
      </c>
      <c r="O541" s="241">
        <v>2</v>
      </c>
      <c r="AA541" s="214">
        <v>1</v>
      </c>
      <c r="AB541" s="214">
        <v>7</v>
      </c>
      <c r="AC541" s="214">
        <v>7</v>
      </c>
      <c r="AZ541" s="214">
        <v>2</v>
      </c>
      <c r="BA541" s="214">
        <f>IF(AZ541=1,G541,0)</f>
        <v>0</v>
      </c>
      <c r="BB541" s="214">
        <f>IF(AZ541=2,G541,0)</f>
        <v>46867.2685</v>
      </c>
      <c r="BC541" s="214">
        <f>IF(AZ541=3,G541,0)</f>
        <v>0</v>
      </c>
      <c r="BD541" s="214">
        <f>IF(AZ541=4,G541,0)</f>
        <v>0</v>
      </c>
      <c r="BE541" s="214">
        <f>IF(AZ541=5,G541,0)</f>
        <v>0</v>
      </c>
      <c r="CA541" s="241">
        <v>1</v>
      </c>
      <c r="CB541" s="241">
        <v>7</v>
      </c>
    </row>
    <row r="542" spans="1:15" ht="12.75">
      <c r="A542" s="250"/>
      <c r="B542" s="253"/>
      <c r="C542" s="699" t="s">
        <v>1094</v>
      </c>
      <c r="D542" s="700"/>
      <c r="E542" s="254">
        <v>0</v>
      </c>
      <c r="F542" s="255"/>
      <c r="G542" s="256"/>
      <c r="H542" s="257"/>
      <c r="I542" s="251"/>
      <c r="J542" s="258"/>
      <c r="K542" s="251"/>
      <c r="M542" s="252" t="s">
        <v>1094</v>
      </c>
      <c r="O542" s="241"/>
    </row>
    <row r="543" spans="1:15" ht="12.75">
      <c r="A543" s="250"/>
      <c r="B543" s="253"/>
      <c r="C543" s="699" t="s">
        <v>1095</v>
      </c>
      <c r="D543" s="700"/>
      <c r="E543" s="254">
        <v>834.1656</v>
      </c>
      <c r="F543" s="255"/>
      <c r="G543" s="256"/>
      <c r="H543" s="257"/>
      <c r="I543" s="251"/>
      <c r="J543" s="258"/>
      <c r="K543" s="251"/>
      <c r="M543" s="252" t="s">
        <v>1095</v>
      </c>
      <c r="O543" s="241"/>
    </row>
    <row r="544" spans="1:15" ht="12.75">
      <c r="A544" s="250"/>
      <c r="B544" s="253"/>
      <c r="C544" s="699" t="s">
        <v>1096</v>
      </c>
      <c r="D544" s="700"/>
      <c r="E544" s="254">
        <v>126.8072</v>
      </c>
      <c r="F544" s="255"/>
      <c r="G544" s="256"/>
      <c r="H544" s="257"/>
      <c r="I544" s="251"/>
      <c r="J544" s="258"/>
      <c r="K544" s="251"/>
      <c r="M544" s="252" t="s">
        <v>1096</v>
      </c>
      <c r="O544" s="241"/>
    </row>
    <row r="545" spans="1:15" ht="12.75">
      <c r="A545" s="250"/>
      <c r="B545" s="253"/>
      <c r="C545" s="699" t="s">
        <v>1097</v>
      </c>
      <c r="D545" s="700"/>
      <c r="E545" s="254">
        <v>42.9247</v>
      </c>
      <c r="F545" s="255"/>
      <c r="G545" s="256"/>
      <c r="H545" s="257"/>
      <c r="I545" s="251"/>
      <c r="J545" s="258"/>
      <c r="K545" s="251"/>
      <c r="M545" s="252" t="s">
        <v>1097</v>
      </c>
      <c r="O545" s="241"/>
    </row>
    <row r="546" spans="1:15" ht="12.75">
      <c r="A546" s="250"/>
      <c r="B546" s="253"/>
      <c r="C546" s="701" t="s">
        <v>113</v>
      </c>
      <c r="D546" s="700"/>
      <c r="E546" s="279">
        <v>1003.8975</v>
      </c>
      <c r="F546" s="255"/>
      <c r="G546" s="256"/>
      <c r="H546" s="257"/>
      <c r="I546" s="251"/>
      <c r="J546" s="258"/>
      <c r="K546" s="251"/>
      <c r="M546" s="252" t="s">
        <v>113</v>
      </c>
      <c r="O546" s="241"/>
    </row>
    <row r="547" spans="1:15" ht="12.75">
      <c r="A547" s="250"/>
      <c r="B547" s="253"/>
      <c r="C547" s="699" t="s">
        <v>1098</v>
      </c>
      <c r="D547" s="700"/>
      <c r="E547" s="254">
        <v>270.08</v>
      </c>
      <c r="F547" s="255"/>
      <c r="G547" s="256"/>
      <c r="H547" s="257"/>
      <c r="I547" s="251"/>
      <c r="J547" s="258"/>
      <c r="K547" s="251"/>
      <c r="M547" s="252" t="s">
        <v>1098</v>
      </c>
      <c r="O547" s="241"/>
    </row>
    <row r="548" spans="1:15" ht="33.75">
      <c r="A548" s="250"/>
      <c r="B548" s="253"/>
      <c r="C548" s="699" t="s">
        <v>1099</v>
      </c>
      <c r="D548" s="700"/>
      <c r="E548" s="254">
        <v>118.4923</v>
      </c>
      <c r="F548" s="255"/>
      <c r="G548" s="256"/>
      <c r="H548" s="257"/>
      <c r="I548" s="251"/>
      <c r="J548" s="258"/>
      <c r="K548" s="251"/>
      <c r="M548" s="252" t="s">
        <v>1099</v>
      </c>
      <c r="O548" s="241"/>
    </row>
    <row r="549" spans="1:15" ht="12.75">
      <c r="A549" s="250"/>
      <c r="B549" s="253"/>
      <c r="C549" s="699" t="s">
        <v>1100</v>
      </c>
      <c r="D549" s="700"/>
      <c r="E549" s="254">
        <v>49.6</v>
      </c>
      <c r="F549" s="255"/>
      <c r="G549" s="256"/>
      <c r="H549" s="257"/>
      <c r="I549" s="251"/>
      <c r="J549" s="258"/>
      <c r="K549" s="251"/>
      <c r="M549" s="252" t="s">
        <v>1100</v>
      </c>
      <c r="O549" s="241"/>
    </row>
    <row r="550" spans="1:80" ht="12.75">
      <c r="A550" s="242">
        <v>97</v>
      </c>
      <c r="B550" s="243" t="s">
        <v>670</v>
      </c>
      <c r="C550" s="244" t="s">
        <v>671</v>
      </c>
      <c r="D550" s="245" t="s">
        <v>147</v>
      </c>
      <c r="E550" s="246">
        <v>1</v>
      </c>
      <c r="F550" s="246">
        <v>10000</v>
      </c>
      <c r="G550" s="247">
        <f>E550*F550</f>
        <v>10000</v>
      </c>
      <c r="H550" s="248">
        <v>0</v>
      </c>
      <c r="I550" s="249">
        <f>E550*H550</f>
        <v>0</v>
      </c>
      <c r="J550" s="248"/>
      <c r="K550" s="249">
        <f>E550*J550</f>
        <v>0</v>
      </c>
      <c r="O550" s="241">
        <v>2</v>
      </c>
      <c r="AA550" s="214">
        <v>12</v>
      </c>
      <c r="AB550" s="214">
        <v>0</v>
      </c>
      <c r="AC550" s="214">
        <v>7</v>
      </c>
      <c r="AZ550" s="214">
        <v>2</v>
      </c>
      <c r="BA550" s="214">
        <f>IF(AZ550=1,G550,0)</f>
        <v>0</v>
      </c>
      <c r="BB550" s="214">
        <f>IF(AZ550=2,G550,0)</f>
        <v>10000</v>
      </c>
      <c r="BC550" s="214">
        <f>IF(AZ550=3,G550,0)</f>
        <v>0</v>
      </c>
      <c r="BD550" s="214">
        <f>IF(AZ550=4,G550,0)</f>
        <v>0</v>
      </c>
      <c r="BE550" s="214">
        <f>IF(AZ550=5,G550,0)</f>
        <v>0</v>
      </c>
      <c r="CA550" s="241">
        <v>12</v>
      </c>
      <c r="CB550" s="241">
        <v>0</v>
      </c>
    </row>
    <row r="551" spans="1:80" ht="12.75">
      <c r="A551" s="242">
        <v>98</v>
      </c>
      <c r="B551" s="243" t="s">
        <v>1105</v>
      </c>
      <c r="C551" s="244" t="s">
        <v>1106</v>
      </c>
      <c r="D551" s="245" t="s">
        <v>166</v>
      </c>
      <c r="E551" s="246">
        <v>165</v>
      </c>
      <c r="F551" s="246">
        <v>500</v>
      </c>
      <c r="G551" s="247">
        <f>E551*F551</f>
        <v>82500</v>
      </c>
      <c r="H551" s="248">
        <v>0</v>
      </c>
      <c r="I551" s="249">
        <f>E551*H551</f>
        <v>0</v>
      </c>
      <c r="J551" s="248"/>
      <c r="K551" s="249">
        <f>E551*J551</f>
        <v>0</v>
      </c>
      <c r="O551" s="241">
        <v>2</v>
      </c>
      <c r="AA551" s="214">
        <v>12</v>
      </c>
      <c r="AB551" s="214">
        <v>0</v>
      </c>
      <c r="AC551" s="214">
        <v>172</v>
      </c>
      <c r="AZ551" s="214">
        <v>2</v>
      </c>
      <c r="BA551" s="214">
        <f>IF(AZ551=1,G551,0)</f>
        <v>0</v>
      </c>
      <c r="BB551" s="214">
        <f>IF(AZ551=2,G551,0)</f>
        <v>82500</v>
      </c>
      <c r="BC551" s="214">
        <f>IF(AZ551=3,G551,0)</f>
        <v>0</v>
      </c>
      <c r="BD551" s="214">
        <f>IF(AZ551=4,G551,0)</f>
        <v>0</v>
      </c>
      <c r="BE551" s="214">
        <f>IF(AZ551=5,G551,0)</f>
        <v>0</v>
      </c>
      <c r="CA551" s="241">
        <v>12</v>
      </c>
      <c r="CB551" s="241">
        <v>0</v>
      </c>
    </row>
    <row r="552" spans="1:15" ht="12.75">
      <c r="A552" s="250"/>
      <c r="B552" s="253"/>
      <c r="C552" s="699" t="s">
        <v>1107</v>
      </c>
      <c r="D552" s="700"/>
      <c r="E552" s="254">
        <v>165</v>
      </c>
      <c r="F552" s="255"/>
      <c r="G552" s="256"/>
      <c r="H552" s="257"/>
      <c r="I552" s="251"/>
      <c r="J552" s="258"/>
      <c r="K552" s="251"/>
      <c r="M552" s="252" t="s">
        <v>1107</v>
      </c>
      <c r="O552" s="241"/>
    </row>
    <row r="553" spans="1:80" ht="12.75">
      <c r="A553" s="242">
        <v>99</v>
      </c>
      <c r="B553" s="243" t="s">
        <v>672</v>
      </c>
      <c r="C553" s="244" t="s">
        <v>673</v>
      </c>
      <c r="D553" s="245" t="s">
        <v>106</v>
      </c>
      <c r="E553" s="246">
        <v>1658.3803</v>
      </c>
      <c r="F553" s="246">
        <v>21.82</v>
      </c>
      <c r="G553" s="247">
        <f>E553*F553</f>
        <v>36185.858146</v>
      </c>
      <c r="H553" s="248">
        <v>0.0002</v>
      </c>
      <c r="I553" s="249">
        <f>E553*H553</f>
        <v>0.33167606000000005</v>
      </c>
      <c r="J553" s="248"/>
      <c r="K553" s="249">
        <f>E553*J553</f>
        <v>0</v>
      </c>
      <c r="O553" s="241">
        <v>2</v>
      </c>
      <c r="AA553" s="214">
        <v>3</v>
      </c>
      <c r="AB553" s="214">
        <v>7</v>
      </c>
      <c r="AC553" s="214">
        <v>67390325</v>
      </c>
      <c r="AZ553" s="214">
        <v>2</v>
      </c>
      <c r="BA553" s="214">
        <f>IF(AZ553=1,G553,0)</f>
        <v>0</v>
      </c>
      <c r="BB553" s="214">
        <f>IF(AZ553=2,G553,0)</f>
        <v>36185.858146</v>
      </c>
      <c r="BC553" s="214">
        <f>IF(AZ553=3,G553,0)</f>
        <v>0</v>
      </c>
      <c r="BD553" s="214">
        <f>IF(AZ553=4,G553,0)</f>
        <v>0</v>
      </c>
      <c r="BE553" s="214">
        <f>IF(AZ553=5,G553,0)</f>
        <v>0</v>
      </c>
      <c r="CA553" s="241">
        <v>3</v>
      </c>
      <c r="CB553" s="241">
        <v>7</v>
      </c>
    </row>
    <row r="554" spans="1:15" ht="12.75">
      <c r="A554" s="250"/>
      <c r="B554" s="253"/>
      <c r="C554" s="699" t="s">
        <v>1094</v>
      </c>
      <c r="D554" s="700"/>
      <c r="E554" s="254">
        <v>0</v>
      </c>
      <c r="F554" s="255"/>
      <c r="G554" s="256"/>
      <c r="H554" s="257"/>
      <c r="I554" s="251"/>
      <c r="J554" s="258"/>
      <c r="K554" s="251"/>
      <c r="M554" s="252" t="s">
        <v>1094</v>
      </c>
      <c r="O554" s="241"/>
    </row>
    <row r="555" spans="1:15" ht="12.75">
      <c r="A555" s="250"/>
      <c r="B555" s="253"/>
      <c r="C555" s="699" t="s">
        <v>1095</v>
      </c>
      <c r="D555" s="700"/>
      <c r="E555" s="254">
        <v>834.1656</v>
      </c>
      <c r="F555" s="255"/>
      <c r="G555" s="256"/>
      <c r="H555" s="257"/>
      <c r="I555" s="251"/>
      <c r="J555" s="258"/>
      <c r="K555" s="251"/>
      <c r="M555" s="252" t="s">
        <v>1095</v>
      </c>
      <c r="O555" s="241"/>
    </row>
    <row r="556" spans="1:15" ht="12.75">
      <c r="A556" s="250"/>
      <c r="B556" s="253"/>
      <c r="C556" s="699" t="s">
        <v>1096</v>
      </c>
      <c r="D556" s="700"/>
      <c r="E556" s="254">
        <v>126.8072</v>
      </c>
      <c r="F556" s="255"/>
      <c r="G556" s="256"/>
      <c r="H556" s="257"/>
      <c r="I556" s="251"/>
      <c r="J556" s="258"/>
      <c r="K556" s="251"/>
      <c r="M556" s="252" t="s">
        <v>1096</v>
      </c>
      <c r="O556" s="241"/>
    </row>
    <row r="557" spans="1:15" ht="12.75">
      <c r="A557" s="250"/>
      <c r="B557" s="253"/>
      <c r="C557" s="699" t="s">
        <v>1097</v>
      </c>
      <c r="D557" s="700"/>
      <c r="E557" s="254">
        <v>42.9247</v>
      </c>
      <c r="F557" s="255"/>
      <c r="G557" s="256"/>
      <c r="H557" s="257"/>
      <c r="I557" s="251"/>
      <c r="J557" s="258"/>
      <c r="K557" s="251"/>
      <c r="M557" s="252" t="s">
        <v>1097</v>
      </c>
      <c r="O557" s="241"/>
    </row>
    <row r="558" spans="1:15" ht="12.75">
      <c r="A558" s="250"/>
      <c r="B558" s="253"/>
      <c r="C558" s="699" t="s">
        <v>1098</v>
      </c>
      <c r="D558" s="700"/>
      <c r="E558" s="254">
        <v>270.08</v>
      </c>
      <c r="F558" s="255"/>
      <c r="G558" s="256"/>
      <c r="H558" s="257"/>
      <c r="I558" s="251"/>
      <c r="J558" s="258"/>
      <c r="K558" s="251"/>
      <c r="M558" s="252" t="s">
        <v>1098</v>
      </c>
      <c r="O558" s="241"/>
    </row>
    <row r="559" spans="1:15" ht="33.75">
      <c r="A559" s="250"/>
      <c r="B559" s="253"/>
      <c r="C559" s="699" t="s">
        <v>1099</v>
      </c>
      <c r="D559" s="700"/>
      <c r="E559" s="254">
        <v>118.4923</v>
      </c>
      <c r="F559" s="255"/>
      <c r="G559" s="256"/>
      <c r="H559" s="257"/>
      <c r="I559" s="251"/>
      <c r="J559" s="258"/>
      <c r="K559" s="251"/>
      <c r="M559" s="252" t="s">
        <v>1099</v>
      </c>
      <c r="O559" s="241"/>
    </row>
    <row r="560" spans="1:15" ht="12.75">
      <c r="A560" s="250"/>
      <c r="B560" s="253"/>
      <c r="C560" s="699" t="s">
        <v>1100</v>
      </c>
      <c r="D560" s="700"/>
      <c r="E560" s="254">
        <v>49.6</v>
      </c>
      <c r="F560" s="255"/>
      <c r="G560" s="256"/>
      <c r="H560" s="257"/>
      <c r="I560" s="251"/>
      <c r="J560" s="258"/>
      <c r="K560" s="251"/>
      <c r="M560" s="252" t="s">
        <v>1100</v>
      </c>
      <c r="O560" s="241"/>
    </row>
    <row r="561" spans="1:15" ht="12.75">
      <c r="A561" s="250"/>
      <c r="B561" s="253"/>
      <c r="C561" s="699" t="s">
        <v>970</v>
      </c>
      <c r="D561" s="700"/>
      <c r="E561" s="254">
        <v>0</v>
      </c>
      <c r="F561" s="255"/>
      <c r="G561" s="256"/>
      <c r="H561" s="257"/>
      <c r="I561" s="251"/>
      <c r="J561" s="258"/>
      <c r="K561" s="251"/>
      <c r="M561" s="252">
        <v>0</v>
      </c>
      <c r="O561" s="241"/>
    </row>
    <row r="562" spans="1:15" ht="12.75">
      <c r="A562" s="250"/>
      <c r="B562" s="253"/>
      <c r="C562" s="701" t="s">
        <v>113</v>
      </c>
      <c r="D562" s="700"/>
      <c r="E562" s="279">
        <v>1442.0697999999998</v>
      </c>
      <c r="F562" s="255"/>
      <c r="G562" s="256"/>
      <c r="H562" s="257"/>
      <c r="I562" s="251"/>
      <c r="J562" s="258"/>
      <c r="K562" s="251"/>
      <c r="M562" s="252" t="s">
        <v>113</v>
      </c>
      <c r="O562" s="241"/>
    </row>
    <row r="563" spans="1:15" ht="12.75">
      <c r="A563" s="250"/>
      <c r="B563" s="253"/>
      <c r="C563" s="699" t="s">
        <v>1108</v>
      </c>
      <c r="D563" s="700"/>
      <c r="E563" s="254">
        <v>216.3105</v>
      </c>
      <c r="F563" s="255"/>
      <c r="G563" s="256"/>
      <c r="H563" s="257"/>
      <c r="I563" s="251"/>
      <c r="J563" s="258"/>
      <c r="K563" s="251"/>
      <c r="M563" s="252" t="s">
        <v>1108</v>
      </c>
      <c r="O563" s="241"/>
    </row>
    <row r="564" spans="1:80" ht="12.75">
      <c r="A564" s="242">
        <v>100</v>
      </c>
      <c r="B564" s="243" t="s">
        <v>675</v>
      </c>
      <c r="C564" s="244" t="s">
        <v>676</v>
      </c>
      <c r="D564" s="245" t="s">
        <v>173</v>
      </c>
      <c r="E564" s="246">
        <v>11.349599688</v>
      </c>
      <c r="F564" s="246">
        <v>942</v>
      </c>
      <c r="G564" s="247">
        <f>E564*F564</f>
        <v>10691.322906096</v>
      </c>
      <c r="H564" s="248">
        <v>0</v>
      </c>
      <c r="I564" s="249">
        <f>E564*H564</f>
        <v>0</v>
      </c>
      <c r="J564" s="248"/>
      <c r="K564" s="249">
        <f>E564*J564</f>
        <v>0</v>
      </c>
      <c r="O564" s="241">
        <v>2</v>
      </c>
      <c r="AA564" s="214">
        <v>7</v>
      </c>
      <c r="AB564" s="214">
        <v>1001</v>
      </c>
      <c r="AC564" s="214">
        <v>5</v>
      </c>
      <c r="AZ564" s="214">
        <v>2</v>
      </c>
      <c r="BA564" s="214">
        <f>IF(AZ564=1,G564,0)</f>
        <v>0</v>
      </c>
      <c r="BB564" s="214">
        <f>IF(AZ564=2,G564,0)</f>
        <v>10691.322906096</v>
      </c>
      <c r="BC564" s="214">
        <f>IF(AZ564=3,G564,0)</f>
        <v>0</v>
      </c>
      <c r="BD564" s="214">
        <f>IF(AZ564=4,G564,0)</f>
        <v>0</v>
      </c>
      <c r="BE564" s="214">
        <f>IF(AZ564=5,G564,0)</f>
        <v>0</v>
      </c>
      <c r="CA564" s="241">
        <v>7</v>
      </c>
      <c r="CB564" s="241">
        <v>1001</v>
      </c>
    </row>
    <row r="565" spans="1:57" ht="12.75">
      <c r="A565" s="259"/>
      <c r="B565" s="260" t="s">
        <v>96</v>
      </c>
      <c r="C565" s="261" t="s">
        <v>615</v>
      </c>
      <c r="D565" s="262"/>
      <c r="E565" s="263"/>
      <c r="F565" s="264"/>
      <c r="G565" s="265">
        <f>SUM(G495:G564)</f>
        <v>1640117.362572096</v>
      </c>
      <c r="H565" s="266"/>
      <c r="I565" s="267">
        <f>SUM(I495:I564)</f>
        <v>11.349599687999998</v>
      </c>
      <c r="J565" s="266"/>
      <c r="K565" s="267">
        <f>SUM(K495:K564)</f>
        <v>-2.8841396</v>
      </c>
      <c r="O565" s="241">
        <v>4</v>
      </c>
      <c r="BA565" s="268">
        <f>SUM(BA495:BA564)</f>
        <v>0</v>
      </c>
      <c r="BB565" s="268">
        <f>SUM(BB495:BB564)</f>
        <v>1640117.362572096</v>
      </c>
      <c r="BC565" s="268">
        <f>SUM(BC495:BC564)</f>
        <v>0</v>
      </c>
      <c r="BD565" s="268">
        <f>SUM(BD495:BD564)</f>
        <v>0</v>
      </c>
      <c r="BE565" s="268">
        <f>SUM(BE495:BE564)</f>
        <v>0</v>
      </c>
    </row>
    <row r="566" spans="1:15" ht="12.75">
      <c r="A566" s="231" t="s">
        <v>92</v>
      </c>
      <c r="B566" s="232" t="s">
        <v>677</v>
      </c>
      <c r="C566" s="233" t="s">
        <v>678</v>
      </c>
      <c r="D566" s="234"/>
      <c r="E566" s="235"/>
      <c r="F566" s="235"/>
      <c r="G566" s="236"/>
      <c r="H566" s="237"/>
      <c r="I566" s="238"/>
      <c r="J566" s="239"/>
      <c r="K566" s="240"/>
      <c r="O566" s="241">
        <v>1</v>
      </c>
    </row>
    <row r="567" spans="1:80" ht="22.5">
      <c r="A567" s="242">
        <v>101</v>
      </c>
      <c r="B567" s="243" t="s">
        <v>683</v>
      </c>
      <c r="C567" s="244" t="s">
        <v>684</v>
      </c>
      <c r="D567" s="245" t="s">
        <v>106</v>
      </c>
      <c r="E567" s="246">
        <v>2445.9673</v>
      </c>
      <c r="F567" s="246">
        <v>68.6</v>
      </c>
      <c r="G567" s="247">
        <f>E567*F567</f>
        <v>167793.35677999997</v>
      </c>
      <c r="H567" s="248">
        <v>0</v>
      </c>
      <c r="I567" s="249">
        <f>E567*H567</f>
        <v>0</v>
      </c>
      <c r="J567" s="248">
        <v>0</v>
      </c>
      <c r="K567" s="249">
        <f>E567*J567</f>
        <v>0</v>
      </c>
      <c r="O567" s="241">
        <v>2</v>
      </c>
      <c r="AA567" s="214">
        <v>1</v>
      </c>
      <c r="AB567" s="214">
        <v>7</v>
      </c>
      <c r="AC567" s="214">
        <v>7</v>
      </c>
      <c r="AZ567" s="214">
        <v>2</v>
      </c>
      <c r="BA567" s="214">
        <f>IF(AZ567=1,G567,0)</f>
        <v>0</v>
      </c>
      <c r="BB567" s="214">
        <f>IF(AZ567=2,G567,0)</f>
        <v>167793.35677999997</v>
      </c>
      <c r="BC567" s="214">
        <f>IF(AZ567=3,G567,0)</f>
        <v>0</v>
      </c>
      <c r="BD567" s="214">
        <f>IF(AZ567=4,G567,0)</f>
        <v>0</v>
      </c>
      <c r="BE567" s="214">
        <f>IF(AZ567=5,G567,0)</f>
        <v>0</v>
      </c>
      <c r="CA567" s="241">
        <v>1</v>
      </c>
      <c r="CB567" s="241">
        <v>7</v>
      </c>
    </row>
    <row r="568" spans="1:15" ht="12.75">
      <c r="A568" s="250"/>
      <c r="B568" s="253"/>
      <c r="C568" s="699" t="s">
        <v>1094</v>
      </c>
      <c r="D568" s="700"/>
      <c r="E568" s="254">
        <v>0</v>
      </c>
      <c r="F568" s="255"/>
      <c r="G568" s="256"/>
      <c r="H568" s="257"/>
      <c r="I568" s="251"/>
      <c r="J568" s="258"/>
      <c r="K568" s="251"/>
      <c r="M568" s="252" t="s">
        <v>1094</v>
      </c>
      <c r="O568" s="241"/>
    </row>
    <row r="569" spans="1:15" ht="12.75">
      <c r="A569" s="250"/>
      <c r="B569" s="253"/>
      <c r="C569" s="699" t="s">
        <v>1109</v>
      </c>
      <c r="D569" s="700"/>
      <c r="E569" s="254">
        <v>1668.3312</v>
      </c>
      <c r="F569" s="255"/>
      <c r="G569" s="256"/>
      <c r="H569" s="257"/>
      <c r="I569" s="251"/>
      <c r="J569" s="258"/>
      <c r="K569" s="251"/>
      <c r="M569" s="252" t="s">
        <v>1109</v>
      </c>
      <c r="O569" s="241"/>
    </row>
    <row r="570" spans="1:15" ht="12.75">
      <c r="A570" s="250"/>
      <c r="B570" s="253"/>
      <c r="C570" s="699" t="s">
        <v>1110</v>
      </c>
      <c r="D570" s="700"/>
      <c r="E570" s="254">
        <v>253.6144</v>
      </c>
      <c r="F570" s="255"/>
      <c r="G570" s="256"/>
      <c r="H570" s="257"/>
      <c r="I570" s="251"/>
      <c r="J570" s="258"/>
      <c r="K570" s="251"/>
      <c r="M570" s="252" t="s">
        <v>1110</v>
      </c>
      <c r="O570" s="241"/>
    </row>
    <row r="571" spans="1:15" ht="12.75">
      <c r="A571" s="250"/>
      <c r="B571" s="253"/>
      <c r="C571" s="699" t="s">
        <v>1111</v>
      </c>
      <c r="D571" s="700"/>
      <c r="E571" s="254">
        <v>85.8494</v>
      </c>
      <c r="F571" s="255"/>
      <c r="G571" s="256"/>
      <c r="H571" s="257"/>
      <c r="I571" s="251"/>
      <c r="J571" s="258"/>
      <c r="K571" s="251"/>
      <c r="M571" s="252" t="s">
        <v>1111</v>
      </c>
      <c r="O571" s="241"/>
    </row>
    <row r="572" spans="1:15" ht="12.75">
      <c r="A572" s="250"/>
      <c r="B572" s="253"/>
      <c r="C572" s="701" t="s">
        <v>113</v>
      </c>
      <c r="D572" s="700"/>
      <c r="E572" s="279">
        <v>2007.795</v>
      </c>
      <c r="F572" s="255"/>
      <c r="G572" s="256"/>
      <c r="H572" s="257"/>
      <c r="I572" s="251"/>
      <c r="J572" s="258"/>
      <c r="K572" s="251"/>
      <c r="M572" s="252" t="s">
        <v>113</v>
      </c>
      <c r="O572" s="241"/>
    </row>
    <row r="573" spans="1:15" ht="12.75">
      <c r="A573" s="250"/>
      <c r="B573" s="253"/>
      <c r="C573" s="699" t="s">
        <v>1098</v>
      </c>
      <c r="D573" s="700"/>
      <c r="E573" s="254">
        <v>270.08</v>
      </c>
      <c r="F573" s="255"/>
      <c r="G573" s="256"/>
      <c r="H573" s="257"/>
      <c r="I573" s="251"/>
      <c r="J573" s="258"/>
      <c r="K573" s="251"/>
      <c r="M573" s="252" t="s">
        <v>1098</v>
      </c>
      <c r="O573" s="241"/>
    </row>
    <row r="574" spans="1:15" ht="33.75">
      <c r="A574" s="250"/>
      <c r="B574" s="253"/>
      <c r="C574" s="699" t="s">
        <v>1099</v>
      </c>
      <c r="D574" s="700"/>
      <c r="E574" s="254">
        <v>118.4923</v>
      </c>
      <c r="F574" s="255"/>
      <c r="G574" s="256"/>
      <c r="H574" s="257"/>
      <c r="I574" s="251"/>
      <c r="J574" s="258"/>
      <c r="K574" s="251"/>
      <c r="M574" s="252" t="s">
        <v>1099</v>
      </c>
      <c r="O574" s="241"/>
    </row>
    <row r="575" spans="1:15" ht="12.75">
      <c r="A575" s="250"/>
      <c r="B575" s="253"/>
      <c r="C575" s="699" t="s">
        <v>1100</v>
      </c>
      <c r="D575" s="700"/>
      <c r="E575" s="254">
        <v>49.6</v>
      </c>
      <c r="F575" s="255"/>
      <c r="G575" s="256"/>
      <c r="H575" s="257"/>
      <c r="I575" s="251"/>
      <c r="J575" s="258"/>
      <c r="K575" s="251"/>
      <c r="M575" s="252" t="s">
        <v>1100</v>
      </c>
      <c r="O575" s="241"/>
    </row>
    <row r="576" spans="1:80" ht="22.5">
      <c r="A576" s="242">
        <v>102</v>
      </c>
      <c r="B576" s="243" t="s">
        <v>689</v>
      </c>
      <c r="C576" s="244" t="s">
        <v>690</v>
      </c>
      <c r="D576" s="245" t="s">
        <v>122</v>
      </c>
      <c r="E576" s="246">
        <v>270.4465</v>
      </c>
      <c r="F576" s="246">
        <v>2041.79</v>
      </c>
      <c r="G576" s="247">
        <f>E576*F576</f>
        <v>552194.9592350001</v>
      </c>
      <c r="H576" s="248">
        <v>0.02</v>
      </c>
      <c r="I576" s="249">
        <f>E576*H576</f>
        <v>5.408930000000001</v>
      </c>
      <c r="J576" s="248"/>
      <c r="K576" s="249">
        <f>E576*J576</f>
        <v>0</v>
      </c>
      <c r="O576" s="241">
        <v>2</v>
      </c>
      <c r="AA576" s="214">
        <v>3</v>
      </c>
      <c r="AB576" s="214">
        <v>7</v>
      </c>
      <c r="AC576" s="214">
        <v>28375704</v>
      </c>
      <c r="AZ576" s="214">
        <v>2</v>
      </c>
      <c r="BA576" s="214">
        <f>IF(AZ576=1,G576,0)</f>
        <v>0</v>
      </c>
      <c r="BB576" s="214">
        <f>IF(AZ576=2,G576,0)</f>
        <v>552194.9592350001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3</v>
      </c>
      <c r="CB576" s="241">
        <v>7</v>
      </c>
    </row>
    <row r="577" spans="1:15" ht="12.75">
      <c r="A577" s="250"/>
      <c r="B577" s="253"/>
      <c r="C577" s="699" t="s">
        <v>1094</v>
      </c>
      <c r="D577" s="700"/>
      <c r="E577" s="254">
        <v>0</v>
      </c>
      <c r="F577" s="255"/>
      <c r="G577" s="256"/>
      <c r="H577" s="257"/>
      <c r="I577" s="251"/>
      <c r="J577" s="258"/>
      <c r="K577" s="251"/>
      <c r="M577" s="252" t="s">
        <v>1094</v>
      </c>
      <c r="O577" s="241"/>
    </row>
    <row r="578" spans="1:15" ht="12.75">
      <c r="A578" s="250"/>
      <c r="B578" s="253"/>
      <c r="C578" s="699" t="s">
        <v>1112</v>
      </c>
      <c r="D578" s="700"/>
      <c r="E578" s="254">
        <v>187.1868</v>
      </c>
      <c r="F578" s="255"/>
      <c r="G578" s="256"/>
      <c r="H578" s="257"/>
      <c r="I578" s="251"/>
      <c r="J578" s="258"/>
      <c r="K578" s="251"/>
      <c r="M578" s="252" t="s">
        <v>1112</v>
      </c>
      <c r="O578" s="241"/>
    </row>
    <row r="579" spans="1:15" ht="12.75">
      <c r="A579" s="250"/>
      <c r="B579" s="253"/>
      <c r="C579" s="699" t="s">
        <v>1113</v>
      </c>
      <c r="D579" s="700"/>
      <c r="E579" s="254">
        <v>28.4555</v>
      </c>
      <c r="F579" s="255"/>
      <c r="G579" s="256"/>
      <c r="H579" s="257"/>
      <c r="I579" s="251"/>
      <c r="J579" s="258"/>
      <c r="K579" s="251"/>
      <c r="M579" s="252" t="s">
        <v>1113</v>
      </c>
      <c r="O579" s="241"/>
    </row>
    <row r="580" spans="1:15" ht="12.75">
      <c r="A580" s="250"/>
      <c r="B580" s="253"/>
      <c r="C580" s="699" t="s">
        <v>1114</v>
      </c>
      <c r="D580" s="700"/>
      <c r="E580" s="254">
        <v>9.6323</v>
      </c>
      <c r="F580" s="255"/>
      <c r="G580" s="256"/>
      <c r="H580" s="257"/>
      <c r="I580" s="251"/>
      <c r="J580" s="258"/>
      <c r="K580" s="251"/>
      <c r="M580" s="252" t="s">
        <v>1114</v>
      </c>
      <c r="O580" s="241"/>
    </row>
    <row r="581" spans="1:15" ht="12.75">
      <c r="A581" s="250"/>
      <c r="B581" s="253"/>
      <c r="C581" s="701" t="s">
        <v>113</v>
      </c>
      <c r="D581" s="700"/>
      <c r="E581" s="279">
        <v>225.27460000000002</v>
      </c>
      <c r="F581" s="255"/>
      <c r="G581" s="256"/>
      <c r="H581" s="257"/>
      <c r="I581" s="251"/>
      <c r="J581" s="258"/>
      <c r="K581" s="251"/>
      <c r="M581" s="252" t="s">
        <v>113</v>
      </c>
      <c r="O581" s="241"/>
    </row>
    <row r="582" spans="1:15" ht="22.5">
      <c r="A582" s="250"/>
      <c r="B582" s="253"/>
      <c r="C582" s="699" t="s">
        <v>1115</v>
      </c>
      <c r="D582" s="700"/>
      <c r="E582" s="254">
        <v>33.0578</v>
      </c>
      <c r="F582" s="255"/>
      <c r="G582" s="256"/>
      <c r="H582" s="257"/>
      <c r="I582" s="251"/>
      <c r="J582" s="258"/>
      <c r="K582" s="251"/>
      <c r="M582" s="252" t="s">
        <v>1115</v>
      </c>
      <c r="O582" s="241"/>
    </row>
    <row r="583" spans="1:15" ht="33.75">
      <c r="A583" s="250"/>
      <c r="B583" s="253"/>
      <c r="C583" s="699" t="s">
        <v>1116</v>
      </c>
      <c r="D583" s="700"/>
      <c r="E583" s="254">
        <v>6.0431</v>
      </c>
      <c r="F583" s="255"/>
      <c r="G583" s="256"/>
      <c r="H583" s="257"/>
      <c r="I583" s="251"/>
      <c r="J583" s="258"/>
      <c r="K583" s="251"/>
      <c r="M583" s="252" t="s">
        <v>1116</v>
      </c>
      <c r="O583" s="241"/>
    </row>
    <row r="584" spans="1:15" ht="12.75">
      <c r="A584" s="250"/>
      <c r="B584" s="253"/>
      <c r="C584" s="699" t="s">
        <v>1117</v>
      </c>
      <c r="D584" s="700"/>
      <c r="E584" s="254">
        <v>6.071</v>
      </c>
      <c r="F584" s="255"/>
      <c r="G584" s="256"/>
      <c r="H584" s="257"/>
      <c r="I584" s="251"/>
      <c r="J584" s="258"/>
      <c r="K584" s="251"/>
      <c r="M584" s="252" t="s">
        <v>1117</v>
      </c>
      <c r="O584" s="241"/>
    </row>
    <row r="585" spans="1:80" ht="12.75">
      <c r="A585" s="242">
        <v>103</v>
      </c>
      <c r="B585" s="243" t="s">
        <v>700</v>
      </c>
      <c r="C585" s="244" t="s">
        <v>701</v>
      </c>
      <c r="D585" s="245" t="s">
        <v>173</v>
      </c>
      <c r="E585" s="246">
        <v>5.40893</v>
      </c>
      <c r="F585" s="246">
        <v>775</v>
      </c>
      <c r="G585" s="247">
        <f>E585*F585</f>
        <v>4191.92075</v>
      </c>
      <c r="H585" s="248">
        <v>0</v>
      </c>
      <c r="I585" s="249">
        <f>E585*H585</f>
        <v>0</v>
      </c>
      <c r="J585" s="248"/>
      <c r="K585" s="249">
        <f>E585*J585</f>
        <v>0</v>
      </c>
      <c r="O585" s="241">
        <v>2</v>
      </c>
      <c r="AA585" s="214">
        <v>7</v>
      </c>
      <c r="AB585" s="214">
        <v>1001</v>
      </c>
      <c r="AC585" s="214">
        <v>5</v>
      </c>
      <c r="AZ585" s="214">
        <v>2</v>
      </c>
      <c r="BA585" s="214">
        <f>IF(AZ585=1,G585,0)</f>
        <v>0</v>
      </c>
      <c r="BB585" s="214">
        <f>IF(AZ585=2,G585,0)</f>
        <v>4191.92075</v>
      </c>
      <c r="BC585" s="214">
        <f>IF(AZ585=3,G585,0)</f>
        <v>0</v>
      </c>
      <c r="BD585" s="214">
        <f>IF(AZ585=4,G585,0)</f>
        <v>0</v>
      </c>
      <c r="BE585" s="214">
        <f>IF(AZ585=5,G585,0)</f>
        <v>0</v>
      </c>
      <c r="CA585" s="241">
        <v>7</v>
      </c>
      <c r="CB585" s="241">
        <v>1001</v>
      </c>
    </row>
    <row r="586" spans="1:57" ht="12.75">
      <c r="A586" s="259"/>
      <c r="B586" s="260" t="s">
        <v>96</v>
      </c>
      <c r="C586" s="261" t="s">
        <v>679</v>
      </c>
      <c r="D586" s="262"/>
      <c r="E586" s="263"/>
      <c r="F586" s="264"/>
      <c r="G586" s="265">
        <f>SUM(G566:G585)</f>
        <v>724180.236765</v>
      </c>
      <c r="H586" s="266"/>
      <c r="I586" s="267">
        <f>SUM(I566:I585)</f>
        <v>5.408930000000001</v>
      </c>
      <c r="J586" s="266"/>
      <c r="K586" s="267">
        <f>SUM(K566:K585)</f>
        <v>0</v>
      </c>
      <c r="O586" s="241">
        <v>4</v>
      </c>
      <c r="BA586" s="268">
        <f>SUM(BA566:BA585)</f>
        <v>0</v>
      </c>
      <c r="BB586" s="268">
        <f>SUM(BB566:BB585)</f>
        <v>724180.236765</v>
      </c>
      <c r="BC586" s="268">
        <f>SUM(BC566:BC585)</f>
        <v>0</v>
      </c>
      <c r="BD586" s="268">
        <f>SUM(BD566:BD585)</f>
        <v>0</v>
      </c>
      <c r="BE586" s="268">
        <f>SUM(BE566:BE585)</f>
        <v>0</v>
      </c>
    </row>
    <row r="587" spans="1:15" ht="12.75">
      <c r="A587" s="231" t="s">
        <v>92</v>
      </c>
      <c r="B587" s="232" t="s">
        <v>702</v>
      </c>
      <c r="C587" s="233" t="s">
        <v>703</v>
      </c>
      <c r="D587" s="234"/>
      <c r="E587" s="235"/>
      <c r="F587" s="235"/>
      <c r="G587" s="236"/>
      <c r="H587" s="237"/>
      <c r="I587" s="238"/>
      <c r="J587" s="239"/>
      <c r="K587" s="240"/>
      <c r="O587" s="241">
        <v>1</v>
      </c>
    </row>
    <row r="588" spans="1:80" ht="22.5">
      <c r="A588" s="242">
        <v>104</v>
      </c>
      <c r="B588" s="243" t="s">
        <v>705</v>
      </c>
      <c r="C588" s="244" t="s">
        <v>706</v>
      </c>
      <c r="D588" s="245" t="s">
        <v>147</v>
      </c>
      <c r="E588" s="246">
        <v>5</v>
      </c>
      <c r="F588" s="246">
        <v>3180</v>
      </c>
      <c r="G588" s="247">
        <f>E588*F588</f>
        <v>15900</v>
      </c>
      <c r="H588" s="248">
        <v>0.00342</v>
      </c>
      <c r="I588" s="249">
        <f>E588*H588</f>
        <v>0.0171</v>
      </c>
      <c r="J588" s="248">
        <v>0</v>
      </c>
      <c r="K588" s="249">
        <f>E588*J588</f>
        <v>0</v>
      </c>
      <c r="O588" s="241">
        <v>2</v>
      </c>
      <c r="AA588" s="214">
        <v>1</v>
      </c>
      <c r="AB588" s="214">
        <v>7</v>
      </c>
      <c r="AC588" s="214">
        <v>7</v>
      </c>
      <c r="AZ588" s="214">
        <v>2</v>
      </c>
      <c r="BA588" s="214">
        <f>IF(AZ588=1,G588,0)</f>
        <v>0</v>
      </c>
      <c r="BB588" s="214">
        <f>IF(AZ588=2,G588,0)</f>
        <v>15900</v>
      </c>
      <c r="BC588" s="214">
        <f>IF(AZ588=3,G588,0)</f>
        <v>0</v>
      </c>
      <c r="BD588" s="214">
        <f>IF(AZ588=4,G588,0)</f>
        <v>0</v>
      </c>
      <c r="BE588" s="214">
        <f>IF(AZ588=5,G588,0)</f>
        <v>0</v>
      </c>
      <c r="CA588" s="241">
        <v>1</v>
      </c>
      <c r="CB588" s="241">
        <v>7</v>
      </c>
    </row>
    <row r="589" spans="1:80" ht="22.5">
      <c r="A589" s="242">
        <v>105</v>
      </c>
      <c r="B589" s="243" t="s">
        <v>709</v>
      </c>
      <c r="C589" s="244" t="s">
        <v>710</v>
      </c>
      <c r="D589" s="245" t="s">
        <v>147</v>
      </c>
      <c r="E589" s="246">
        <v>8</v>
      </c>
      <c r="F589" s="246">
        <v>708</v>
      </c>
      <c r="G589" s="247">
        <f>E589*F589</f>
        <v>5664</v>
      </c>
      <c r="H589" s="248">
        <v>0.00027</v>
      </c>
      <c r="I589" s="249">
        <f>E589*H589</f>
        <v>0.00216</v>
      </c>
      <c r="J589" s="248">
        <v>0</v>
      </c>
      <c r="K589" s="249">
        <f>E589*J589</f>
        <v>0</v>
      </c>
      <c r="O589" s="241">
        <v>2</v>
      </c>
      <c r="AA589" s="214">
        <v>1</v>
      </c>
      <c r="AB589" s="214">
        <v>7</v>
      </c>
      <c r="AC589" s="214">
        <v>7</v>
      </c>
      <c r="AZ589" s="214">
        <v>2</v>
      </c>
      <c r="BA589" s="214">
        <f>IF(AZ589=1,G589,0)</f>
        <v>0</v>
      </c>
      <c r="BB589" s="214">
        <f>IF(AZ589=2,G589,0)</f>
        <v>5664</v>
      </c>
      <c r="BC589" s="214">
        <f>IF(AZ589=3,G589,0)</f>
        <v>0</v>
      </c>
      <c r="BD589" s="214">
        <f>IF(AZ589=4,G589,0)</f>
        <v>0</v>
      </c>
      <c r="BE589" s="214">
        <f>IF(AZ589=5,G589,0)</f>
        <v>0</v>
      </c>
      <c r="CA589" s="241">
        <v>1</v>
      </c>
      <c r="CB589" s="241">
        <v>7</v>
      </c>
    </row>
    <row r="590" spans="1:80" ht="12.75">
      <c r="A590" s="242">
        <v>106</v>
      </c>
      <c r="B590" s="243" t="s">
        <v>712</v>
      </c>
      <c r="C590" s="244" t="s">
        <v>713</v>
      </c>
      <c r="D590" s="245" t="s">
        <v>173</v>
      </c>
      <c r="E590" s="246">
        <v>0.01926</v>
      </c>
      <c r="F590" s="246">
        <v>510</v>
      </c>
      <c r="G590" s="247">
        <f>E590*F590</f>
        <v>9.8226</v>
      </c>
      <c r="H590" s="248">
        <v>0</v>
      </c>
      <c r="I590" s="249">
        <f>E590*H590</f>
        <v>0</v>
      </c>
      <c r="J590" s="248"/>
      <c r="K590" s="249">
        <f>E590*J590</f>
        <v>0</v>
      </c>
      <c r="O590" s="241">
        <v>2</v>
      </c>
      <c r="AA590" s="214">
        <v>7</v>
      </c>
      <c r="AB590" s="214">
        <v>1001</v>
      </c>
      <c r="AC590" s="214">
        <v>5</v>
      </c>
      <c r="AZ590" s="214">
        <v>2</v>
      </c>
      <c r="BA590" s="214">
        <f>IF(AZ590=1,G590,0)</f>
        <v>0</v>
      </c>
      <c r="BB590" s="214">
        <f>IF(AZ590=2,G590,0)</f>
        <v>9.8226</v>
      </c>
      <c r="BC590" s="214">
        <f>IF(AZ590=3,G590,0)</f>
        <v>0</v>
      </c>
      <c r="BD590" s="214">
        <f>IF(AZ590=4,G590,0)</f>
        <v>0</v>
      </c>
      <c r="BE590" s="214">
        <f>IF(AZ590=5,G590,0)</f>
        <v>0</v>
      </c>
      <c r="CA590" s="241">
        <v>7</v>
      </c>
      <c r="CB590" s="241">
        <v>1001</v>
      </c>
    </row>
    <row r="591" spans="1:57" ht="12.75">
      <c r="A591" s="259"/>
      <c r="B591" s="260" t="s">
        <v>96</v>
      </c>
      <c r="C591" s="261" t="s">
        <v>704</v>
      </c>
      <c r="D591" s="262"/>
      <c r="E591" s="263"/>
      <c r="F591" s="264"/>
      <c r="G591" s="265">
        <f>SUM(G587:G590)</f>
        <v>21573.8226</v>
      </c>
      <c r="H591" s="266"/>
      <c r="I591" s="267">
        <f>SUM(I587:I590)</f>
        <v>0.01926</v>
      </c>
      <c r="J591" s="266"/>
      <c r="K591" s="267">
        <f>SUM(K587:K590)</f>
        <v>0</v>
      </c>
      <c r="O591" s="241">
        <v>4</v>
      </c>
      <c r="BA591" s="268">
        <f>SUM(BA587:BA590)</f>
        <v>0</v>
      </c>
      <c r="BB591" s="268">
        <f>SUM(BB587:BB590)</f>
        <v>21573.8226</v>
      </c>
      <c r="BC591" s="268">
        <f>SUM(BC587:BC590)</f>
        <v>0</v>
      </c>
      <c r="BD591" s="268">
        <f>SUM(BD587:BD590)</f>
        <v>0</v>
      </c>
      <c r="BE591" s="268">
        <f>SUM(BE587:BE590)</f>
        <v>0</v>
      </c>
    </row>
    <row r="592" spans="1:15" ht="12.75">
      <c r="A592" s="231" t="s">
        <v>92</v>
      </c>
      <c r="B592" s="232" t="s">
        <v>714</v>
      </c>
      <c r="C592" s="233" t="s">
        <v>715</v>
      </c>
      <c r="D592" s="234"/>
      <c r="E592" s="235"/>
      <c r="F592" s="235"/>
      <c r="G592" s="236"/>
      <c r="H592" s="237"/>
      <c r="I592" s="238"/>
      <c r="J592" s="239"/>
      <c r="K592" s="240"/>
      <c r="O592" s="241">
        <v>1</v>
      </c>
    </row>
    <row r="593" spans="1:80" ht="22.5">
      <c r="A593" s="242">
        <v>107</v>
      </c>
      <c r="B593" s="243" t="s">
        <v>717</v>
      </c>
      <c r="C593" s="244" t="s">
        <v>718</v>
      </c>
      <c r="D593" s="245" t="s">
        <v>106</v>
      </c>
      <c r="E593" s="246">
        <v>118.4923</v>
      </c>
      <c r="F593" s="246">
        <v>327</v>
      </c>
      <c r="G593" s="247">
        <f>E593*F593</f>
        <v>38746.9821</v>
      </c>
      <c r="H593" s="248">
        <v>0.01179</v>
      </c>
      <c r="I593" s="249">
        <f>E593*H593</f>
        <v>1.397024217</v>
      </c>
      <c r="J593" s="248">
        <v>0</v>
      </c>
      <c r="K593" s="249">
        <f>E593*J593</f>
        <v>0</v>
      </c>
      <c r="O593" s="241">
        <v>2</v>
      </c>
      <c r="AA593" s="214">
        <v>1</v>
      </c>
      <c r="AB593" s="214">
        <v>0</v>
      </c>
      <c r="AC593" s="214">
        <v>0</v>
      </c>
      <c r="AZ593" s="214">
        <v>2</v>
      </c>
      <c r="BA593" s="214">
        <f>IF(AZ593=1,G593,0)</f>
        <v>0</v>
      </c>
      <c r="BB593" s="214">
        <f>IF(AZ593=2,G593,0)</f>
        <v>38746.9821</v>
      </c>
      <c r="BC593" s="214">
        <f>IF(AZ593=3,G593,0)</f>
        <v>0</v>
      </c>
      <c r="BD593" s="214">
        <f>IF(AZ593=4,G593,0)</f>
        <v>0</v>
      </c>
      <c r="BE593" s="214">
        <f>IF(AZ593=5,G593,0)</f>
        <v>0</v>
      </c>
      <c r="CA593" s="241">
        <v>1</v>
      </c>
      <c r="CB593" s="241">
        <v>0</v>
      </c>
    </row>
    <row r="594" spans="1:15" ht="33.75">
      <c r="A594" s="250"/>
      <c r="B594" s="253"/>
      <c r="C594" s="699" t="s">
        <v>1099</v>
      </c>
      <c r="D594" s="700"/>
      <c r="E594" s="254">
        <v>118.4923</v>
      </c>
      <c r="F594" s="255"/>
      <c r="G594" s="256"/>
      <c r="H594" s="257"/>
      <c r="I594" s="251"/>
      <c r="J594" s="258"/>
      <c r="K594" s="251"/>
      <c r="M594" s="252" t="s">
        <v>1099</v>
      </c>
      <c r="O594" s="241"/>
    </row>
    <row r="595" spans="1:80" ht="12.75">
      <c r="A595" s="242">
        <v>108</v>
      </c>
      <c r="B595" s="243" t="s">
        <v>720</v>
      </c>
      <c r="C595" s="244" t="s">
        <v>721</v>
      </c>
      <c r="D595" s="245" t="s">
        <v>173</v>
      </c>
      <c r="E595" s="246">
        <v>1.397024217</v>
      </c>
      <c r="F595" s="246">
        <v>1233</v>
      </c>
      <c r="G595" s="247">
        <f>E595*F595</f>
        <v>1722.530859561</v>
      </c>
      <c r="H595" s="248">
        <v>0</v>
      </c>
      <c r="I595" s="249">
        <f>E595*H595</f>
        <v>0</v>
      </c>
      <c r="J595" s="248"/>
      <c r="K595" s="249">
        <f>E595*J595</f>
        <v>0</v>
      </c>
      <c r="O595" s="241">
        <v>2</v>
      </c>
      <c r="AA595" s="214">
        <v>7</v>
      </c>
      <c r="AB595" s="214">
        <v>1001</v>
      </c>
      <c r="AC595" s="214">
        <v>5</v>
      </c>
      <c r="AZ595" s="214">
        <v>2</v>
      </c>
      <c r="BA595" s="214">
        <f>IF(AZ595=1,G595,0)</f>
        <v>0</v>
      </c>
      <c r="BB595" s="214">
        <f>IF(AZ595=2,G595,0)</f>
        <v>1722.530859561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7</v>
      </c>
      <c r="CB595" s="241">
        <v>1001</v>
      </c>
    </row>
    <row r="596" spans="1:57" ht="12.75">
      <c r="A596" s="259"/>
      <c r="B596" s="260" t="s">
        <v>96</v>
      </c>
      <c r="C596" s="261" t="s">
        <v>716</v>
      </c>
      <c r="D596" s="262"/>
      <c r="E596" s="263"/>
      <c r="F596" s="264"/>
      <c r="G596" s="265">
        <f>SUM(G592:G595)</f>
        <v>40469.512959561</v>
      </c>
      <c r="H596" s="266"/>
      <c r="I596" s="267">
        <f>SUM(I592:I595)</f>
        <v>1.397024217</v>
      </c>
      <c r="J596" s="266"/>
      <c r="K596" s="267">
        <f>SUM(K592:K595)</f>
        <v>0</v>
      </c>
      <c r="O596" s="241">
        <v>4</v>
      </c>
      <c r="BA596" s="268">
        <f>SUM(BA592:BA595)</f>
        <v>0</v>
      </c>
      <c r="BB596" s="268">
        <f>SUM(BB592:BB595)</f>
        <v>40469.512959561</v>
      </c>
      <c r="BC596" s="268">
        <f>SUM(BC592:BC595)</f>
        <v>0</v>
      </c>
      <c r="BD596" s="268">
        <f>SUM(BD592:BD595)</f>
        <v>0</v>
      </c>
      <c r="BE596" s="268">
        <f>SUM(BE592:BE595)</f>
        <v>0</v>
      </c>
    </row>
    <row r="597" spans="1:15" ht="12.75">
      <c r="A597" s="231" t="s">
        <v>92</v>
      </c>
      <c r="B597" s="232" t="s">
        <v>722</v>
      </c>
      <c r="C597" s="233" t="s">
        <v>723</v>
      </c>
      <c r="D597" s="234"/>
      <c r="E597" s="235"/>
      <c r="F597" s="235"/>
      <c r="G597" s="236"/>
      <c r="H597" s="237"/>
      <c r="I597" s="238"/>
      <c r="J597" s="239"/>
      <c r="K597" s="240"/>
      <c r="O597" s="241">
        <v>1</v>
      </c>
    </row>
    <row r="598" spans="1:80" ht="22.5">
      <c r="A598" s="242">
        <v>109</v>
      </c>
      <c r="B598" s="243" t="s">
        <v>725</v>
      </c>
      <c r="C598" s="244" t="s">
        <v>726</v>
      </c>
      <c r="D598" s="245" t="s">
        <v>166</v>
      </c>
      <c r="E598" s="246">
        <v>213.91</v>
      </c>
      <c r="F598" s="246">
        <v>23</v>
      </c>
      <c r="G598" s="247">
        <f>E598*F598</f>
        <v>4919.93</v>
      </c>
      <c r="H598" s="248">
        <v>0</v>
      </c>
      <c r="I598" s="249">
        <f>E598*H598</f>
        <v>0</v>
      </c>
      <c r="J598" s="248">
        <v>-0.00426</v>
      </c>
      <c r="K598" s="249">
        <f>E598*J598</f>
        <v>-0.9112566</v>
      </c>
      <c r="O598" s="241">
        <v>2</v>
      </c>
      <c r="AA598" s="214">
        <v>1</v>
      </c>
      <c r="AB598" s="214">
        <v>7</v>
      </c>
      <c r="AC598" s="214">
        <v>7</v>
      </c>
      <c r="AZ598" s="214">
        <v>2</v>
      </c>
      <c r="BA598" s="214">
        <f>IF(AZ598=1,G598,0)</f>
        <v>0</v>
      </c>
      <c r="BB598" s="214">
        <f>IF(AZ598=2,G598,0)</f>
        <v>4919.93</v>
      </c>
      <c r="BC598" s="214">
        <f>IF(AZ598=3,G598,0)</f>
        <v>0</v>
      </c>
      <c r="BD598" s="214">
        <f>IF(AZ598=4,G598,0)</f>
        <v>0</v>
      </c>
      <c r="BE598" s="214">
        <f>IF(AZ598=5,G598,0)</f>
        <v>0</v>
      </c>
      <c r="CA598" s="241">
        <v>1</v>
      </c>
      <c r="CB598" s="241">
        <v>7</v>
      </c>
    </row>
    <row r="599" spans="1:15" ht="12.75">
      <c r="A599" s="250"/>
      <c r="B599" s="253"/>
      <c r="C599" s="699" t="s">
        <v>639</v>
      </c>
      <c r="D599" s="700"/>
      <c r="E599" s="254">
        <v>0</v>
      </c>
      <c r="F599" s="255"/>
      <c r="G599" s="256"/>
      <c r="H599" s="257"/>
      <c r="I599" s="251"/>
      <c r="J599" s="258"/>
      <c r="K599" s="251"/>
      <c r="M599" s="252" t="s">
        <v>639</v>
      </c>
      <c r="O599" s="241"/>
    </row>
    <row r="600" spans="1:15" ht="12.75">
      <c r="A600" s="250"/>
      <c r="B600" s="253"/>
      <c r="C600" s="699" t="s">
        <v>1104</v>
      </c>
      <c r="D600" s="700"/>
      <c r="E600" s="254">
        <v>213.91</v>
      </c>
      <c r="F600" s="255"/>
      <c r="G600" s="256"/>
      <c r="H600" s="257"/>
      <c r="I600" s="251"/>
      <c r="J600" s="258"/>
      <c r="K600" s="251"/>
      <c r="M600" s="252" t="s">
        <v>1104</v>
      </c>
      <c r="O600" s="241"/>
    </row>
    <row r="601" spans="1:80" ht="12.75">
      <c r="A601" s="242">
        <v>110</v>
      </c>
      <c r="B601" s="243" t="s">
        <v>728</v>
      </c>
      <c r="C601" s="244" t="s">
        <v>729</v>
      </c>
      <c r="D601" s="245" t="s">
        <v>166</v>
      </c>
      <c r="E601" s="246">
        <v>282.3</v>
      </c>
      <c r="F601" s="246">
        <v>34</v>
      </c>
      <c r="G601" s="247">
        <f>E601*F601</f>
        <v>9598.2</v>
      </c>
      <c r="H601" s="248">
        <v>0</v>
      </c>
      <c r="I601" s="249">
        <f>E601*H601</f>
        <v>0</v>
      </c>
      <c r="J601" s="248">
        <v>-0.00135</v>
      </c>
      <c r="K601" s="249">
        <f>E601*J601</f>
        <v>-0.381105</v>
      </c>
      <c r="O601" s="241">
        <v>2</v>
      </c>
      <c r="AA601" s="214">
        <v>1</v>
      </c>
      <c r="AB601" s="214">
        <v>7</v>
      </c>
      <c r="AC601" s="214">
        <v>7</v>
      </c>
      <c r="AZ601" s="214">
        <v>2</v>
      </c>
      <c r="BA601" s="214">
        <f>IF(AZ601=1,G601,0)</f>
        <v>0</v>
      </c>
      <c r="BB601" s="214">
        <f>IF(AZ601=2,G601,0)</f>
        <v>9598.2</v>
      </c>
      <c r="BC601" s="214">
        <f>IF(AZ601=3,G601,0)</f>
        <v>0</v>
      </c>
      <c r="BD601" s="214">
        <f>IF(AZ601=4,G601,0)</f>
        <v>0</v>
      </c>
      <c r="BE601" s="214">
        <f>IF(AZ601=5,G601,0)</f>
        <v>0</v>
      </c>
      <c r="CA601" s="241">
        <v>1</v>
      </c>
      <c r="CB601" s="241">
        <v>7</v>
      </c>
    </row>
    <row r="602" spans="1:15" ht="12.75">
      <c r="A602" s="250"/>
      <c r="B602" s="253"/>
      <c r="C602" s="699" t="s">
        <v>639</v>
      </c>
      <c r="D602" s="700"/>
      <c r="E602" s="254">
        <v>0</v>
      </c>
      <c r="F602" s="255"/>
      <c r="G602" s="256"/>
      <c r="H602" s="257"/>
      <c r="I602" s="251"/>
      <c r="J602" s="258"/>
      <c r="K602" s="251"/>
      <c r="M602" s="252" t="s">
        <v>639</v>
      </c>
      <c r="O602" s="241"/>
    </row>
    <row r="603" spans="1:15" ht="12.75">
      <c r="A603" s="250"/>
      <c r="B603" s="253"/>
      <c r="C603" s="699" t="s">
        <v>1118</v>
      </c>
      <c r="D603" s="700"/>
      <c r="E603" s="254">
        <v>225.6</v>
      </c>
      <c r="F603" s="255"/>
      <c r="G603" s="256"/>
      <c r="H603" s="257"/>
      <c r="I603" s="251"/>
      <c r="J603" s="258"/>
      <c r="K603" s="251"/>
      <c r="M603" s="252" t="s">
        <v>1118</v>
      </c>
      <c r="O603" s="241"/>
    </row>
    <row r="604" spans="1:15" ht="12.75">
      <c r="A604" s="250"/>
      <c r="B604" s="253"/>
      <c r="C604" s="699" t="s">
        <v>1119</v>
      </c>
      <c r="D604" s="700"/>
      <c r="E604" s="254">
        <v>18</v>
      </c>
      <c r="F604" s="255"/>
      <c r="G604" s="256"/>
      <c r="H604" s="257"/>
      <c r="I604" s="251"/>
      <c r="J604" s="258"/>
      <c r="K604" s="251"/>
      <c r="M604" s="252" t="s">
        <v>1119</v>
      </c>
      <c r="O604" s="241"/>
    </row>
    <row r="605" spans="1:15" ht="12.75">
      <c r="A605" s="250"/>
      <c r="B605" s="253"/>
      <c r="C605" s="699" t="s">
        <v>1120</v>
      </c>
      <c r="D605" s="700"/>
      <c r="E605" s="254">
        <v>28.8</v>
      </c>
      <c r="F605" s="255"/>
      <c r="G605" s="256"/>
      <c r="H605" s="257"/>
      <c r="I605" s="251"/>
      <c r="J605" s="258"/>
      <c r="K605" s="251"/>
      <c r="M605" s="252" t="s">
        <v>1120</v>
      </c>
      <c r="O605" s="241"/>
    </row>
    <row r="606" spans="1:15" ht="12.75">
      <c r="A606" s="250"/>
      <c r="B606" s="253"/>
      <c r="C606" s="699" t="s">
        <v>1121</v>
      </c>
      <c r="D606" s="700"/>
      <c r="E606" s="254">
        <v>9.9</v>
      </c>
      <c r="F606" s="255"/>
      <c r="G606" s="256"/>
      <c r="H606" s="257"/>
      <c r="I606" s="251"/>
      <c r="J606" s="258"/>
      <c r="K606" s="251"/>
      <c r="M606" s="252" t="s">
        <v>1121</v>
      </c>
      <c r="O606" s="241"/>
    </row>
    <row r="607" spans="1:15" ht="12.75">
      <c r="A607" s="250"/>
      <c r="B607" s="253"/>
      <c r="C607" s="701" t="s">
        <v>113</v>
      </c>
      <c r="D607" s="700"/>
      <c r="E607" s="279">
        <v>282.29999999999995</v>
      </c>
      <c r="F607" s="255"/>
      <c r="G607" s="256"/>
      <c r="H607" s="257"/>
      <c r="I607" s="251"/>
      <c r="J607" s="258"/>
      <c r="K607" s="251"/>
      <c r="M607" s="252" t="s">
        <v>113</v>
      </c>
      <c r="O607" s="241"/>
    </row>
    <row r="608" spans="1:80" ht="22.5">
      <c r="A608" s="242">
        <v>111</v>
      </c>
      <c r="B608" s="243" t="s">
        <v>1122</v>
      </c>
      <c r="C608" s="244" t="s">
        <v>1123</v>
      </c>
      <c r="D608" s="245" t="s">
        <v>166</v>
      </c>
      <c r="E608" s="246">
        <v>282.3</v>
      </c>
      <c r="F608" s="246">
        <v>365</v>
      </c>
      <c r="G608" s="247">
        <f>E608*F608</f>
        <v>103039.5</v>
      </c>
      <c r="H608" s="248">
        <v>0.00203</v>
      </c>
      <c r="I608" s="249">
        <f>E608*H608</f>
        <v>0.573069</v>
      </c>
      <c r="J608" s="248">
        <v>0</v>
      </c>
      <c r="K608" s="249">
        <f>E608*J608</f>
        <v>0</v>
      </c>
      <c r="O608" s="241">
        <v>2</v>
      </c>
      <c r="AA608" s="214">
        <v>1</v>
      </c>
      <c r="AB608" s="214">
        <v>7</v>
      </c>
      <c r="AC608" s="214">
        <v>7</v>
      </c>
      <c r="AZ608" s="214">
        <v>2</v>
      </c>
      <c r="BA608" s="214">
        <f>IF(AZ608=1,G608,0)</f>
        <v>0</v>
      </c>
      <c r="BB608" s="214">
        <f>IF(AZ608=2,G608,0)</f>
        <v>103039.5</v>
      </c>
      <c r="BC608" s="214">
        <f>IF(AZ608=3,G608,0)</f>
        <v>0</v>
      </c>
      <c r="BD608" s="214">
        <f>IF(AZ608=4,G608,0)</f>
        <v>0</v>
      </c>
      <c r="BE608" s="214">
        <f>IF(AZ608=5,G608,0)</f>
        <v>0</v>
      </c>
      <c r="CA608" s="241">
        <v>1</v>
      </c>
      <c r="CB608" s="241">
        <v>7</v>
      </c>
    </row>
    <row r="609" spans="1:15" ht="12.75">
      <c r="A609" s="250"/>
      <c r="B609" s="253"/>
      <c r="C609" s="699" t="s">
        <v>639</v>
      </c>
      <c r="D609" s="700"/>
      <c r="E609" s="254">
        <v>0</v>
      </c>
      <c r="F609" s="255"/>
      <c r="G609" s="256"/>
      <c r="H609" s="257"/>
      <c r="I609" s="251"/>
      <c r="J609" s="258"/>
      <c r="K609" s="251"/>
      <c r="M609" s="252" t="s">
        <v>639</v>
      </c>
      <c r="O609" s="241"/>
    </row>
    <row r="610" spans="1:15" ht="12.75">
      <c r="A610" s="250"/>
      <c r="B610" s="253"/>
      <c r="C610" s="699" t="s">
        <v>1118</v>
      </c>
      <c r="D610" s="700"/>
      <c r="E610" s="254">
        <v>225.6</v>
      </c>
      <c r="F610" s="255"/>
      <c r="G610" s="256"/>
      <c r="H610" s="257"/>
      <c r="I610" s="251"/>
      <c r="J610" s="258"/>
      <c r="K610" s="251"/>
      <c r="M610" s="252" t="s">
        <v>1118</v>
      </c>
      <c r="O610" s="241"/>
    </row>
    <row r="611" spans="1:15" ht="12.75">
      <c r="A611" s="250"/>
      <c r="B611" s="253"/>
      <c r="C611" s="699" t="s">
        <v>1119</v>
      </c>
      <c r="D611" s="700"/>
      <c r="E611" s="254">
        <v>18</v>
      </c>
      <c r="F611" s="255"/>
      <c r="G611" s="256"/>
      <c r="H611" s="257"/>
      <c r="I611" s="251"/>
      <c r="J611" s="258"/>
      <c r="K611" s="251"/>
      <c r="M611" s="252" t="s">
        <v>1119</v>
      </c>
      <c r="O611" s="241"/>
    </row>
    <row r="612" spans="1:15" ht="12.75">
      <c r="A612" s="250"/>
      <c r="B612" s="253"/>
      <c r="C612" s="699" t="s">
        <v>1120</v>
      </c>
      <c r="D612" s="700"/>
      <c r="E612" s="254">
        <v>28.8</v>
      </c>
      <c r="F612" s="255"/>
      <c r="G612" s="256"/>
      <c r="H612" s="257"/>
      <c r="I612" s="251"/>
      <c r="J612" s="258"/>
      <c r="K612" s="251"/>
      <c r="M612" s="252" t="s">
        <v>1120</v>
      </c>
      <c r="O612" s="241"/>
    </row>
    <row r="613" spans="1:15" ht="12.75">
      <c r="A613" s="250"/>
      <c r="B613" s="253"/>
      <c r="C613" s="699" t="s">
        <v>1121</v>
      </c>
      <c r="D613" s="700"/>
      <c r="E613" s="254">
        <v>9.9</v>
      </c>
      <c r="F613" s="255"/>
      <c r="G613" s="256"/>
      <c r="H613" s="257"/>
      <c r="I613" s="251"/>
      <c r="J613" s="258"/>
      <c r="K613" s="251"/>
      <c r="M613" s="252" t="s">
        <v>1121</v>
      </c>
      <c r="O613" s="241"/>
    </row>
    <row r="614" spans="1:15" ht="12.75">
      <c r="A614" s="250"/>
      <c r="B614" s="253"/>
      <c r="C614" s="701" t="s">
        <v>113</v>
      </c>
      <c r="D614" s="700"/>
      <c r="E614" s="279">
        <v>282.29999999999995</v>
      </c>
      <c r="F614" s="255"/>
      <c r="G614" s="256"/>
      <c r="H614" s="257"/>
      <c r="I614" s="251"/>
      <c r="J614" s="258"/>
      <c r="K614" s="251"/>
      <c r="M614" s="252" t="s">
        <v>113</v>
      </c>
      <c r="O614" s="241"/>
    </row>
    <row r="615" spans="1:80" ht="12.75">
      <c r="A615" s="242">
        <v>112</v>
      </c>
      <c r="B615" s="243" t="s">
        <v>752</v>
      </c>
      <c r="C615" s="244" t="s">
        <v>753</v>
      </c>
      <c r="D615" s="245" t="s">
        <v>173</v>
      </c>
      <c r="E615" s="246">
        <v>0.573069</v>
      </c>
      <c r="F615" s="246">
        <v>1365</v>
      </c>
      <c r="G615" s="247">
        <f>E615*F615</f>
        <v>782.239185</v>
      </c>
      <c r="H615" s="248">
        <v>0</v>
      </c>
      <c r="I615" s="249">
        <f>E615*H615</f>
        <v>0</v>
      </c>
      <c r="J615" s="248"/>
      <c r="K615" s="249">
        <f>E615*J615</f>
        <v>0</v>
      </c>
      <c r="O615" s="241">
        <v>2</v>
      </c>
      <c r="AA615" s="214">
        <v>7</v>
      </c>
      <c r="AB615" s="214">
        <v>1001</v>
      </c>
      <c r="AC615" s="214">
        <v>5</v>
      </c>
      <c r="AZ615" s="214">
        <v>2</v>
      </c>
      <c r="BA615" s="214">
        <f>IF(AZ615=1,G615,0)</f>
        <v>0</v>
      </c>
      <c r="BB615" s="214">
        <f>IF(AZ615=2,G615,0)</f>
        <v>782.239185</v>
      </c>
      <c r="BC615" s="214">
        <f>IF(AZ615=3,G615,0)</f>
        <v>0</v>
      </c>
      <c r="BD615" s="214">
        <f>IF(AZ615=4,G615,0)</f>
        <v>0</v>
      </c>
      <c r="BE615" s="214">
        <f>IF(AZ615=5,G615,0)</f>
        <v>0</v>
      </c>
      <c r="CA615" s="241">
        <v>7</v>
      </c>
      <c r="CB615" s="241">
        <v>1001</v>
      </c>
    </row>
    <row r="616" spans="1:57" ht="12.75">
      <c r="A616" s="259"/>
      <c r="B616" s="260" t="s">
        <v>96</v>
      </c>
      <c r="C616" s="261" t="s">
        <v>724</v>
      </c>
      <c r="D616" s="262"/>
      <c r="E616" s="263"/>
      <c r="F616" s="264"/>
      <c r="G616" s="265">
        <f>SUM(G597:G615)</f>
        <v>118339.869185</v>
      </c>
      <c r="H616" s="266"/>
      <c r="I616" s="267">
        <f>SUM(I597:I615)</f>
        <v>0.573069</v>
      </c>
      <c r="J616" s="266"/>
      <c r="K616" s="267">
        <f>SUM(K597:K615)</f>
        <v>-1.2923616</v>
      </c>
      <c r="O616" s="241">
        <v>4</v>
      </c>
      <c r="BA616" s="268">
        <f>SUM(BA597:BA615)</f>
        <v>0</v>
      </c>
      <c r="BB616" s="268">
        <f>SUM(BB597:BB615)</f>
        <v>118339.869185</v>
      </c>
      <c r="BC616" s="268">
        <f>SUM(BC597:BC615)</f>
        <v>0</v>
      </c>
      <c r="BD616" s="268">
        <f>SUM(BD597:BD615)</f>
        <v>0</v>
      </c>
      <c r="BE616" s="268">
        <f>SUM(BE597:BE615)</f>
        <v>0</v>
      </c>
    </row>
    <row r="617" spans="1:15" ht="12.75">
      <c r="A617" s="231" t="s">
        <v>92</v>
      </c>
      <c r="B617" s="232" t="s">
        <v>754</v>
      </c>
      <c r="C617" s="233" t="s">
        <v>755</v>
      </c>
      <c r="D617" s="234"/>
      <c r="E617" s="235"/>
      <c r="F617" s="235"/>
      <c r="G617" s="236"/>
      <c r="H617" s="237"/>
      <c r="I617" s="238"/>
      <c r="J617" s="239"/>
      <c r="K617" s="240"/>
      <c r="O617" s="241">
        <v>1</v>
      </c>
    </row>
    <row r="618" spans="1:80" ht="12.75">
      <c r="A618" s="242">
        <v>113</v>
      </c>
      <c r="B618" s="243" t="s">
        <v>757</v>
      </c>
      <c r="C618" s="244" t="s">
        <v>758</v>
      </c>
      <c r="D618" s="245" t="s">
        <v>166</v>
      </c>
      <c r="E618" s="246">
        <v>788.9</v>
      </c>
      <c r="F618" s="246">
        <v>177.5</v>
      </c>
      <c r="G618" s="247">
        <f>E618*F618</f>
        <v>140029.75</v>
      </c>
      <c r="H618" s="248">
        <v>4E-05</v>
      </c>
      <c r="I618" s="249">
        <f>E618*H618</f>
        <v>0.031556</v>
      </c>
      <c r="J618" s="248">
        <v>0</v>
      </c>
      <c r="K618" s="249">
        <f>E618*J618</f>
        <v>0</v>
      </c>
      <c r="O618" s="241">
        <v>2</v>
      </c>
      <c r="AA618" s="214">
        <v>1</v>
      </c>
      <c r="AB618" s="214">
        <v>7</v>
      </c>
      <c r="AC618" s="214">
        <v>7</v>
      </c>
      <c r="AZ618" s="214">
        <v>2</v>
      </c>
      <c r="BA618" s="214">
        <f>IF(AZ618=1,G618,0)</f>
        <v>0</v>
      </c>
      <c r="BB618" s="214">
        <f>IF(AZ618=2,G618,0)</f>
        <v>140029.75</v>
      </c>
      <c r="BC618" s="214">
        <f>IF(AZ618=3,G618,0)</f>
        <v>0</v>
      </c>
      <c r="BD618" s="214">
        <f>IF(AZ618=4,G618,0)</f>
        <v>0</v>
      </c>
      <c r="BE618" s="214">
        <f>IF(AZ618=5,G618,0)</f>
        <v>0</v>
      </c>
      <c r="CA618" s="241">
        <v>1</v>
      </c>
      <c r="CB618" s="241">
        <v>7</v>
      </c>
    </row>
    <row r="619" spans="1:15" ht="12.75">
      <c r="A619" s="250"/>
      <c r="B619" s="253"/>
      <c r="C619" s="699" t="s">
        <v>959</v>
      </c>
      <c r="D619" s="700"/>
      <c r="E619" s="254">
        <v>0</v>
      </c>
      <c r="F619" s="255"/>
      <c r="G619" s="256"/>
      <c r="H619" s="257"/>
      <c r="I619" s="251"/>
      <c r="J619" s="258"/>
      <c r="K619" s="251"/>
      <c r="M619" s="252" t="s">
        <v>959</v>
      </c>
      <c r="O619" s="241"/>
    </row>
    <row r="620" spans="1:15" ht="12.75">
      <c r="A620" s="250"/>
      <c r="B620" s="253"/>
      <c r="C620" s="699" t="s">
        <v>960</v>
      </c>
      <c r="D620" s="700"/>
      <c r="E620" s="254">
        <v>6.8</v>
      </c>
      <c r="F620" s="255"/>
      <c r="G620" s="256"/>
      <c r="H620" s="257"/>
      <c r="I620" s="251"/>
      <c r="J620" s="258"/>
      <c r="K620" s="251"/>
      <c r="M620" s="252" t="s">
        <v>960</v>
      </c>
      <c r="O620" s="241"/>
    </row>
    <row r="621" spans="1:15" ht="12.75">
      <c r="A621" s="250"/>
      <c r="B621" s="253"/>
      <c r="C621" s="699" t="s">
        <v>961</v>
      </c>
      <c r="D621" s="700"/>
      <c r="E621" s="254">
        <v>14.4</v>
      </c>
      <c r="F621" s="255"/>
      <c r="G621" s="256"/>
      <c r="H621" s="257"/>
      <c r="I621" s="251"/>
      <c r="J621" s="258"/>
      <c r="K621" s="251"/>
      <c r="M621" s="252" t="s">
        <v>961</v>
      </c>
      <c r="O621" s="241"/>
    </row>
    <row r="622" spans="1:15" ht="12.75">
      <c r="A622" s="250"/>
      <c r="B622" s="253"/>
      <c r="C622" s="699" t="s">
        <v>962</v>
      </c>
      <c r="D622" s="700"/>
      <c r="E622" s="254">
        <v>655.2</v>
      </c>
      <c r="F622" s="255"/>
      <c r="G622" s="256"/>
      <c r="H622" s="257"/>
      <c r="I622" s="251"/>
      <c r="J622" s="258"/>
      <c r="K622" s="251"/>
      <c r="M622" s="252" t="s">
        <v>962</v>
      </c>
      <c r="O622" s="241"/>
    </row>
    <row r="623" spans="1:15" ht="12.75">
      <c r="A623" s="250"/>
      <c r="B623" s="253"/>
      <c r="C623" s="699" t="s">
        <v>963</v>
      </c>
      <c r="D623" s="700"/>
      <c r="E623" s="254">
        <v>21.6</v>
      </c>
      <c r="F623" s="255"/>
      <c r="G623" s="256"/>
      <c r="H623" s="257"/>
      <c r="I623" s="251"/>
      <c r="J623" s="258"/>
      <c r="K623" s="251"/>
      <c r="M623" s="252" t="s">
        <v>963</v>
      </c>
      <c r="O623" s="241"/>
    </row>
    <row r="624" spans="1:15" ht="12.75">
      <c r="A624" s="250"/>
      <c r="B624" s="253"/>
      <c r="C624" s="699" t="s">
        <v>964</v>
      </c>
      <c r="D624" s="700"/>
      <c r="E624" s="254">
        <v>10.8</v>
      </c>
      <c r="F624" s="255"/>
      <c r="G624" s="256"/>
      <c r="H624" s="257"/>
      <c r="I624" s="251"/>
      <c r="J624" s="258"/>
      <c r="K624" s="251"/>
      <c r="M624" s="252" t="s">
        <v>964</v>
      </c>
      <c r="O624" s="241"/>
    </row>
    <row r="625" spans="1:15" ht="12.75">
      <c r="A625" s="250"/>
      <c r="B625" s="253"/>
      <c r="C625" s="699" t="s">
        <v>965</v>
      </c>
      <c r="D625" s="700"/>
      <c r="E625" s="254">
        <v>12</v>
      </c>
      <c r="F625" s="255"/>
      <c r="G625" s="256"/>
      <c r="H625" s="257"/>
      <c r="I625" s="251"/>
      <c r="J625" s="258"/>
      <c r="K625" s="251"/>
      <c r="M625" s="252" t="s">
        <v>965</v>
      </c>
      <c r="O625" s="241"/>
    </row>
    <row r="626" spans="1:15" ht="12.75">
      <c r="A626" s="250"/>
      <c r="B626" s="253"/>
      <c r="C626" s="699" t="s">
        <v>966</v>
      </c>
      <c r="D626" s="700"/>
      <c r="E626" s="254">
        <v>38.4</v>
      </c>
      <c r="F626" s="255"/>
      <c r="G626" s="256"/>
      <c r="H626" s="257"/>
      <c r="I626" s="251"/>
      <c r="J626" s="258"/>
      <c r="K626" s="251"/>
      <c r="M626" s="252" t="s">
        <v>966</v>
      </c>
      <c r="O626" s="241"/>
    </row>
    <row r="627" spans="1:15" ht="12.75">
      <c r="A627" s="250"/>
      <c r="B627" s="253"/>
      <c r="C627" s="699" t="s">
        <v>967</v>
      </c>
      <c r="D627" s="700"/>
      <c r="E627" s="254">
        <v>20.7</v>
      </c>
      <c r="F627" s="255"/>
      <c r="G627" s="256"/>
      <c r="H627" s="257"/>
      <c r="I627" s="251"/>
      <c r="J627" s="258"/>
      <c r="K627" s="251"/>
      <c r="M627" s="252" t="s">
        <v>967</v>
      </c>
      <c r="O627" s="241"/>
    </row>
    <row r="628" spans="1:15" ht="12.75">
      <c r="A628" s="250"/>
      <c r="B628" s="253"/>
      <c r="C628" s="701" t="s">
        <v>113</v>
      </c>
      <c r="D628" s="700"/>
      <c r="E628" s="279">
        <v>779.9000000000001</v>
      </c>
      <c r="F628" s="255"/>
      <c r="G628" s="256"/>
      <c r="H628" s="257"/>
      <c r="I628" s="251"/>
      <c r="J628" s="258"/>
      <c r="K628" s="251"/>
      <c r="M628" s="252" t="s">
        <v>113</v>
      </c>
      <c r="O628" s="241"/>
    </row>
    <row r="629" spans="1:15" ht="12.75">
      <c r="A629" s="250"/>
      <c r="B629" s="253"/>
      <c r="C629" s="699" t="s">
        <v>968</v>
      </c>
      <c r="D629" s="700"/>
      <c r="E629" s="254">
        <v>0</v>
      </c>
      <c r="F629" s="255"/>
      <c r="G629" s="256"/>
      <c r="H629" s="257"/>
      <c r="I629" s="251"/>
      <c r="J629" s="258"/>
      <c r="K629" s="251"/>
      <c r="M629" s="252" t="s">
        <v>968</v>
      </c>
      <c r="O629" s="241"/>
    </row>
    <row r="630" spans="1:15" ht="12.75">
      <c r="A630" s="250"/>
      <c r="B630" s="253"/>
      <c r="C630" s="699" t="s">
        <v>969</v>
      </c>
      <c r="D630" s="700"/>
      <c r="E630" s="254">
        <v>9</v>
      </c>
      <c r="F630" s="255"/>
      <c r="G630" s="256"/>
      <c r="H630" s="257"/>
      <c r="I630" s="251"/>
      <c r="J630" s="258"/>
      <c r="K630" s="251"/>
      <c r="M630" s="252" t="s">
        <v>969</v>
      </c>
      <c r="O630" s="241"/>
    </row>
    <row r="631" spans="1:80" ht="12.75">
      <c r="A631" s="242">
        <v>114</v>
      </c>
      <c r="B631" s="243" t="s">
        <v>759</v>
      </c>
      <c r="C631" s="244" t="s">
        <v>760</v>
      </c>
      <c r="D631" s="245" t="s">
        <v>166</v>
      </c>
      <c r="E631" s="246">
        <v>282.3</v>
      </c>
      <c r="F631" s="246">
        <v>361.5</v>
      </c>
      <c r="G631" s="247">
        <f>E631*F631</f>
        <v>102051.45</v>
      </c>
      <c r="H631" s="248">
        <v>0.00016</v>
      </c>
      <c r="I631" s="249">
        <f>E631*H631</f>
        <v>0.04516800000000001</v>
      </c>
      <c r="J631" s="248">
        <v>0</v>
      </c>
      <c r="K631" s="249">
        <f>E631*J631</f>
        <v>0</v>
      </c>
      <c r="O631" s="241">
        <v>2</v>
      </c>
      <c r="AA631" s="214">
        <v>1</v>
      </c>
      <c r="AB631" s="214">
        <v>7</v>
      </c>
      <c r="AC631" s="214">
        <v>7</v>
      </c>
      <c r="AZ631" s="214">
        <v>2</v>
      </c>
      <c r="BA631" s="214">
        <f>IF(AZ631=1,G631,0)</f>
        <v>0</v>
      </c>
      <c r="BB631" s="214">
        <f>IF(AZ631=2,G631,0)</f>
        <v>102051.45</v>
      </c>
      <c r="BC631" s="214">
        <f>IF(AZ631=3,G631,0)</f>
        <v>0</v>
      </c>
      <c r="BD631" s="214">
        <f>IF(AZ631=4,G631,0)</f>
        <v>0</v>
      </c>
      <c r="BE631" s="214">
        <f>IF(AZ631=5,G631,0)</f>
        <v>0</v>
      </c>
      <c r="CA631" s="241">
        <v>1</v>
      </c>
      <c r="CB631" s="241">
        <v>7</v>
      </c>
    </row>
    <row r="632" spans="1:15" ht="12.75">
      <c r="A632" s="250"/>
      <c r="B632" s="253"/>
      <c r="C632" s="699" t="s">
        <v>959</v>
      </c>
      <c r="D632" s="700"/>
      <c r="E632" s="254">
        <v>0</v>
      </c>
      <c r="F632" s="255"/>
      <c r="G632" s="256"/>
      <c r="H632" s="257"/>
      <c r="I632" s="251"/>
      <c r="J632" s="258"/>
      <c r="K632" s="251"/>
      <c r="M632" s="252" t="s">
        <v>959</v>
      </c>
      <c r="O632" s="241"/>
    </row>
    <row r="633" spans="1:15" ht="12.75">
      <c r="A633" s="250"/>
      <c r="B633" s="253"/>
      <c r="C633" s="699" t="s">
        <v>1037</v>
      </c>
      <c r="D633" s="700"/>
      <c r="E633" s="254">
        <v>4.8</v>
      </c>
      <c r="F633" s="255"/>
      <c r="G633" s="256"/>
      <c r="H633" s="257"/>
      <c r="I633" s="251"/>
      <c r="J633" s="258"/>
      <c r="K633" s="251"/>
      <c r="M633" s="252" t="s">
        <v>1037</v>
      </c>
      <c r="O633" s="241"/>
    </row>
    <row r="634" spans="1:15" ht="12.75">
      <c r="A634" s="250"/>
      <c r="B634" s="253"/>
      <c r="C634" s="699" t="s">
        <v>1038</v>
      </c>
      <c r="D634" s="700"/>
      <c r="E634" s="254">
        <v>2.4</v>
      </c>
      <c r="F634" s="255"/>
      <c r="G634" s="256"/>
      <c r="H634" s="257"/>
      <c r="I634" s="251"/>
      <c r="J634" s="258"/>
      <c r="K634" s="251"/>
      <c r="M634" s="252" t="s">
        <v>1038</v>
      </c>
      <c r="O634" s="241"/>
    </row>
    <row r="635" spans="1:15" ht="12.75">
      <c r="A635" s="250"/>
      <c r="B635" s="253"/>
      <c r="C635" s="699" t="s">
        <v>1039</v>
      </c>
      <c r="D635" s="700"/>
      <c r="E635" s="254">
        <v>218.4</v>
      </c>
      <c r="F635" s="255"/>
      <c r="G635" s="256"/>
      <c r="H635" s="257"/>
      <c r="I635" s="251"/>
      <c r="J635" s="258"/>
      <c r="K635" s="251"/>
      <c r="M635" s="252" t="s">
        <v>1039</v>
      </c>
      <c r="O635" s="241"/>
    </row>
    <row r="636" spans="1:15" ht="12.75">
      <c r="A636" s="250"/>
      <c r="B636" s="253"/>
      <c r="C636" s="699" t="s">
        <v>1040</v>
      </c>
      <c r="D636" s="700"/>
      <c r="E636" s="254">
        <v>12</v>
      </c>
      <c r="F636" s="255"/>
      <c r="G636" s="256"/>
      <c r="H636" s="257"/>
      <c r="I636" s="251"/>
      <c r="J636" s="258"/>
      <c r="K636" s="251"/>
      <c r="M636" s="252" t="s">
        <v>1040</v>
      </c>
      <c r="O636" s="241"/>
    </row>
    <row r="637" spans="1:15" ht="12.75">
      <c r="A637" s="250"/>
      <c r="B637" s="253"/>
      <c r="C637" s="699" t="s">
        <v>1041</v>
      </c>
      <c r="D637" s="700"/>
      <c r="E637" s="254">
        <v>6</v>
      </c>
      <c r="F637" s="255"/>
      <c r="G637" s="256"/>
      <c r="H637" s="257"/>
      <c r="I637" s="251"/>
      <c r="J637" s="258"/>
      <c r="K637" s="251"/>
      <c r="M637" s="252" t="s">
        <v>1041</v>
      </c>
      <c r="O637" s="241"/>
    </row>
    <row r="638" spans="1:15" ht="12.75">
      <c r="A638" s="250"/>
      <c r="B638" s="253"/>
      <c r="C638" s="699" t="s">
        <v>1042</v>
      </c>
      <c r="D638" s="700"/>
      <c r="E638" s="254">
        <v>9.6</v>
      </c>
      <c r="F638" s="255"/>
      <c r="G638" s="256"/>
      <c r="H638" s="257"/>
      <c r="I638" s="251"/>
      <c r="J638" s="258"/>
      <c r="K638" s="251"/>
      <c r="M638" s="252" t="s">
        <v>1042</v>
      </c>
      <c r="O638" s="241"/>
    </row>
    <row r="639" spans="1:15" ht="12.75">
      <c r="A639" s="250"/>
      <c r="B639" s="253"/>
      <c r="C639" s="699" t="s">
        <v>1043</v>
      </c>
      <c r="D639" s="700"/>
      <c r="E639" s="254">
        <v>19.2</v>
      </c>
      <c r="F639" s="255"/>
      <c r="G639" s="256"/>
      <c r="H639" s="257"/>
      <c r="I639" s="251"/>
      <c r="J639" s="258"/>
      <c r="K639" s="251"/>
      <c r="M639" s="252" t="s">
        <v>1043</v>
      </c>
      <c r="O639" s="241"/>
    </row>
    <row r="640" spans="1:15" ht="12.75">
      <c r="A640" s="250"/>
      <c r="B640" s="253"/>
      <c r="C640" s="699" t="s">
        <v>1044</v>
      </c>
      <c r="D640" s="700"/>
      <c r="E640" s="254">
        <v>9.9</v>
      </c>
      <c r="F640" s="255"/>
      <c r="G640" s="256"/>
      <c r="H640" s="257"/>
      <c r="I640" s="251"/>
      <c r="J640" s="258"/>
      <c r="K640" s="251"/>
      <c r="M640" s="252" t="s">
        <v>1044</v>
      </c>
      <c r="O640" s="241"/>
    </row>
    <row r="641" spans="1:15" ht="12.75">
      <c r="A641" s="250"/>
      <c r="B641" s="253"/>
      <c r="C641" s="701" t="s">
        <v>113</v>
      </c>
      <c r="D641" s="700"/>
      <c r="E641" s="279">
        <v>282.29999999999995</v>
      </c>
      <c r="F641" s="255"/>
      <c r="G641" s="256"/>
      <c r="H641" s="257"/>
      <c r="I641" s="251"/>
      <c r="J641" s="258"/>
      <c r="K641" s="251"/>
      <c r="M641" s="252" t="s">
        <v>113</v>
      </c>
      <c r="O641" s="241"/>
    </row>
    <row r="642" spans="1:80" ht="12.75">
      <c r="A642" s="242">
        <v>115</v>
      </c>
      <c r="B642" s="243" t="s">
        <v>761</v>
      </c>
      <c r="C642" s="244" t="s">
        <v>762</v>
      </c>
      <c r="D642" s="245" t="s">
        <v>173</v>
      </c>
      <c r="E642" s="246">
        <v>0.076724</v>
      </c>
      <c r="F642" s="246">
        <v>820</v>
      </c>
      <c r="G642" s="247">
        <f>E642*F642</f>
        <v>62.91368</v>
      </c>
      <c r="H642" s="248">
        <v>0</v>
      </c>
      <c r="I642" s="249">
        <f>E642*H642</f>
        <v>0</v>
      </c>
      <c r="J642" s="248"/>
      <c r="K642" s="249">
        <f>E642*J642</f>
        <v>0</v>
      </c>
      <c r="O642" s="241">
        <v>2</v>
      </c>
      <c r="AA642" s="214">
        <v>7</v>
      </c>
      <c r="AB642" s="214">
        <v>1001</v>
      </c>
      <c r="AC642" s="214">
        <v>5</v>
      </c>
      <c r="AZ642" s="214">
        <v>2</v>
      </c>
      <c r="BA642" s="214">
        <f>IF(AZ642=1,G642,0)</f>
        <v>0</v>
      </c>
      <c r="BB642" s="214">
        <f>IF(AZ642=2,G642,0)</f>
        <v>62.91368</v>
      </c>
      <c r="BC642" s="214">
        <f>IF(AZ642=3,G642,0)</f>
        <v>0</v>
      </c>
      <c r="BD642" s="214">
        <f>IF(AZ642=4,G642,0)</f>
        <v>0</v>
      </c>
      <c r="BE642" s="214">
        <f>IF(AZ642=5,G642,0)</f>
        <v>0</v>
      </c>
      <c r="CA642" s="241">
        <v>7</v>
      </c>
      <c r="CB642" s="241">
        <v>1001</v>
      </c>
    </row>
    <row r="643" spans="1:57" ht="12.75">
      <c r="A643" s="259"/>
      <c r="B643" s="260" t="s">
        <v>96</v>
      </c>
      <c r="C643" s="261" t="s">
        <v>756</v>
      </c>
      <c r="D643" s="262"/>
      <c r="E643" s="263"/>
      <c r="F643" s="264"/>
      <c r="G643" s="265">
        <f>SUM(G617:G642)</f>
        <v>242144.11368</v>
      </c>
      <c r="H643" s="266"/>
      <c r="I643" s="267">
        <f>SUM(I617:I642)</f>
        <v>0.07672400000000001</v>
      </c>
      <c r="J643" s="266"/>
      <c r="K643" s="267">
        <f>SUM(K617:K642)</f>
        <v>0</v>
      </c>
      <c r="O643" s="241">
        <v>4</v>
      </c>
      <c r="BA643" s="268">
        <f>SUM(BA617:BA642)</f>
        <v>0</v>
      </c>
      <c r="BB643" s="268">
        <f>SUM(BB617:BB642)</f>
        <v>242144.11368</v>
      </c>
      <c r="BC643" s="268">
        <f>SUM(BC617:BC642)</f>
        <v>0</v>
      </c>
      <c r="BD643" s="268">
        <f>SUM(BD617:BD642)</f>
        <v>0</v>
      </c>
      <c r="BE643" s="268">
        <f>SUM(BE617:BE642)</f>
        <v>0</v>
      </c>
    </row>
    <row r="644" spans="1:15" ht="12.75">
      <c r="A644" s="231" t="s">
        <v>92</v>
      </c>
      <c r="B644" s="232" t="s">
        <v>763</v>
      </c>
      <c r="C644" s="233" t="s">
        <v>764</v>
      </c>
      <c r="D644" s="234"/>
      <c r="E644" s="235"/>
      <c r="F644" s="235"/>
      <c r="G644" s="236"/>
      <c r="H644" s="237"/>
      <c r="I644" s="238"/>
      <c r="J644" s="239"/>
      <c r="K644" s="240"/>
      <c r="O644" s="241">
        <v>1</v>
      </c>
    </row>
    <row r="645" spans="1:80" ht="22.5">
      <c r="A645" s="242">
        <v>116</v>
      </c>
      <c r="B645" s="243" t="s">
        <v>770</v>
      </c>
      <c r="C645" s="244" t="s">
        <v>771</v>
      </c>
      <c r="D645" s="245" t="s">
        <v>166</v>
      </c>
      <c r="E645" s="246">
        <v>5</v>
      </c>
      <c r="F645" s="246">
        <v>600</v>
      </c>
      <c r="G645" s="247">
        <f>E645*F645</f>
        <v>3000</v>
      </c>
      <c r="H645" s="248">
        <v>0.035</v>
      </c>
      <c r="I645" s="249">
        <f>E645*H645</f>
        <v>0.17500000000000002</v>
      </c>
      <c r="J645" s="248"/>
      <c r="K645" s="249">
        <f>E645*J645</f>
        <v>0</v>
      </c>
      <c r="O645" s="241">
        <v>2</v>
      </c>
      <c r="AA645" s="214">
        <v>12</v>
      </c>
      <c r="AB645" s="214">
        <v>0</v>
      </c>
      <c r="AC645" s="214">
        <v>9</v>
      </c>
      <c r="AZ645" s="214">
        <v>2</v>
      </c>
      <c r="BA645" s="214">
        <f>IF(AZ645=1,G645,0)</f>
        <v>0</v>
      </c>
      <c r="BB645" s="214">
        <f>IF(AZ645=2,G645,0)</f>
        <v>3000</v>
      </c>
      <c r="BC645" s="214">
        <f>IF(AZ645=3,G645,0)</f>
        <v>0</v>
      </c>
      <c r="BD645" s="214">
        <f>IF(AZ645=4,G645,0)</f>
        <v>0</v>
      </c>
      <c r="BE645" s="214">
        <f>IF(AZ645=5,G645,0)</f>
        <v>0</v>
      </c>
      <c r="CA645" s="241">
        <v>12</v>
      </c>
      <c r="CB645" s="241">
        <v>0</v>
      </c>
    </row>
    <row r="646" spans="1:80" ht="22.5">
      <c r="A646" s="242">
        <v>117</v>
      </c>
      <c r="B646" s="243" t="s">
        <v>1124</v>
      </c>
      <c r="C646" s="244" t="s">
        <v>1125</v>
      </c>
      <c r="D646" s="245" t="s">
        <v>106</v>
      </c>
      <c r="E646" s="246">
        <v>11.52</v>
      </c>
      <c r="F646" s="246">
        <v>700</v>
      </c>
      <c r="G646" s="247">
        <f>E646*F646</f>
        <v>8064</v>
      </c>
      <c r="H646" s="248">
        <v>0.0028</v>
      </c>
      <c r="I646" s="249">
        <f>E646*H646</f>
        <v>0.032256</v>
      </c>
      <c r="J646" s="248"/>
      <c r="K646" s="249">
        <f>E646*J646</f>
        <v>0</v>
      </c>
      <c r="O646" s="241">
        <v>2</v>
      </c>
      <c r="AA646" s="214">
        <v>12</v>
      </c>
      <c r="AB646" s="214">
        <v>0</v>
      </c>
      <c r="AC646" s="214">
        <v>192</v>
      </c>
      <c r="AZ646" s="214">
        <v>2</v>
      </c>
      <c r="BA646" s="214">
        <f>IF(AZ646=1,G646,0)</f>
        <v>0</v>
      </c>
      <c r="BB646" s="214">
        <f>IF(AZ646=2,G646,0)</f>
        <v>8064</v>
      </c>
      <c r="BC646" s="214">
        <f>IF(AZ646=3,G646,0)</f>
        <v>0</v>
      </c>
      <c r="BD646" s="214">
        <f>IF(AZ646=4,G646,0)</f>
        <v>0</v>
      </c>
      <c r="BE646" s="214">
        <f>IF(AZ646=5,G646,0)</f>
        <v>0</v>
      </c>
      <c r="CA646" s="241">
        <v>12</v>
      </c>
      <c r="CB646" s="241">
        <v>0</v>
      </c>
    </row>
    <row r="647" spans="1:15" ht="12.75">
      <c r="A647" s="250"/>
      <c r="B647" s="253"/>
      <c r="C647" s="699" t="s">
        <v>1126</v>
      </c>
      <c r="D647" s="700"/>
      <c r="E647" s="254">
        <v>5.76</v>
      </c>
      <c r="F647" s="255"/>
      <c r="G647" s="256"/>
      <c r="H647" s="257"/>
      <c r="I647" s="251"/>
      <c r="J647" s="258"/>
      <c r="K647" s="251"/>
      <c r="M647" s="252" t="s">
        <v>1126</v>
      </c>
      <c r="O647" s="241"/>
    </row>
    <row r="648" spans="1:15" ht="12.75">
      <c r="A648" s="250"/>
      <c r="B648" s="253"/>
      <c r="C648" s="699" t="s">
        <v>1127</v>
      </c>
      <c r="D648" s="700"/>
      <c r="E648" s="254">
        <v>5.76</v>
      </c>
      <c r="F648" s="255"/>
      <c r="G648" s="256"/>
      <c r="H648" s="257"/>
      <c r="I648" s="251"/>
      <c r="J648" s="258"/>
      <c r="K648" s="251"/>
      <c r="M648" s="252" t="s">
        <v>1127</v>
      </c>
      <c r="O648" s="241"/>
    </row>
    <row r="649" spans="1:80" ht="22.5">
      <c r="A649" s="242">
        <v>118</v>
      </c>
      <c r="B649" s="243" t="s">
        <v>1128</v>
      </c>
      <c r="C649" s="244" t="s">
        <v>1129</v>
      </c>
      <c r="D649" s="245" t="s">
        <v>147</v>
      </c>
      <c r="E649" s="246">
        <v>44</v>
      </c>
      <c r="F649" s="246">
        <v>16000</v>
      </c>
      <c r="G649" s="247">
        <f>E649*F649</f>
        <v>704000</v>
      </c>
      <c r="H649" s="248">
        <v>0.0028</v>
      </c>
      <c r="I649" s="249">
        <f>E649*H649</f>
        <v>0.1232</v>
      </c>
      <c r="J649" s="248"/>
      <c r="K649" s="249">
        <f>E649*J649</f>
        <v>0</v>
      </c>
      <c r="O649" s="241">
        <v>2</v>
      </c>
      <c r="AA649" s="214">
        <v>12</v>
      </c>
      <c r="AB649" s="214">
        <v>0</v>
      </c>
      <c r="AC649" s="214">
        <v>175</v>
      </c>
      <c r="AZ649" s="214">
        <v>2</v>
      </c>
      <c r="BA649" s="214">
        <f>IF(AZ649=1,G649,0)</f>
        <v>0</v>
      </c>
      <c r="BB649" s="214">
        <f>IF(AZ649=2,G649,0)</f>
        <v>704000</v>
      </c>
      <c r="BC649" s="214">
        <f>IF(AZ649=3,G649,0)</f>
        <v>0</v>
      </c>
      <c r="BD649" s="214">
        <f>IF(AZ649=4,G649,0)</f>
        <v>0</v>
      </c>
      <c r="BE649" s="214">
        <f>IF(AZ649=5,G649,0)</f>
        <v>0</v>
      </c>
      <c r="CA649" s="241">
        <v>12</v>
      </c>
      <c r="CB649" s="241">
        <v>0</v>
      </c>
    </row>
    <row r="650" spans="1:80" ht="12.75">
      <c r="A650" s="242">
        <v>119</v>
      </c>
      <c r="B650" s="243" t="s">
        <v>797</v>
      </c>
      <c r="C650" s="244" t="s">
        <v>798</v>
      </c>
      <c r="D650" s="245" t="s">
        <v>173</v>
      </c>
      <c r="E650" s="246">
        <v>0.330456</v>
      </c>
      <c r="F650" s="246">
        <v>1029</v>
      </c>
      <c r="G650" s="247">
        <f>E650*F650</f>
        <v>340.03922400000005</v>
      </c>
      <c r="H650" s="248">
        <v>0</v>
      </c>
      <c r="I650" s="249">
        <f>E650*H650</f>
        <v>0</v>
      </c>
      <c r="J650" s="248"/>
      <c r="K650" s="249">
        <f>E650*J650</f>
        <v>0</v>
      </c>
      <c r="O650" s="241">
        <v>2</v>
      </c>
      <c r="AA650" s="214">
        <v>7</v>
      </c>
      <c r="AB650" s="214">
        <v>1001</v>
      </c>
      <c r="AC650" s="214">
        <v>5</v>
      </c>
      <c r="AZ650" s="214">
        <v>2</v>
      </c>
      <c r="BA650" s="214">
        <f>IF(AZ650=1,G650,0)</f>
        <v>0</v>
      </c>
      <c r="BB650" s="214">
        <f>IF(AZ650=2,G650,0)</f>
        <v>340.03922400000005</v>
      </c>
      <c r="BC650" s="214">
        <f>IF(AZ650=3,G650,0)</f>
        <v>0</v>
      </c>
      <c r="BD650" s="214">
        <f>IF(AZ650=4,G650,0)</f>
        <v>0</v>
      </c>
      <c r="BE650" s="214">
        <f>IF(AZ650=5,G650,0)</f>
        <v>0</v>
      </c>
      <c r="CA650" s="241">
        <v>7</v>
      </c>
      <c r="CB650" s="241">
        <v>1001</v>
      </c>
    </row>
    <row r="651" spans="1:57" ht="12.75">
      <c r="A651" s="259"/>
      <c r="B651" s="260" t="s">
        <v>96</v>
      </c>
      <c r="C651" s="261" t="s">
        <v>765</v>
      </c>
      <c r="D651" s="262"/>
      <c r="E651" s="263"/>
      <c r="F651" s="264"/>
      <c r="G651" s="265">
        <f>SUM(G644:G650)</f>
        <v>715404.039224</v>
      </c>
      <c r="H651" s="266"/>
      <c r="I651" s="267">
        <f>SUM(I644:I650)</f>
        <v>0.330456</v>
      </c>
      <c r="J651" s="266"/>
      <c r="K651" s="267">
        <f>SUM(K644:K650)</f>
        <v>0</v>
      </c>
      <c r="O651" s="241">
        <v>4</v>
      </c>
      <c r="BA651" s="268">
        <f>SUM(BA644:BA650)</f>
        <v>0</v>
      </c>
      <c r="BB651" s="268">
        <f>SUM(BB644:BB650)</f>
        <v>715404.039224</v>
      </c>
      <c r="BC651" s="268">
        <f>SUM(BC644:BC650)</f>
        <v>0</v>
      </c>
      <c r="BD651" s="268">
        <f>SUM(BD644:BD650)</f>
        <v>0</v>
      </c>
      <c r="BE651" s="268">
        <f>SUM(BE644:BE650)</f>
        <v>0</v>
      </c>
    </row>
    <row r="652" spans="1:15" ht="12.75">
      <c r="A652" s="231" t="s">
        <v>92</v>
      </c>
      <c r="B652" s="232" t="s">
        <v>799</v>
      </c>
      <c r="C652" s="233" t="s">
        <v>800</v>
      </c>
      <c r="D652" s="234"/>
      <c r="E652" s="235"/>
      <c r="F652" s="235"/>
      <c r="G652" s="236"/>
      <c r="H652" s="237"/>
      <c r="I652" s="238"/>
      <c r="J652" s="239"/>
      <c r="K652" s="240"/>
      <c r="O652" s="241">
        <v>1</v>
      </c>
    </row>
    <row r="653" spans="1:80" ht="22.5">
      <c r="A653" s="242">
        <v>120</v>
      </c>
      <c r="B653" s="243" t="s">
        <v>802</v>
      </c>
      <c r="C653" s="244" t="s">
        <v>803</v>
      </c>
      <c r="D653" s="245" t="s">
        <v>106</v>
      </c>
      <c r="E653" s="246">
        <v>2.4</v>
      </c>
      <c r="F653" s="246">
        <v>5000</v>
      </c>
      <c r="G653" s="247">
        <f>E653*F653</f>
        <v>12000</v>
      </c>
      <c r="H653" s="248">
        <v>0.017</v>
      </c>
      <c r="I653" s="249">
        <f>E653*H653</f>
        <v>0.0408</v>
      </c>
      <c r="J653" s="248"/>
      <c r="K653" s="249">
        <f>E653*J653</f>
        <v>0</v>
      </c>
      <c r="O653" s="241">
        <v>2</v>
      </c>
      <c r="AA653" s="214">
        <v>12</v>
      </c>
      <c r="AB653" s="214">
        <v>0</v>
      </c>
      <c r="AC653" s="214">
        <v>126</v>
      </c>
      <c r="AZ653" s="214">
        <v>2</v>
      </c>
      <c r="BA653" s="214">
        <f>IF(AZ653=1,G653,0)</f>
        <v>0</v>
      </c>
      <c r="BB653" s="214">
        <f>IF(AZ653=2,G653,0)</f>
        <v>12000</v>
      </c>
      <c r="BC653" s="214">
        <f>IF(AZ653=3,G653,0)</f>
        <v>0</v>
      </c>
      <c r="BD653" s="214">
        <f>IF(AZ653=4,G653,0)</f>
        <v>0</v>
      </c>
      <c r="BE653" s="214">
        <f>IF(AZ653=5,G653,0)</f>
        <v>0</v>
      </c>
      <c r="CA653" s="241">
        <v>12</v>
      </c>
      <c r="CB653" s="241">
        <v>0</v>
      </c>
    </row>
    <row r="654" spans="1:15" ht="12.75">
      <c r="A654" s="250"/>
      <c r="B654" s="253"/>
      <c r="C654" s="699" t="s">
        <v>804</v>
      </c>
      <c r="D654" s="700"/>
      <c r="E654" s="254">
        <v>0</v>
      </c>
      <c r="F654" s="255"/>
      <c r="G654" s="256"/>
      <c r="H654" s="257"/>
      <c r="I654" s="251"/>
      <c r="J654" s="258"/>
      <c r="K654" s="251"/>
      <c r="M654" s="252" t="s">
        <v>804</v>
      </c>
      <c r="O654" s="241"/>
    </row>
    <row r="655" spans="1:15" ht="12.75">
      <c r="A655" s="250"/>
      <c r="B655" s="253"/>
      <c r="C655" s="699" t="s">
        <v>805</v>
      </c>
      <c r="D655" s="700"/>
      <c r="E655" s="254">
        <v>0</v>
      </c>
      <c r="F655" s="255"/>
      <c r="G655" s="256"/>
      <c r="H655" s="257"/>
      <c r="I655" s="251"/>
      <c r="J655" s="258"/>
      <c r="K655" s="251"/>
      <c r="M655" s="252" t="s">
        <v>805</v>
      </c>
      <c r="O655" s="241"/>
    </row>
    <row r="656" spans="1:15" ht="12.75">
      <c r="A656" s="250"/>
      <c r="B656" s="253"/>
      <c r="C656" s="699" t="s">
        <v>806</v>
      </c>
      <c r="D656" s="700"/>
      <c r="E656" s="254">
        <v>0</v>
      </c>
      <c r="F656" s="255"/>
      <c r="G656" s="256"/>
      <c r="H656" s="257"/>
      <c r="I656" s="251"/>
      <c r="J656" s="258"/>
      <c r="K656" s="251"/>
      <c r="M656" s="252" t="s">
        <v>806</v>
      </c>
      <c r="O656" s="241"/>
    </row>
    <row r="657" spans="1:15" ht="12.75">
      <c r="A657" s="250"/>
      <c r="B657" s="253"/>
      <c r="C657" s="699" t="s">
        <v>807</v>
      </c>
      <c r="D657" s="700"/>
      <c r="E657" s="254">
        <v>0</v>
      </c>
      <c r="F657" s="255"/>
      <c r="G657" s="256"/>
      <c r="H657" s="257"/>
      <c r="I657" s="251"/>
      <c r="J657" s="258"/>
      <c r="K657" s="251"/>
      <c r="M657" s="252" t="s">
        <v>807</v>
      </c>
      <c r="O657" s="241"/>
    </row>
    <row r="658" spans="1:15" ht="12.75">
      <c r="A658" s="250"/>
      <c r="B658" s="253"/>
      <c r="C658" s="699" t="s">
        <v>808</v>
      </c>
      <c r="D658" s="700"/>
      <c r="E658" s="254">
        <v>0</v>
      </c>
      <c r="F658" s="255"/>
      <c r="G658" s="256"/>
      <c r="H658" s="257"/>
      <c r="I658" s="251"/>
      <c r="J658" s="258"/>
      <c r="K658" s="251"/>
      <c r="M658" s="252" t="s">
        <v>808</v>
      </c>
      <c r="O658" s="241"/>
    </row>
    <row r="659" spans="1:15" ht="12.75">
      <c r="A659" s="250"/>
      <c r="B659" s="253"/>
      <c r="C659" s="699" t="s">
        <v>809</v>
      </c>
      <c r="D659" s="700"/>
      <c r="E659" s="254">
        <v>0</v>
      </c>
      <c r="F659" s="255"/>
      <c r="G659" s="256"/>
      <c r="H659" s="257"/>
      <c r="I659" s="251"/>
      <c r="J659" s="258"/>
      <c r="K659" s="251"/>
      <c r="M659" s="252" t="s">
        <v>809</v>
      </c>
      <c r="O659" s="241"/>
    </row>
    <row r="660" spans="1:15" ht="12.75">
      <c r="A660" s="250"/>
      <c r="B660" s="253"/>
      <c r="C660" s="699" t="s">
        <v>810</v>
      </c>
      <c r="D660" s="700"/>
      <c r="E660" s="254">
        <v>0</v>
      </c>
      <c r="F660" s="255"/>
      <c r="G660" s="256"/>
      <c r="H660" s="257"/>
      <c r="I660" s="251"/>
      <c r="J660" s="258"/>
      <c r="K660" s="251"/>
      <c r="M660" s="252" t="s">
        <v>810</v>
      </c>
      <c r="O660" s="241"/>
    </row>
    <row r="661" spans="1:15" ht="12.75">
      <c r="A661" s="250"/>
      <c r="B661" s="253"/>
      <c r="C661" s="699" t="s">
        <v>811</v>
      </c>
      <c r="D661" s="700"/>
      <c r="E661" s="254">
        <v>0</v>
      </c>
      <c r="F661" s="255"/>
      <c r="G661" s="256"/>
      <c r="H661" s="257"/>
      <c r="I661" s="251"/>
      <c r="J661" s="258"/>
      <c r="K661" s="251"/>
      <c r="M661" s="252" t="s">
        <v>811</v>
      </c>
      <c r="O661" s="241"/>
    </row>
    <row r="662" spans="1:15" ht="12.75">
      <c r="A662" s="250"/>
      <c r="B662" s="253"/>
      <c r="C662" s="699" t="s">
        <v>812</v>
      </c>
      <c r="D662" s="700"/>
      <c r="E662" s="254">
        <v>0</v>
      </c>
      <c r="F662" s="255"/>
      <c r="G662" s="256"/>
      <c r="H662" s="257"/>
      <c r="I662" s="251"/>
      <c r="J662" s="258"/>
      <c r="K662" s="251"/>
      <c r="M662" s="252" t="s">
        <v>812</v>
      </c>
      <c r="O662" s="241"/>
    </row>
    <row r="663" spans="1:15" ht="22.5">
      <c r="A663" s="250"/>
      <c r="B663" s="253"/>
      <c r="C663" s="699" t="s">
        <v>813</v>
      </c>
      <c r="D663" s="700"/>
      <c r="E663" s="254">
        <v>0</v>
      </c>
      <c r="F663" s="255"/>
      <c r="G663" s="256"/>
      <c r="H663" s="257"/>
      <c r="I663" s="251"/>
      <c r="J663" s="258"/>
      <c r="K663" s="251"/>
      <c r="M663" s="252" t="s">
        <v>813</v>
      </c>
      <c r="O663" s="241"/>
    </row>
    <row r="664" spans="1:15" ht="12.75">
      <c r="A664" s="250"/>
      <c r="B664" s="253"/>
      <c r="C664" s="699" t="s">
        <v>1130</v>
      </c>
      <c r="D664" s="700"/>
      <c r="E664" s="254">
        <v>2.4</v>
      </c>
      <c r="F664" s="255"/>
      <c r="G664" s="256"/>
      <c r="H664" s="257"/>
      <c r="I664" s="251"/>
      <c r="J664" s="258"/>
      <c r="K664" s="251"/>
      <c r="M664" s="252" t="s">
        <v>1130</v>
      </c>
      <c r="O664" s="241"/>
    </row>
    <row r="665" spans="1:80" ht="22.5">
      <c r="A665" s="242">
        <v>121</v>
      </c>
      <c r="B665" s="243" t="s">
        <v>814</v>
      </c>
      <c r="C665" s="244" t="s">
        <v>815</v>
      </c>
      <c r="D665" s="245" t="s">
        <v>106</v>
      </c>
      <c r="E665" s="246">
        <v>14.4</v>
      </c>
      <c r="F665" s="246">
        <v>5900</v>
      </c>
      <c r="G665" s="247">
        <f>E665*F665</f>
        <v>84960</v>
      </c>
      <c r="H665" s="248">
        <v>0.017</v>
      </c>
      <c r="I665" s="249">
        <f>E665*H665</f>
        <v>0.24480000000000002</v>
      </c>
      <c r="J665" s="248"/>
      <c r="K665" s="249">
        <f>E665*J665</f>
        <v>0</v>
      </c>
      <c r="O665" s="241">
        <v>2</v>
      </c>
      <c r="AA665" s="214">
        <v>12</v>
      </c>
      <c r="AB665" s="214">
        <v>0</v>
      </c>
      <c r="AC665" s="214">
        <v>127</v>
      </c>
      <c r="AZ665" s="214">
        <v>2</v>
      </c>
      <c r="BA665" s="214">
        <f>IF(AZ665=1,G665,0)</f>
        <v>0</v>
      </c>
      <c r="BB665" s="214">
        <f>IF(AZ665=2,G665,0)</f>
        <v>84960</v>
      </c>
      <c r="BC665" s="214">
        <f>IF(AZ665=3,G665,0)</f>
        <v>0</v>
      </c>
      <c r="BD665" s="214">
        <f>IF(AZ665=4,G665,0)</f>
        <v>0</v>
      </c>
      <c r="BE665" s="214">
        <f>IF(AZ665=5,G665,0)</f>
        <v>0</v>
      </c>
      <c r="CA665" s="241">
        <v>12</v>
      </c>
      <c r="CB665" s="241">
        <v>0</v>
      </c>
    </row>
    <row r="666" spans="1:15" ht="12.75">
      <c r="A666" s="250"/>
      <c r="B666" s="253"/>
      <c r="C666" s="699" t="s">
        <v>804</v>
      </c>
      <c r="D666" s="700"/>
      <c r="E666" s="254">
        <v>0</v>
      </c>
      <c r="F666" s="255"/>
      <c r="G666" s="256"/>
      <c r="H666" s="257"/>
      <c r="I666" s="251"/>
      <c r="J666" s="258"/>
      <c r="K666" s="251"/>
      <c r="M666" s="252" t="s">
        <v>804</v>
      </c>
      <c r="O666" s="241"/>
    </row>
    <row r="667" spans="1:15" ht="12.75">
      <c r="A667" s="250"/>
      <c r="B667" s="253"/>
      <c r="C667" s="699" t="s">
        <v>805</v>
      </c>
      <c r="D667" s="700"/>
      <c r="E667" s="254">
        <v>0</v>
      </c>
      <c r="F667" s="255"/>
      <c r="G667" s="256"/>
      <c r="H667" s="257"/>
      <c r="I667" s="251"/>
      <c r="J667" s="258"/>
      <c r="K667" s="251"/>
      <c r="M667" s="252" t="s">
        <v>805</v>
      </c>
      <c r="O667" s="241"/>
    </row>
    <row r="668" spans="1:15" ht="12.75">
      <c r="A668" s="250"/>
      <c r="B668" s="253"/>
      <c r="C668" s="699" t="s">
        <v>806</v>
      </c>
      <c r="D668" s="700"/>
      <c r="E668" s="254">
        <v>0</v>
      </c>
      <c r="F668" s="255"/>
      <c r="G668" s="256"/>
      <c r="H668" s="257"/>
      <c r="I668" s="251"/>
      <c r="J668" s="258"/>
      <c r="K668" s="251"/>
      <c r="M668" s="252" t="s">
        <v>806</v>
      </c>
      <c r="O668" s="241"/>
    </row>
    <row r="669" spans="1:15" ht="12.75">
      <c r="A669" s="250"/>
      <c r="B669" s="253"/>
      <c r="C669" s="699" t="s">
        <v>807</v>
      </c>
      <c r="D669" s="700"/>
      <c r="E669" s="254">
        <v>0</v>
      </c>
      <c r="F669" s="255"/>
      <c r="G669" s="256"/>
      <c r="H669" s="257"/>
      <c r="I669" s="251"/>
      <c r="J669" s="258"/>
      <c r="K669" s="251"/>
      <c r="M669" s="252" t="s">
        <v>807</v>
      </c>
      <c r="O669" s="241"/>
    </row>
    <row r="670" spans="1:15" ht="12.75">
      <c r="A670" s="250"/>
      <c r="B670" s="253"/>
      <c r="C670" s="699" t="s">
        <v>808</v>
      </c>
      <c r="D670" s="700"/>
      <c r="E670" s="254">
        <v>0</v>
      </c>
      <c r="F670" s="255"/>
      <c r="G670" s="256"/>
      <c r="H670" s="257"/>
      <c r="I670" s="251"/>
      <c r="J670" s="258"/>
      <c r="K670" s="251"/>
      <c r="M670" s="252" t="s">
        <v>808</v>
      </c>
      <c r="O670" s="241"/>
    </row>
    <row r="671" spans="1:15" ht="12.75">
      <c r="A671" s="250"/>
      <c r="B671" s="253"/>
      <c r="C671" s="699" t="s">
        <v>809</v>
      </c>
      <c r="D671" s="700"/>
      <c r="E671" s="254">
        <v>0</v>
      </c>
      <c r="F671" s="255"/>
      <c r="G671" s="256"/>
      <c r="H671" s="257"/>
      <c r="I671" s="251"/>
      <c r="J671" s="258"/>
      <c r="K671" s="251"/>
      <c r="M671" s="252" t="s">
        <v>809</v>
      </c>
      <c r="O671" s="241"/>
    </row>
    <row r="672" spans="1:15" ht="12.75">
      <c r="A672" s="250"/>
      <c r="B672" s="253"/>
      <c r="C672" s="699" t="s">
        <v>810</v>
      </c>
      <c r="D672" s="700"/>
      <c r="E672" s="254">
        <v>0</v>
      </c>
      <c r="F672" s="255"/>
      <c r="G672" s="256"/>
      <c r="H672" s="257"/>
      <c r="I672" s="251"/>
      <c r="J672" s="258"/>
      <c r="K672" s="251"/>
      <c r="M672" s="252" t="s">
        <v>810</v>
      </c>
      <c r="O672" s="241"/>
    </row>
    <row r="673" spans="1:15" ht="12.75">
      <c r="A673" s="250"/>
      <c r="B673" s="253"/>
      <c r="C673" s="699" t="s">
        <v>811</v>
      </c>
      <c r="D673" s="700"/>
      <c r="E673" s="254">
        <v>0</v>
      </c>
      <c r="F673" s="255"/>
      <c r="G673" s="256"/>
      <c r="H673" s="257"/>
      <c r="I673" s="251"/>
      <c r="J673" s="258"/>
      <c r="K673" s="251"/>
      <c r="M673" s="252" t="s">
        <v>811</v>
      </c>
      <c r="O673" s="241"/>
    </row>
    <row r="674" spans="1:15" ht="12.75">
      <c r="A674" s="250"/>
      <c r="B674" s="253"/>
      <c r="C674" s="699" t="s">
        <v>812</v>
      </c>
      <c r="D674" s="700"/>
      <c r="E674" s="254">
        <v>0</v>
      </c>
      <c r="F674" s="255"/>
      <c r="G674" s="256"/>
      <c r="H674" s="257"/>
      <c r="I674" s="251"/>
      <c r="J674" s="258"/>
      <c r="K674" s="251"/>
      <c r="M674" s="252" t="s">
        <v>812</v>
      </c>
      <c r="O674" s="241"/>
    </row>
    <row r="675" spans="1:15" ht="22.5">
      <c r="A675" s="250"/>
      <c r="B675" s="253"/>
      <c r="C675" s="699" t="s">
        <v>813</v>
      </c>
      <c r="D675" s="700"/>
      <c r="E675" s="254">
        <v>0</v>
      </c>
      <c r="F675" s="255"/>
      <c r="G675" s="256"/>
      <c r="H675" s="257"/>
      <c r="I675" s="251"/>
      <c r="J675" s="258"/>
      <c r="K675" s="251"/>
      <c r="M675" s="252" t="s">
        <v>813</v>
      </c>
      <c r="O675" s="241"/>
    </row>
    <row r="676" spans="1:15" ht="12.75">
      <c r="A676" s="250"/>
      <c r="B676" s="253"/>
      <c r="C676" s="699" t="s">
        <v>1131</v>
      </c>
      <c r="D676" s="700"/>
      <c r="E676" s="254">
        <v>14.4</v>
      </c>
      <c r="F676" s="255"/>
      <c r="G676" s="256"/>
      <c r="H676" s="257"/>
      <c r="I676" s="251"/>
      <c r="J676" s="258"/>
      <c r="K676" s="251"/>
      <c r="M676" s="252" t="s">
        <v>1131</v>
      </c>
      <c r="O676" s="241"/>
    </row>
    <row r="677" spans="1:80" ht="22.5">
      <c r="A677" s="242">
        <v>122</v>
      </c>
      <c r="B677" s="243" t="s">
        <v>816</v>
      </c>
      <c r="C677" s="244" t="s">
        <v>817</v>
      </c>
      <c r="D677" s="245" t="s">
        <v>106</v>
      </c>
      <c r="E677" s="246">
        <v>615.42</v>
      </c>
      <c r="F677" s="246">
        <v>6300</v>
      </c>
      <c r="G677" s="247">
        <f>E677*F677</f>
        <v>3877145.9999999995</v>
      </c>
      <c r="H677" s="248">
        <v>0.017</v>
      </c>
      <c r="I677" s="249">
        <f>E677*H677</f>
        <v>10.46214</v>
      </c>
      <c r="J677" s="248"/>
      <c r="K677" s="249">
        <f>E677*J677</f>
        <v>0</v>
      </c>
      <c r="O677" s="241">
        <v>2</v>
      </c>
      <c r="AA677" s="214">
        <v>12</v>
      </c>
      <c r="AB677" s="214">
        <v>0</v>
      </c>
      <c r="AC677" s="214">
        <v>128</v>
      </c>
      <c r="AZ677" s="214">
        <v>2</v>
      </c>
      <c r="BA677" s="214">
        <f>IF(AZ677=1,G677,0)</f>
        <v>0</v>
      </c>
      <c r="BB677" s="214">
        <f>IF(AZ677=2,G677,0)</f>
        <v>3877145.9999999995</v>
      </c>
      <c r="BC677" s="214">
        <f>IF(AZ677=3,G677,0)</f>
        <v>0</v>
      </c>
      <c r="BD677" s="214">
        <f>IF(AZ677=4,G677,0)</f>
        <v>0</v>
      </c>
      <c r="BE677" s="214">
        <f>IF(AZ677=5,G677,0)</f>
        <v>0</v>
      </c>
      <c r="CA677" s="241">
        <v>12</v>
      </c>
      <c r="CB677" s="241">
        <v>0</v>
      </c>
    </row>
    <row r="678" spans="1:15" ht="12.75">
      <c r="A678" s="250"/>
      <c r="B678" s="253"/>
      <c r="C678" s="699" t="s">
        <v>804</v>
      </c>
      <c r="D678" s="700"/>
      <c r="E678" s="254">
        <v>0</v>
      </c>
      <c r="F678" s="255"/>
      <c r="G678" s="256"/>
      <c r="H678" s="257"/>
      <c r="I678" s="251"/>
      <c r="J678" s="258"/>
      <c r="K678" s="251"/>
      <c r="M678" s="252" t="s">
        <v>804</v>
      </c>
      <c r="O678" s="241"/>
    </row>
    <row r="679" spans="1:15" ht="12.75">
      <c r="A679" s="250"/>
      <c r="B679" s="253"/>
      <c r="C679" s="699" t="s">
        <v>805</v>
      </c>
      <c r="D679" s="700"/>
      <c r="E679" s="254">
        <v>0</v>
      </c>
      <c r="F679" s="255"/>
      <c r="G679" s="256"/>
      <c r="H679" s="257"/>
      <c r="I679" s="251"/>
      <c r="J679" s="258"/>
      <c r="K679" s="251"/>
      <c r="M679" s="252" t="s">
        <v>805</v>
      </c>
      <c r="O679" s="241"/>
    </row>
    <row r="680" spans="1:15" ht="12.75">
      <c r="A680" s="250"/>
      <c r="B680" s="253"/>
      <c r="C680" s="699" t="s">
        <v>806</v>
      </c>
      <c r="D680" s="700"/>
      <c r="E680" s="254">
        <v>0</v>
      </c>
      <c r="F680" s="255"/>
      <c r="G680" s="256"/>
      <c r="H680" s="257"/>
      <c r="I680" s="251"/>
      <c r="J680" s="258"/>
      <c r="K680" s="251"/>
      <c r="M680" s="252" t="s">
        <v>806</v>
      </c>
      <c r="O680" s="241"/>
    </row>
    <row r="681" spans="1:15" ht="12.75">
      <c r="A681" s="250"/>
      <c r="B681" s="253"/>
      <c r="C681" s="699" t="s">
        <v>807</v>
      </c>
      <c r="D681" s="700"/>
      <c r="E681" s="254">
        <v>0</v>
      </c>
      <c r="F681" s="255"/>
      <c r="G681" s="256"/>
      <c r="H681" s="257"/>
      <c r="I681" s="251"/>
      <c r="J681" s="258"/>
      <c r="K681" s="251"/>
      <c r="M681" s="252" t="s">
        <v>807</v>
      </c>
      <c r="O681" s="241"/>
    </row>
    <row r="682" spans="1:15" ht="12.75">
      <c r="A682" s="250"/>
      <c r="B682" s="253"/>
      <c r="C682" s="699" t="s">
        <v>808</v>
      </c>
      <c r="D682" s="700"/>
      <c r="E682" s="254">
        <v>0</v>
      </c>
      <c r="F682" s="255"/>
      <c r="G682" s="256"/>
      <c r="H682" s="257"/>
      <c r="I682" s="251"/>
      <c r="J682" s="258"/>
      <c r="K682" s="251"/>
      <c r="M682" s="252" t="s">
        <v>808</v>
      </c>
      <c r="O682" s="241"/>
    </row>
    <row r="683" spans="1:15" ht="12.75">
      <c r="A683" s="250"/>
      <c r="B683" s="253"/>
      <c r="C683" s="699" t="s">
        <v>809</v>
      </c>
      <c r="D683" s="700"/>
      <c r="E683" s="254">
        <v>0</v>
      </c>
      <c r="F683" s="255"/>
      <c r="G683" s="256"/>
      <c r="H683" s="257"/>
      <c r="I683" s="251"/>
      <c r="J683" s="258"/>
      <c r="K683" s="251"/>
      <c r="M683" s="252" t="s">
        <v>809</v>
      </c>
      <c r="O683" s="241"/>
    </row>
    <row r="684" spans="1:15" ht="12.75">
      <c r="A684" s="250"/>
      <c r="B684" s="253"/>
      <c r="C684" s="699" t="s">
        <v>810</v>
      </c>
      <c r="D684" s="700"/>
      <c r="E684" s="254">
        <v>0</v>
      </c>
      <c r="F684" s="255"/>
      <c r="G684" s="256"/>
      <c r="H684" s="257"/>
      <c r="I684" s="251"/>
      <c r="J684" s="258"/>
      <c r="K684" s="251"/>
      <c r="M684" s="252" t="s">
        <v>810</v>
      </c>
      <c r="O684" s="241"/>
    </row>
    <row r="685" spans="1:15" ht="12.75">
      <c r="A685" s="250"/>
      <c r="B685" s="253"/>
      <c r="C685" s="699" t="s">
        <v>811</v>
      </c>
      <c r="D685" s="700"/>
      <c r="E685" s="254">
        <v>0</v>
      </c>
      <c r="F685" s="255"/>
      <c r="G685" s="256"/>
      <c r="H685" s="257"/>
      <c r="I685" s="251"/>
      <c r="J685" s="258"/>
      <c r="K685" s="251"/>
      <c r="M685" s="252" t="s">
        <v>811</v>
      </c>
      <c r="O685" s="241"/>
    </row>
    <row r="686" spans="1:15" ht="12.75">
      <c r="A686" s="250"/>
      <c r="B686" s="253"/>
      <c r="C686" s="699" t="s">
        <v>812</v>
      </c>
      <c r="D686" s="700"/>
      <c r="E686" s="254">
        <v>0</v>
      </c>
      <c r="F686" s="255"/>
      <c r="G686" s="256"/>
      <c r="H686" s="257"/>
      <c r="I686" s="251"/>
      <c r="J686" s="258"/>
      <c r="K686" s="251"/>
      <c r="M686" s="252" t="s">
        <v>812</v>
      </c>
      <c r="O686" s="241"/>
    </row>
    <row r="687" spans="1:15" ht="22.5">
      <c r="A687" s="250"/>
      <c r="B687" s="253"/>
      <c r="C687" s="699" t="s">
        <v>813</v>
      </c>
      <c r="D687" s="700"/>
      <c r="E687" s="254">
        <v>0</v>
      </c>
      <c r="F687" s="255"/>
      <c r="G687" s="256"/>
      <c r="H687" s="257"/>
      <c r="I687" s="251"/>
      <c r="J687" s="258"/>
      <c r="K687" s="251"/>
      <c r="M687" s="252" t="s">
        <v>813</v>
      </c>
      <c r="O687" s="241"/>
    </row>
    <row r="688" spans="1:15" ht="12.75">
      <c r="A688" s="250"/>
      <c r="B688" s="253"/>
      <c r="C688" s="699" t="s">
        <v>1132</v>
      </c>
      <c r="D688" s="700"/>
      <c r="E688" s="254">
        <v>524.16</v>
      </c>
      <c r="F688" s="255"/>
      <c r="G688" s="256"/>
      <c r="H688" s="257"/>
      <c r="I688" s="251"/>
      <c r="J688" s="258"/>
      <c r="K688" s="251"/>
      <c r="M688" s="252" t="s">
        <v>1132</v>
      </c>
      <c r="O688" s="241"/>
    </row>
    <row r="689" spans="1:15" ht="12.75">
      <c r="A689" s="250"/>
      <c r="B689" s="253"/>
      <c r="C689" s="699" t="s">
        <v>1133</v>
      </c>
      <c r="D689" s="700"/>
      <c r="E689" s="254">
        <v>14.4</v>
      </c>
      <c r="F689" s="255"/>
      <c r="G689" s="256"/>
      <c r="H689" s="257"/>
      <c r="I689" s="251"/>
      <c r="J689" s="258"/>
      <c r="K689" s="251"/>
      <c r="M689" s="252" t="s">
        <v>1133</v>
      </c>
      <c r="O689" s="241"/>
    </row>
    <row r="690" spans="1:15" ht="12.75">
      <c r="A690" s="250"/>
      <c r="B690" s="253"/>
      <c r="C690" s="699" t="s">
        <v>1134</v>
      </c>
      <c r="D690" s="700"/>
      <c r="E690" s="254">
        <v>7.2</v>
      </c>
      <c r="F690" s="255"/>
      <c r="G690" s="256"/>
      <c r="H690" s="257"/>
      <c r="I690" s="251"/>
      <c r="J690" s="258"/>
      <c r="K690" s="251"/>
      <c r="M690" s="252" t="s">
        <v>1134</v>
      </c>
      <c r="O690" s="241"/>
    </row>
    <row r="691" spans="1:15" ht="12.75">
      <c r="A691" s="250"/>
      <c r="B691" s="253"/>
      <c r="C691" s="699" t="s">
        <v>1135</v>
      </c>
      <c r="D691" s="700"/>
      <c r="E691" s="254">
        <v>5.76</v>
      </c>
      <c r="F691" s="255"/>
      <c r="G691" s="256"/>
      <c r="H691" s="257"/>
      <c r="I691" s="251"/>
      <c r="J691" s="258"/>
      <c r="K691" s="251"/>
      <c r="M691" s="252" t="s">
        <v>1135</v>
      </c>
      <c r="O691" s="241"/>
    </row>
    <row r="692" spans="1:15" ht="12.75">
      <c r="A692" s="250"/>
      <c r="B692" s="253"/>
      <c r="C692" s="699" t="s">
        <v>1136</v>
      </c>
      <c r="D692" s="700"/>
      <c r="E692" s="254">
        <v>46.08</v>
      </c>
      <c r="F692" s="255"/>
      <c r="G692" s="256"/>
      <c r="H692" s="257"/>
      <c r="I692" s="251"/>
      <c r="J692" s="258"/>
      <c r="K692" s="251"/>
      <c r="M692" s="252" t="s">
        <v>1136</v>
      </c>
      <c r="O692" s="241"/>
    </row>
    <row r="693" spans="1:15" ht="12.75">
      <c r="A693" s="250"/>
      <c r="B693" s="253"/>
      <c r="C693" s="699" t="s">
        <v>1137</v>
      </c>
      <c r="D693" s="700"/>
      <c r="E693" s="254">
        <v>17.82</v>
      </c>
      <c r="F693" s="255"/>
      <c r="G693" s="256"/>
      <c r="H693" s="257"/>
      <c r="I693" s="251"/>
      <c r="J693" s="258"/>
      <c r="K693" s="251"/>
      <c r="M693" s="252" t="s">
        <v>1137</v>
      </c>
      <c r="O693" s="241"/>
    </row>
    <row r="694" spans="1:15" ht="12.75">
      <c r="A694" s="250"/>
      <c r="B694" s="253"/>
      <c r="C694" s="701" t="s">
        <v>113</v>
      </c>
      <c r="D694" s="700"/>
      <c r="E694" s="279">
        <v>615.4200000000001</v>
      </c>
      <c r="F694" s="255"/>
      <c r="G694" s="256"/>
      <c r="H694" s="257"/>
      <c r="I694" s="251"/>
      <c r="J694" s="258"/>
      <c r="K694" s="251"/>
      <c r="M694" s="252" t="s">
        <v>113</v>
      </c>
      <c r="O694" s="241"/>
    </row>
    <row r="695" spans="1:80" ht="22.5">
      <c r="A695" s="242">
        <v>123</v>
      </c>
      <c r="B695" s="243" t="s">
        <v>1138</v>
      </c>
      <c r="C695" s="244" t="s">
        <v>1139</v>
      </c>
      <c r="D695" s="245" t="s">
        <v>106</v>
      </c>
      <c r="E695" s="246">
        <v>7.92</v>
      </c>
      <c r="F695" s="246">
        <v>8300</v>
      </c>
      <c r="G695" s="247">
        <f>E695*F695</f>
        <v>65736</v>
      </c>
      <c r="H695" s="248">
        <v>0.017</v>
      </c>
      <c r="I695" s="249">
        <f>E695*H695</f>
        <v>0.13464</v>
      </c>
      <c r="J695" s="248"/>
      <c r="K695" s="249">
        <f>E695*J695</f>
        <v>0</v>
      </c>
      <c r="O695" s="241">
        <v>2</v>
      </c>
      <c r="AA695" s="214">
        <v>12</v>
      </c>
      <c r="AB695" s="214">
        <v>0</v>
      </c>
      <c r="AC695" s="214">
        <v>148</v>
      </c>
      <c r="AZ695" s="214">
        <v>2</v>
      </c>
      <c r="BA695" s="214">
        <f>IF(AZ695=1,G695,0)</f>
        <v>0</v>
      </c>
      <c r="BB695" s="214">
        <f>IF(AZ695=2,G695,0)</f>
        <v>65736</v>
      </c>
      <c r="BC695" s="214">
        <f>IF(AZ695=3,G695,0)</f>
        <v>0</v>
      </c>
      <c r="BD695" s="214">
        <f>IF(AZ695=4,G695,0)</f>
        <v>0</v>
      </c>
      <c r="BE695" s="214">
        <f>IF(AZ695=5,G695,0)</f>
        <v>0</v>
      </c>
      <c r="CA695" s="241">
        <v>12</v>
      </c>
      <c r="CB695" s="241">
        <v>0</v>
      </c>
    </row>
    <row r="696" spans="1:15" ht="12.75">
      <c r="A696" s="250"/>
      <c r="B696" s="253"/>
      <c r="C696" s="699" t="s">
        <v>1140</v>
      </c>
      <c r="D696" s="700"/>
      <c r="E696" s="254">
        <v>0</v>
      </c>
      <c r="F696" s="255"/>
      <c r="G696" s="256"/>
      <c r="H696" s="257"/>
      <c r="I696" s="251"/>
      <c r="J696" s="258"/>
      <c r="K696" s="251"/>
      <c r="M696" s="252" t="s">
        <v>1140</v>
      </c>
      <c r="O696" s="241"/>
    </row>
    <row r="697" spans="1:15" ht="12.75">
      <c r="A697" s="250"/>
      <c r="B697" s="253"/>
      <c r="C697" s="699" t="s">
        <v>805</v>
      </c>
      <c r="D697" s="700"/>
      <c r="E697" s="254">
        <v>0</v>
      </c>
      <c r="F697" s="255"/>
      <c r="G697" s="256"/>
      <c r="H697" s="257"/>
      <c r="I697" s="251"/>
      <c r="J697" s="258"/>
      <c r="K697" s="251"/>
      <c r="M697" s="252" t="s">
        <v>805</v>
      </c>
      <c r="O697" s="241"/>
    </row>
    <row r="698" spans="1:15" ht="12.75">
      <c r="A698" s="250"/>
      <c r="B698" s="253"/>
      <c r="C698" s="699" t="s">
        <v>807</v>
      </c>
      <c r="D698" s="700"/>
      <c r="E698" s="254">
        <v>0</v>
      </c>
      <c r="F698" s="255"/>
      <c r="G698" s="256"/>
      <c r="H698" s="257"/>
      <c r="I698" s="251"/>
      <c r="J698" s="258"/>
      <c r="K698" s="251"/>
      <c r="M698" s="252" t="s">
        <v>807</v>
      </c>
      <c r="O698" s="241"/>
    </row>
    <row r="699" spans="1:15" ht="12.75">
      <c r="A699" s="250"/>
      <c r="B699" s="253"/>
      <c r="C699" s="699" t="s">
        <v>808</v>
      </c>
      <c r="D699" s="700"/>
      <c r="E699" s="254">
        <v>0</v>
      </c>
      <c r="F699" s="255"/>
      <c r="G699" s="256"/>
      <c r="H699" s="257"/>
      <c r="I699" s="251"/>
      <c r="J699" s="258"/>
      <c r="K699" s="251"/>
      <c r="M699" s="252" t="s">
        <v>808</v>
      </c>
      <c r="O699" s="241"/>
    </row>
    <row r="700" spans="1:15" ht="12.75">
      <c r="A700" s="250"/>
      <c r="B700" s="253"/>
      <c r="C700" s="699" t="s">
        <v>809</v>
      </c>
      <c r="D700" s="700"/>
      <c r="E700" s="254">
        <v>0</v>
      </c>
      <c r="F700" s="255"/>
      <c r="G700" s="256"/>
      <c r="H700" s="257"/>
      <c r="I700" s="251"/>
      <c r="J700" s="258"/>
      <c r="K700" s="251"/>
      <c r="M700" s="252" t="s">
        <v>809</v>
      </c>
      <c r="O700" s="241"/>
    </row>
    <row r="701" spans="1:15" ht="12.75">
      <c r="A701" s="250"/>
      <c r="B701" s="253"/>
      <c r="C701" s="699" t="s">
        <v>810</v>
      </c>
      <c r="D701" s="700"/>
      <c r="E701" s="254">
        <v>0</v>
      </c>
      <c r="F701" s="255"/>
      <c r="G701" s="256"/>
      <c r="H701" s="257"/>
      <c r="I701" s="251"/>
      <c r="J701" s="258"/>
      <c r="K701" s="251"/>
      <c r="M701" s="252" t="s">
        <v>810</v>
      </c>
      <c r="O701" s="241"/>
    </row>
    <row r="702" spans="1:15" ht="12.75">
      <c r="A702" s="250"/>
      <c r="B702" s="253"/>
      <c r="C702" s="699" t="s">
        <v>811</v>
      </c>
      <c r="D702" s="700"/>
      <c r="E702" s="254">
        <v>0</v>
      </c>
      <c r="F702" s="255"/>
      <c r="G702" s="256"/>
      <c r="H702" s="257"/>
      <c r="I702" s="251"/>
      <c r="J702" s="258"/>
      <c r="K702" s="251"/>
      <c r="M702" s="252" t="s">
        <v>811</v>
      </c>
      <c r="O702" s="241"/>
    </row>
    <row r="703" spans="1:15" ht="12.75">
      <c r="A703" s="250"/>
      <c r="B703" s="253"/>
      <c r="C703" s="699" t="s">
        <v>812</v>
      </c>
      <c r="D703" s="700"/>
      <c r="E703" s="254">
        <v>0</v>
      </c>
      <c r="F703" s="255"/>
      <c r="G703" s="256"/>
      <c r="H703" s="257"/>
      <c r="I703" s="251"/>
      <c r="J703" s="258"/>
      <c r="K703" s="251"/>
      <c r="M703" s="252" t="s">
        <v>812</v>
      </c>
      <c r="O703" s="241"/>
    </row>
    <row r="704" spans="1:15" ht="22.5">
      <c r="A704" s="250"/>
      <c r="B704" s="253"/>
      <c r="C704" s="699" t="s">
        <v>813</v>
      </c>
      <c r="D704" s="700"/>
      <c r="E704" s="254">
        <v>0</v>
      </c>
      <c r="F704" s="255"/>
      <c r="G704" s="256"/>
      <c r="H704" s="257"/>
      <c r="I704" s="251"/>
      <c r="J704" s="258"/>
      <c r="K704" s="251"/>
      <c r="M704" s="252" t="s">
        <v>813</v>
      </c>
      <c r="O704" s="241"/>
    </row>
    <row r="705" spans="1:15" ht="12.75">
      <c r="A705" s="250"/>
      <c r="B705" s="253"/>
      <c r="C705" s="699" t="s">
        <v>1141</v>
      </c>
      <c r="D705" s="700"/>
      <c r="E705" s="254">
        <v>7.92</v>
      </c>
      <c r="F705" s="255"/>
      <c r="G705" s="256"/>
      <c r="H705" s="257"/>
      <c r="I705" s="251"/>
      <c r="J705" s="258"/>
      <c r="K705" s="251"/>
      <c r="M705" s="252" t="s">
        <v>1141</v>
      </c>
      <c r="O705" s="241"/>
    </row>
    <row r="706" spans="1:57" ht="12.75">
      <c r="A706" s="259"/>
      <c r="B706" s="260" t="s">
        <v>96</v>
      </c>
      <c r="C706" s="261" t="s">
        <v>801</v>
      </c>
      <c r="D706" s="262"/>
      <c r="E706" s="263"/>
      <c r="F706" s="264"/>
      <c r="G706" s="265">
        <f>SUM(G652:G705)</f>
        <v>4039841.9999999995</v>
      </c>
      <c r="H706" s="266"/>
      <c r="I706" s="267">
        <f>SUM(I652:I705)</f>
        <v>10.88238</v>
      </c>
      <c r="J706" s="266"/>
      <c r="K706" s="267">
        <f>SUM(K652:K705)</f>
        <v>0</v>
      </c>
      <c r="O706" s="241">
        <v>4</v>
      </c>
      <c r="BA706" s="268">
        <f>SUM(BA652:BA705)</f>
        <v>0</v>
      </c>
      <c r="BB706" s="268">
        <f>SUM(BB652:BB705)</f>
        <v>4039841.9999999995</v>
      </c>
      <c r="BC706" s="268">
        <f>SUM(BC652:BC705)</f>
        <v>0</v>
      </c>
      <c r="BD706" s="268">
        <f>SUM(BD652:BD705)</f>
        <v>0</v>
      </c>
      <c r="BE706" s="268">
        <f>SUM(BE652:BE705)</f>
        <v>0</v>
      </c>
    </row>
    <row r="707" spans="1:15" ht="12.75">
      <c r="A707" s="231" t="s">
        <v>92</v>
      </c>
      <c r="B707" s="232" t="s">
        <v>831</v>
      </c>
      <c r="C707" s="233" t="s">
        <v>832</v>
      </c>
      <c r="D707" s="234"/>
      <c r="E707" s="235"/>
      <c r="F707" s="235"/>
      <c r="G707" s="236"/>
      <c r="H707" s="237"/>
      <c r="I707" s="238"/>
      <c r="J707" s="239"/>
      <c r="K707" s="240"/>
      <c r="O707" s="241">
        <v>1</v>
      </c>
    </row>
    <row r="708" spans="1:80" ht="22.5">
      <c r="A708" s="242">
        <v>124</v>
      </c>
      <c r="B708" s="243" t="s">
        <v>834</v>
      </c>
      <c r="C708" s="244" t="s">
        <v>835</v>
      </c>
      <c r="D708" s="245" t="s">
        <v>106</v>
      </c>
      <c r="E708" s="246">
        <v>7</v>
      </c>
      <c r="F708" s="246">
        <v>349.5</v>
      </c>
      <c r="G708" s="247">
        <f>E708*F708</f>
        <v>2446.5</v>
      </c>
      <c r="H708" s="248">
        <v>0.00061</v>
      </c>
      <c r="I708" s="249">
        <f>E708*H708</f>
        <v>0.0042699999999999995</v>
      </c>
      <c r="J708" s="248">
        <v>0</v>
      </c>
      <c r="K708" s="249">
        <f>E708*J708</f>
        <v>0</v>
      </c>
      <c r="O708" s="241">
        <v>2</v>
      </c>
      <c r="AA708" s="214">
        <v>1</v>
      </c>
      <c r="AB708" s="214">
        <v>7</v>
      </c>
      <c r="AC708" s="214">
        <v>7</v>
      </c>
      <c r="AZ708" s="214">
        <v>2</v>
      </c>
      <c r="BA708" s="214">
        <f>IF(AZ708=1,G708,0)</f>
        <v>0</v>
      </c>
      <c r="BB708" s="214">
        <f>IF(AZ708=2,G708,0)</f>
        <v>2446.5</v>
      </c>
      <c r="BC708" s="214">
        <f>IF(AZ708=3,G708,0)</f>
        <v>0</v>
      </c>
      <c r="BD708" s="214">
        <f>IF(AZ708=4,G708,0)</f>
        <v>0</v>
      </c>
      <c r="BE708" s="214">
        <f>IF(AZ708=5,G708,0)</f>
        <v>0</v>
      </c>
      <c r="CA708" s="241">
        <v>1</v>
      </c>
      <c r="CB708" s="241">
        <v>7</v>
      </c>
    </row>
    <row r="709" spans="1:15" ht="12.75">
      <c r="A709" s="250"/>
      <c r="B709" s="253"/>
      <c r="C709" s="699" t="s">
        <v>1142</v>
      </c>
      <c r="D709" s="700"/>
      <c r="E709" s="254">
        <v>5</v>
      </c>
      <c r="F709" s="255"/>
      <c r="G709" s="256"/>
      <c r="H709" s="257"/>
      <c r="I709" s="251"/>
      <c r="J709" s="258"/>
      <c r="K709" s="251"/>
      <c r="M709" s="252" t="s">
        <v>1142</v>
      </c>
      <c r="O709" s="241"/>
    </row>
    <row r="710" spans="1:15" ht="12.75">
      <c r="A710" s="250"/>
      <c r="B710" s="253"/>
      <c r="C710" s="699" t="s">
        <v>1143</v>
      </c>
      <c r="D710" s="700"/>
      <c r="E710" s="254">
        <v>2</v>
      </c>
      <c r="F710" s="255"/>
      <c r="G710" s="256"/>
      <c r="H710" s="257"/>
      <c r="I710" s="251"/>
      <c r="J710" s="258"/>
      <c r="K710" s="251"/>
      <c r="M710" s="252" t="s">
        <v>1143</v>
      </c>
      <c r="O710" s="241"/>
    </row>
    <row r="711" spans="1:57" ht="12.75">
      <c r="A711" s="259"/>
      <c r="B711" s="260" t="s">
        <v>96</v>
      </c>
      <c r="C711" s="261" t="s">
        <v>833</v>
      </c>
      <c r="D711" s="262"/>
      <c r="E711" s="263"/>
      <c r="F711" s="264"/>
      <c r="G711" s="265">
        <f>SUM(G707:G710)</f>
        <v>2446.5</v>
      </c>
      <c r="H711" s="266"/>
      <c r="I711" s="267">
        <f>SUM(I707:I710)</f>
        <v>0.0042699999999999995</v>
      </c>
      <c r="J711" s="266"/>
      <c r="K711" s="267">
        <f>SUM(K707:K710)</f>
        <v>0</v>
      </c>
      <c r="O711" s="241">
        <v>4</v>
      </c>
      <c r="BA711" s="268">
        <f>SUM(BA707:BA710)</f>
        <v>0</v>
      </c>
      <c r="BB711" s="268">
        <f>SUM(BB707:BB710)</f>
        <v>2446.5</v>
      </c>
      <c r="BC711" s="268">
        <f>SUM(BC707:BC710)</f>
        <v>0</v>
      </c>
      <c r="BD711" s="268">
        <f>SUM(BD707:BD710)</f>
        <v>0</v>
      </c>
      <c r="BE711" s="268">
        <f>SUM(BE707:BE710)</f>
        <v>0</v>
      </c>
    </row>
    <row r="712" spans="1:15" ht="12.75">
      <c r="A712" s="231" t="s">
        <v>92</v>
      </c>
      <c r="B712" s="232" t="s">
        <v>838</v>
      </c>
      <c r="C712" s="233" t="s">
        <v>839</v>
      </c>
      <c r="D712" s="234"/>
      <c r="E712" s="235"/>
      <c r="F712" s="235"/>
      <c r="G712" s="236"/>
      <c r="H712" s="237"/>
      <c r="I712" s="238"/>
      <c r="J712" s="239"/>
      <c r="K712" s="240"/>
      <c r="O712" s="241">
        <v>1</v>
      </c>
    </row>
    <row r="713" spans="1:80" ht="12.75">
      <c r="A713" s="242">
        <v>125</v>
      </c>
      <c r="B713" s="243" t="s">
        <v>841</v>
      </c>
      <c r="C713" s="244" t="s">
        <v>842</v>
      </c>
      <c r="D713" s="245" t="s">
        <v>106</v>
      </c>
      <c r="E713" s="246">
        <v>72.325</v>
      </c>
      <c r="F713" s="246">
        <v>17.1</v>
      </c>
      <c r="G713" s="247">
        <f>E713*F713</f>
        <v>1236.7575000000002</v>
      </c>
      <c r="H713" s="248">
        <v>0.00019</v>
      </c>
      <c r="I713" s="249">
        <f>E713*H713</f>
        <v>0.01374175</v>
      </c>
      <c r="J713" s="248">
        <v>0</v>
      </c>
      <c r="K713" s="249">
        <f>E713*J713</f>
        <v>0</v>
      </c>
      <c r="O713" s="241">
        <v>2</v>
      </c>
      <c r="AA713" s="214">
        <v>1</v>
      </c>
      <c r="AB713" s="214">
        <v>7</v>
      </c>
      <c r="AC713" s="214">
        <v>7</v>
      </c>
      <c r="AZ713" s="214">
        <v>2</v>
      </c>
      <c r="BA713" s="214">
        <f>IF(AZ713=1,G713,0)</f>
        <v>0</v>
      </c>
      <c r="BB713" s="214">
        <f>IF(AZ713=2,G713,0)</f>
        <v>1236.7575000000002</v>
      </c>
      <c r="BC713" s="214">
        <f>IF(AZ713=3,G713,0)</f>
        <v>0</v>
      </c>
      <c r="BD713" s="214">
        <f>IF(AZ713=4,G713,0)</f>
        <v>0</v>
      </c>
      <c r="BE713" s="214">
        <f>IF(AZ713=5,G713,0)</f>
        <v>0</v>
      </c>
      <c r="CA713" s="241">
        <v>1</v>
      </c>
      <c r="CB713" s="241">
        <v>7</v>
      </c>
    </row>
    <row r="714" spans="1:15" ht="12.75">
      <c r="A714" s="250"/>
      <c r="B714" s="253"/>
      <c r="C714" s="699" t="s">
        <v>981</v>
      </c>
      <c r="D714" s="700"/>
      <c r="E714" s="254">
        <v>0</v>
      </c>
      <c r="F714" s="255"/>
      <c r="G714" s="256"/>
      <c r="H714" s="257"/>
      <c r="I714" s="251"/>
      <c r="J714" s="258"/>
      <c r="K714" s="251"/>
      <c r="M714" s="252" t="s">
        <v>981</v>
      </c>
      <c r="O714" s="241"/>
    </row>
    <row r="715" spans="1:15" ht="12.75">
      <c r="A715" s="250"/>
      <c r="B715" s="253"/>
      <c r="C715" s="699" t="s">
        <v>982</v>
      </c>
      <c r="D715" s="700"/>
      <c r="E715" s="254">
        <v>29.5</v>
      </c>
      <c r="F715" s="255"/>
      <c r="G715" s="256"/>
      <c r="H715" s="257"/>
      <c r="I715" s="251"/>
      <c r="J715" s="258"/>
      <c r="K715" s="251"/>
      <c r="M715" s="252" t="s">
        <v>982</v>
      </c>
      <c r="O715" s="241"/>
    </row>
    <row r="716" spans="1:15" ht="12.75">
      <c r="A716" s="250"/>
      <c r="B716" s="253"/>
      <c r="C716" s="699" t="s">
        <v>983</v>
      </c>
      <c r="D716" s="700"/>
      <c r="E716" s="254">
        <v>35.4</v>
      </c>
      <c r="F716" s="255"/>
      <c r="G716" s="256"/>
      <c r="H716" s="257"/>
      <c r="I716" s="251"/>
      <c r="J716" s="258"/>
      <c r="K716" s="251"/>
      <c r="M716" s="252" t="s">
        <v>983</v>
      </c>
      <c r="O716" s="241"/>
    </row>
    <row r="717" spans="1:15" ht="12.75">
      <c r="A717" s="250"/>
      <c r="B717" s="253"/>
      <c r="C717" s="701" t="s">
        <v>113</v>
      </c>
      <c r="D717" s="700"/>
      <c r="E717" s="279">
        <v>64.9</v>
      </c>
      <c r="F717" s="255"/>
      <c r="G717" s="256"/>
      <c r="H717" s="257"/>
      <c r="I717" s="251"/>
      <c r="J717" s="258"/>
      <c r="K717" s="251"/>
      <c r="M717" s="252" t="s">
        <v>113</v>
      </c>
      <c r="O717" s="241"/>
    </row>
    <row r="718" spans="1:15" ht="12.75">
      <c r="A718" s="250"/>
      <c r="B718" s="253"/>
      <c r="C718" s="699" t="s">
        <v>941</v>
      </c>
      <c r="D718" s="700"/>
      <c r="E718" s="254">
        <v>7.425</v>
      </c>
      <c r="F718" s="255"/>
      <c r="G718" s="256"/>
      <c r="H718" s="257"/>
      <c r="I718" s="251"/>
      <c r="J718" s="258"/>
      <c r="K718" s="251"/>
      <c r="M718" s="252" t="s">
        <v>941</v>
      </c>
      <c r="O718" s="241"/>
    </row>
    <row r="719" spans="1:80" ht="12.75">
      <c r="A719" s="242">
        <v>126</v>
      </c>
      <c r="B719" s="243" t="s">
        <v>843</v>
      </c>
      <c r="C719" s="244" t="s">
        <v>844</v>
      </c>
      <c r="D719" s="245" t="s">
        <v>106</v>
      </c>
      <c r="E719" s="246">
        <v>72.325</v>
      </c>
      <c r="F719" s="246">
        <v>43.8</v>
      </c>
      <c r="G719" s="247">
        <f>E719*F719</f>
        <v>3167.835</v>
      </c>
      <c r="H719" s="248">
        <v>0.00046</v>
      </c>
      <c r="I719" s="249">
        <f>E719*H719</f>
        <v>0.0332695</v>
      </c>
      <c r="J719" s="248">
        <v>0</v>
      </c>
      <c r="K719" s="249">
        <f>E719*J719</f>
        <v>0</v>
      </c>
      <c r="O719" s="241">
        <v>2</v>
      </c>
      <c r="AA719" s="214">
        <v>1</v>
      </c>
      <c r="AB719" s="214">
        <v>7</v>
      </c>
      <c r="AC719" s="214">
        <v>7</v>
      </c>
      <c r="AZ719" s="214">
        <v>2</v>
      </c>
      <c r="BA719" s="214">
        <f>IF(AZ719=1,G719,0)</f>
        <v>0</v>
      </c>
      <c r="BB719" s="214">
        <f>IF(AZ719=2,G719,0)</f>
        <v>3167.835</v>
      </c>
      <c r="BC719" s="214">
        <f>IF(AZ719=3,G719,0)</f>
        <v>0</v>
      </c>
      <c r="BD719" s="214">
        <f>IF(AZ719=4,G719,0)</f>
        <v>0</v>
      </c>
      <c r="BE719" s="214">
        <f>IF(AZ719=5,G719,0)</f>
        <v>0</v>
      </c>
      <c r="CA719" s="241">
        <v>1</v>
      </c>
      <c r="CB719" s="241">
        <v>7</v>
      </c>
    </row>
    <row r="720" spans="1:15" ht="12.75">
      <c r="A720" s="250"/>
      <c r="B720" s="253"/>
      <c r="C720" s="699" t="s">
        <v>981</v>
      </c>
      <c r="D720" s="700"/>
      <c r="E720" s="254">
        <v>0</v>
      </c>
      <c r="F720" s="255"/>
      <c r="G720" s="256"/>
      <c r="H720" s="257"/>
      <c r="I720" s="251"/>
      <c r="J720" s="258"/>
      <c r="K720" s="251"/>
      <c r="M720" s="252" t="s">
        <v>981</v>
      </c>
      <c r="O720" s="241"/>
    </row>
    <row r="721" spans="1:15" ht="12.75">
      <c r="A721" s="250"/>
      <c r="B721" s="253"/>
      <c r="C721" s="699" t="s">
        <v>982</v>
      </c>
      <c r="D721" s="700"/>
      <c r="E721" s="254">
        <v>29.5</v>
      </c>
      <c r="F721" s="255"/>
      <c r="G721" s="256"/>
      <c r="H721" s="257"/>
      <c r="I721" s="251"/>
      <c r="J721" s="258"/>
      <c r="K721" s="251"/>
      <c r="M721" s="252" t="s">
        <v>982</v>
      </c>
      <c r="O721" s="241"/>
    </row>
    <row r="722" spans="1:15" ht="12.75">
      <c r="A722" s="250"/>
      <c r="B722" s="253"/>
      <c r="C722" s="699" t="s">
        <v>983</v>
      </c>
      <c r="D722" s="700"/>
      <c r="E722" s="254">
        <v>35.4</v>
      </c>
      <c r="F722" s="255"/>
      <c r="G722" s="256"/>
      <c r="H722" s="257"/>
      <c r="I722" s="251"/>
      <c r="J722" s="258"/>
      <c r="K722" s="251"/>
      <c r="M722" s="252" t="s">
        <v>983</v>
      </c>
      <c r="O722" s="241"/>
    </row>
    <row r="723" spans="1:15" ht="12.75">
      <c r="A723" s="250"/>
      <c r="B723" s="253"/>
      <c r="C723" s="701" t="s">
        <v>113</v>
      </c>
      <c r="D723" s="700"/>
      <c r="E723" s="279">
        <v>64.9</v>
      </c>
      <c r="F723" s="255"/>
      <c r="G723" s="256"/>
      <c r="H723" s="257"/>
      <c r="I723" s="251"/>
      <c r="J723" s="258"/>
      <c r="K723" s="251"/>
      <c r="M723" s="252" t="s">
        <v>113</v>
      </c>
      <c r="O723" s="241"/>
    </row>
    <row r="724" spans="1:15" ht="12.75">
      <c r="A724" s="250"/>
      <c r="B724" s="253"/>
      <c r="C724" s="699" t="s">
        <v>941</v>
      </c>
      <c r="D724" s="700"/>
      <c r="E724" s="254">
        <v>7.425</v>
      </c>
      <c r="F724" s="255"/>
      <c r="G724" s="256"/>
      <c r="H724" s="257"/>
      <c r="I724" s="251"/>
      <c r="J724" s="258"/>
      <c r="K724" s="251"/>
      <c r="M724" s="252" t="s">
        <v>941</v>
      </c>
      <c r="O724" s="241"/>
    </row>
    <row r="725" spans="1:80" ht="22.5">
      <c r="A725" s="242">
        <v>127</v>
      </c>
      <c r="B725" s="243" t="s">
        <v>845</v>
      </c>
      <c r="C725" s="244" t="s">
        <v>846</v>
      </c>
      <c r="D725" s="245" t="s">
        <v>106</v>
      </c>
      <c r="E725" s="246">
        <v>1655.808</v>
      </c>
      <c r="F725" s="246">
        <v>69.4</v>
      </c>
      <c r="G725" s="247">
        <f>E725*F725</f>
        <v>114913.0752</v>
      </c>
      <c r="H725" s="248">
        <v>0.00026</v>
      </c>
      <c r="I725" s="249">
        <f>E725*H725</f>
        <v>0.43051007999999996</v>
      </c>
      <c r="J725" s="248">
        <v>0</v>
      </c>
      <c r="K725" s="249">
        <f>E725*J725</f>
        <v>0</v>
      </c>
      <c r="O725" s="241">
        <v>2</v>
      </c>
      <c r="AA725" s="214">
        <v>2</v>
      </c>
      <c r="AB725" s="214">
        <v>7</v>
      </c>
      <c r="AC725" s="214">
        <v>7</v>
      </c>
      <c r="AZ725" s="214">
        <v>2</v>
      </c>
      <c r="BA725" s="214">
        <f>IF(AZ725=1,G725,0)</f>
        <v>0</v>
      </c>
      <c r="BB725" s="214">
        <f>IF(AZ725=2,G725,0)</f>
        <v>114913.0752</v>
      </c>
      <c r="BC725" s="214">
        <f>IF(AZ725=3,G725,0)</f>
        <v>0</v>
      </c>
      <c r="BD725" s="214">
        <f>IF(AZ725=4,G725,0)</f>
        <v>0</v>
      </c>
      <c r="BE725" s="214">
        <f>IF(AZ725=5,G725,0)</f>
        <v>0</v>
      </c>
      <c r="CA725" s="241">
        <v>2</v>
      </c>
      <c r="CB725" s="241">
        <v>7</v>
      </c>
    </row>
    <row r="726" spans="1:15" ht="12.75">
      <c r="A726" s="250"/>
      <c r="B726" s="253"/>
      <c r="C726" s="699" t="s">
        <v>1144</v>
      </c>
      <c r="D726" s="700"/>
      <c r="E726" s="254">
        <v>1504.008</v>
      </c>
      <c r="F726" s="255"/>
      <c r="G726" s="256"/>
      <c r="H726" s="257"/>
      <c r="I726" s="251"/>
      <c r="J726" s="258"/>
      <c r="K726" s="251"/>
      <c r="M726" s="252" t="s">
        <v>1144</v>
      </c>
      <c r="O726" s="241"/>
    </row>
    <row r="727" spans="1:15" ht="12.75">
      <c r="A727" s="250"/>
      <c r="B727" s="253"/>
      <c r="C727" s="699" t="s">
        <v>1145</v>
      </c>
      <c r="D727" s="700"/>
      <c r="E727" s="254">
        <v>151.8</v>
      </c>
      <c r="F727" s="255"/>
      <c r="G727" s="256"/>
      <c r="H727" s="257"/>
      <c r="I727" s="251"/>
      <c r="J727" s="258"/>
      <c r="K727" s="251"/>
      <c r="M727" s="252" t="s">
        <v>1145</v>
      </c>
      <c r="O727" s="241"/>
    </row>
    <row r="728" spans="1:57" ht="12.75">
      <c r="A728" s="259"/>
      <c r="B728" s="260" t="s">
        <v>96</v>
      </c>
      <c r="C728" s="261" t="s">
        <v>840</v>
      </c>
      <c r="D728" s="262"/>
      <c r="E728" s="263"/>
      <c r="F728" s="264"/>
      <c r="G728" s="265">
        <f>SUM(G712:G727)</f>
        <v>119317.6677</v>
      </c>
      <c r="H728" s="266"/>
      <c r="I728" s="267">
        <f>SUM(I712:I727)</f>
        <v>0.47752132999999997</v>
      </c>
      <c r="J728" s="266"/>
      <c r="K728" s="267">
        <f>SUM(K712:K727)</f>
        <v>0</v>
      </c>
      <c r="O728" s="241">
        <v>4</v>
      </c>
      <c r="BA728" s="268">
        <f>SUM(BA712:BA727)</f>
        <v>0</v>
      </c>
      <c r="BB728" s="268">
        <f>SUM(BB712:BB727)</f>
        <v>119317.6677</v>
      </c>
      <c r="BC728" s="268">
        <f>SUM(BC712:BC727)</f>
        <v>0</v>
      </c>
      <c r="BD728" s="268">
        <f>SUM(BD712:BD727)</f>
        <v>0</v>
      </c>
      <c r="BE728" s="268">
        <f>SUM(BE712:BE727)</f>
        <v>0</v>
      </c>
    </row>
    <row r="729" spans="1:15" ht="12.75">
      <c r="A729" s="231" t="s">
        <v>92</v>
      </c>
      <c r="B729" s="232" t="s">
        <v>849</v>
      </c>
      <c r="C729" s="233" t="s">
        <v>850</v>
      </c>
      <c r="D729" s="234"/>
      <c r="E729" s="235"/>
      <c r="F729" s="235"/>
      <c r="G729" s="236"/>
      <c r="H729" s="237"/>
      <c r="I729" s="238"/>
      <c r="J729" s="239"/>
      <c r="K729" s="240"/>
      <c r="O729" s="241">
        <v>1</v>
      </c>
    </row>
    <row r="730" spans="1:80" ht="12.75">
      <c r="A730" s="242">
        <v>128</v>
      </c>
      <c r="B730" s="243" t="s">
        <v>1146</v>
      </c>
      <c r="C730" s="244" t="s">
        <v>1147</v>
      </c>
      <c r="D730" s="245" t="s">
        <v>571</v>
      </c>
      <c r="E730" s="246">
        <v>1</v>
      </c>
      <c r="F730" s="246">
        <f>SUM('SO 02 1 Pol Elektro'!D31)</f>
        <v>0</v>
      </c>
      <c r="G730" s="247">
        <f>E730*F730</f>
        <v>0</v>
      </c>
      <c r="H730" s="248">
        <v>0</v>
      </c>
      <c r="I730" s="249">
        <f>E730*H730</f>
        <v>0</v>
      </c>
      <c r="J730" s="248"/>
      <c r="K730" s="249">
        <f>E730*J730</f>
        <v>0</v>
      </c>
      <c r="O730" s="241">
        <v>2</v>
      </c>
      <c r="AA730" s="214">
        <v>12</v>
      </c>
      <c r="AB730" s="214">
        <v>0</v>
      </c>
      <c r="AC730" s="214">
        <v>198</v>
      </c>
      <c r="AZ730" s="214">
        <v>4</v>
      </c>
      <c r="BA730" s="214">
        <f>IF(AZ730=1,G730,0)</f>
        <v>0</v>
      </c>
      <c r="BB730" s="214">
        <f>IF(AZ730=2,G730,0)</f>
        <v>0</v>
      </c>
      <c r="BC730" s="214">
        <f>IF(AZ730=3,G730,0)</f>
        <v>0</v>
      </c>
      <c r="BD730" s="214">
        <f>IF(AZ730=4,G730,0)</f>
        <v>0</v>
      </c>
      <c r="BE730" s="214">
        <f>IF(AZ730=5,G730,0)</f>
        <v>0</v>
      </c>
      <c r="CA730" s="241">
        <v>12</v>
      </c>
      <c r="CB730" s="241">
        <v>0</v>
      </c>
    </row>
    <row r="731" spans="1:80" ht="12.75">
      <c r="A731" s="242">
        <v>129</v>
      </c>
      <c r="B731" s="243" t="s">
        <v>1148</v>
      </c>
      <c r="C731" s="244" t="s">
        <v>855</v>
      </c>
      <c r="D731" s="245" t="s">
        <v>571</v>
      </c>
      <c r="E731" s="246">
        <v>1</v>
      </c>
      <c r="F731" s="246">
        <f>SUM('SO 02 1 Pol Hrom'!L14)</f>
        <v>0</v>
      </c>
      <c r="G731" s="247">
        <f>E731*F731</f>
        <v>0</v>
      </c>
      <c r="H731" s="248">
        <v>0</v>
      </c>
      <c r="I731" s="249">
        <f>E731*H731</f>
        <v>0</v>
      </c>
      <c r="J731" s="248"/>
      <c r="K731" s="249">
        <f>E731*J731</f>
        <v>0</v>
      </c>
      <c r="O731" s="241">
        <v>2</v>
      </c>
      <c r="AA731" s="214">
        <v>12</v>
      </c>
      <c r="AB731" s="214">
        <v>0</v>
      </c>
      <c r="AC731" s="214">
        <v>196</v>
      </c>
      <c r="AZ731" s="214">
        <v>4</v>
      </c>
      <c r="BA731" s="214">
        <f>IF(AZ731=1,G731,0)</f>
        <v>0</v>
      </c>
      <c r="BB731" s="214">
        <f>IF(AZ731=2,G731,0)</f>
        <v>0</v>
      </c>
      <c r="BC731" s="214">
        <f>IF(AZ731=3,G731,0)</f>
        <v>0</v>
      </c>
      <c r="BD731" s="214">
        <f>IF(AZ731=4,G731,0)</f>
        <v>0</v>
      </c>
      <c r="BE731" s="214">
        <f>IF(AZ731=5,G731,0)</f>
        <v>0</v>
      </c>
      <c r="CA731" s="241">
        <v>12</v>
      </c>
      <c r="CB731" s="241">
        <v>0</v>
      </c>
    </row>
    <row r="732" spans="1:57" ht="12.75">
      <c r="A732" s="259"/>
      <c r="B732" s="260" t="s">
        <v>96</v>
      </c>
      <c r="C732" s="261" t="s">
        <v>851</v>
      </c>
      <c r="D732" s="262"/>
      <c r="E732" s="263"/>
      <c r="F732" s="264"/>
      <c r="G732" s="265">
        <f>SUM(G729:G731)</f>
        <v>0</v>
      </c>
      <c r="H732" s="266"/>
      <c r="I732" s="267">
        <f>SUM(I729:I731)</f>
        <v>0</v>
      </c>
      <c r="J732" s="266"/>
      <c r="K732" s="267">
        <f>SUM(K729:K731)</f>
        <v>0</v>
      </c>
      <c r="O732" s="241">
        <v>4</v>
      </c>
      <c r="BA732" s="268">
        <f>SUM(BA729:BA731)</f>
        <v>0</v>
      </c>
      <c r="BB732" s="268">
        <f>SUM(BB729:BB731)</f>
        <v>0</v>
      </c>
      <c r="BC732" s="268">
        <f>SUM(BC729:BC731)</f>
        <v>0</v>
      </c>
      <c r="BD732" s="268">
        <f>SUM(BD729:BD731)</f>
        <v>0</v>
      </c>
      <c r="BE732" s="268">
        <f>SUM(BE729:BE731)</f>
        <v>0</v>
      </c>
    </row>
    <row r="733" spans="1:15" ht="12.75">
      <c r="A733" s="231" t="s">
        <v>92</v>
      </c>
      <c r="B733" s="232" t="s">
        <v>866</v>
      </c>
      <c r="C733" s="233" t="s">
        <v>867</v>
      </c>
      <c r="D733" s="234"/>
      <c r="E733" s="235"/>
      <c r="F733" s="235"/>
      <c r="G733" s="236"/>
      <c r="H733" s="237"/>
      <c r="I733" s="238"/>
      <c r="J733" s="239"/>
      <c r="K733" s="240"/>
      <c r="O733" s="241">
        <v>1</v>
      </c>
    </row>
    <row r="734" spans="1:80" ht="22.5">
      <c r="A734" s="242">
        <v>130</v>
      </c>
      <c r="B734" s="243" t="s">
        <v>869</v>
      </c>
      <c r="C734" s="244" t="s">
        <v>870</v>
      </c>
      <c r="D734" s="245" t="s">
        <v>106</v>
      </c>
      <c r="E734" s="246">
        <v>0.3925</v>
      </c>
      <c r="F734" s="246">
        <v>4500</v>
      </c>
      <c r="G734" s="247">
        <f>E734*F734</f>
        <v>1766.25</v>
      </c>
      <c r="H734" s="248">
        <v>0</v>
      </c>
      <c r="I734" s="249">
        <f>E734*H734</f>
        <v>0</v>
      </c>
      <c r="J734" s="248">
        <v>0</v>
      </c>
      <c r="K734" s="249">
        <f>E734*J734</f>
        <v>0</v>
      </c>
      <c r="O734" s="241">
        <v>2</v>
      </c>
      <c r="AA734" s="214">
        <v>1</v>
      </c>
      <c r="AB734" s="214">
        <v>9</v>
      </c>
      <c r="AC734" s="214">
        <v>9</v>
      </c>
      <c r="AZ734" s="214">
        <v>4</v>
      </c>
      <c r="BA734" s="214">
        <f>IF(AZ734=1,G734,0)</f>
        <v>0</v>
      </c>
      <c r="BB734" s="214">
        <f>IF(AZ734=2,G734,0)</f>
        <v>0</v>
      </c>
      <c r="BC734" s="214">
        <f>IF(AZ734=3,G734,0)</f>
        <v>0</v>
      </c>
      <c r="BD734" s="214">
        <f>IF(AZ734=4,G734,0)</f>
        <v>1766.25</v>
      </c>
      <c r="BE734" s="214">
        <f>IF(AZ734=5,G734,0)</f>
        <v>0</v>
      </c>
      <c r="CA734" s="241">
        <v>1</v>
      </c>
      <c r="CB734" s="241">
        <v>9</v>
      </c>
    </row>
    <row r="735" spans="1:15" ht="12.75">
      <c r="A735" s="250"/>
      <c r="B735" s="253"/>
      <c r="C735" s="699" t="s">
        <v>1149</v>
      </c>
      <c r="D735" s="700"/>
      <c r="E735" s="254">
        <v>0.3925</v>
      </c>
      <c r="F735" s="255"/>
      <c r="G735" s="256"/>
      <c r="H735" s="257"/>
      <c r="I735" s="251"/>
      <c r="J735" s="258"/>
      <c r="K735" s="251"/>
      <c r="M735" s="252" t="s">
        <v>1149</v>
      </c>
      <c r="O735" s="241"/>
    </row>
    <row r="736" spans="1:80" ht="22.5">
      <c r="A736" s="242">
        <v>131</v>
      </c>
      <c r="B736" s="243" t="s">
        <v>1150</v>
      </c>
      <c r="C736" s="244" t="s">
        <v>1151</v>
      </c>
      <c r="D736" s="245" t="s">
        <v>147</v>
      </c>
      <c r="E736" s="246">
        <v>1</v>
      </c>
      <c r="F736" s="246">
        <v>10000</v>
      </c>
      <c r="G736" s="247">
        <f>E736*F736</f>
        <v>10000</v>
      </c>
      <c r="H736" s="248">
        <v>0</v>
      </c>
      <c r="I736" s="249">
        <f>E736*H736</f>
        <v>0</v>
      </c>
      <c r="J736" s="248">
        <v>0</v>
      </c>
      <c r="K736" s="249">
        <f>E736*J736</f>
        <v>0</v>
      </c>
      <c r="O736" s="241">
        <v>2</v>
      </c>
      <c r="AA736" s="214">
        <v>1</v>
      </c>
      <c r="AB736" s="214">
        <v>9</v>
      </c>
      <c r="AC736" s="214">
        <v>9</v>
      </c>
      <c r="AZ736" s="214">
        <v>4</v>
      </c>
      <c r="BA736" s="214">
        <f>IF(AZ736=1,G736,0)</f>
        <v>0</v>
      </c>
      <c r="BB736" s="214">
        <f>IF(AZ736=2,G736,0)</f>
        <v>0</v>
      </c>
      <c r="BC736" s="214">
        <f>IF(AZ736=3,G736,0)</f>
        <v>0</v>
      </c>
      <c r="BD736" s="214">
        <f>IF(AZ736=4,G736,0)</f>
        <v>10000</v>
      </c>
      <c r="BE736" s="214">
        <f>IF(AZ736=5,G736,0)</f>
        <v>0</v>
      </c>
      <c r="CA736" s="241">
        <v>1</v>
      </c>
      <c r="CB736" s="241">
        <v>9</v>
      </c>
    </row>
    <row r="737" spans="1:80" ht="12.75">
      <c r="A737" s="242">
        <v>132</v>
      </c>
      <c r="B737" s="243" t="s">
        <v>1152</v>
      </c>
      <c r="C737" s="244" t="s">
        <v>1153</v>
      </c>
      <c r="D737" s="245" t="s">
        <v>571</v>
      </c>
      <c r="E737" s="246">
        <v>1</v>
      </c>
      <c r="F737" s="246">
        <f>SUM('SO 02 1 Pol VZT'!F158)</f>
        <v>0</v>
      </c>
      <c r="G737" s="247">
        <f>E737*F737</f>
        <v>0</v>
      </c>
      <c r="H737" s="248">
        <v>0</v>
      </c>
      <c r="I737" s="249">
        <f>E737*H737</f>
        <v>0</v>
      </c>
      <c r="J737" s="248"/>
      <c r="K737" s="249">
        <f>E737*J737</f>
        <v>0</v>
      </c>
      <c r="O737" s="241">
        <v>2</v>
      </c>
      <c r="AA737" s="214">
        <v>12</v>
      </c>
      <c r="AB737" s="214">
        <v>0</v>
      </c>
      <c r="AC737" s="214">
        <v>197</v>
      </c>
      <c r="AZ737" s="214">
        <v>4</v>
      </c>
      <c r="BA737" s="214">
        <f>IF(AZ737=1,G737,0)</f>
        <v>0</v>
      </c>
      <c r="BB737" s="214">
        <f>IF(AZ737=2,G737,0)</f>
        <v>0</v>
      </c>
      <c r="BC737" s="214">
        <f>IF(AZ737=3,G737,0)</f>
        <v>0</v>
      </c>
      <c r="BD737" s="214">
        <f>IF(AZ737=4,G737,0)</f>
        <v>0</v>
      </c>
      <c r="BE737" s="214">
        <f>IF(AZ737=5,G737,0)</f>
        <v>0</v>
      </c>
      <c r="CA737" s="241">
        <v>12</v>
      </c>
      <c r="CB737" s="241">
        <v>0</v>
      </c>
    </row>
    <row r="738" spans="1:57" ht="12.75">
      <c r="A738" s="259"/>
      <c r="B738" s="260" t="s">
        <v>96</v>
      </c>
      <c r="C738" s="261" t="s">
        <v>868</v>
      </c>
      <c r="D738" s="262"/>
      <c r="E738" s="263"/>
      <c r="F738" s="264"/>
      <c r="G738" s="265">
        <f>SUM(G733:G737)</f>
        <v>11766.25</v>
      </c>
      <c r="H738" s="266"/>
      <c r="I738" s="267">
        <f>SUM(I733:I737)</f>
        <v>0</v>
      </c>
      <c r="J738" s="266"/>
      <c r="K738" s="267">
        <f>SUM(K733:K737)</f>
        <v>0</v>
      </c>
      <c r="O738" s="241">
        <v>4</v>
      </c>
      <c r="BA738" s="268">
        <f>SUM(BA733:BA737)</f>
        <v>0</v>
      </c>
      <c r="BB738" s="268">
        <f>SUM(BB733:BB737)</f>
        <v>0</v>
      </c>
      <c r="BC738" s="268">
        <f>SUM(BC733:BC737)</f>
        <v>0</v>
      </c>
      <c r="BD738" s="268">
        <f>SUM(BD733:BD737)</f>
        <v>11766.25</v>
      </c>
      <c r="BE738" s="268">
        <f>SUM(BE733:BE737)</f>
        <v>0</v>
      </c>
    </row>
    <row r="739" spans="1:15" ht="12.75">
      <c r="A739" s="231" t="s">
        <v>92</v>
      </c>
      <c r="B739" s="232" t="s">
        <v>878</v>
      </c>
      <c r="C739" s="233" t="s">
        <v>879</v>
      </c>
      <c r="D739" s="234"/>
      <c r="E739" s="235"/>
      <c r="F739" s="235"/>
      <c r="G739" s="236"/>
      <c r="H739" s="237"/>
      <c r="I739" s="238"/>
      <c r="J739" s="239"/>
      <c r="K739" s="240"/>
      <c r="O739" s="241">
        <v>1</v>
      </c>
    </row>
    <row r="740" spans="1:80" ht="12.75">
      <c r="A740" s="242">
        <v>133</v>
      </c>
      <c r="B740" s="243" t="s">
        <v>881</v>
      </c>
      <c r="C740" s="244" t="s">
        <v>882</v>
      </c>
      <c r="D740" s="245" t="s">
        <v>173</v>
      </c>
      <c r="E740" s="246">
        <v>312.8707232</v>
      </c>
      <c r="F740" s="246">
        <v>246</v>
      </c>
      <c r="G740" s="247">
        <f aca="true" t="shared" si="0" ref="G740:G745">E740*F740</f>
        <v>76966.1979072</v>
      </c>
      <c r="H740" s="248">
        <v>0</v>
      </c>
      <c r="I740" s="249">
        <f aca="true" t="shared" si="1" ref="I740:I745">E740*H740</f>
        <v>0</v>
      </c>
      <c r="J740" s="248"/>
      <c r="K740" s="249">
        <f aca="true" t="shared" si="2" ref="K740:K745">E740*J740</f>
        <v>0</v>
      </c>
      <c r="O740" s="241">
        <v>2</v>
      </c>
      <c r="AA740" s="214">
        <v>8</v>
      </c>
      <c r="AB740" s="214">
        <v>0</v>
      </c>
      <c r="AC740" s="214">
        <v>3</v>
      </c>
      <c r="AZ740" s="214">
        <v>1</v>
      </c>
      <c r="BA740" s="214">
        <f aca="true" t="shared" si="3" ref="BA740:BA745">IF(AZ740=1,G740,0)</f>
        <v>76966.1979072</v>
      </c>
      <c r="BB740" s="214">
        <f aca="true" t="shared" si="4" ref="BB740:BB745">IF(AZ740=2,G740,0)</f>
        <v>0</v>
      </c>
      <c r="BC740" s="214">
        <f aca="true" t="shared" si="5" ref="BC740:BC745">IF(AZ740=3,G740,0)</f>
        <v>0</v>
      </c>
      <c r="BD740" s="214">
        <f aca="true" t="shared" si="6" ref="BD740:BD745">IF(AZ740=4,G740,0)</f>
        <v>0</v>
      </c>
      <c r="BE740" s="214">
        <f aca="true" t="shared" si="7" ref="BE740:BE745">IF(AZ740=5,G740,0)</f>
        <v>0</v>
      </c>
      <c r="CA740" s="241">
        <v>8</v>
      </c>
      <c r="CB740" s="241">
        <v>0</v>
      </c>
    </row>
    <row r="741" spans="1:80" ht="12.75">
      <c r="A741" s="242">
        <v>134</v>
      </c>
      <c r="B741" s="243" t="s">
        <v>883</v>
      </c>
      <c r="C741" s="244" t="s">
        <v>884</v>
      </c>
      <c r="D741" s="245" t="s">
        <v>173</v>
      </c>
      <c r="E741" s="246">
        <v>156.4353616</v>
      </c>
      <c r="F741" s="246">
        <v>209.5</v>
      </c>
      <c r="G741" s="247">
        <f t="shared" si="0"/>
        <v>32773.2082552</v>
      </c>
      <c r="H741" s="248">
        <v>0</v>
      </c>
      <c r="I741" s="249">
        <f t="shared" si="1"/>
        <v>0</v>
      </c>
      <c r="J741" s="248"/>
      <c r="K741" s="249">
        <f t="shared" si="2"/>
        <v>0</v>
      </c>
      <c r="O741" s="241">
        <v>2</v>
      </c>
      <c r="AA741" s="214">
        <v>8</v>
      </c>
      <c r="AB741" s="214">
        <v>0</v>
      </c>
      <c r="AC741" s="214">
        <v>3</v>
      </c>
      <c r="AZ741" s="214">
        <v>1</v>
      </c>
      <c r="BA741" s="214">
        <f t="shared" si="3"/>
        <v>32773.2082552</v>
      </c>
      <c r="BB741" s="214">
        <f t="shared" si="4"/>
        <v>0</v>
      </c>
      <c r="BC741" s="214">
        <f t="shared" si="5"/>
        <v>0</v>
      </c>
      <c r="BD741" s="214">
        <f t="shared" si="6"/>
        <v>0</v>
      </c>
      <c r="BE741" s="214">
        <f t="shared" si="7"/>
        <v>0</v>
      </c>
      <c r="CA741" s="241">
        <v>8</v>
      </c>
      <c r="CB741" s="241">
        <v>0</v>
      </c>
    </row>
    <row r="742" spans="1:80" ht="12.75">
      <c r="A742" s="242">
        <v>135</v>
      </c>
      <c r="B742" s="243" t="s">
        <v>885</v>
      </c>
      <c r="C742" s="244" t="s">
        <v>886</v>
      </c>
      <c r="D742" s="245" t="s">
        <v>173</v>
      </c>
      <c r="E742" s="246">
        <v>625.7414464</v>
      </c>
      <c r="F742" s="246">
        <v>23.3</v>
      </c>
      <c r="G742" s="247">
        <f t="shared" si="0"/>
        <v>14579.77570112</v>
      </c>
      <c r="H742" s="248">
        <v>0</v>
      </c>
      <c r="I742" s="249">
        <f t="shared" si="1"/>
        <v>0</v>
      </c>
      <c r="J742" s="248"/>
      <c r="K742" s="249">
        <f t="shared" si="2"/>
        <v>0</v>
      </c>
      <c r="O742" s="241">
        <v>2</v>
      </c>
      <c r="AA742" s="214">
        <v>8</v>
      </c>
      <c r="AB742" s="214">
        <v>0</v>
      </c>
      <c r="AC742" s="214">
        <v>3</v>
      </c>
      <c r="AZ742" s="214">
        <v>1</v>
      </c>
      <c r="BA742" s="214">
        <f t="shared" si="3"/>
        <v>14579.77570112</v>
      </c>
      <c r="BB742" s="214">
        <f t="shared" si="4"/>
        <v>0</v>
      </c>
      <c r="BC742" s="214">
        <f t="shared" si="5"/>
        <v>0</v>
      </c>
      <c r="BD742" s="214">
        <f t="shared" si="6"/>
        <v>0</v>
      </c>
      <c r="BE742" s="214">
        <f t="shared" si="7"/>
        <v>0</v>
      </c>
      <c r="CA742" s="241">
        <v>8</v>
      </c>
      <c r="CB742" s="241">
        <v>0</v>
      </c>
    </row>
    <row r="743" spans="1:80" ht="12.75">
      <c r="A743" s="242">
        <v>136</v>
      </c>
      <c r="B743" s="243" t="s">
        <v>887</v>
      </c>
      <c r="C743" s="244" t="s">
        <v>888</v>
      </c>
      <c r="D743" s="245" t="s">
        <v>173</v>
      </c>
      <c r="E743" s="246">
        <v>156.4353616</v>
      </c>
      <c r="F743" s="246">
        <v>322</v>
      </c>
      <c r="G743" s="247">
        <f t="shared" si="0"/>
        <v>50372.1864352</v>
      </c>
      <c r="H743" s="248">
        <v>0</v>
      </c>
      <c r="I743" s="249">
        <f t="shared" si="1"/>
        <v>0</v>
      </c>
      <c r="J743" s="248"/>
      <c r="K743" s="249">
        <f t="shared" si="2"/>
        <v>0</v>
      </c>
      <c r="O743" s="241">
        <v>2</v>
      </c>
      <c r="AA743" s="214">
        <v>8</v>
      </c>
      <c r="AB743" s="214">
        <v>0</v>
      </c>
      <c r="AC743" s="214">
        <v>3</v>
      </c>
      <c r="AZ743" s="214">
        <v>1</v>
      </c>
      <c r="BA743" s="214">
        <f t="shared" si="3"/>
        <v>50372.1864352</v>
      </c>
      <c r="BB743" s="214">
        <f t="shared" si="4"/>
        <v>0</v>
      </c>
      <c r="BC743" s="214">
        <f t="shared" si="5"/>
        <v>0</v>
      </c>
      <c r="BD743" s="214">
        <f t="shared" si="6"/>
        <v>0</v>
      </c>
      <c r="BE743" s="214">
        <f t="shared" si="7"/>
        <v>0</v>
      </c>
      <c r="CA743" s="241">
        <v>8</v>
      </c>
      <c r="CB743" s="241">
        <v>0</v>
      </c>
    </row>
    <row r="744" spans="1:80" ht="12.75">
      <c r="A744" s="242">
        <v>137</v>
      </c>
      <c r="B744" s="243" t="s">
        <v>889</v>
      </c>
      <c r="C744" s="244" t="s">
        <v>890</v>
      </c>
      <c r="D744" s="245" t="s">
        <v>173</v>
      </c>
      <c r="E744" s="246">
        <v>625.7414464</v>
      </c>
      <c r="F744" s="246">
        <v>25.7</v>
      </c>
      <c r="G744" s="247">
        <f t="shared" si="0"/>
        <v>16081.555172479999</v>
      </c>
      <c r="H744" s="248">
        <v>0</v>
      </c>
      <c r="I744" s="249">
        <f t="shared" si="1"/>
        <v>0</v>
      </c>
      <c r="J744" s="248"/>
      <c r="K744" s="249">
        <f t="shared" si="2"/>
        <v>0</v>
      </c>
      <c r="O744" s="241">
        <v>2</v>
      </c>
      <c r="AA744" s="214">
        <v>8</v>
      </c>
      <c r="AB744" s="214">
        <v>0</v>
      </c>
      <c r="AC744" s="214">
        <v>3</v>
      </c>
      <c r="AZ744" s="214">
        <v>1</v>
      </c>
      <c r="BA744" s="214">
        <f t="shared" si="3"/>
        <v>16081.555172479999</v>
      </c>
      <c r="BB744" s="214">
        <f t="shared" si="4"/>
        <v>0</v>
      </c>
      <c r="BC744" s="214">
        <f t="shared" si="5"/>
        <v>0</v>
      </c>
      <c r="BD744" s="214">
        <f t="shared" si="6"/>
        <v>0</v>
      </c>
      <c r="BE744" s="214">
        <f t="shared" si="7"/>
        <v>0</v>
      </c>
      <c r="CA744" s="241">
        <v>8</v>
      </c>
      <c r="CB744" s="241">
        <v>0</v>
      </c>
    </row>
    <row r="745" spans="1:80" ht="12.75">
      <c r="A745" s="242">
        <v>138</v>
      </c>
      <c r="B745" s="243" t="s">
        <v>891</v>
      </c>
      <c r="C745" s="244" t="s">
        <v>892</v>
      </c>
      <c r="D745" s="245" t="s">
        <v>173</v>
      </c>
      <c r="E745" s="246">
        <v>156.4353616</v>
      </c>
      <c r="F745" s="246">
        <v>500</v>
      </c>
      <c r="G745" s="247">
        <f t="shared" si="0"/>
        <v>78217.6808</v>
      </c>
      <c r="H745" s="248">
        <v>0</v>
      </c>
      <c r="I745" s="249">
        <f t="shared" si="1"/>
        <v>0</v>
      </c>
      <c r="J745" s="248"/>
      <c r="K745" s="249">
        <f t="shared" si="2"/>
        <v>0</v>
      </c>
      <c r="O745" s="241">
        <v>2</v>
      </c>
      <c r="AA745" s="214">
        <v>8</v>
      </c>
      <c r="AB745" s="214">
        <v>0</v>
      </c>
      <c r="AC745" s="214">
        <v>3</v>
      </c>
      <c r="AZ745" s="214">
        <v>1</v>
      </c>
      <c r="BA745" s="214">
        <f t="shared" si="3"/>
        <v>78217.6808</v>
      </c>
      <c r="BB745" s="214">
        <f t="shared" si="4"/>
        <v>0</v>
      </c>
      <c r="BC745" s="214">
        <f t="shared" si="5"/>
        <v>0</v>
      </c>
      <c r="BD745" s="214">
        <f t="shared" si="6"/>
        <v>0</v>
      </c>
      <c r="BE745" s="214">
        <f t="shared" si="7"/>
        <v>0</v>
      </c>
      <c r="CA745" s="241">
        <v>8</v>
      </c>
      <c r="CB745" s="241">
        <v>0</v>
      </c>
    </row>
    <row r="746" spans="1:57" ht="12.75">
      <c r="A746" s="259"/>
      <c r="B746" s="260" t="s">
        <v>96</v>
      </c>
      <c r="C746" s="261" t="s">
        <v>880</v>
      </c>
      <c r="D746" s="262"/>
      <c r="E746" s="263"/>
      <c r="F746" s="264"/>
      <c r="G746" s="265">
        <f>SUM(G739:G745)</f>
        <v>268990.6042712</v>
      </c>
      <c r="H746" s="266"/>
      <c r="I746" s="267">
        <f>SUM(I739:I745)</f>
        <v>0</v>
      </c>
      <c r="J746" s="266"/>
      <c r="K746" s="267">
        <f>SUM(K739:K745)</f>
        <v>0</v>
      </c>
      <c r="O746" s="241">
        <v>4</v>
      </c>
      <c r="BA746" s="268">
        <f>SUM(BA739:BA745)</f>
        <v>268990.6042712</v>
      </c>
      <c r="BB746" s="268">
        <f>SUM(BB739:BB745)</f>
        <v>0</v>
      </c>
      <c r="BC746" s="268">
        <f>SUM(BC739:BC745)</f>
        <v>0</v>
      </c>
      <c r="BD746" s="268">
        <f>SUM(BD739:BD745)</f>
        <v>0</v>
      </c>
      <c r="BE746" s="268">
        <f>SUM(BE739:BE745)</f>
        <v>0</v>
      </c>
    </row>
    <row r="747" ht="12.75">
      <c r="E747" s="214"/>
    </row>
    <row r="748" ht="12.75">
      <c r="E748" s="214"/>
    </row>
    <row r="749" ht="12.75">
      <c r="E749" s="214"/>
    </row>
    <row r="750" ht="12.75">
      <c r="E750" s="214"/>
    </row>
    <row r="751" ht="12.75">
      <c r="E751" s="214"/>
    </row>
    <row r="752" ht="12.75">
      <c r="E752" s="214"/>
    </row>
    <row r="753" ht="12.75">
      <c r="E753" s="214"/>
    </row>
    <row r="754" ht="12.75">
      <c r="E754" s="214"/>
    </row>
    <row r="755" ht="12.75">
      <c r="E755" s="214"/>
    </row>
    <row r="756" ht="12.75">
      <c r="E756" s="214"/>
    </row>
    <row r="757" ht="12.75">
      <c r="E757" s="214"/>
    </row>
    <row r="758" ht="12.75">
      <c r="E758" s="214"/>
    </row>
    <row r="759" ht="12.75">
      <c r="E759" s="214"/>
    </row>
    <row r="760" ht="12.75">
      <c r="E760" s="214"/>
    </row>
    <row r="761" ht="12.75">
      <c r="E761" s="214"/>
    </row>
    <row r="762" ht="12.75">
      <c r="E762" s="214"/>
    </row>
    <row r="763" ht="12.75">
      <c r="E763" s="214"/>
    </row>
    <row r="764" ht="12.75">
      <c r="E764" s="214"/>
    </row>
    <row r="765" ht="12.75">
      <c r="E765" s="214"/>
    </row>
    <row r="766" ht="12.75">
      <c r="E766" s="214"/>
    </row>
    <row r="767" ht="12.75">
      <c r="E767" s="214"/>
    </row>
    <row r="768" ht="12.75">
      <c r="E768" s="214"/>
    </row>
    <row r="769" ht="12.75">
      <c r="E769" s="214"/>
    </row>
    <row r="770" spans="1:7" ht="12.75">
      <c r="A770" s="258"/>
      <c r="B770" s="258"/>
      <c r="C770" s="258"/>
      <c r="D770" s="258"/>
      <c r="E770" s="258"/>
      <c r="F770" s="258"/>
      <c r="G770" s="258"/>
    </row>
    <row r="771" spans="1:7" ht="12.75">
      <c r="A771" s="258"/>
      <c r="B771" s="258"/>
      <c r="C771" s="258"/>
      <c r="D771" s="258"/>
      <c r="E771" s="258"/>
      <c r="F771" s="258"/>
      <c r="G771" s="258"/>
    </row>
    <row r="772" spans="1:7" ht="12.75">
      <c r="A772" s="258"/>
      <c r="B772" s="258"/>
      <c r="C772" s="258"/>
      <c r="D772" s="258"/>
      <c r="E772" s="258"/>
      <c r="F772" s="258"/>
      <c r="G772" s="258"/>
    </row>
    <row r="773" spans="1:7" ht="12.75">
      <c r="A773" s="258"/>
      <c r="B773" s="258"/>
      <c r="C773" s="258"/>
      <c r="D773" s="258"/>
      <c r="E773" s="258"/>
      <c r="F773" s="258"/>
      <c r="G773" s="258"/>
    </row>
    <row r="774" ht="12.75">
      <c r="E774" s="214"/>
    </row>
    <row r="775" ht="12.75">
      <c r="E775" s="214"/>
    </row>
    <row r="776" ht="12.75">
      <c r="E776" s="214"/>
    </row>
    <row r="777" ht="12.75">
      <c r="E777" s="214"/>
    </row>
    <row r="778" ht="12.75">
      <c r="E778" s="214"/>
    </row>
    <row r="779" ht="12.75">
      <c r="E779" s="214"/>
    </row>
    <row r="780" ht="12.75">
      <c r="E780" s="214"/>
    </row>
    <row r="781" ht="12.75">
      <c r="E781" s="214"/>
    </row>
    <row r="782" ht="12.75">
      <c r="E782" s="214"/>
    </row>
    <row r="783" ht="12.75">
      <c r="E783" s="214"/>
    </row>
    <row r="784" ht="12.75">
      <c r="E784" s="214"/>
    </row>
    <row r="785" ht="12.75">
      <c r="E785" s="214"/>
    </row>
    <row r="786" ht="12.75">
      <c r="E786" s="214"/>
    </row>
    <row r="787" ht="12.75">
      <c r="E787" s="214"/>
    </row>
    <row r="788" ht="12.75">
      <c r="E788" s="214"/>
    </row>
    <row r="789" ht="12.75">
      <c r="E789" s="214"/>
    </row>
    <row r="790" ht="12.75">
      <c r="E790" s="214"/>
    </row>
    <row r="791" ht="12.75">
      <c r="E791" s="214"/>
    </row>
    <row r="792" ht="12.75">
      <c r="E792" s="214"/>
    </row>
    <row r="793" ht="12.75">
      <c r="E793" s="214"/>
    </row>
    <row r="794" ht="12.75">
      <c r="E794" s="214"/>
    </row>
    <row r="795" ht="12.75">
      <c r="E795" s="214"/>
    </row>
    <row r="796" ht="12.75">
      <c r="E796" s="214"/>
    </row>
    <row r="797" ht="12.75">
      <c r="E797" s="214"/>
    </row>
    <row r="798" ht="12.75">
      <c r="E798" s="214"/>
    </row>
    <row r="799" ht="12.75">
      <c r="E799" s="214"/>
    </row>
    <row r="800" ht="12.75">
      <c r="E800" s="214"/>
    </row>
    <row r="801" ht="12.75">
      <c r="E801" s="214"/>
    </row>
    <row r="802" ht="12.75">
      <c r="E802" s="214"/>
    </row>
    <row r="803" ht="12.75">
      <c r="E803" s="214"/>
    </row>
    <row r="804" ht="12.75">
      <c r="E804" s="214"/>
    </row>
    <row r="805" spans="1:2" ht="12.75">
      <c r="A805" s="269"/>
      <c r="B805" s="269"/>
    </row>
    <row r="806" spans="1:7" ht="12.75">
      <c r="A806" s="258"/>
      <c r="B806" s="258"/>
      <c r="C806" s="270"/>
      <c r="D806" s="270"/>
      <c r="E806" s="271"/>
      <c r="F806" s="270"/>
      <c r="G806" s="272"/>
    </row>
    <row r="807" spans="1:7" ht="12.75">
      <c r="A807" s="273"/>
      <c r="B807" s="273"/>
      <c r="C807" s="258"/>
      <c r="D807" s="258"/>
      <c r="E807" s="274"/>
      <c r="F807" s="258"/>
      <c r="G807" s="258"/>
    </row>
    <row r="808" spans="1:7" ht="12.75">
      <c r="A808" s="258"/>
      <c r="B808" s="258"/>
      <c r="C808" s="258"/>
      <c r="D808" s="258"/>
      <c r="E808" s="274"/>
      <c r="F808" s="258"/>
      <c r="G808" s="258"/>
    </row>
    <row r="809" spans="1:7" ht="12.75">
      <c r="A809" s="258"/>
      <c r="B809" s="258"/>
      <c r="C809" s="258"/>
      <c r="D809" s="258"/>
      <c r="E809" s="274"/>
      <c r="F809" s="258"/>
      <c r="G809" s="258"/>
    </row>
    <row r="810" spans="1:7" ht="12.75">
      <c r="A810" s="258"/>
      <c r="B810" s="258"/>
      <c r="C810" s="258"/>
      <c r="D810" s="258"/>
      <c r="E810" s="274"/>
      <c r="F810" s="258"/>
      <c r="G810" s="258"/>
    </row>
    <row r="811" spans="1:7" ht="12.75">
      <c r="A811" s="258"/>
      <c r="B811" s="258"/>
      <c r="C811" s="258"/>
      <c r="D811" s="258"/>
      <c r="E811" s="274"/>
      <c r="F811" s="258"/>
      <c r="G811" s="258"/>
    </row>
    <row r="812" spans="1:7" ht="12.75">
      <c r="A812" s="258"/>
      <c r="B812" s="258"/>
      <c r="C812" s="258"/>
      <c r="D812" s="258"/>
      <c r="E812" s="274"/>
      <c r="F812" s="258"/>
      <c r="G812" s="258"/>
    </row>
    <row r="813" spans="1:7" ht="12.75">
      <c r="A813" s="258"/>
      <c r="B813" s="258"/>
      <c r="C813" s="258"/>
      <c r="D813" s="258"/>
      <c r="E813" s="274"/>
      <c r="F813" s="258"/>
      <c r="G813" s="258"/>
    </row>
    <row r="814" spans="1:7" ht="12.75">
      <c r="A814" s="258"/>
      <c r="B814" s="258"/>
      <c r="C814" s="258"/>
      <c r="D814" s="258"/>
      <c r="E814" s="274"/>
      <c r="F814" s="258"/>
      <c r="G814" s="258"/>
    </row>
    <row r="815" spans="1:7" ht="12.75">
      <c r="A815" s="258"/>
      <c r="B815" s="258"/>
      <c r="C815" s="258"/>
      <c r="D815" s="258"/>
      <c r="E815" s="274"/>
      <c r="F815" s="258"/>
      <c r="G815" s="258"/>
    </row>
    <row r="816" spans="1:7" ht="12.75">
      <c r="A816" s="258"/>
      <c r="B816" s="258"/>
      <c r="C816" s="258"/>
      <c r="D816" s="258"/>
      <c r="E816" s="274"/>
      <c r="F816" s="258"/>
      <c r="G816" s="258"/>
    </row>
    <row r="817" spans="1:7" ht="12.75">
      <c r="A817" s="258"/>
      <c r="B817" s="258"/>
      <c r="C817" s="258"/>
      <c r="D817" s="258"/>
      <c r="E817" s="274"/>
      <c r="F817" s="258"/>
      <c r="G817" s="258"/>
    </row>
    <row r="818" spans="1:7" ht="12.75">
      <c r="A818" s="258"/>
      <c r="B818" s="258"/>
      <c r="C818" s="258"/>
      <c r="D818" s="258"/>
      <c r="E818" s="274"/>
      <c r="F818" s="258"/>
      <c r="G818" s="258"/>
    </row>
    <row r="819" spans="1:7" ht="12.75">
      <c r="A819" s="258"/>
      <c r="B819" s="258"/>
      <c r="C819" s="258"/>
      <c r="D819" s="258"/>
      <c r="E819" s="274"/>
      <c r="F819" s="258"/>
      <c r="G819" s="258"/>
    </row>
  </sheetData>
  <mergeCells count="548">
    <mergeCell ref="A1:G1"/>
    <mergeCell ref="A3:B3"/>
    <mergeCell ref="A4:B4"/>
    <mergeCell ref="E4:G4"/>
    <mergeCell ref="C9:D9"/>
    <mergeCell ref="C10:D10"/>
    <mergeCell ref="C11:D11"/>
    <mergeCell ref="C13:D13"/>
    <mergeCell ref="C22:D22"/>
    <mergeCell ref="C23:D23"/>
    <mergeCell ref="C25:D25"/>
    <mergeCell ref="C26:D26"/>
    <mergeCell ref="C27:D27"/>
    <mergeCell ref="C29:D29"/>
    <mergeCell ref="C14:D14"/>
    <mergeCell ref="C15:D15"/>
    <mergeCell ref="C17:D17"/>
    <mergeCell ref="C18:D18"/>
    <mergeCell ref="C19:D19"/>
    <mergeCell ref="C21:D21"/>
    <mergeCell ref="C37:D37"/>
    <mergeCell ref="C39:D39"/>
    <mergeCell ref="C40:D40"/>
    <mergeCell ref="C41:D41"/>
    <mergeCell ref="C42:D42"/>
    <mergeCell ref="C43:D43"/>
    <mergeCell ref="C30:D30"/>
    <mergeCell ref="C31:D31"/>
    <mergeCell ref="C33:D33"/>
    <mergeCell ref="C34:D34"/>
    <mergeCell ref="C35:D35"/>
    <mergeCell ref="C36:D36"/>
    <mergeCell ref="C52:D52"/>
    <mergeCell ref="C53:D53"/>
    <mergeCell ref="C54:D54"/>
    <mergeCell ref="C55:D55"/>
    <mergeCell ref="C57:D57"/>
    <mergeCell ref="C58:D58"/>
    <mergeCell ref="C45:D45"/>
    <mergeCell ref="C46:D46"/>
    <mergeCell ref="C47:D47"/>
    <mergeCell ref="C48:D48"/>
    <mergeCell ref="C49:D49"/>
    <mergeCell ref="C51:D51"/>
    <mergeCell ref="C66:D66"/>
    <mergeCell ref="C67:D67"/>
    <mergeCell ref="C69:D69"/>
    <mergeCell ref="C70:D70"/>
    <mergeCell ref="C71:D71"/>
    <mergeCell ref="C59:D59"/>
    <mergeCell ref="C60:D60"/>
    <mergeCell ref="C61:D61"/>
    <mergeCell ref="C63:D63"/>
    <mergeCell ref="C64:D64"/>
    <mergeCell ref="C65:D65"/>
    <mergeCell ref="C87:D87"/>
    <mergeCell ref="C88:D88"/>
    <mergeCell ref="C89:D89"/>
    <mergeCell ref="C90:D90"/>
    <mergeCell ref="C91:D91"/>
    <mergeCell ref="C92:D92"/>
    <mergeCell ref="C75:D75"/>
    <mergeCell ref="C79:D79"/>
    <mergeCell ref="C81:D81"/>
    <mergeCell ref="C82:D82"/>
    <mergeCell ref="C84:D84"/>
    <mergeCell ref="C85:D85"/>
    <mergeCell ref="C86:D86"/>
    <mergeCell ref="C101:D101"/>
    <mergeCell ref="C102:D102"/>
    <mergeCell ref="C103:D103"/>
    <mergeCell ref="C104:D104"/>
    <mergeCell ref="C105:D105"/>
    <mergeCell ref="C106:D106"/>
    <mergeCell ref="C93:D93"/>
    <mergeCell ref="C94:D94"/>
    <mergeCell ref="C95:D95"/>
    <mergeCell ref="C96:D96"/>
    <mergeCell ref="C98:D98"/>
    <mergeCell ref="C100:D100"/>
    <mergeCell ref="C113:D113"/>
    <mergeCell ref="C119:D119"/>
    <mergeCell ref="C120:D120"/>
    <mergeCell ref="C121:D121"/>
    <mergeCell ref="C107:D107"/>
    <mergeCell ref="C108:D108"/>
    <mergeCell ref="C109:D109"/>
    <mergeCell ref="C110:D110"/>
    <mergeCell ref="C111:D111"/>
    <mergeCell ref="C112:D112"/>
    <mergeCell ref="C135:D135"/>
    <mergeCell ref="C137:D137"/>
    <mergeCell ref="C138:D138"/>
    <mergeCell ref="C139:D139"/>
    <mergeCell ref="C141:D141"/>
    <mergeCell ref="C142:D142"/>
    <mergeCell ref="C125:D125"/>
    <mergeCell ref="C126:D126"/>
    <mergeCell ref="C127:D127"/>
    <mergeCell ref="C129:D129"/>
    <mergeCell ref="C130:D130"/>
    <mergeCell ref="C131:D131"/>
    <mergeCell ref="C133:D133"/>
    <mergeCell ref="C134:D134"/>
    <mergeCell ref="C154:D154"/>
    <mergeCell ref="C155:D155"/>
    <mergeCell ref="C156:D156"/>
    <mergeCell ref="C157:D157"/>
    <mergeCell ref="C158:D158"/>
    <mergeCell ref="C159:D159"/>
    <mergeCell ref="C143:D143"/>
    <mergeCell ref="C147:D147"/>
    <mergeCell ref="C148:D148"/>
    <mergeCell ref="C149:D149"/>
    <mergeCell ref="C150:D150"/>
    <mergeCell ref="C151:D151"/>
    <mergeCell ref="C152:D152"/>
    <mergeCell ref="C153:D153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82:D182"/>
    <mergeCell ref="C183:D183"/>
    <mergeCell ref="C184:D184"/>
    <mergeCell ref="C185:D185"/>
    <mergeCell ref="C186:D186"/>
    <mergeCell ref="C187:D187"/>
    <mergeCell ref="C173:D173"/>
    <mergeCell ref="C175:D175"/>
    <mergeCell ref="C176:D176"/>
    <mergeCell ref="C177:D177"/>
    <mergeCell ref="C178:D178"/>
    <mergeCell ref="C181:D181"/>
    <mergeCell ref="C195:D195"/>
    <mergeCell ref="C196:D196"/>
    <mergeCell ref="C198:D198"/>
    <mergeCell ref="C199:D199"/>
    <mergeCell ref="C202:D202"/>
    <mergeCell ref="C203:D203"/>
    <mergeCell ref="C188:D188"/>
    <mergeCell ref="C189:D189"/>
    <mergeCell ref="C190:D190"/>
    <mergeCell ref="C191:D191"/>
    <mergeCell ref="C192:D192"/>
    <mergeCell ref="C193:D193"/>
    <mergeCell ref="C210:D210"/>
    <mergeCell ref="C211:D211"/>
    <mergeCell ref="C212:D212"/>
    <mergeCell ref="C213:D213"/>
    <mergeCell ref="C214:D214"/>
    <mergeCell ref="C216:D216"/>
    <mergeCell ref="C204:D204"/>
    <mergeCell ref="C205:D205"/>
    <mergeCell ref="C206:D206"/>
    <mergeCell ref="C207:D207"/>
    <mergeCell ref="C208:D208"/>
    <mergeCell ref="C209:D209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42:D242"/>
    <mergeCell ref="C243:D243"/>
    <mergeCell ref="C245:D245"/>
    <mergeCell ref="C246:D246"/>
    <mergeCell ref="C248:D248"/>
    <mergeCell ref="C249:D249"/>
    <mergeCell ref="C232:D232"/>
    <mergeCell ref="C233:D233"/>
    <mergeCell ref="C234:D234"/>
    <mergeCell ref="C235:D235"/>
    <mergeCell ref="C237:D237"/>
    <mergeCell ref="C238:D238"/>
    <mergeCell ref="C239:D239"/>
    <mergeCell ref="C240:D240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68:D268"/>
    <mergeCell ref="C269:D269"/>
    <mergeCell ref="C271:D271"/>
    <mergeCell ref="C273:D273"/>
    <mergeCell ref="C274:D274"/>
    <mergeCell ref="C275:D275"/>
    <mergeCell ref="C262:D262"/>
    <mergeCell ref="C263:D263"/>
    <mergeCell ref="C264:D264"/>
    <mergeCell ref="C265:D265"/>
    <mergeCell ref="C266:D266"/>
    <mergeCell ref="C267:D267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8:D278"/>
    <mergeCell ref="C279:D279"/>
    <mergeCell ref="C280:D280"/>
    <mergeCell ref="C281:D281"/>
    <mergeCell ref="C295:D295"/>
    <mergeCell ref="C296:D296"/>
    <mergeCell ref="C298:D298"/>
    <mergeCell ref="C299:D299"/>
    <mergeCell ref="C300:D300"/>
    <mergeCell ref="C301:D301"/>
    <mergeCell ref="C289:D289"/>
    <mergeCell ref="C290:D290"/>
    <mergeCell ref="C291:D291"/>
    <mergeCell ref="C292:D292"/>
    <mergeCell ref="C293:D293"/>
    <mergeCell ref="C294:D294"/>
    <mergeCell ref="C308:D308"/>
    <mergeCell ref="C309:D309"/>
    <mergeCell ref="C311:D311"/>
    <mergeCell ref="C312:D312"/>
    <mergeCell ref="C314:D314"/>
    <mergeCell ref="C315:D315"/>
    <mergeCell ref="C302:D302"/>
    <mergeCell ref="C303:D303"/>
    <mergeCell ref="C304:D304"/>
    <mergeCell ref="C305:D305"/>
    <mergeCell ref="C306:D306"/>
    <mergeCell ref="C307:D307"/>
    <mergeCell ref="C325:D325"/>
    <mergeCell ref="C326:D326"/>
    <mergeCell ref="C327:D327"/>
    <mergeCell ref="C328:D328"/>
    <mergeCell ref="C329:D329"/>
    <mergeCell ref="C330:D330"/>
    <mergeCell ref="C317:D317"/>
    <mergeCell ref="C318:D318"/>
    <mergeCell ref="C320:D320"/>
    <mergeCell ref="C322:D322"/>
    <mergeCell ref="C323:D323"/>
    <mergeCell ref="C324:D324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5:D335"/>
    <mergeCell ref="C336:D336"/>
    <mergeCell ref="C337:D337"/>
    <mergeCell ref="C351:D351"/>
    <mergeCell ref="C352:D352"/>
    <mergeCell ref="C353:D353"/>
    <mergeCell ref="C371:D371"/>
    <mergeCell ref="C372:D372"/>
    <mergeCell ref="C374:D374"/>
    <mergeCell ref="C344:D344"/>
    <mergeCell ref="C345:D345"/>
    <mergeCell ref="C346:D346"/>
    <mergeCell ref="C348:D348"/>
    <mergeCell ref="C349:D349"/>
    <mergeCell ref="C350:D350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86:D386"/>
    <mergeCell ref="C387:D387"/>
    <mergeCell ref="C391:D391"/>
    <mergeCell ref="C392:D392"/>
    <mergeCell ref="C393:D393"/>
    <mergeCell ref="C394:D394"/>
    <mergeCell ref="C395:D395"/>
    <mergeCell ref="C396:D396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406:D406"/>
    <mergeCell ref="C409:D409"/>
    <mergeCell ref="C417:D417"/>
    <mergeCell ref="C432:D432"/>
    <mergeCell ref="C433:D433"/>
    <mergeCell ref="C434:D434"/>
    <mergeCell ref="C435:D435"/>
    <mergeCell ref="C398:D398"/>
    <mergeCell ref="C401:D401"/>
    <mergeCell ref="C402:D402"/>
    <mergeCell ref="C403:D403"/>
    <mergeCell ref="C404:D404"/>
    <mergeCell ref="C405:D405"/>
    <mergeCell ref="C436:D436"/>
    <mergeCell ref="C437:D437"/>
    <mergeCell ref="C438:D438"/>
    <mergeCell ref="C439:D439"/>
    <mergeCell ref="C440:D440"/>
    <mergeCell ref="C441:D441"/>
    <mergeCell ref="C421:D421"/>
    <mergeCell ref="C422:D422"/>
    <mergeCell ref="C423:D423"/>
    <mergeCell ref="C424:D424"/>
    <mergeCell ref="C426:D426"/>
    <mergeCell ref="C427:D427"/>
    <mergeCell ref="C428:D428"/>
    <mergeCell ref="C429:D429"/>
    <mergeCell ref="C431:D431"/>
    <mergeCell ref="C456:D456"/>
    <mergeCell ref="C457:D457"/>
    <mergeCell ref="C459:D459"/>
    <mergeCell ref="C460:D460"/>
    <mergeCell ref="C462:D462"/>
    <mergeCell ref="C463:D463"/>
    <mergeCell ref="C442:D442"/>
    <mergeCell ref="C443:D443"/>
    <mergeCell ref="C447:D447"/>
    <mergeCell ref="C448:D448"/>
    <mergeCell ref="C450:D450"/>
    <mergeCell ref="C451:D451"/>
    <mergeCell ref="C453:D453"/>
    <mergeCell ref="C454:D454"/>
    <mergeCell ref="C475:D475"/>
    <mergeCell ref="C482:D482"/>
    <mergeCell ref="C483:D483"/>
    <mergeCell ref="C484:D484"/>
    <mergeCell ref="C485:D485"/>
    <mergeCell ref="C487:D487"/>
    <mergeCell ref="C465:D465"/>
    <mergeCell ref="C467:D467"/>
    <mergeCell ref="C469:D469"/>
    <mergeCell ref="C470:D470"/>
    <mergeCell ref="C472:D472"/>
    <mergeCell ref="C474:D474"/>
    <mergeCell ref="C488:D488"/>
    <mergeCell ref="C489:D489"/>
    <mergeCell ref="C490:D490"/>
    <mergeCell ref="C491:D491"/>
    <mergeCell ref="C492:D492"/>
    <mergeCell ref="C507:D507"/>
    <mergeCell ref="C508:D508"/>
    <mergeCell ref="C509:D509"/>
    <mergeCell ref="C510:D510"/>
    <mergeCell ref="C511:D511"/>
    <mergeCell ref="C512:D512"/>
    <mergeCell ref="C513:D513"/>
    <mergeCell ref="C515:D515"/>
    <mergeCell ref="C516:D516"/>
    <mergeCell ref="C517:D517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6:D506"/>
    <mergeCell ref="C525:D525"/>
    <mergeCell ref="C526:D526"/>
    <mergeCell ref="C527:D527"/>
    <mergeCell ref="C528:D528"/>
    <mergeCell ref="C529:D529"/>
    <mergeCell ref="C530:D530"/>
    <mergeCell ref="C518:D518"/>
    <mergeCell ref="C519:D519"/>
    <mergeCell ref="C520:D520"/>
    <mergeCell ref="C521:D521"/>
    <mergeCell ref="C522:D522"/>
    <mergeCell ref="C524:D524"/>
    <mergeCell ref="C540:D540"/>
    <mergeCell ref="C542:D542"/>
    <mergeCell ref="C543:D543"/>
    <mergeCell ref="C544:D544"/>
    <mergeCell ref="C545:D545"/>
    <mergeCell ref="C546:D546"/>
    <mergeCell ref="C531:D531"/>
    <mergeCell ref="C533:D533"/>
    <mergeCell ref="C534:D534"/>
    <mergeCell ref="C536:D536"/>
    <mergeCell ref="C537:D537"/>
    <mergeCell ref="C539:D539"/>
    <mergeCell ref="C556:D556"/>
    <mergeCell ref="C557:D557"/>
    <mergeCell ref="C558:D558"/>
    <mergeCell ref="C559:D559"/>
    <mergeCell ref="C560:D560"/>
    <mergeCell ref="C561:D561"/>
    <mergeCell ref="C547:D547"/>
    <mergeCell ref="C548:D548"/>
    <mergeCell ref="C549:D549"/>
    <mergeCell ref="C552:D552"/>
    <mergeCell ref="C554:D554"/>
    <mergeCell ref="C555:D555"/>
    <mergeCell ref="C574:D574"/>
    <mergeCell ref="C575:D575"/>
    <mergeCell ref="C577:D577"/>
    <mergeCell ref="C578:D578"/>
    <mergeCell ref="C579:D579"/>
    <mergeCell ref="C580:D580"/>
    <mergeCell ref="C562:D562"/>
    <mergeCell ref="C563:D563"/>
    <mergeCell ref="C568:D568"/>
    <mergeCell ref="C569:D569"/>
    <mergeCell ref="C570:D570"/>
    <mergeCell ref="C571:D571"/>
    <mergeCell ref="C572:D572"/>
    <mergeCell ref="C573:D573"/>
    <mergeCell ref="C594:D594"/>
    <mergeCell ref="C599:D599"/>
    <mergeCell ref="C600:D600"/>
    <mergeCell ref="C602:D602"/>
    <mergeCell ref="C603:D603"/>
    <mergeCell ref="C604:D604"/>
    <mergeCell ref="C581:D581"/>
    <mergeCell ref="C582:D582"/>
    <mergeCell ref="C583:D583"/>
    <mergeCell ref="C584:D584"/>
    <mergeCell ref="C612:D612"/>
    <mergeCell ref="C613:D613"/>
    <mergeCell ref="C614:D614"/>
    <mergeCell ref="C619:D619"/>
    <mergeCell ref="C620:D620"/>
    <mergeCell ref="C621:D621"/>
    <mergeCell ref="C622:D622"/>
    <mergeCell ref="C623:D623"/>
    <mergeCell ref="C605:D605"/>
    <mergeCell ref="C606:D606"/>
    <mergeCell ref="C607:D607"/>
    <mergeCell ref="C609:D609"/>
    <mergeCell ref="C610:D610"/>
    <mergeCell ref="C611:D611"/>
    <mergeCell ref="C630:D630"/>
    <mergeCell ref="C632:D632"/>
    <mergeCell ref="C633:D633"/>
    <mergeCell ref="C634:D634"/>
    <mergeCell ref="C635:D635"/>
    <mergeCell ref="C636:D636"/>
    <mergeCell ref="C624:D624"/>
    <mergeCell ref="C625:D625"/>
    <mergeCell ref="C626:D626"/>
    <mergeCell ref="C627:D627"/>
    <mergeCell ref="C628:D628"/>
    <mergeCell ref="C629:D629"/>
    <mergeCell ref="C647:D647"/>
    <mergeCell ref="C648:D648"/>
    <mergeCell ref="C654:D654"/>
    <mergeCell ref="C655:D655"/>
    <mergeCell ref="C656:D656"/>
    <mergeCell ref="C657:D657"/>
    <mergeCell ref="C658:D658"/>
    <mergeCell ref="C637:D637"/>
    <mergeCell ref="C638:D638"/>
    <mergeCell ref="C639:D639"/>
    <mergeCell ref="C640:D640"/>
    <mergeCell ref="C641:D641"/>
    <mergeCell ref="C666:D666"/>
    <mergeCell ref="C667:D667"/>
    <mergeCell ref="C668:D668"/>
    <mergeCell ref="C669:D669"/>
    <mergeCell ref="C670:D670"/>
    <mergeCell ref="C671:D671"/>
    <mergeCell ref="C659:D659"/>
    <mergeCell ref="C660:D660"/>
    <mergeCell ref="C661:D661"/>
    <mergeCell ref="C662:D662"/>
    <mergeCell ref="C663:D663"/>
    <mergeCell ref="C664:D664"/>
    <mergeCell ref="C679:D679"/>
    <mergeCell ref="C680:D680"/>
    <mergeCell ref="C681:D681"/>
    <mergeCell ref="C682:D682"/>
    <mergeCell ref="C683:D683"/>
    <mergeCell ref="C684:D684"/>
    <mergeCell ref="C672:D672"/>
    <mergeCell ref="C673:D673"/>
    <mergeCell ref="C674:D674"/>
    <mergeCell ref="C675:D675"/>
    <mergeCell ref="C676:D676"/>
    <mergeCell ref="C678:D678"/>
    <mergeCell ref="C691:D691"/>
    <mergeCell ref="C692:D692"/>
    <mergeCell ref="C693:D693"/>
    <mergeCell ref="C694:D694"/>
    <mergeCell ref="C696:D696"/>
    <mergeCell ref="C697:D697"/>
    <mergeCell ref="C685:D685"/>
    <mergeCell ref="C686:D686"/>
    <mergeCell ref="C687:D687"/>
    <mergeCell ref="C688:D688"/>
    <mergeCell ref="C689:D689"/>
    <mergeCell ref="C690:D690"/>
    <mergeCell ref="C704:D704"/>
    <mergeCell ref="C705:D705"/>
    <mergeCell ref="C709:D709"/>
    <mergeCell ref="C710:D710"/>
    <mergeCell ref="C698:D698"/>
    <mergeCell ref="C699:D699"/>
    <mergeCell ref="C700:D700"/>
    <mergeCell ref="C701:D701"/>
    <mergeCell ref="C702:D702"/>
    <mergeCell ref="C703:D703"/>
    <mergeCell ref="C735:D735"/>
    <mergeCell ref="C723:D723"/>
    <mergeCell ref="C724:D724"/>
    <mergeCell ref="C726:D726"/>
    <mergeCell ref="C727:D727"/>
    <mergeCell ref="C714:D714"/>
    <mergeCell ref="C715:D715"/>
    <mergeCell ref="C716:D716"/>
    <mergeCell ref="C717:D717"/>
    <mergeCell ref="C718:D718"/>
    <mergeCell ref="C720:D720"/>
    <mergeCell ref="C721:D721"/>
    <mergeCell ref="C722:D7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5"/>
  <sheetViews>
    <sheetView workbookViewId="0" topLeftCell="A6">
      <selection activeCell="M21" sqref="M21"/>
    </sheetView>
  </sheetViews>
  <sheetFormatPr defaultColWidth="9.00390625" defaultRowHeight="12.75"/>
  <cols>
    <col min="1" max="1" width="9.125" style="500" customWidth="1"/>
    <col min="2" max="2" width="11.125" style="500" customWidth="1"/>
    <col min="3" max="3" width="47.25390625" style="500" customWidth="1"/>
    <col min="4" max="5" width="9.125" style="500" customWidth="1"/>
    <col min="6" max="6" width="9.875" style="500" customWidth="1"/>
    <col min="7" max="7" width="12.25390625" style="500" customWidth="1"/>
    <col min="8" max="16384" width="9.125" style="500" customWidth="1"/>
  </cols>
  <sheetData>
    <row r="1" spans="1:7" ht="15.75">
      <c r="A1" s="722" t="s">
        <v>3000</v>
      </c>
      <c r="B1" s="722"/>
      <c r="C1" s="722"/>
      <c r="D1" s="722"/>
      <c r="E1" s="722"/>
      <c r="F1" s="722"/>
      <c r="G1" s="722"/>
    </row>
    <row r="2" spans="1:7" ht="13.5" thickBot="1">
      <c r="A2" s="501"/>
      <c r="B2" s="502"/>
      <c r="C2" s="503"/>
      <c r="D2" s="503"/>
      <c r="E2" s="504"/>
      <c r="F2" s="503"/>
      <c r="G2" s="503"/>
    </row>
    <row r="3" spans="1:7" ht="13.5" thickTop="1">
      <c r="A3" s="723" t="s">
        <v>2</v>
      </c>
      <c r="B3" s="724"/>
      <c r="C3" s="505" t="s">
        <v>99</v>
      </c>
      <c r="D3" s="506"/>
      <c r="E3" s="507" t="s">
        <v>80</v>
      </c>
      <c r="F3" s="508" t="str">
        <f>'[1]SO 02 1 1 Rek'!H1</f>
        <v>1</v>
      </c>
      <c r="G3" s="509"/>
    </row>
    <row r="4" spans="1:7" ht="13.5" thickBot="1">
      <c r="A4" s="725" t="s">
        <v>71</v>
      </c>
      <c r="B4" s="726"/>
      <c r="C4" s="510" t="s">
        <v>918</v>
      </c>
      <c r="D4" s="511"/>
      <c r="E4" s="727" t="str">
        <f>'[1]SO 02 1 1 Rek'!G2</f>
        <v>Pavilon B - škola</v>
      </c>
      <c r="F4" s="728"/>
      <c r="G4" s="729"/>
    </row>
    <row r="5" spans="1:7" ht="13.5" thickTop="1">
      <c r="A5" s="512"/>
      <c r="B5" s="501"/>
      <c r="C5" s="501"/>
      <c r="D5" s="501"/>
      <c r="E5" s="513"/>
      <c r="F5" s="501"/>
      <c r="G5" s="501"/>
    </row>
    <row r="6" spans="1:7" ht="12.75">
      <c r="A6" s="514" t="s">
        <v>81</v>
      </c>
      <c r="B6" s="515" t="s">
        <v>82</v>
      </c>
      <c r="C6" s="515" t="s">
        <v>83</v>
      </c>
      <c r="D6" s="515" t="s">
        <v>84</v>
      </c>
      <c r="E6" s="516" t="s">
        <v>85</v>
      </c>
      <c r="F6" s="515" t="s">
        <v>86</v>
      </c>
      <c r="G6" s="517" t="s">
        <v>87</v>
      </c>
    </row>
    <row r="7" spans="1:7" ht="12.75">
      <c r="A7" s="518" t="s">
        <v>92</v>
      </c>
      <c r="B7" s="519" t="s">
        <v>93</v>
      </c>
      <c r="C7" s="520" t="s">
        <v>94</v>
      </c>
      <c r="D7" s="521"/>
      <c r="E7" s="522"/>
      <c r="F7" s="522"/>
      <c r="G7" s="523"/>
    </row>
    <row r="8" spans="1:7" ht="12.75">
      <c r="A8" s="524">
        <v>1</v>
      </c>
      <c r="B8" s="525" t="s">
        <v>109</v>
      </c>
      <c r="C8" s="526" t="s">
        <v>110</v>
      </c>
      <c r="D8" s="527" t="s">
        <v>106</v>
      </c>
      <c r="E8" s="528">
        <v>89.76</v>
      </c>
      <c r="F8" s="606"/>
      <c r="G8" s="529">
        <f>E8*F8</f>
        <v>0</v>
      </c>
    </row>
    <row r="9" spans="1:7" ht="12.75">
      <c r="A9" s="530"/>
      <c r="B9" s="531"/>
      <c r="C9" s="719" t="s">
        <v>919</v>
      </c>
      <c r="D9" s="720"/>
      <c r="E9" s="532">
        <v>7.87</v>
      </c>
      <c r="F9" s="607"/>
      <c r="G9" s="533"/>
    </row>
    <row r="10" spans="1:7" ht="12.75">
      <c r="A10" s="530"/>
      <c r="B10" s="531"/>
      <c r="C10" s="719" t="s">
        <v>920</v>
      </c>
      <c r="D10" s="720"/>
      <c r="E10" s="532">
        <v>38.055</v>
      </c>
      <c r="F10" s="607"/>
      <c r="G10" s="533"/>
    </row>
    <row r="11" spans="1:7" ht="12.75">
      <c r="A11" s="530"/>
      <c r="B11" s="531"/>
      <c r="C11" s="719" t="s">
        <v>921</v>
      </c>
      <c r="D11" s="720"/>
      <c r="E11" s="532">
        <v>43.835</v>
      </c>
      <c r="F11" s="607"/>
      <c r="G11" s="533"/>
    </row>
    <row r="12" spans="1:7" ht="12.75">
      <c r="A12" s="524">
        <v>2</v>
      </c>
      <c r="B12" s="525" t="s">
        <v>120</v>
      </c>
      <c r="C12" s="526" t="s">
        <v>121</v>
      </c>
      <c r="D12" s="527" t="s">
        <v>122</v>
      </c>
      <c r="E12" s="528">
        <v>179.52</v>
      </c>
      <c r="F12" s="606"/>
      <c r="G12" s="529">
        <f>E12*F12</f>
        <v>0</v>
      </c>
    </row>
    <row r="13" spans="1:7" ht="12.75">
      <c r="A13" s="530"/>
      <c r="B13" s="531"/>
      <c r="C13" s="719" t="s">
        <v>922</v>
      </c>
      <c r="D13" s="720"/>
      <c r="E13" s="532">
        <v>15.74</v>
      </c>
      <c r="F13" s="607"/>
      <c r="G13" s="533"/>
    </row>
    <row r="14" spans="1:7" ht="12.75">
      <c r="A14" s="530"/>
      <c r="B14" s="531"/>
      <c r="C14" s="719" t="s">
        <v>923</v>
      </c>
      <c r="D14" s="720"/>
      <c r="E14" s="532">
        <v>76.11</v>
      </c>
      <c r="F14" s="607"/>
      <c r="G14" s="533"/>
    </row>
    <row r="15" spans="1:7" ht="12.75">
      <c r="A15" s="530"/>
      <c r="B15" s="531"/>
      <c r="C15" s="719" t="s">
        <v>924</v>
      </c>
      <c r="D15" s="720"/>
      <c r="E15" s="532">
        <v>87.67</v>
      </c>
      <c r="F15" s="607"/>
      <c r="G15" s="533"/>
    </row>
    <row r="16" spans="1:7" ht="12.75">
      <c r="A16" s="524">
        <v>3</v>
      </c>
      <c r="B16" s="525" t="s">
        <v>925</v>
      </c>
      <c r="C16" s="526" t="s">
        <v>926</v>
      </c>
      <c r="D16" s="527" t="s">
        <v>106</v>
      </c>
      <c r="E16" s="528">
        <v>179.52</v>
      </c>
      <c r="F16" s="606"/>
      <c r="G16" s="529">
        <f>E16*F16</f>
        <v>0</v>
      </c>
    </row>
    <row r="17" spans="1:7" ht="12.75">
      <c r="A17" s="530"/>
      <c r="B17" s="531"/>
      <c r="C17" s="719" t="s">
        <v>927</v>
      </c>
      <c r="D17" s="720"/>
      <c r="E17" s="532">
        <v>15.74</v>
      </c>
      <c r="F17" s="607"/>
      <c r="G17" s="533"/>
    </row>
    <row r="18" spans="1:7" ht="12.75">
      <c r="A18" s="530"/>
      <c r="B18" s="531"/>
      <c r="C18" s="719" t="s">
        <v>928</v>
      </c>
      <c r="D18" s="720"/>
      <c r="E18" s="532">
        <v>76.11</v>
      </c>
      <c r="F18" s="607"/>
      <c r="G18" s="533"/>
    </row>
    <row r="19" spans="1:7" ht="12.75">
      <c r="A19" s="530"/>
      <c r="B19" s="531"/>
      <c r="C19" s="719" t="s">
        <v>929</v>
      </c>
      <c r="D19" s="720"/>
      <c r="E19" s="532">
        <v>87.67</v>
      </c>
      <c r="F19" s="607"/>
      <c r="G19" s="533"/>
    </row>
    <row r="20" spans="1:7" ht="12.75">
      <c r="A20" s="524">
        <v>4</v>
      </c>
      <c r="B20" s="525" t="s">
        <v>930</v>
      </c>
      <c r="C20" s="526" t="s">
        <v>931</v>
      </c>
      <c r="D20" s="527" t="s">
        <v>106</v>
      </c>
      <c r="E20" s="528">
        <v>179.52</v>
      </c>
      <c r="F20" s="606"/>
      <c r="G20" s="529">
        <f>E20*F20</f>
        <v>0</v>
      </c>
    </row>
    <row r="21" spans="1:7" ht="12.75">
      <c r="A21" s="530"/>
      <c r="B21" s="531"/>
      <c r="C21" s="719" t="s">
        <v>927</v>
      </c>
      <c r="D21" s="720"/>
      <c r="E21" s="532">
        <v>15.74</v>
      </c>
      <c r="F21" s="607"/>
      <c r="G21" s="533"/>
    </row>
    <row r="22" spans="1:7" ht="12.75">
      <c r="A22" s="530"/>
      <c r="B22" s="531"/>
      <c r="C22" s="719" t="s">
        <v>928</v>
      </c>
      <c r="D22" s="720"/>
      <c r="E22" s="532">
        <v>76.11</v>
      </c>
      <c r="F22" s="607"/>
      <c r="G22" s="533"/>
    </row>
    <row r="23" spans="1:7" ht="12.75">
      <c r="A23" s="530"/>
      <c r="B23" s="531"/>
      <c r="C23" s="719" t="s">
        <v>929</v>
      </c>
      <c r="D23" s="720"/>
      <c r="E23" s="532">
        <v>87.67</v>
      </c>
      <c r="F23" s="607"/>
      <c r="G23" s="533"/>
    </row>
    <row r="24" spans="1:7" ht="12.75">
      <c r="A24" s="524">
        <v>5</v>
      </c>
      <c r="B24" s="525" t="s">
        <v>932</v>
      </c>
      <c r="C24" s="526" t="s">
        <v>933</v>
      </c>
      <c r="D24" s="527" t="s">
        <v>106</v>
      </c>
      <c r="E24" s="528">
        <v>179.52</v>
      </c>
      <c r="F24" s="606"/>
      <c r="G24" s="529">
        <f>E24*F24</f>
        <v>0</v>
      </c>
    </row>
    <row r="25" spans="1:7" ht="12.75">
      <c r="A25" s="530"/>
      <c r="B25" s="531"/>
      <c r="C25" s="719" t="s">
        <v>927</v>
      </c>
      <c r="D25" s="720"/>
      <c r="E25" s="532">
        <v>15.74</v>
      </c>
      <c r="F25" s="607"/>
      <c r="G25" s="533"/>
    </row>
    <row r="26" spans="1:7" ht="12.75">
      <c r="A26" s="530"/>
      <c r="B26" s="531"/>
      <c r="C26" s="719" t="s">
        <v>928</v>
      </c>
      <c r="D26" s="720"/>
      <c r="E26" s="532">
        <v>76.11</v>
      </c>
      <c r="F26" s="607"/>
      <c r="G26" s="533"/>
    </row>
    <row r="27" spans="1:7" ht="12.75">
      <c r="A27" s="530"/>
      <c r="B27" s="531"/>
      <c r="C27" s="719" t="s">
        <v>929</v>
      </c>
      <c r="D27" s="720"/>
      <c r="E27" s="532">
        <v>87.67</v>
      </c>
      <c r="F27" s="607"/>
      <c r="G27" s="533"/>
    </row>
    <row r="28" spans="1:7" ht="12.75">
      <c r="A28" s="524">
        <v>6</v>
      </c>
      <c r="B28" s="525" t="s">
        <v>934</v>
      </c>
      <c r="C28" s="526" t="s">
        <v>935</v>
      </c>
      <c r="D28" s="527" t="s">
        <v>106</v>
      </c>
      <c r="E28" s="528">
        <v>179.52</v>
      </c>
      <c r="F28" s="606"/>
      <c r="G28" s="529">
        <f>E28*F28</f>
        <v>0</v>
      </c>
    </row>
    <row r="29" spans="1:7" ht="12.75">
      <c r="A29" s="530"/>
      <c r="B29" s="531"/>
      <c r="C29" s="719" t="s">
        <v>927</v>
      </c>
      <c r="D29" s="720"/>
      <c r="E29" s="532">
        <v>15.74</v>
      </c>
      <c r="F29" s="607"/>
      <c r="G29" s="533"/>
    </row>
    <row r="30" spans="1:7" ht="12.75">
      <c r="A30" s="530"/>
      <c r="B30" s="531"/>
      <c r="C30" s="719" t="s">
        <v>928</v>
      </c>
      <c r="D30" s="720"/>
      <c r="E30" s="532">
        <v>76.11</v>
      </c>
      <c r="F30" s="607"/>
      <c r="G30" s="533"/>
    </row>
    <row r="31" spans="1:7" ht="12.75">
      <c r="A31" s="530"/>
      <c r="B31" s="531"/>
      <c r="C31" s="719" t="s">
        <v>929</v>
      </c>
      <c r="D31" s="720"/>
      <c r="E31" s="532">
        <v>87.67</v>
      </c>
      <c r="F31" s="607"/>
      <c r="G31" s="533"/>
    </row>
    <row r="32" spans="1:7" ht="12.75">
      <c r="A32" s="524">
        <v>7</v>
      </c>
      <c r="B32" s="525" t="s">
        <v>129</v>
      </c>
      <c r="C32" s="526" t="s">
        <v>130</v>
      </c>
      <c r="D32" s="527" t="s">
        <v>122</v>
      </c>
      <c r="E32" s="528">
        <v>53.856</v>
      </c>
      <c r="F32" s="606"/>
      <c r="G32" s="529">
        <f>E32*F32</f>
        <v>0</v>
      </c>
    </row>
    <row r="33" spans="1:7" ht="12.75">
      <c r="A33" s="530"/>
      <c r="B33" s="531"/>
      <c r="C33" s="719" t="s">
        <v>922</v>
      </c>
      <c r="D33" s="720"/>
      <c r="E33" s="532">
        <v>15.74</v>
      </c>
      <c r="F33" s="607"/>
      <c r="G33" s="533"/>
    </row>
    <row r="34" spans="1:7" ht="12.75">
      <c r="A34" s="530"/>
      <c r="B34" s="531"/>
      <c r="C34" s="719" t="s">
        <v>923</v>
      </c>
      <c r="D34" s="720"/>
      <c r="E34" s="532">
        <v>76.11</v>
      </c>
      <c r="F34" s="607"/>
      <c r="G34" s="533"/>
    </row>
    <row r="35" spans="1:7" ht="12.75">
      <c r="A35" s="530"/>
      <c r="B35" s="531"/>
      <c r="C35" s="719" t="s">
        <v>924</v>
      </c>
      <c r="D35" s="720"/>
      <c r="E35" s="532">
        <v>87.67</v>
      </c>
      <c r="F35" s="607"/>
      <c r="G35" s="533"/>
    </row>
    <row r="36" spans="1:7" ht="12.75">
      <c r="A36" s="530"/>
      <c r="B36" s="531"/>
      <c r="C36" s="721" t="s">
        <v>113</v>
      </c>
      <c r="D36" s="720"/>
      <c r="E36" s="534">
        <v>179.51999999999998</v>
      </c>
      <c r="F36" s="607"/>
      <c r="G36" s="533"/>
    </row>
    <row r="37" spans="1:7" ht="12.75">
      <c r="A37" s="530"/>
      <c r="B37" s="531"/>
      <c r="C37" s="719" t="s">
        <v>936</v>
      </c>
      <c r="D37" s="720"/>
      <c r="E37" s="532">
        <v>-125.664</v>
      </c>
      <c r="F37" s="607"/>
      <c r="G37" s="533"/>
    </row>
    <row r="38" spans="1:7" ht="12.75">
      <c r="A38" s="524">
        <v>8</v>
      </c>
      <c r="B38" s="525" t="s">
        <v>133</v>
      </c>
      <c r="C38" s="526" t="s">
        <v>134</v>
      </c>
      <c r="D38" s="527" t="s">
        <v>122</v>
      </c>
      <c r="E38" s="528">
        <v>125.664</v>
      </c>
      <c r="F38" s="606"/>
      <c r="G38" s="529">
        <f>E38*F38</f>
        <v>0</v>
      </c>
    </row>
    <row r="39" spans="1:7" ht="12.75">
      <c r="A39" s="530"/>
      <c r="B39" s="531"/>
      <c r="C39" s="719" t="s">
        <v>922</v>
      </c>
      <c r="D39" s="720"/>
      <c r="E39" s="532">
        <v>15.74</v>
      </c>
      <c r="F39" s="607"/>
      <c r="G39" s="533"/>
    </row>
    <row r="40" spans="1:7" ht="12.75">
      <c r="A40" s="530"/>
      <c r="B40" s="531"/>
      <c r="C40" s="719" t="s">
        <v>923</v>
      </c>
      <c r="D40" s="720"/>
      <c r="E40" s="532">
        <v>76.11</v>
      </c>
      <c r="F40" s="607"/>
      <c r="G40" s="533"/>
    </row>
    <row r="41" spans="1:7" ht="12.75">
      <c r="A41" s="530"/>
      <c r="B41" s="531"/>
      <c r="C41" s="719" t="s">
        <v>924</v>
      </c>
      <c r="D41" s="720"/>
      <c r="E41" s="532">
        <v>87.67</v>
      </c>
      <c r="F41" s="607"/>
      <c r="G41" s="533"/>
    </row>
    <row r="42" spans="1:7" ht="12.75">
      <c r="A42" s="530"/>
      <c r="B42" s="531"/>
      <c r="C42" s="721" t="s">
        <v>113</v>
      </c>
      <c r="D42" s="720"/>
      <c r="E42" s="534">
        <v>179.51999999999998</v>
      </c>
      <c r="F42" s="607"/>
      <c r="G42" s="533"/>
    </row>
    <row r="43" spans="1:7" ht="12.75">
      <c r="A43" s="530"/>
      <c r="B43" s="531"/>
      <c r="C43" s="719" t="s">
        <v>937</v>
      </c>
      <c r="D43" s="720"/>
      <c r="E43" s="532">
        <v>-53.856</v>
      </c>
      <c r="F43" s="607"/>
      <c r="G43" s="533"/>
    </row>
    <row r="44" spans="1:7" ht="12.75">
      <c r="A44" s="524">
        <v>9</v>
      </c>
      <c r="B44" s="525" t="s">
        <v>137</v>
      </c>
      <c r="C44" s="526" t="s">
        <v>138</v>
      </c>
      <c r="D44" s="527" t="s">
        <v>122</v>
      </c>
      <c r="E44" s="528">
        <v>53.856</v>
      </c>
      <c r="F44" s="606"/>
      <c r="G44" s="529">
        <f>E44*F44</f>
        <v>0</v>
      </c>
    </row>
    <row r="45" spans="1:7" ht="12.75">
      <c r="A45" s="530"/>
      <c r="B45" s="531"/>
      <c r="C45" s="719" t="s">
        <v>922</v>
      </c>
      <c r="D45" s="720"/>
      <c r="E45" s="532">
        <v>15.74</v>
      </c>
      <c r="F45" s="607"/>
      <c r="G45" s="533"/>
    </row>
    <row r="46" spans="1:7" ht="12.75">
      <c r="A46" s="530"/>
      <c r="B46" s="531"/>
      <c r="C46" s="719" t="s">
        <v>923</v>
      </c>
      <c r="D46" s="720"/>
      <c r="E46" s="532">
        <v>76.11</v>
      </c>
      <c r="F46" s="607"/>
      <c r="G46" s="533"/>
    </row>
    <row r="47" spans="1:7" ht="12.75">
      <c r="A47" s="530"/>
      <c r="B47" s="531"/>
      <c r="C47" s="719" t="s">
        <v>924</v>
      </c>
      <c r="D47" s="720"/>
      <c r="E47" s="532">
        <v>87.67</v>
      </c>
      <c r="F47" s="607"/>
      <c r="G47" s="533"/>
    </row>
    <row r="48" spans="1:7" ht="12.75">
      <c r="A48" s="530"/>
      <c r="B48" s="531"/>
      <c r="C48" s="721" t="s">
        <v>113</v>
      </c>
      <c r="D48" s="720"/>
      <c r="E48" s="534">
        <v>179.51999999999998</v>
      </c>
      <c r="F48" s="607"/>
      <c r="G48" s="533"/>
    </row>
    <row r="49" spans="1:7" ht="12.75">
      <c r="A49" s="530"/>
      <c r="B49" s="531"/>
      <c r="C49" s="719" t="s">
        <v>936</v>
      </c>
      <c r="D49" s="720"/>
      <c r="E49" s="532">
        <v>-125.664</v>
      </c>
      <c r="F49" s="607"/>
      <c r="G49" s="533"/>
    </row>
    <row r="50" spans="1:7" ht="12.75">
      <c r="A50" s="524">
        <v>10</v>
      </c>
      <c r="B50" s="525" t="s">
        <v>139</v>
      </c>
      <c r="C50" s="526" t="s">
        <v>140</v>
      </c>
      <c r="D50" s="527" t="s">
        <v>122</v>
      </c>
      <c r="E50" s="528">
        <v>53.856</v>
      </c>
      <c r="F50" s="606"/>
      <c r="G50" s="529">
        <f>E50*F50</f>
        <v>0</v>
      </c>
    </row>
    <row r="51" spans="1:7" ht="12.75">
      <c r="A51" s="530"/>
      <c r="B51" s="531"/>
      <c r="C51" s="719" t="s">
        <v>922</v>
      </c>
      <c r="D51" s="720"/>
      <c r="E51" s="532">
        <v>15.74</v>
      </c>
      <c r="F51" s="607"/>
      <c r="G51" s="533"/>
    </row>
    <row r="52" spans="1:7" ht="12.75">
      <c r="A52" s="530"/>
      <c r="B52" s="531"/>
      <c r="C52" s="719" t="s">
        <v>923</v>
      </c>
      <c r="D52" s="720"/>
      <c r="E52" s="532">
        <v>76.11</v>
      </c>
      <c r="F52" s="607"/>
      <c r="G52" s="533"/>
    </row>
    <row r="53" spans="1:7" ht="12.75">
      <c r="A53" s="530"/>
      <c r="B53" s="531"/>
      <c r="C53" s="719" t="s">
        <v>924</v>
      </c>
      <c r="D53" s="720"/>
      <c r="E53" s="532">
        <v>87.67</v>
      </c>
      <c r="F53" s="607"/>
      <c r="G53" s="533"/>
    </row>
    <row r="54" spans="1:7" ht="12.75">
      <c r="A54" s="530"/>
      <c r="B54" s="531"/>
      <c r="C54" s="721" t="s">
        <v>113</v>
      </c>
      <c r="D54" s="720"/>
      <c r="E54" s="534">
        <v>179.51999999999998</v>
      </c>
      <c r="F54" s="607"/>
      <c r="G54" s="533"/>
    </row>
    <row r="55" spans="1:7" ht="12.75">
      <c r="A55" s="530"/>
      <c r="B55" s="531"/>
      <c r="C55" s="719" t="s">
        <v>936</v>
      </c>
      <c r="D55" s="720"/>
      <c r="E55" s="532">
        <v>-125.664</v>
      </c>
      <c r="F55" s="607"/>
      <c r="G55" s="533"/>
    </row>
    <row r="56" spans="1:7" ht="12.75">
      <c r="A56" s="524">
        <v>11</v>
      </c>
      <c r="B56" s="525" t="s">
        <v>141</v>
      </c>
      <c r="C56" s="526" t="s">
        <v>142</v>
      </c>
      <c r="D56" s="527" t="s">
        <v>122</v>
      </c>
      <c r="E56" s="528">
        <v>125.664</v>
      </c>
      <c r="F56" s="606"/>
      <c r="G56" s="529">
        <f>E56*F56</f>
        <v>0</v>
      </c>
    </row>
    <row r="57" spans="1:7" ht="12.75">
      <c r="A57" s="530"/>
      <c r="B57" s="531"/>
      <c r="C57" s="719" t="s">
        <v>922</v>
      </c>
      <c r="D57" s="720"/>
      <c r="E57" s="532">
        <v>15.74</v>
      </c>
      <c r="F57" s="607"/>
      <c r="G57" s="533"/>
    </row>
    <row r="58" spans="1:7" ht="12.75">
      <c r="A58" s="530"/>
      <c r="B58" s="531"/>
      <c r="C58" s="719" t="s">
        <v>923</v>
      </c>
      <c r="D58" s="720"/>
      <c r="E58" s="532">
        <v>76.11</v>
      </c>
      <c r="F58" s="607"/>
      <c r="G58" s="533"/>
    </row>
    <row r="59" spans="1:7" ht="12.75">
      <c r="A59" s="530"/>
      <c r="B59" s="531"/>
      <c r="C59" s="719" t="s">
        <v>924</v>
      </c>
      <c r="D59" s="720"/>
      <c r="E59" s="532">
        <v>87.67</v>
      </c>
      <c r="F59" s="607"/>
      <c r="G59" s="533"/>
    </row>
    <row r="60" spans="1:7" ht="12.75">
      <c r="A60" s="530"/>
      <c r="B60" s="531"/>
      <c r="C60" s="721" t="s">
        <v>113</v>
      </c>
      <c r="D60" s="720"/>
      <c r="E60" s="534">
        <v>179.51999999999998</v>
      </c>
      <c r="F60" s="607"/>
      <c r="G60" s="533"/>
    </row>
    <row r="61" spans="1:7" ht="12.75">
      <c r="A61" s="530"/>
      <c r="B61" s="531"/>
      <c r="C61" s="719" t="s">
        <v>937</v>
      </c>
      <c r="D61" s="720"/>
      <c r="E61" s="532">
        <v>-53.856</v>
      </c>
      <c r="F61" s="607"/>
      <c r="G61" s="533"/>
    </row>
    <row r="62" spans="1:7" ht="12.75">
      <c r="A62" s="524">
        <v>12</v>
      </c>
      <c r="B62" s="525" t="s">
        <v>143</v>
      </c>
      <c r="C62" s="526" t="s">
        <v>144</v>
      </c>
      <c r="D62" s="527" t="s">
        <v>122</v>
      </c>
      <c r="E62" s="528">
        <v>53.856</v>
      </c>
      <c r="F62" s="606"/>
      <c r="G62" s="529">
        <f>E62*F62</f>
        <v>0</v>
      </c>
    </row>
    <row r="63" spans="1:7" ht="12.75">
      <c r="A63" s="530"/>
      <c r="B63" s="531"/>
      <c r="C63" s="719" t="s">
        <v>922</v>
      </c>
      <c r="D63" s="720"/>
      <c r="E63" s="532">
        <v>15.74</v>
      </c>
      <c r="F63" s="607"/>
      <c r="G63" s="533"/>
    </row>
    <row r="64" spans="1:7" ht="12.75">
      <c r="A64" s="530"/>
      <c r="B64" s="531"/>
      <c r="C64" s="719" t="s">
        <v>923</v>
      </c>
      <c r="D64" s="720"/>
      <c r="E64" s="532">
        <v>76.11</v>
      </c>
      <c r="F64" s="607"/>
      <c r="G64" s="533"/>
    </row>
    <row r="65" spans="1:7" ht="12.75">
      <c r="A65" s="530"/>
      <c r="B65" s="531"/>
      <c r="C65" s="719" t="s">
        <v>924</v>
      </c>
      <c r="D65" s="720"/>
      <c r="E65" s="532">
        <v>87.67</v>
      </c>
      <c r="F65" s="607"/>
      <c r="G65" s="533"/>
    </row>
    <row r="66" spans="1:7" ht="12.75">
      <c r="A66" s="530"/>
      <c r="B66" s="531"/>
      <c r="C66" s="721" t="s">
        <v>113</v>
      </c>
      <c r="D66" s="720"/>
      <c r="E66" s="534">
        <v>179.51999999999998</v>
      </c>
      <c r="F66" s="607"/>
      <c r="G66" s="533"/>
    </row>
    <row r="67" spans="1:7" ht="12.75">
      <c r="A67" s="530"/>
      <c r="B67" s="531"/>
      <c r="C67" s="719" t="s">
        <v>936</v>
      </c>
      <c r="D67" s="720"/>
      <c r="E67" s="532">
        <v>-125.664</v>
      </c>
      <c r="F67" s="607"/>
      <c r="G67" s="533"/>
    </row>
    <row r="68" spans="1:7" ht="22.5">
      <c r="A68" s="524">
        <v>13</v>
      </c>
      <c r="B68" s="525" t="s">
        <v>149</v>
      </c>
      <c r="C68" s="526" t="s">
        <v>150</v>
      </c>
      <c r="D68" s="527" t="s">
        <v>106</v>
      </c>
      <c r="E68" s="528">
        <v>89.76</v>
      </c>
      <c r="F68" s="606"/>
      <c r="G68" s="529">
        <f>E68*F68</f>
        <v>0</v>
      </c>
    </row>
    <row r="69" spans="1:7" ht="12.75">
      <c r="A69" s="530"/>
      <c r="B69" s="531"/>
      <c r="C69" s="719" t="s">
        <v>919</v>
      </c>
      <c r="D69" s="720"/>
      <c r="E69" s="532">
        <v>7.87</v>
      </c>
      <c r="F69" s="607"/>
      <c r="G69" s="533"/>
    </row>
    <row r="70" spans="1:7" ht="12.75">
      <c r="A70" s="530"/>
      <c r="B70" s="531"/>
      <c r="C70" s="719" t="s">
        <v>920</v>
      </c>
      <c r="D70" s="720"/>
      <c r="E70" s="532">
        <v>38.055</v>
      </c>
      <c r="F70" s="607"/>
      <c r="G70" s="533"/>
    </row>
    <row r="71" spans="1:7" ht="12.75">
      <c r="A71" s="530"/>
      <c r="B71" s="531"/>
      <c r="C71" s="719" t="s">
        <v>921</v>
      </c>
      <c r="D71" s="720"/>
      <c r="E71" s="532">
        <v>43.835</v>
      </c>
      <c r="F71" s="607"/>
      <c r="G71" s="533"/>
    </row>
    <row r="72" spans="1:7" ht="12.75">
      <c r="A72" s="535"/>
      <c r="B72" s="536" t="s">
        <v>96</v>
      </c>
      <c r="C72" s="537" t="s">
        <v>103</v>
      </c>
      <c r="D72" s="538"/>
      <c r="E72" s="539"/>
      <c r="F72" s="608"/>
      <c r="G72" s="541">
        <f>SUM(G7:G71)</f>
        <v>0</v>
      </c>
    </row>
    <row r="73" spans="1:7" ht="12.75">
      <c r="A73" s="518" t="s">
        <v>92</v>
      </c>
      <c r="B73" s="519" t="s">
        <v>152</v>
      </c>
      <c r="C73" s="520" t="s">
        <v>153</v>
      </c>
      <c r="D73" s="521"/>
      <c r="E73" s="522"/>
      <c r="F73" s="609"/>
      <c r="G73" s="523"/>
    </row>
    <row r="74" spans="1:7" ht="12.75">
      <c r="A74" s="524">
        <v>14</v>
      </c>
      <c r="B74" s="525" t="s">
        <v>155</v>
      </c>
      <c r="C74" s="526" t="s">
        <v>156</v>
      </c>
      <c r="D74" s="527" t="s">
        <v>106</v>
      </c>
      <c r="E74" s="528">
        <v>179.52</v>
      </c>
      <c r="F74" s="606"/>
      <c r="G74" s="529">
        <f>E74*F74</f>
        <v>0</v>
      </c>
    </row>
    <row r="75" spans="1:7" ht="12.75">
      <c r="A75" s="530"/>
      <c r="B75" s="531"/>
      <c r="C75" s="719" t="s">
        <v>938</v>
      </c>
      <c r="D75" s="720"/>
      <c r="E75" s="532">
        <v>179.52</v>
      </c>
      <c r="F75" s="607"/>
      <c r="G75" s="533"/>
    </row>
    <row r="76" spans="1:7" ht="12.75">
      <c r="A76" s="535"/>
      <c r="B76" s="536" t="s">
        <v>96</v>
      </c>
      <c r="C76" s="537" t="s">
        <v>154</v>
      </c>
      <c r="D76" s="538"/>
      <c r="E76" s="539"/>
      <c r="F76" s="608"/>
      <c r="G76" s="541">
        <f>SUM(G73:G75)</f>
        <v>0</v>
      </c>
    </row>
    <row r="77" spans="1:7" ht="12.75">
      <c r="A77" s="518" t="s">
        <v>92</v>
      </c>
      <c r="B77" s="519" t="s">
        <v>174</v>
      </c>
      <c r="C77" s="520" t="s">
        <v>175</v>
      </c>
      <c r="D77" s="521"/>
      <c r="E77" s="522"/>
      <c r="F77" s="609"/>
      <c r="G77" s="523"/>
    </row>
    <row r="78" spans="1:7" ht="22.5">
      <c r="A78" s="524">
        <v>15</v>
      </c>
      <c r="B78" s="525" t="s">
        <v>939</v>
      </c>
      <c r="C78" s="526" t="s">
        <v>940</v>
      </c>
      <c r="D78" s="527" t="s">
        <v>106</v>
      </c>
      <c r="E78" s="528">
        <v>7.425</v>
      </c>
      <c r="F78" s="606"/>
      <c r="G78" s="529">
        <f>E78*F78</f>
        <v>0</v>
      </c>
    </row>
    <row r="79" spans="1:7" ht="12.75">
      <c r="A79" s="530"/>
      <c r="B79" s="531"/>
      <c r="C79" s="719" t="s">
        <v>941</v>
      </c>
      <c r="D79" s="720"/>
      <c r="E79" s="532">
        <v>7.425</v>
      </c>
      <c r="F79" s="607"/>
      <c r="G79" s="533"/>
    </row>
    <row r="80" spans="1:7" ht="12.75">
      <c r="A80" s="524">
        <v>16</v>
      </c>
      <c r="B80" s="525" t="s">
        <v>942</v>
      </c>
      <c r="C80" s="526" t="s">
        <v>943</v>
      </c>
      <c r="D80" s="527" t="s">
        <v>106</v>
      </c>
      <c r="E80" s="528">
        <v>1.92</v>
      </c>
      <c r="F80" s="606"/>
      <c r="G80" s="529">
        <f>E80*F80</f>
        <v>0</v>
      </c>
    </row>
    <row r="81" spans="1:7" ht="12.75">
      <c r="A81" s="530"/>
      <c r="B81" s="531"/>
      <c r="C81" s="719" t="s">
        <v>944</v>
      </c>
      <c r="D81" s="720"/>
      <c r="E81" s="532">
        <v>0.96</v>
      </c>
      <c r="F81" s="607"/>
      <c r="G81" s="533"/>
    </row>
    <row r="82" spans="1:7" ht="12.75">
      <c r="A82" s="530"/>
      <c r="B82" s="531"/>
      <c r="C82" s="719" t="s">
        <v>945</v>
      </c>
      <c r="D82" s="720"/>
      <c r="E82" s="532">
        <v>0.96</v>
      </c>
      <c r="F82" s="607"/>
      <c r="G82" s="533"/>
    </row>
    <row r="83" spans="1:7" ht="12.75">
      <c r="A83" s="524">
        <v>17</v>
      </c>
      <c r="B83" s="525" t="s">
        <v>946</v>
      </c>
      <c r="C83" s="526" t="s">
        <v>947</v>
      </c>
      <c r="D83" s="527" t="s">
        <v>106</v>
      </c>
      <c r="E83" s="528">
        <v>139.68</v>
      </c>
      <c r="F83" s="606"/>
      <c r="G83" s="529">
        <f>E83*F83</f>
        <v>0</v>
      </c>
    </row>
    <row r="84" spans="1:7" ht="12.75">
      <c r="A84" s="530"/>
      <c r="B84" s="531"/>
      <c r="C84" s="719" t="s">
        <v>948</v>
      </c>
      <c r="D84" s="720"/>
      <c r="E84" s="532">
        <v>0</v>
      </c>
      <c r="F84" s="607"/>
      <c r="G84" s="533"/>
    </row>
    <row r="85" spans="1:7" ht="12.75">
      <c r="A85" s="530"/>
      <c r="B85" s="531"/>
      <c r="C85" s="719" t="s">
        <v>949</v>
      </c>
      <c r="D85" s="720"/>
      <c r="E85" s="532">
        <v>0</v>
      </c>
      <c r="F85" s="607"/>
      <c r="G85" s="533"/>
    </row>
    <row r="86" spans="1:7" ht="12.75">
      <c r="A86" s="530"/>
      <c r="B86" s="531"/>
      <c r="C86" s="719" t="s">
        <v>950</v>
      </c>
      <c r="D86" s="720"/>
      <c r="E86" s="532">
        <v>0</v>
      </c>
      <c r="F86" s="607"/>
      <c r="G86" s="533"/>
    </row>
    <row r="87" spans="1:7" ht="12.75">
      <c r="A87" s="530"/>
      <c r="B87" s="531"/>
      <c r="C87" s="719" t="s">
        <v>951</v>
      </c>
      <c r="D87" s="720"/>
      <c r="E87" s="532">
        <v>2.88</v>
      </c>
      <c r="F87" s="607"/>
      <c r="G87" s="533"/>
    </row>
    <row r="88" spans="1:7" ht="12.75">
      <c r="A88" s="530"/>
      <c r="B88" s="531"/>
      <c r="C88" s="719" t="s">
        <v>952</v>
      </c>
      <c r="D88" s="720"/>
      <c r="E88" s="532">
        <v>33.84</v>
      </c>
      <c r="F88" s="607"/>
      <c r="G88" s="533"/>
    </row>
    <row r="89" spans="1:7" ht="12.75">
      <c r="A89" s="530"/>
      <c r="B89" s="531"/>
      <c r="C89" s="719" t="s">
        <v>953</v>
      </c>
      <c r="D89" s="720"/>
      <c r="E89" s="532">
        <v>32.4</v>
      </c>
      <c r="F89" s="607"/>
      <c r="G89" s="533"/>
    </row>
    <row r="90" spans="1:7" ht="12.75">
      <c r="A90" s="530"/>
      <c r="B90" s="531"/>
      <c r="C90" s="721" t="s">
        <v>113</v>
      </c>
      <c r="D90" s="720"/>
      <c r="E90" s="534">
        <v>69.12</v>
      </c>
      <c r="F90" s="607"/>
      <c r="G90" s="533"/>
    </row>
    <row r="91" spans="1:7" ht="12.75">
      <c r="A91" s="530"/>
      <c r="B91" s="531"/>
      <c r="C91" s="719" t="s">
        <v>954</v>
      </c>
      <c r="D91" s="720"/>
      <c r="E91" s="532">
        <v>0</v>
      </c>
      <c r="F91" s="607"/>
      <c r="G91" s="533"/>
    </row>
    <row r="92" spans="1:7" ht="12.75">
      <c r="A92" s="530"/>
      <c r="B92" s="531"/>
      <c r="C92" s="719" t="s">
        <v>950</v>
      </c>
      <c r="D92" s="720"/>
      <c r="E92" s="532">
        <v>0</v>
      </c>
      <c r="F92" s="607"/>
      <c r="G92" s="533"/>
    </row>
    <row r="93" spans="1:7" ht="12.75">
      <c r="A93" s="530"/>
      <c r="B93" s="531"/>
      <c r="C93" s="719" t="s">
        <v>951</v>
      </c>
      <c r="D93" s="720"/>
      <c r="E93" s="532">
        <v>2.88</v>
      </c>
      <c r="F93" s="607"/>
      <c r="G93" s="533"/>
    </row>
    <row r="94" spans="1:7" ht="12.75">
      <c r="A94" s="530"/>
      <c r="B94" s="531"/>
      <c r="C94" s="719" t="s">
        <v>955</v>
      </c>
      <c r="D94" s="720"/>
      <c r="E94" s="532">
        <v>35.28</v>
      </c>
      <c r="F94" s="607"/>
      <c r="G94" s="533"/>
    </row>
    <row r="95" spans="1:7" ht="12.75">
      <c r="A95" s="530"/>
      <c r="B95" s="531"/>
      <c r="C95" s="719" t="s">
        <v>953</v>
      </c>
      <c r="D95" s="720"/>
      <c r="E95" s="532">
        <v>32.4</v>
      </c>
      <c r="F95" s="607"/>
      <c r="G95" s="533"/>
    </row>
    <row r="96" spans="1:7" ht="12.75">
      <c r="A96" s="530"/>
      <c r="B96" s="531"/>
      <c r="C96" s="721" t="s">
        <v>113</v>
      </c>
      <c r="D96" s="720"/>
      <c r="E96" s="534">
        <v>70.56</v>
      </c>
      <c r="F96" s="607"/>
      <c r="G96" s="533"/>
    </row>
    <row r="97" spans="1:7" ht="12.75">
      <c r="A97" s="524">
        <v>18</v>
      </c>
      <c r="B97" s="525" t="s">
        <v>956</v>
      </c>
      <c r="C97" s="526" t="s">
        <v>957</v>
      </c>
      <c r="D97" s="527" t="s">
        <v>166</v>
      </c>
      <c r="E97" s="528">
        <v>788.9</v>
      </c>
      <c r="F97" s="606"/>
      <c r="G97" s="529">
        <f>E97*F97</f>
        <v>0</v>
      </c>
    </row>
    <row r="98" spans="1:7" ht="12.75">
      <c r="A98" s="530"/>
      <c r="B98" s="531"/>
      <c r="C98" s="719" t="s">
        <v>958</v>
      </c>
      <c r="D98" s="720"/>
      <c r="E98" s="532">
        <v>788.9</v>
      </c>
      <c r="F98" s="607"/>
      <c r="G98" s="533"/>
    </row>
    <row r="99" spans="1:7" ht="12.75">
      <c r="A99" s="524">
        <v>19</v>
      </c>
      <c r="B99" s="525" t="s">
        <v>177</v>
      </c>
      <c r="C99" s="526" t="s">
        <v>178</v>
      </c>
      <c r="D99" s="527" t="s">
        <v>106</v>
      </c>
      <c r="E99" s="528">
        <v>157.78</v>
      </c>
      <c r="F99" s="606"/>
      <c r="G99" s="529">
        <f>E99*F99</f>
        <v>0</v>
      </c>
    </row>
    <row r="100" spans="1:7" ht="12.75">
      <c r="A100" s="530"/>
      <c r="B100" s="531"/>
      <c r="C100" s="719" t="s">
        <v>959</v>
      </c>
      <c r="D100" s="720"/>
      <c r="E100" s="532">
        <v>0</v>
      </c>
      <c r="F100" s="607"/>
      <c r="G100" s="533"/>
    </row>
    <row r="101" spans="1:7" ht="12.75">
      <c r="A101" s="530"/>
      <c r="B101" s="531"/>
      <c r="C101" s="719" t="s">
        <v>960</v>
      </c>
      <c r="D101" s="720"/>
      <c r="E101" s="532">
        <v>6.8</v>
      </c>
      <c r="F101" s="607"/>
      <c r="G101" s="533"/>
    </row>
    <row r="102" spans="1:7" ht="12.75">
      <c r="A102" s="530"/>
      <c r="B102" s="531"/>
      <c r="C102" s="719" t="s">
        <v>961</v>
      </c>
      <c r="D102" s="720"/>
      <c r="E102" s="532">
        <v>14.4</v>
      </c>
      <c r="F102" s="607"/>
      <c r="G102" s="533"/>
    </row>
    <row r="103" spans="1:7" ht="12.75">
      <c r="A103" s="530"/>
      <c r="B103" s="531"/>
      <c r="C103" s="719" t="s">
        <v>962</v>
      </c>
      <c r="D103" s="720"/>
      <c r="E103" s="532">
        <v>655.2</v>
      </c>
      <c r="F103" s="607"/>
      <c r="G103" s="533"/>
    </row>
    <row r="104" spans="1:7" ht="12.75">
      <c r="A104" s="530"/>
      <c r="B104" s="531"/>
      <c r="C104" s="719" t="s">
        <v>963</v>
      </c>
      <c r="D104" s="720"/>
      <c r="E104" s="532">
        <v>21.6</v>
      </c>
      <c r="F104" s="607"/>
      <c r="G104" s="533"/>
    </row>
    <row r="105" spans="1:7" ht="12.75">
      <c r="A105" s="530"/>
      <c r="B105" s="531"/>
      <c r="C105" s="719" t="s">
        <v>964</v>
      </c>
      <c r="D105" s="720"/>
      <c r="E105" s="532">
        <v>10.8</v>
      </c>
      <c r="F105" s="607"/>
      <c r="G105" s="533"/>
    </row>
    <row r="106" spans="1:7" ht="12.75">
      <c r="A106" s="530"/>
      <c r="B106" s="531"/>
      <c r="C106" s="719" t="s">
        <v>965</v>
      </c>
      <c r="D106" s="720"/>
      <c r="E106" s="532">
        <v>12</v>
      </c>
      <c r="F106" s="607"/>
      <c r="G106" s="533"/>
    </row>
    <row r="107" spans="1:7" ht="12.75">
      <c r="A107" s="530"/>
      <c r="B107" s="531"/>
      <c r="C107" s="719" t="s">
        <v>966</v>
      </c>
      <c r="D107" s="720"/>
      <c r="E107" s="532">
        <v>38.4</v>
      </c>
      <c r="F107" s="607"/>
      <c r="G107" s="533"/>
    </row>
    <row r="108" spans="1:7" ht="12.75">
      <c r="A108" s="530"/>
      <c r="B108" s="531"/>
      <c r="C108" s="719" t="s">
        <v>967</v>
      </c>
      <c r="D108" s="720"/>
      <c r="E108" s="532">
        <v>20.7</v>
      </c>
      <c r="F108" s="607"/>
      <c r="G108" s="533"/>
    </row>
    <row r="109" spans="1:7" ht="12.75">
      <c r="A109" s="530"/>
      <c r="B109" s="531"/>
      <c r="C109" s="719" t="s">
        <v>968</v>
      </c>
      <c r="D109" s="720"/>
      <c r="E109" s="532">
        <v>0</v>
      </c>
      <c r="F109" s="607"/>
      <c r="G109" s="533"/>
    </row>
    <row r="110" spans="1:7" ht="12.75">
      <c r="A110" s="530"/>
      <c r="B110" s="531"/>
      <c r="C110" s="719" t="s">
        <v>969</v>
      </c>
      <c r="D110" s="720"/>
      <c r="E110" s="532">
        <v>9</v>
      </c>
      <c r="F110" s="607"/>
      <c r="G110" s="533"/>
    </row>
    <row r="111" spans="1:7" ht="12.75">
      <c r="A111" s="530"/>
      <c r="B111" s="531"/>
      <c r="C111" s="721" t="s">
        <v>113</v>
      </c>
      <c r="D111" s="720"/>
      <c r="E111" s="534">
        <v>788.9000000000001</v>
      </c>
      <c r="F111" s="607"/>
      <c r="G111" s="533"/>
    </row>
    <row r="112" spans="1:7" ht="12.75">
      <c r="A112" s="530"/>
      <c r="B112" s="531"/>
      <c r="C112" s="719" t="s">
        <v>970</v>
      </c>
      <c r="D112" s="720"/>
      <c r="E112" s="532">
        <v>0</v>
      </c>
      <c r="F112" s="607"/>
      <c r="G112" s="533"/>
    </row>
    <row r="113" spans="1:7" ht="12.75">
      <c r="A113" s="530"/>
      <c r="B113" s="531"/>
      <c r="C113" s="719" t="s">
        <v>971</v>
      </c>
      <c r="D113" s="720"/>
      <c r="E113" s="532">
        <v>-631.12</v>
      </c>
      <c r="F113" s="607"/>
      <c r="G113" s="533"/>
    </row>
    <row r="114" spans="1:7" ht="12.75">
      <c r="A114" s="535"/>
      <c r="B114" s="536" t="s">
        <v>96</v>
      </c>
      <c r="C114" s="537" t="s">
        <v>176</v>
      </c>
      <c r="D114" s="538"/>
      <c r="E114" s="539"/>
      <c r="F114" s="608"/>
      <c r="G114" s="541">
        <f>SUM(G77:G113)</f>
        <v>0</v>
      </c>
    </row>
    <row r="115" spans="1:7" ht="12.75">
      <c r="A115" s="518" t="s">
        <v>92</v>
      </c>
      <c r="B115" s="519" t="s">
        <v>972</v>
      </c>
      <c r="C115" s="520" t="s">
        <v>973</v>
      </c>
      <c r="D115" s="521"/>
      <c r="E115" s="522"/>
      <c r="F115" s="609"/>
      <c r="G115" s="523"/>
    </row>
    <row r="116" spans="1:7" ht="22.5">
      <c r="A116" s="524">
        <v>20</v>
      </c>
      <c r="B116" s="525" t="s">
        <v>975</v>
      </c>
      <c r="C116" s="526" t="s">
        <v>976</v>
      </c>
      <c r="D116" s="527" t="s">
        <v>106</v>
      </c>
      <c r="E116" s="528">
        <v>681.9</v>
      </c>
      <c r="F116" s="606"/>
      <c r="G116" s="529">
        <f>E116*F116</f>
        <v>0</v>
      </c>
    </row>
    <row r="117" spans="1:7" ht="12.75">
      <c r="A117" s="524">
        <v>21</v>
      </c>
      <c r="B117" s="525" t="s">
        <v>977</v>
      </c>
      <c r="C117" s="526" t="s">
        <v>978</v>
      </c>
      <c r="D117" s="527" t="s">
        <v>106</v>
      </c>
      <c r="E117" s="528">
        <v>149.2</v>
      </c>
      <c r="F117" s="606"/>
      <c r="G117" s="529">
        <f>E117*F117</f>
        <v>0</v>
      </c>
    </row>
    <row r="118" spans="1:7" ht="22.5">
      <c r="A118" s="524">
        <v>22</v>
      </c>
      <c r="B118" s="525" t="s">
        <v>979</v>
      </c>
      <c r="C118" s="526" t="s">
        <v>980</v>
      </c>
      <c r="D118" s="527" t="s">
        <v>166</v>
      </c>
      <c r="E118" s="528">
        <v>64.9</v>
      </c>
      <c r="F118" s="606"/>
      <c r="G118" s="529">
        <f>E118*F118</f>
        <v>0</v>
      </c>
    </row>
    <row r="119" spans="1:7" ht="12.75">
      <c r="A119" s="530"/>
      <c r="B119" s="531"/>
      <c r="C119" s="719" t="s">
        <v>981</v>
      </c>
      <c r="D119" s="720"/>
      <c r="E119" s="532">
        <v>0</v>
      </c>
      <c r="F119" s="607"/>
      <c r="G119" s="533"/>
    </row>
    <row r="120" spans="1:7" ht="12.75">
      <c r="A120" s="530"/>
      <c r="B120" s="531"/>
      <c r="C120" s="719" t="s">
        <v>982</v>
      </c>
      <c r="D120" s="720"/>
      <c r="E120" s="532">
        <v>29.5</v>
      </c>
      <c r="F120" s="607"/>
      <c r="G120" s="533"/>
    </row>
    <row r="121" spans="1:7" ht="12.75">
      <c r="A121" s="530"/>
      <c r="B121" s="531"/>
      <c r="C121" s="719" t="s">
        <v>983</v>
      </c>
      <c r="D121" s="720"/>
      <c r="E121" s="532">
        <v>35.4</v>
      </c>
      <c r="F121" s="607"/>
      <c r="G121" s="533"/>
    </row>
    <row r="122" spans="1:7" ht="12.75">
      <c r="A122" s="535"/>
      <c r="B122" s="536" t="s">
        <v>96</v>
      </c>
      <c r="C122" s="537" t="s">
        <v>974</v>
      </c>
      <c r="D122" s="538"/>
      <c r="E122" s="539"/>
      <c r="F122" s="608"/>
      <c r="G122" s="541">
        <f>SUM(G115:G121)</f>
        <v>0</v>
      </c>
    </row>
    <row r="123" spans="1:7" ht="12.75">
      <c r="A123" s="518" t="s">
        <v>92</v>
      </c>
      <c r="B123" s="519" t="s">
        <v>201</v>
      </c>
      <c r="C123" s="520" t="s">
        <v>202</v>
      </c>
      <c r="D123" s="521"/>
      <c r="E123" s="522"/>
      <c r="F123" s="609"/>
      <c r="G123" s="523"/>
    </row>
    <row r="124" spans="1:7" ht="12.75">
      <c r="A124" s="524">
        <v>23</v>
      </c>
      <c r="B124" s="525" t="s">
        <v>204</v>
      </c>
      <c r="C124" s="526" t="s">
        <v>205</v>
      </c>
      <c r="D124" s="527" t="s">
        <v>106</v>
      </c>
      <c r="E124" s="528">
        <v>107.712</v>
      </c>
      <c r="F124" s="606"/>
      <c r="G124" s="529">
        <f>E124*F124</f>
        <v>0</v>
      </c>
    </row>
    <row r="125" spans="1:7" ht="12.75">
      <c r="A125" s="530"/>
      <c r="B125" s="531"/>
      <c r="C125" s="719" t="s">
        <v>984</v>
      </c>
      <c r="D125" s="720"/>
      <c r="E125" s="532">
        <v>9.444</v>
      </c>
      <c r="F125" s="607"/>
      <c r="G125" s="533"/>
    </row>
    <row r="126" spans="1:7" ht="12.75">
      <c r="A126" s="530"/>
      <c r="B126" s="531"/>
      <c r="C126" s="719" t="s">
        <v>985</v>
      </c>
      <c r="D126" s="720"/>
      <c r="E126" s="532">
        <v>45.666</v>
      </c>
      <c r="F126" s="607"/>
      <c r="G126" s="533"/>
    </row>
    <row r="127" spans="1:7" ht="12.75">
      <c r="A127" s="530"/>
      <c r="B127" s="531"/>
      <c r="C127" s="719" t="s">
        <v>986</v>
      </c>
      <c r="D127" s="720"/>
      <c r="E127" s="532">
        <v>52.602</v>
      </c>
      <c r="F127" s="607"/>
      <c r="G127" s="533"/>
    </row>
    <row r="128" spans="1:7" ht="12.75">
      <c r="A128" s="524">
        <v>24</v>
      </c>
      <c r="B128" s="525" t="s">
        <v>210</v>
      </c>
      <c r="C128" s="526" t="s">
        <v>211</v>
      </c>
      <c r="D128" s="527" t="s">
        <v>106</v>
      </c>
      <c r="E128" s="528">
        <v>107.712</v>
      </c>
      <c r="F128" s="606"/>
      <c r="G128" s="529">
        <f>E128*F128</f>
        <v>0</v>
      </c>
    </row>
    <row r="129" spans="1:7" ht="12.75">
      <c r="A129" s="530"/>
      <c r="B129" s="531"/>
      <c r="C129" s="719" t="s">
        <v>984</v>
      </c>
      <c r="D129" s="720"/>
      <c r="E129" s="532">
        <v>9.444</v>
      </c>
      <c r="F129" s="607"/>
      <c r="G129" s="533"/>
    </row>
    <row r="130" spans="1:7" ht="12.75">
      <c r="A130" s="530"/>
      <c r="B130" s="531"/>
      <c r="C130" s="719" t="s">
        <v>985</v>
      </c>
      <c r="D130" s="720"/>
      <c r="E130" s="532">
        <v>45.666</v>
      </c>
      <c r="F130" s="607"/>
      <c r="G130" s="533"/>
    </row>
    <row r="131" spans="1:7" ht="12.75">
      <c r="A131" s="530"/>
      <c r="B131" s="531"/>
      <c r="C131" s="719" t="s">
        <v>986</v>
      </c>
      <c r="D131" s="720"/>
      <c r="E131" s="532">
        <v>52.602</v>
      </c>
      <c r="F131" s="607"/>
      <c r="G131" s="533"/>
    </row>
    <row r="132" spans="1:7" ht="22.5">
      <c r="A132" s="524">
        <v>25</v>
      </c>
      <c r="B132" s="525" t="s">
        <v>214</v>
      </c>
      <c r="C132" s="526" t="s">
        <v>215</v>
      </c>
      <c r="D132" s="527" t="s">
        <v>106</v>
      </c>
      <c r="E132" s="528">
        <v>89.76</v>
      </c>
      <c r="F132" s="606"/>
      <c r="G132" s="529">
        <f>E132*F132</f>
        <v>0</v>
      </c>
    </row>
    <row r="133" spans="1:7" ht="12.75">
      <c r="A133" s="530"/>
      <c r="B133" s="531"/>
      <c r="C133" s="719" t="s">
        <v>919</v>
      </c>
      <c r="D133" s="720"/>
      <c r="E133" s="532">
        <v>7.87</v>
      </c>
      <c r="F133" s="607"/>
      <c r="G133" s="533"/>
    </row>
    <row r="134" spans="1:7" ht="12.75">
      <c r="A134" s="530"/>
      <c r="B134" s="531"/>
      <c r="C134" s="719" t="s">
        <v>920</v>
      </c>
      <c r="D134" s="720"/>
      <c r="E134" s="532">
        <v>38.055</v>
      </c>
      <c r="F134" s="607"/>
      <c r="G134" s="533"/>
    </row>
    <row r="135" spans="1:7" ht="12.75">
      <c r="A135" s="530"/>
      <c r="B135" s="531"/>
      <c r="C135" s="719" t="s">
        <v>921</v>
      </c>
      <c r="D135" s="720"/>
      <c r="E135" s="532">
        <v>43.835</v>
      </c>
      <c r="F135" s="607"/>
      <c r="G135" s="533"/>
    </row>
    <row r="136" spans="1:7" ht="22.5">
      <c r="A136" s="524">
        <v>26</v>
      </c>
      <c r="B136" s="525" t="s">
        <v>218</v>
      </c>
      <c r="C136" s="526" t="s">
        <v>219</v>
      </c>
      <c r="D136" s="527" t="s">
        <v>166</v>
      </c>
      <c r="E136" s="528">
        <v>179.52</v>
      </c>
      <c r="F136" s="606"/>
      <c r="G136" s="529">
        <f>E136*F136</f>
        <v>0</v>
      </c>
    </row>
    <row r="137" spans="1:7" ht="12.75">
      <c r="A137" s="530"/>
      <c r="B137" s="531"/>
      <c r="C137" s="719" t="s">
        <v>987</v>
      </c>
      <c r="D137" s="720"/>
      <c r="E137" s="532">
        <v>15.74</v>
      </c>
      <c r="F137" s="607"/>
      <c r="G137" s="533"/>
    </row>
    <row r="138" spans="1:7" ht="12.75">
      <c r="A138" s="530"/>
      <c r="B138" s="531"/>
      <c r="C138" s="719" t="s">
        <v>988</v>
      </c>
      <c r="D138" s="720"/>
      <c r="E138" s="532">
        <v>76.11</v>
      </c>
      <c r="F138" s="607"/>
      <c r="G138" s="533"/>
    </row>
    <row r="139" spans="1:7" ht="12.75">
      <c r="A139" s="530"/>
      <c r="B139" s="531"/>
      <c r="C139" s="719" t="s">
        <v>989</v>
      </c>
      <c r="D139" s="720"/>
      <c r="E139" s="532">
        <v>87.67</v>
      </c>
      <c r="F139" s="607"/>
      <c r="G139" s="533"/>
    </row>
    <row r="140" spans="1:7" ht="12.75">
      <c r="A140" s="524">
        <v>27</v>
      </c>
      <c r="B140" s="525" t="s">
        <v>223</v>
      </c>
      <c r="C140" s="526" t="s">
        <v>224</v>
      </c>
      <c r="D140" s="527" t="s">
        <v>106</v>
      </c>
      <c r="E140" s="528">
        <v>107.712</v>
      </c>
      <c r="F140" s="606"/>
      <c r="G140" s="529">
        <f>E140*F140</f>
        <v>0</v>
      </c>
    </row>
    <row r="141" spans="1:7" ht="12.75">
      <c r="A141" s="530"/>
      <c r="B141" s="531"/>
      <c r="C141" s="719" t="s">
        <v>990</v>
      </c>
      <c r="D141" s="720"/>
      <c r="E141" s="532">
        <v>9.444</v>
      </c>
      <c r="F141" s="607"/>
      <c r="G141" s="533"/>
    </row>
    <row r="142" spans="1:7" ht="12.75">
      <c r="A142" s="530"/>
      <c r="B142" s="531"/>
      <c r="C142" s="719" t="s">
        <v>985</v>
      </c>
      <c r="D142" s="720"/>
      <c r="E142" s="532">
        <v>45.666</v>
      </c>
      <c r="F142" s="607"/>
      <c r="G142" s="533"/>
    </row>
    <row r="143" spans="1:7" ht="12.75">
      <c r="A143" s="530"/>
      <c r="B143" s="531"/>
      <c r="C143" s="719" t="s">
        <v>986</v>
      </c>
      <c r="D143" s="720"/>
      <c r="E143" s="532">
        <v>52.602</v>
      </c>
      <c r="F143" s="607"/>
      <c r="G143" s="533"/>
    </row>
    <row r="144" spans="1:7" ht="12.75">
      <c r="A144" s="535"/>
      <c r="B144" s="536" t="s">
        <v>96</v>
      </c>
      <c r="C144" s="537" t="s">
        <v>203</v>
      </c>
      <c r="D144" s="538"/>
      <c r="E144" s="539"/>
      <c r="F144" s="608"/>
      <c r="G144" s="541">
        <f>SUM(G123:G143)</f>
        <v>0</v>
      </c>
    </row>
    <row r="145" spans="1:7" ht="12.75">
      <c r="A145" s="518" t="s">
        <v>92</v>
      </c>
      <c r="B145" s="519" t="s">
        <v>226</v>
      </c>
      <c r="C145" s="520" t="s">
        <v>227</v>
      </c>
      <c r="D145" s="521"/>
      <c r="E145" s="522"/>
      <c r="F145" s="609"/>
      <c r="G145" s="523"/>
    </row>
    <row r="146" spans="1:7" ht="12.75">
      <c r="A146" s="524">
        <v>28</v>
      </c>
      <c r="B146" s="525" t="s">
        <v>991</v>
      </c>
      <c r="C146" s="526" t="s">
        <v>992</v>
      </c>
      <c r="D146" s="527" t="s">
        <v>106</v>
      </c>
      <c r="E146" s="528">
        <v>229.92</v>
      </c>
      <c r="F146" s="606"/>
      <c r="G146" s="529">
        <f>E146*F146</f>
        <v>0</v>
      </c>
    </row>
    <row r="147" spans="1:7" ht="12.75">
      <c r="A147" s="530"/>
      <c r="B147" s="531"/>
      <c r="C147" s="719" t="s">
        <v>948</v>
      </c>
      <c r="D147" s="720"/>
      <c r="E147" s="532">
        <v>0</v>
      </c>
      <c r="F147" s="607"/>
      <c r="G147" s="533"/>
    </row>
    <row r="148" spans="1:7" ht="12.75">
      <c r="A148" s="530"/>
      <c r="B148" s="531"/>
      <c r="C148" s="719" t="s">
        <v>949</v>
      </c>
      <c r="D148" s="720"/>
      <c r="E148" s="532">
        <v>0</v>
      </c>
      <c r="F148" s="607"/>
      <c r="G148" s="533"/>
    </row>
    <row r="149" spans="1:7" ht="12.75">
      <c r="A149" s="530"/>
      <c r="B149" s="531"/>
      <c r="C149" s="719" t="s">
        <v>950</v>
      </c>
      <c r="D149" s="720"/>
      <c r="E149" s="532">
        <v>0</v>
      </c>
      <c r="F149" s="607"/>
      <c r="G149" s="533"/>
    </row>
    <row r="150" spans="1:7" ht="12.75">
      <c r="A150" s="530"/>
      <c r="B150" s="531"/>
      <c r="C150" s="719" t="s">
        <v>993</v>
      </c>
      <c r="D150" s="720"/>
      <c r="E150" s="532">
        <v>4.8</v>
      </c>
      <c r="F150" s="607"/>
      <c r="G150" s="533"/>
    </row>
    <row r="151" spans="1:7" ht="12.75">
      <c r="A151" s="530"/>
      <c r="B151" s="531"/>
      <c r="C151" s="719" t="s">
        <v>994</v>
      </c>
      <c r="D151" s="720"/>
      <c r="E151" s="532">
        <v>55.68</v>
      </c>
      <c r="F151" s="607"/>
      <c r="G151" s="533"/>
    </row>
    <row r="152" spans="1:7" ht="12.75">
      <c r="A152" s="530"/>
      <c r="B152" s="531"/>
      <c r="C152" s="719" t="s">
        <v>995</v>
      </c>
      <c r="D152" s="720"/>
      <c r="E152" s="532">
        <v>53.28</v>
      </c>
      <c r="F152" s="607"/>
      <c r="G152" s="533"/>
    </row>
    <row r="153" spans="1:7" ht="12.75">
      <c r="A153" s="530"/>
      <c r="B153" s="531"/>
      <c r="C153" s="721" t="s">
        <v>113</v>
      </c>
      <c r="D153" s="720"/>
      <c r="E153" s="534">
        <v>113.75999999999999</v>
      </c>
      <c r="F153" s="607"/>
      <c r="G153" s="533"/>
    </row>
    <row r="154" spans="1:7" ht="12.75">
      <c r="A154" s="530"/>
      <c r="B154" s="531"/>
      <c r="C154" s="719" t="s">
        <v>954</v>
      </c>
      <c r="D154" s="720"/>
      <c r="E154" s="532">
        <v>0</v>
      </c>
      <c r="F154" s="607"/>
      <c r="G154" s="533"/>
    </row>
    <row r="155" spans="1:7" ht="12.75">
      <c r="A155" s="530"/>
      <c r="B155" s="531"/>
      <c r="C155" s="719" t="s">
        <v>950</v>
      </c>
      <c r="D155" s="720"/>
      <c r="E155" s="532">
        <v>0</v>
      </c>
      <c r="F155" s="607"/>
      <c r="G155" s="533"/>
    </row>
    <row r="156" spans="1:7" ht="12.75">
      <c r="A156" s="530"/>
      <c r="B156" s="531"/>
      <c r="C156" s="719" t="s">
        <v>993</v>
      </c>
      <c r="D156" s="720"/>
      <c r="E156" s="532">
        <v>4.8</v>
      </c>
      <c r="F156" s="607"/>
      <c r="G156" s="533"/>
    </row>
    <row r="157" spans="1:7" ht="12.75">
      <c r="A157" s="530"/>
      <c r="B157" s="531"/>
      <c r="C157" s="719" t="s">
        <v>996</v>
      </c>
      <c r="D157" s="720"/>
      <c r="E157" s="532">
        <v>58.08</v>
      </c>
      <c r="F157" s="607"/>
      <c r="G157" s="533"/>
    </row>
    <row r="158" spans="1:7" ht="12.75">
      <c r="A158" s="530"/>
      <c r="B158" s="531"/>
      <c r="C158" s="719" t="s">
        <v>995</v>
      </c>
      <c r="D158" s="720"/>
      <c r="E158" s="532">
        <v>53.28</v>
      </c>
      <c r="F158" s="607"/>
      <c r="G158" s="533"/>
    </row>
    <row r="159" spans="1:7" ht="12.75">
      <c r="A159" s="530"/>
      <c r="B159" s="531"/>
      <c r="C159" s="721" t="s">
        <v>113</v>
      </c>
      <c r="D159" s="720"/>
      <c r="E159" s="534">
        <v>116.16</v>
      </c>
      <c r="F159" s="607"/>
      <c r="G159" s="533"/>
    </row>
    <row r="160" spans="1:7" ht="12.75">
      <c r="A160" s="524">
        <v>29</v>
      </c>
      <c r="B160" s="525" t="s">
        <v>229</v>
      </c>
      <c r="C160" s="526" t="s">
        <v>230</v>
      </c>
      <c r="D160" s="527" t="s">
        <v>166</v>
      </c>
      <c r="E160" s="528">
        <v>1577.8</v>
      </c>
      <c r="F160" s="606"/>
      <c r="G160" s="529">
        <f>E160*F160</f>
        <v>0</v>
      </c>
    </row>
    <row r="161" spans="1:7" ht="12.75">
      <c r="A161" s="530"/>
      <c r="B161" s="531"/>
      <c r="C161" s="719" t="s">
        <v>959</v>
      </c>
      <c r="D161" s="720"/>
      <c r="E161" s="532">
        <v>0</v>
      </c>
      <c r="F161" s="607"/>
      <c r="G161" s="533"/>
    </row>
    <row r="162" spans="1:7" ht="12.75">
      <c r="A162" s="530"/>
      <c r="B162" s="531"/>
      <c r="C162" s="719" t="s">
        <v>960</v>
      </c>
      <c r="D162" s="720"/>
      <c r="E162" s="532">
        <v>6.8</v>
      </c>
      <c r="F162" s="607"/>
      <c r="G162" s="533"/>
    </row>
    <row r="163" spans="1:7" ht="12.75">
      <c r="A163" s="530"/>
      <c r="B163" s="531"/>
      <c r="C163" s="719" t="s">
        <v>961</v>
      </c>
      <c r="D163" s="720"/>
      <c r="E163" s="532">
        <v>14.4</v>
      </c>
      <c r="F163" s="607"/>
      <c r="G163" s="533"/>
    </row>
    <row r="164" spans="1:7" ht="12.75">
      <c r="A164" s="530"/>
      <c r="B164" s="531"/>
      <c r="C164" s="719" t="s">
        <v>962</v>
      </c>
      <c r="D164" s="720"/>
      <c r="E164" s="532">
        <v>655.2</v>
      </c>
      <c r="F164" s="607"/>
      <c r="G164" s="533"/>
    </row>
    <row r="165" spans="1:7" ht="12.75">
      <c r="A165" s="530"/>
      <c r="B165" s="531"/>
      <c r="C165" s="719" t="s">
        <v>963</v>
      </c>
      <c r="D165" s="720"/>
      <c r="E165" s="532">
        <v>21.6</v>
      </c>
      <c r="F165" s="607"/>
      <c r="G165" s="533"/>
    </row>
    <row r="166" spans="1:7" ht="12.75">
      <c r="A166" s="530"/>
      <c r="B166" s="531"/>
      <c r="C166" s="719" t="s">
        <v>964</v>
      </c>
      <c r="D166" s="720"/>
      <c r="E166" s="532">
        <v>10.8</v>
      </c>
      <c r="F166" s="607"/>
      <c r="G166" s="533"/>
    </row>
    <row r="167" spans="1:7" ht="12.75">
      <c r="A167" s="530"/>
      <c r="B167" s="531"/>
      <c r="C167" s="719" t="s">
        <v>965</v>
      </c>
      <c r="D167" s="720"/>
      <c r="E167" s="532">
        <v>12</v>
      </c>
      <c r="F167" s="607"/>
      <c r="G167" s="533"/>
    </row>
    <row r="168" spans="1:7" ht="12.75">
      <c r="A168" s="530"/>
      <c r="B168" s="531"/>
      <c r="C168" s="719" t="s">
        <v>966</v>
      </c>
      <c r="D168" s="720"/>
      <c r="E168" s="532">
        <v>38.4</v>
      </c>
      <c r="F168" s="607"/>
      <c r="G168" s="533"/>
    </row>
    <row r="169" spans="1:7" ht="12.75">
      <c r="A169" s="530"/>
      <c r="B169" s="531"/>
      <c r="C169" s="719" t="s">
        <v>967</v>
      </c>
      <c r="D169" s="720"/>
      <c r="E169" s="532">
        <v>20.7</v>
      </c>
      <c r="F169" s="607"/>
      <c r="G169" s="533"/>
    </row>
    <row r="170" spans="1:7" ht="12.75">
      <c r="A170" s="530"/>
      <c r="B170" s="531"/>
      <c r="C170" s="719" t="s">
        <v>968</v>
      </c>
      <c r="D170" s="720"/>
      <c r="E170" s="532">
        <v>0</v>
      </c>
      <c r="F170" s="607"/>
      <c r="G170" s="533"/>
    </row>
    <row r="171" spans="1:7" ht="12.75">
      <c r="A171" s="530"/>
      <c r="B171" s="531"/>
      <c r="C171" s="719" t="s">
        <v>969</v>
      </c>
      <c r="D171" s="720"/>
      <c r="E171" s="532">
        <v>9</v>
      </c>
      <c r="F171" s="607"/>
      <c r="G171" s="533"/>
    </row>
    <row r="172" spans="1:7" ht="12.75">
      <c r="A172" s="530"/>
      <c r="B172" s="531"/>
      <c r="C172" s="721" t="s">
        <v>113</v>
      </c>
      <c r="D172" s="720"/>
      <c r="E172" s="534">
        <v>788.9000000000001</v>
      </c>
      <c r="F172" s="607"/>
      <c r="G172" s="533"/>
    </row>
    <row r="173" spans="1:7" ht="12.75">
      <c r="A173" s="530"/>
      <c r="B173" s="531"/>
      <c r="C173" s="719" t="s">
        <v>997</v>
      </c>
      <c r="D173" s="720"/>
      <c r="E173" s="532">
        <v>788.9</v>
      </c>
      <c r="F173" s="607"/>
      <c r="G173" s="533"/>
    </row>
    <row r="174" spans="1:7" ht="12.75">
      <c r="A174" s="524">
        <v>30</v>
      </c>
      <c r="B174" s="525" t="s">
        <v>243</v>
      </c>
      <c r="C174" s="526" t="s">
        <v>244</v>
      </c>
      <c r="D174" s="527" t="s">
        <v>106</v>
      </c>
      <c r="E174" s="528">
        <v>640.14</v>
      </c>
      <c r="F174" s="606"/>
      <c r="G174" s="529">
        <f>E174*F174</f>
        <v>0</v>
      </c>
    </row>
    <row r="175" spans="1:7" ht="12.75">
      <c r="A175" s="530"/>
      <c r="B175" s="531"/>
      <c r="C175" s="719" t="s">
        <v>998</v>
      </c>
      <c r="D175" s="720"/>
      <c r="E175" s="532">
        <v>7.92</v>
      </c>
      <c r="F175" s="607"/>
      <c r="G175" s="533"/>
    </row>
    <row r="176" spans="1:7" ht="12.75">
      <c r="A176" s="530"/>
      <c r="B176" s="531"/>
      <c r="C176" s="719" t="s">
        <v>999</v>
      </c>
      <c r="D176" s="720"/>
      <c r="E176" s="532">
        <v>615.42</v>
      </c>
      <c r="F176" s="607"/>
      <c r="G176" s="533"/>
    </row>
    <row r="177" spans="1:7" ht="12.75">
      <c r="A177" s="530"/>
      <c r="B177" s="531"/>
      <c r="C177" s="719" t="s">
        <v>1000</v>
      </c>
      <c r="D177" s="720"/>
      <c r="E177" s="532">
        <v>14.4</v>
      </c>
      <c r="F177" s="607"/>
      <c r="G177" s="533"/>
    </row>
    <row r="178" spans="1:7" ht="12.75">
      <c r="A178" s="530"/>
      <c r="B178" s="531"/>
      <c r="C178" s="719" t="s">
        <v>1001</v>
      </c>
      <c r="D178" s="720"/>
      <c r="E178" s="532">
        <v>2.4</v>
      </c>
      <c r="F178" s="607"/>
      <c r="G178" s="533"/>
    </row>
    <row r="179" spans="1:7" ht="12.75">
      <c r="A179" s="524">
        <v>31</v>
      </c>
      <c r="B179" s="525" t="s">
        <v>1002</v>
      </c>
      <c r="C179" s="526" t="s">
        <v>1003</v>
      </c>
      <c r="D179" s="527" t="s">
        <v>147</v>
      </c>
      <c r="E179" s="528">
        <v>4</v>
      </c>
      <c r="F179" s="606"/>
      <c r="G179" s="529">
        <f>E179*F179</f>
        <v>0</v>
      </c>
    </row>
    <row r="180" spans="1:7" ht="12.75">
      <c r="A180" s="524">
        <v>32</v>
      </c>
      <c r="B180" s="525" t="s">
        <v>1004</v>
      </c>
      <c r="C180" s="526" t="s">
        <v>1005</v>
      </c>
      <c r="D180" s="527" t="s">
        <v>106</v>
      </c>
      <c r="E180" s="528">
        <v>229.92</v>
      </c>
      <c r="F180" s="606"/>
      <c r="G180" s="529">
        <f>E180*F180</f>
        <v>0</v>
      </c>
    </row>
    <row r="181" spans="1:7" ht="12.75">
      <c r="A181" s="530"/>
      <c r="B181" s="531"/>
      <c r="C181" s="719" t="s">
        <v>948</v>
      </c>
      <c r="D181" s="720"/>
      <c r="E181" s="532">
        <v>0</v>
      </c>
      <c r="F181" s="607"/>
      <c r="G181" s="533"/>
    </row>
    <row r="182" spans="1:7" ht="12.75">
      <c r="A182" s="530"/>
      <c r="B182" s="531"/>
      <c r="C182" s="719" t="s">
        <v>949</v>
      </c>
      <c r="D182" s="720"/>
      <c r="E182" s="532">
        <v>0</v>
      </c>
      <c r="F182" s="607"/>
      <c r="G182" s="533"/>
    </row>
    <row r="183" spans="1:7" ht="12.75">
      <c r="A183" s="530"/>
      <c r="B183" s="531"/>
      <c r="C183" s="719" t="s">
        <v>950</v>
      </c>
      <c r="D183" s="720"/>
      <c r="E183" s="532">
        <v>0</v>
      </c>
      <c r="F183" s="607"/>
      <c r="G183" s="533"/>
    </row>
    <row r="184" spans="1:7" ht="12.75">
      <c r="A184" s="530"/>
      <c r="B184" s="531"/>
      <c r="C184" s="719" t="s">
        <v>993</v>
      </c>
      <c r="D184" s="720"/>
      <c r="E184" s="532">
        <v>4.8</v>
      </c>
      <c r="F184" s="607"/>
      <c r="G184" s="533"/>
    </row>
    <row r="185" spans="1:7" ht="12.75">
      <c r="A185" s="530"/>
      <c r="B185" s="531"/>
      <c r="C185" s="719" t="s">
        <v>994</v>
      </c>
      <c r="D185" s="720"/>
      <c r="E185" s="532">
        <v>55.68</v>
      </c>
      <c r="F185" s="607"/>
      <c r="G185" s="533"/>
    </row>
    <row r="186" spans="1:7" ht="12.75">
      <c r="A186" s="530"/>
      <c r="B186" s="531"/>
      <c r="C186" s="719" t="s">
        <v>995</v>
      </c>
      <c r="D186" s="720"/>
      <c r="E186" s="532">
        <v>53.28</v>
      </c>
      <c r="F186" s="607"/>
      <c r="G186" s="533"/>
    </row>
    <row r="187" spans="1:7" ht="12.75">
      <c r="A187" s="530"/>
      <c r="B187" s="531"/>
      <c r="C187" s="721" t="s">
        <v>113</v>
      </c>
      <c r="D187" s="720"/>
      <c r="E187" s="534">
        <v>113.75999999999999</v>
      </c>
      <c r="F187" s="607"/>
      <c r="G187" s="533"/>
    </row>
    <row r="188" spans="1:7" ht="12.75">
      <c r="A188" s="530"/>
      <c r="B188" s="531"/>
      <c r="C188" s="719" t="s">
        <v>954</v>
      </c>
      <c r="D188" s="720"/>
      <c r="E188" s="532">
        <v>0</v>
      </c>
      <c r="F188" s="607"/>
      <c r="G188" s="533"/>
    </row>
    <row r="189" spans="1:7" ht="12.75">
      <c r="A189" s="530"/>
      <c r="B189" s="531"/>
      <c r="C189" s="719" t="s">
        <v>950</v>
      </c>
      <c r="D189" s="720"/>
      <c r="E189" s="532">
        <v>0</v>
      </c>
      <c r="F189" s="607"/>
      <c r="G189" s="533"/>
    </row>
    <row r="190" spans="1:7" ht="12.75">
      <c r="A190" s="530"/>
      <c r="B190" s="531"/>
      <c r="C190" s="719" t="s">
        <v>993</v>
      </c>
      <c r="D190" s="720"/>
      <c r="E190" s="532">
        <v>4.8</v>
      </c>
      <c r="F190" s="607"/>
      <c r="G190" s="533"/>
    </row>
    <row r="191" spans="1:7" ht="12.75">
      <c r="A191" s="530"/>
      <c r="B191" s="531"/>
      <c r="C191" s="719" t="s">
        <v>996</v>
      </c>
      <c r="D191" s="720"/>
      <c r="E191" s="532">
        <v>58.08</v>
      </c>
      <c r="F191" s="607"/>
      <c r="G191" s="533"/>
    </row>
    <row r="192" spans="1:7" ht="12.75">
      <c r="A192" s="530"/>
      <c r="B192" s="531"/>
      <c r="C192" s="719" t="s">
        <v>995</v>
      </c>
      <c r="D192" s="720"/>
      <c r="E192" s="532">
        <v>53.28</v>
      </c>
      <c r="F192" s="607"/>
      <c r="G192" s="533"/>
    </row>
    <row r="193" spans="1:7" ht="12.75">
      <c r="A193" s="530"/>
      <c r="B193" s="531"/>
      <c r="C193" s="721" t="s">
        <v>113</v>
      </c>
      <c r="D193" s="720"/>
      <c r="E193" s="534">
        <v>116.16</v>
      </c>
      <c r="F193" s="607"/>
      <c r="G193" s="533"/>
    </row>
    <row r="194" spans="1:7" ht="12.75">
      <c r="A194" s="524">
        <v>33</v>
      </c>
      <c r="B194" s="525" t="s">
        <v>1006</v>
      </c>
      <c r="C194" s="526" t="s">
        <v>1007</v>
      </c>
      <c r="D194" s="527" t="s">
        <v>147</v>
      </c>
      <c r="E194" s="528">
        <v>10</v>
      </c>
      <c r="F194" s="606"/>
      <c r="G194" s="529">
        <f>E194*F194</f>
        <v>0</v>
      </c>
    </row>
    <row r="195" spans="1:7" ht="12.75">
      <c r="A195" s="530"/>
      <c r="B195" s="531"/>
      <c r="C195" s="719" t="s">
        <v>1008</v>
      </c>
      <c r="D195" s="720"/>
      <c r="E195" s="532">
        <v>5</v>
      </c>
      <c r="F195" s="607"/>
      <c r="G195" s="533"/>
    </row>
    <row r="196" spans="1:7" ht="12.75">
      <c r="A196" s="530"/>
      <c r="B196" s="531"/>
      <c r="C196" s="719" t="s">
        <v>1009</v>
      </c>
      <c r="D196" s="720"/>
      <c r="E196" s="532">
        <v>5</v>
      </c>
      <c r="F196" s="607"/>
      <c r="G196" s="533"/>
    </row>
    <row r="197" spans="1:7" ht="12.75">
      <c r="A197" s="524">
        <v>34</v>
      </c>
      <c r="B197" s="525" t="s">
        <v>1010</v>
      </c>
      <c r="C197" s="526" t="s">
        <v>1011</v>
      </c>
      <c r="D197" s="527" t="s">
        <v>147</v>
      </c>
      <c r="E197" s="528">
        <v>34</v>
      </c>
      <c r="F197" s="606"/>
      <c r="G197" s="529">
        <f>E197*F197</f>
        <v>0</v>
      </c>
    </row>
    <row r="198" spans="1:7" ht="12.75">
      <c r="A198" s="530"/>
      <c r="B198" s="531"/>
      <c r="C198" s="719" t="s">
        <v>1012</v>
      </c>
      <c r="D198" s="720"/>
      <c r="E198" s="532">
        <v>14</v>
      </c>
      <c r="F198" s="607"/>
      <c r="G198" s="533"/>
    </row>
    <row r="199" spans="1:7" ht="12.75">
      <c r="A199" s="530"/>
      <c r="B199" s="531"/>
      <c r="C199" s="719" t="s">
        <v>1013</v>
      </c>
      <c r="D199" s="720"/>
      <c r="E199" s="532">
        <v>20</v>
      </c>
      <c r="F199" s="607"/>
      <c r="G199" s="533"/>
    </row>
    <row r="200" spans="1:7" ht="12.75">
      <c r="A200" s="524">
        <v>35</v>
      </c>
      <c r="B200" s="525" t="s">
        <v>257</v>
      </c>
      <c r="C200" s="526" t="s">
        <v>258</v>
      </c>
      <c r="D200" s="527" t="s">
        <v>147</v>
      </c>
      <c r="E200" s="528">
        <v>30</v>
      </c>
      <c r="F200" s="606"/>
      <c r="G200" s="529">
        <f>E200*F200</f>
        <v>0</v>
      </c>
    </row>
    <row r="201" spans="1:7" ht="12.75">
      <c r="A201" s="524">
        <v>36</v>
      </c>
      <c r="B201" s="525" t="s">
        <v>1014</v>
      </c>
      <c r="C201" s="526" t="s">
        <v>1015</v>
      </c>
      <c r="D201" s="527" t="s">
        <v>166</v>
      </c>
      <c r="E201" s="528">
        <v>1577.8</v>
      </c>
      <c r="F201" s="606"/>
      <c r="G201" s="529">
        <f>E201*F201</f>
        <v>0</v>
      </c>
    </row>
    <row r="202" spans="1:7" ht="12.75">
      <c r="A202" s="530"/>
      <c r="B202" s="531"/>
      <c r="C202" s="719" t="s">
        <v>959</v>
      </c>
      <c r="D202" s="720"/>
      <c r="E202" s="532">
        <v>0</v>
      </c>
      <c r="F202" s="607"/>
      <c r="G202" s="533"/>
    </row>
    <row r="203" spans="1:7" ht="12.75">
      <c r="A203" s="530"/>
      <c r="B203" s="531"/>
      <c r="C203" s="719" t="s">
        <v>960</v>
      </c>
      <c r="D203" s="720"/>
      <c r="E203" s="532">
        <v>6.8</v>
      </c>
      <c r="F203" s="607"/>
      <c r="G203" s="533"/>
    </row>
    <row r="204" spans="1:7" ht="12.75">
      <c r="A204" s="530"/>
      <c r="B204" s="531"/>
      <c r="C204" s="719" t="s">
        <v>961</v>
      </c>
      <c r="D204" s="720"/>
      <c r="E204" s="532">
        <v>14.4</v>
      </c>
      <c r="F204" s="607"/>
      <c r="G204" s="533"/>
    </row>
    <row r="205" spans="1:7" ht="12.75">
      <c r="A205" s="530"/>
      <c r="B205" s="531"/>
      <c r="C205" s="719" t="s">
        <v>962</v>
      </c>
      <c r="D205" s="720"/>
      <c r="E205" s="532">
        <v>655.2</v>
      </c>
      <c r="F205" s="607"/>
      <c r="G205" s="533"/>
    </row>
    <row r="206" spans="1:7" ht="12.75">
      <c r="A206" s="530"/>
      <c r="B206" s="531"/>
      <c r="C206" s="719" t="s">
        <v>963</v>
      </c>
      <c r="D206" s="720"/>
      <c r="E206" s="532">
        <v>21.6</v>
      </c>
      <c r="F206" s="607"/>
      <c r="G206" s="533"/>
    </row>
    <row r="207" spans="1:7" ht="12.75">
      <c r="A207" s="530"/>
      <c r="B207" s="531"/>
      <c r="C207" s="719" t="s">
        <v>964</v>
      </c>
      <c r="D207" s="720"/>
      <c r="E207" s="532">
        <v>10.8</v>
      </c>
      <c r="F207" s="607"/>
      <c r="G207" s="533"/>
    </row>
    <row r="208" spans="1:7" ht="12.75">
      <c r="A208" s="530"/>
      <c r="B208" s="531"/>
      <c r="C208" s="719" t="s">
        <v>965</v>
      </c>
      <c r="D208" s="720"/>
      <c r="E208" s="532">
        <v>12</v>
      </c>
      <c r="F208" s="607"/>
      <c r="G208" s="533"/>
    </row>
    <row r="209" spans="1:7" ht="12.75">
      <c r="A209" s="530"/>
      <c r="B209" s="531"/>
      <c r="C209" s="719" t="s">
        <v>966</v>
      </c>
      <c r="D209" s="720"/>
      <c r="E209" s="532">
        <v>38.4</v>
      </c>
      <c r="F209" s="607"/>
      <c r="G209" s="533"/>
    </row>
    <row r="210" spans="1:7" ht="12.75">
      <c r="A210" s="530"/>
      <c r="B210" s="531"/>
      <c r="C210" s="719" t="s">
        <v>967</v>
      </c>
      <c r="D210" s="720"/>
      <c r="E210" s="532">
        <v>20.7</v>
      </c>
      <c r="F210" s="607"/>
      <c r="G210" s="533"/>
    </row>
    <row r="211" spans="1:7" ht="12.75">
      <c r="A211" s="530"/>
      <c r="B211" s="531"/>
      <c r="C211" s="719" t="s">
        <v>968</v>
      </c>
      <c r="D211" s="720"/>
      <c r="E211" s="532">
        <v>0</v>
      </c>
      <c r="F211" s="607"/>
      <c r="G211" s="533"/>
    </row>
    <row r="212" spans="1:7" ht="12.75">
      <c r="A212" s="530"/>
      <c r="B212" s="531"/>
      <c r="C212" s="719" t="s">
        <v>969</v>
      </c>
      <c r="D212" s="720"/>
      <c r="E212" s="532">
        <v>9</v>
      </c>
      <c r="F212" s="607"/>
      <c r="G212" s="533"/>
    </row>
    <row r="213" spans="1:7" ht="12.75">
      <c r="A213" s="530"/>
      <c r="B213" s="531"/>
      <c r="C213" s="721" t="s">
        <v>113</v>
      </c>
      <c r="D213" s="720"/>
      <c r="E213" s="534">
        <v>788.9000000000001</v>
      </c>
      <c r="F213" s="607"/>
      <c r="G213" s="533"/>
    </row>
    <row r="214" spans="1:7" ht="12.75">
      <c r="A214" s="530"/>
      <c r="B214" s="531"/>
      <c r="C214" s="719" t="s">
        <v>997</v>
      </c>
      <c r="D214" s="720"/>
      <c r="E214" s="532">
        <v>788.9</v>
      </c>
      <c r="F214" s="607"/>
      <c r="G214" s="533"/>
    </row>
    <row r="215" spans="1:7" ht="22.5">
      <c r="A215" s="524">
        <v>37</v>
      </c>
      <c r="B215" s="525" t="s">
        <v>1016</v>
      </c>
      <c r="C215" s="526" t="s">
        <v>442</v>
      </c>
      <c r="D215" s="527" t="s">
        <v>106</v>
      </c>
      <c r="E215" s="528">
        <v>229.92</v>
      </c>
      <c r="F215" s="606"/>
      <c r="G215" s="529">
        <f>E215*F215</f>
        <v>0</v>
      </c>
    </row>
    <row r="216" spans="1:7" ht="12.75">
      <c r="A216" s="530"/>
      <c r="B216" s="531"/>
      <c r="C216" s="719" t="s">
        <v>948</v>
      </c>
      <c r="D216" s="720"/>
      <c r="E216" s="532">
        <v>0</v>
      </c>
      <c r="F216" s="607"/>
      <c r="G216" s="533"/>
    </row>
    <row r="217" spans="1:7" ht="12.75">
      <c r="A217" s="530"/>
      <c r="B217" s="531"/>
      <c r="C217" s="719" t="s">
        <v>949</v>
      </c>
      <c r="D217" s="720"/>
      <c r="E217" s="532">
        <v>0</v>
      </c>
      <c r="F217" s="607"/>
      <c r="G217" s="533"/>
    </row>
    <row r="218" spans="1:7" ht="12.75">
      <c r="A218" s="530"/>
      <c r="B218" s="531"/>
      <c r="C218" s="719" t="s">
        <v>950</v>
      </c>
      <c r="D218" s="720"/>
      <c r="E218" s="532">
        <v>0</v>
      </c>
      <c r="F218" s="607"/>
      <c r="G218" s="533"/>
    </row>
    <row r="219" spans="1:7" ht="12.75">
      <c r="A219" s="530"/>
      <c r="B219" s="531"/>
      <c r="C219" s="719" t="s">
        <v>993</v>
      </c>
      <c r="D219" s="720"/>
      <c r="E219" s="532">
        <v>4.8</v>
      </c>
      <c r="F219" s="607"/>
      <c r="G219" s="533"/>
    </row>
    <row r="220" spans="1:7" ht="12.75">
      <c r="A220" s="530"/>
      <c r="B220" s="531"/>
      <c r="C220" s="719" t="s">
        <v>994</v>
      </c>
      <c r="D220" s="720"/>
      <c r="E220" s="532">
        <v>55.68</v>
      </c>
      <c r="F220" s="607"/>
      <c r="G220" s="533"/>
    </row>
    <row r="221" spans="1:7" ht="12.75">
      <c r="A221" s="530"/>
      <c r="B221" s="531"/>
      <c r="C221" s="719" t="s">
        <v>995</v>
      </c>
      <c r="D221" s="720"/>
      <c r="E221" s="532">
        <v>53.28</v>
      </c>
      <c r="F221" s="607"/>
      <c r="G221" s="533"/>
    </row>
    <row r="222" spans="1:7" ht="12.75">
      <c r="A222" s="530"/>
      <c r="B222" s="531"/>
      <c r="C222" s="721" t="s">
        <v>113</v>
      </c>
      <c r="D222" s="720"/>
      <c r="E222" s="534">
        <v>113.75999999999999</v>
      </c>
      <c r="F222" s="607"/>
      <c r="G222" s="533"/>
    </row>
    <row r="223" spans="1:7" ht="12.75">
      <c r="A223" s="530"/>
      <c r="B223" s="531"/>
      <c r="C223" s="719" t="s">
        <v>954</v>
      </c>
      <c r="D223" s="720"/>
      <c r="E223" s="532">
        <v>0</v>
      </c>
      <c r="F223" s="607"/>
      <c r="G223" s="533"/>
    </row>
    <row r="224" spans="1:7" ht="12.75">
      <c r="A224" s="530"/>
      <c r="B224" s="531"/>
      <c r="C224" s="719" t="s">
        <v>950</v>
      </c>
      <c r="D224" s="720"/>
      <c r="E224" s="532">
        <v>0</v>
      </c>
      <c r="F224" s="607"/>
      <c r="G224" s="533"/>
    </row>
    <row r="225" spans="1:7" ht="12.75">
      <c r="A225" s="530"/>
      <c r="B225" s="531"/>
      <c r="C225" s="719" t="s">
        <v>993</v>
      </c>
      <c r="D225" s="720"/>
      <c r="E225" s="532">
        <v>4.8</v>
      </c>
      <c r="F225" s="607"/>
      <c r="G225" s="533"/>
    </row>
    <row r="226" spans="1:7" ht="12.75">
      <c r="A226" s="530"/>
      <c r="B226" s="531"/>
      <c r="C226" s="719" t="s">
        <v>996</v>
      </c>
      <c r="D226" s="720"/>
      <c r="E226" s="532">
        <v>58.08</v>
      </c>
      <c r="F226" s="607"/>
      <c r="G226" s="533"/>
    </row>
    <row r="227" spans="1:7" ht="12.75">
      <c r="A227" s="530"/>
      <c r="B227" s="531"/>
      <c r="C227" s="719" t="s">
        <v>995</v>
      </c>
      <c r="D227" s="720"/>
      <c r="E227" s="532">
        <v>53.28</v>
      </c>
      <c r="F227" s="607"/>
      <c r="G227" s="533"/>
    </row>
    <row r="228" spans="1:7" ht="12.75">
      <c r="A228" s="530"/>
      <c r="B228" s="531"/>
      <c r="C228" s="721" t="s">
        <v>113</v>
      </c>
      <c r="D228" s="720"/>
      <c r="E228" s="534">
        <v>116.16</v>
      </c>
      <c r="F228" s="607"/>
      <c r="G228" s="533"/>
    </row>
    <row r="229" spans="1:7" ht="12.75">
      <c r="A229" s="535"/>
      <c r="B229" s="536" t="s">
        <v>96</v>
      </c>
      <c r="C229" s="537" t="s">
        <v>228</v>
      </c>
      <c r="D229" s="538"/>
      <c r="E229" s="539"/>
      <c r="F229" s="608"/>
      <c r="G229" s="541">
        <f>SUM(G145:G228)</f>
        <v>0</v>
      </c>
    </row>
    <row r="230" spans="1:7" ht="12.75">
      <c r="A230" s="518" t="s">
        <v>92</v>
      </c>
      <c r="B230" s="519" t="s">
        <v>276</v>
      </c>
      <c r="C230" s="520" t="s">
        <v>277</v>
      </c>
      <c r="D230" s="521"/>
      <c r="E230" s="522"/>
      <c r="F230" s="609"/>
      <c r="G230" s="523"/>
    </row>
    <row r="231" spans="1:7" ht="12.75">
      <c r="A231" s="524">
        <v>38</v>
      </c>
      <c r="B231" s="525" t="s">
        <v>279</v>
      </c>
      <c r="C231" s="526" t="s">
        <v>280</v>
      </c>
      <c r="D231" s="527" t="s">
        <v>106</v>
      </c>
      <c r="E231" s="528">
        <v>640.14</v>
      </c>
      <c r="F231" s="606"/>
      <c r="G231" s="529">
        <f>E231*F231</f>
        <v>0</v>
      </c>
    </row>
    <row r="232" spans="1:7" ht="12.75">
      <c r="A232" s="530"/>
      <c r="B232" s="531"/>
      <c r="C232" s="719" t="s">
        <v>998</v>
      </c>
      <c r="D232" s="720"/>
      <c r="E232" s="532">
        <v>7.92</v>
      </c>
      <c r="F232" s="607"/>
      <c r="G232" s="533"/>
    </row>
    <row r="233" spans="1:7" ht="12.75">
      <c r="A233" s="530"/>
      <c r="B233" s="531"/>
      <c r="C233" s="719" t="s">
        <v>999</v>
      </c>
      <c r="D233" s="720"/>
      <c r="E233" s="532">
        <v>615.42</v>
      </c>
      <c r="F233" s="607"/>
      <c r="G233" s="533"/>
    </row>
    <row r="234" spans="1:7" ht="12.75">
      <c r="A234" s="530"/>
      <c r="B234" s="531"/>
      <c r="C234" s="719" t="s">
        <v>1000</v>
      </c>
      <c r="D234" s="720"/>
      <c r="E234" s="532">
        <v>14.4</v>
      </c>
      <c r="F234" s="607"/>
      <c r="G234" s="533"/>
    </row>
    <row r="235" spans="1:7" ht="12.75">
      <c r="A235" s="530"/>
      <c r="B235" s="531"/>
      <c r="C235" s="719" t="s">
        <v>1001</v>
      </c>
      <c r="D235" s="720"/>
      <c r="E235" s="532">
        <v>2.4</v>
      </c>
      <c r="F235" s="607"/>
      <c r="G235" s="533"/>
    </row>
    <row r="236" spans="1:7" ht="12.75">
      <c r="A236" s="524">
        <v>39</v>
      </c>
      <c r="B236" s="525" t="s">
        <v>287</v>
      </c>
      <c r="C236" s="526" t="s">
        <v>288</v>
      </c>
      <c r="D236" s="527" t="s">
        <v>166</v>
      </c>
      <c r="E236" s="528">
        <v>202.46</v>
      </c>
      <c r="F236" s="606"/>
      <c r="G236" s="529">
        <f>E236*F236</f>
        <v>0</v>
      </c>
    </row>
    <row r="237" spans="1:7" ht="12.75">
      <c r="A237" s="530"/>
      <c r="B237" s="531"/>
      <c r="C237" s="719" t="s">
        <v>1017</v>
      </c>
      <c r="D237" s="720"/>
      <c r="E237" s="532">
        <v>11.74</v>
      </c>
      <c r="F237" s="607"/>
      <c r="G237" s="533"/>
    </row>
    <row r="238" spans="1:7" ht="12.75">
      <c r="A238" s="530"/>
      <c r="B238" s="531"/>
      <c r="C238" s="719" t="s">
        <v>987</v>
      </c>
      <c r="D238" s="720"/>
      <c r="E238" s="532">
        <v>15.74</v>
      </c>
      <c r="F238" s="607"/>
      <c r="G238" s="533"/>
    </row>
    <row r="239" spans="1:7" ht="12.75">
      <c r="A239" s="530"/>
      <c r="B239" s="531"/>
      <c r="C239" s="719" t="s">
        <v>1018</v>
      </c>
      <c r="D239" s="720"/>
      <c r="E239" s="532">
        <v>87.31</v>
      </c>
      <c r="F239" s="607"/>
      <c r="G239" s="533"/>
    </row>
    <row r="240" spans="1:7" ht="12.75">
      <c r="A240" s="530"/>
      <c r="B240" s="531"/>
      <c r="C240" s="719" t="s">
        <v>989</v>
      </c>
      <c r="D240" s="720"/>
      <c r="E240" s="532">
        <v>87.67</v>
      </c>
      <c r="F240" s="607"/>
      <c r="G240" s="533"/>
    </row>
    <row r="241" spans="1:7" ht="12.75">
      <c r="A241" s="524">
        <v>40</v>
      </c>
      <c r="B241" s="525" t="s">
        <v>295</v>
      </c>
      <c r="C241" s="526" t="s">
        <v>296</v>
      </c>
      <c r="D241" s="527" t="s">
        <v>106</v>
      </c>
      <c r="E241" s="528">
        <v>1303.3446</v>
      </c>
      <c r="F241" s="606"/>
      <c r="G241" s="529">
        <f>E241*F241</f>
        <v>0</v>
      </c>
    </row>
    <row r="242" spans="1:7" ht="12.75">
      <c r="A242" s="530"/>
      <c r="B242" s="531"/>
      <c r="C242" s="719" t="s">
        <v>1019</v>
      </c>
      <c r="D242" s="720"/>
      <c r="E242" s="532">
        <v>1002.3486</v>
      </c>
      <c r="F242" s="607"/>
      <c r="G242" s="533"/>
    </row>
    <row r="243" spans="1:7" ht="12.75">
      <c r="A243" s="530"/>
      <c r="B243" s="531"/>
      <c r="C243" s="719" t="s">
        <v>1020</v>
      </c>
      <c r="D243" s="720"/>
      <c r="E243" s="532">
        <v>300.996</v>
      </c>
      <c r="F243" s="607"/>
      <c r="G243" s="533"/>
    </row>
    <row r="244" spans="1:7" ht="12.75">
      <c r="A244" s="524">
        <v>41</v>
      </c>
      <c r="B244" s="525" t="s">
        <v>322</v>
      </c>
      <c r="C244" s="526" t="s">
        <v>323</v>
      </c>
      <c r="D244" s="527" t="s">
        <v>166</v>
      </c>
      <c r="E244" s="528">
        <v>36.52</v>
      </c>
      <c r="F244" s="606"/>
      <c r="G244" s="529">
        <f>E244*F244</f>
        <v>0</v>
      </c>
    </row>
    <row r="245" spans="1:7" ht="12.75">
      <c r="A245" s="530"/>
      <c r="B245" s="531"/>
      <c r="C245" s="719" t="s">
        <v>1021</v>
      </c>
      <c r="D245" s="720"/>
      <c r="E245" s="532">
        <v>18.26</v>
      </c>
      <c r="F245" s="607"/>
      <c r="G245" s="533"/>
    </row>
    <row r="246" spans="1:7" ht="12.75">
      <c r="A246" s="530"/>
      <c r="B246" s="531"/>
      <c r="C246" s="719" t="s">
        <v>1022</v>
      </c>
      <c r="D246" s="720"/>
      <c r="E246" s="532">
        <v>18.26</v>
      </c>
      <c r="F246" s="607"/>
      <c r="G246" s="533"/>
    </row>
    <row r="247" spans="1:7" ht="12.75">
      <c r="A247" s="524">
        <v>42</v>
      </c>
      <c r="B247" s="525" t="s">
        <v>326</v>
      </c>
      <c r="C247" s="526" t="s">
        <v>327</v>
      </c>
      <c r="D247" s="527" t="s">
        <v>106</v>
      </c>
      <c r="E247" s="528">
        <v>1002.3486</v>
      </c>
      <c r="F247" s="606"/>
      <c r="G247" s="529">
        <f>E247*F247</f>
        <v>0</v>
      </c>
    </row>
    <row r="248" spans="1:7" ht="12.75">
      <c r="A248" s="530"/>
      <c r="B248" s="531"/>
      <c r="C248" s="719" t="s">
        <v>328</v>
      </c>
      <c r="D248" s="720"/>
      <c r="E248" s="532">
        <v>0</v>
      </c>
      <c r="F248" s="607"/>
      <c r="G248" s="533"/>
    </row>
    <row r="249" spans="1:7" ht="12.75">
      <c r="A249" s="530"/>
      <c r="B249" s="531"/>
      <c r="C249" s="719" t="s">
        <v>329</v>
      </c>
      <c r="D249" s="720"/>
      <c r="E249" s="532">
        <v>0</v>
      </c>
      <c r="F249" s="607"/>
      <c r="G249" s="533"/>
    </row>
    <row r="250" spans="1:7" ht="12.75">
      <c r="A250" s="530"/>
      <c r="B250" s="531"/>
      <c r="C250" s="719" t="s">
        <v>330</v>
      </c>
      <c r="D250" s="720"/>
      <c r="E250" s="532">
        <v>0</v>
      </c>
      <c r="F250" s="607"/>
      <c r="G250" s="533"/>
    </row>
    <row r="251" spans="1:7" ht="12.75">
      <c r="A251" s="530"/>
      <c r="B251" s="531"/>
      <c r="C251" s="719" t="s">
        <v>331</v>
      </c>
      <c r="D251" s="720"/>
      <c r="E251" s="532">
        <v>0</v>
      </c>
      <c r="F251" s="607"/>
      <c r="G251" s="533"/>
    </row>
    <row r="252" spans="1:7" ht="12.75">
      <c r="A252" s="530"/>
      <c r="B252" s="531"/>
      <c r="C252" s="719" t="s">
        <v>332</v>
      </c>
      <c r="D252" s="720"/>
      <c r="E252" s="532">
        <v>0</v>
      </c>
      <c r="F252" s="607"/>
      <c r="G252" s="533"/>
    </row>
    <row r="253" spans="1:7" ht="12.75">
      <c r="A253" s="530"/>
      <c r="B253" s="531"/>
      <c r="C253" s="719" t="s">
        <v>333</v>
      </c>
      <c r="D253" s="720"/>
      <c r="E253" s="532">
        <v>0</v>
      </c>
      <c r="F253" s="607"/>
      <c r="G253" s="533"/>
    </row>
    <row r="254" spans="1:7" ht="12.75">
      <c r="A254" s="530"/>
      <c r="B254" s="531"/>
      <c r="C254" s="719" t="s">
        <v>334</v>
      </c>
      <c r="D254" s="720"/>
      <c r="E254" s="532">
        <v>0</v>
      </c>
      <c r="F254" s="607"/>
      <c r="G254" s="533"/>
    </row>
    <row r="255" spans="1:7" ht="12.75">
      <c r="A255" s="530"/>
      <c r="B255" s="531"/>
      <c r="C255" s="719" t="s">
        <v>335</v>
      </c>
      <c r="D255" s="720"/>
      <c r="E255" s="532">
        <v>0</v>
      </c>
      <c r="F255" s="607"/>
      <c r="G255" s="533"/>
    </row>
    <row r="256" spans="1:7" ht="12.75">
      <c r="A256" s="530"/>
      <c r="B256" s="531"/>
      <c r="C256" s="719" t="s">
        <v>123</v>
      </c>
      <c r="D256" s="720"/>
      <c r="E256" s="532">
        <v>0</v>
      </c>
      <c r="F256" s="607"/>
      <c r="G256" s="533"/>
    </row>
    <row r="257" spans="1:7" ht="12.75">
      <c r="A257" s="530"/>
      <c r="B257" s="531"/>
      <c r="C257" s="719" t="s">
        <v>1023</v>
      </c>
      <c r="D257" s="720"/>
      <c r="E257" s="532">
        <v>42.851</v>
      </c>
      <c r="F257" s="607"/>
      <c r="G257" s="533"/>
    </row>
    <row r="258" spans="1:7" ht="12.75">
      <c r="A258" s="530"/>
      <c r="B258" s="531"/>
      <c r="C258" s="719" t="s">
        <v>1024</v>
      </c>
      <c r="D258" s="720"/>
      <c r="E258" s="532">
        <v>116.9422</v>
      </c>
      <c r="F258" s="607"/>
      <c r="G258" s="533"/>
    </row>
    <row r="259" spans="1:7" ht="12.75">
      <c r="A259" s="530"/>
      <c r="B259" s="531"/>
      <c r="C259" s="719" t="s">
        <v>1025</v>
      </c>
      <c r="D259" s="720"/>
      <c r="E259" s="532">
        <v>703.3143</v>
      </c>
      <c r="F259" s="607"/>
      <c r="G259" s="533"/>
    </row>
    <row r="260" spans="1:7" ht="12.75">
      <c r="A260" s="530"/>
      <c r="B260" s="531"/>
      <c r="C260" s="719" t="s">
        <v>1026</v>
      </c>
      <c r="D260" s="720"/>
      <c r="E260" s="532">
        <v>747.8251</v>
      </c>
      <c r="F260" s="607"/>
      <c r="G260" s="533"/>
    </row>
    <row r="261" spans="1:7" ht="12.75">
      <c r="A261" s="530"/>
      <c r="B261" s="531"/>
      <c r="C261" s="721" t="s">
        <v>113</v>
      </c>
      <c r="D261" s="720"/>
      <c r="E261" s="534">
        <v>1610.9326</v>
      </c>
      <c r="F261" s="607"/>
      <c r="G261" s="533"/>
    </row>
    <row r="262" spans="1:7" ht="12.75">
      <c r="A262" s="530"/>
      <c r="B262" s="531"/>
      <c r="C262" s="719" t="s">
        <v>1027</v>
      </c>
      <c r="D262" s="720"/>
      <c r="E262" s="532">
        <v>0</v>
      </c>
      <c r="F262" s="607"/>
      <c r="G262" s="533"/>
    </row>
    <row r="263" spans="1:7" ht="12.75">
      <c r="A263" s="530"/>
      <c r="B263" s="531"/>
      <c r="C263" s="719" t="s">
        <v>1028</v>
      </c>
      <c r="D263" s="720"/>
      <c r="E263" s="532">
        <v>-7.92</v>
      </c>
      <c r="F263" s="607"/>
      <c r="G263" s="533"/>
    </row>
    <row r="264" spans="1:7" ht="12.75">
      <c r="A264" s="530"/>
      <c r="B264" s="531"/>
      <c r="C264" s="719" t="s">
        <v>1029</v>
      </c>
      <c r="D264" s="720"/>
      <c r="E264" s="532">
        <v>-615.42</v>
      </c>
      <c r="F264" s="607"/>
      <c r="G264" s="533"/>
    </row>
    <row r="265" spans="1:7" ht="12.75">
      <c r="A265" s="530"/>
      <c r="B265" s="531"/>
      <c r="C265" s="719" t="s">
        <v>1030</v>
      </c>
      <c r="D265" s="720"/>
      <c r="E265" s="532">
        <v>-14.4</v>
      </c>
      <c r="F265" s="607"/>
      <c r="G265" s="533"/>
    </row>
    <row r="266" spans="1:7" ht="12.75">
      <c r="A266" s="530"/>
      <c r="B266" s="531"/>
      <c r="C266" s="719" t="s">
        <v>1031</v>
      </c>
      <c r="D266" s="720"/>
      <c r="E266" s="532">
        <v>-2.4</v>
      </c>
      <c r="F266" s="607"/>
      <c r="G266" s="533"/>
    </row>
    <row r="267" spans="1:7" ht="12.75">
      <c r="A267" s="530"/>
      <c r="B267" s="531"/>
      <c r="C267" s="721" t="s">
        <v>113</v>
      </c>
      <c r="D267" s="720"/>
      <c r="E267" s="534">
        <v>-640.1399999999999</v>
      </c>
      <c r="F267" s="607"/>
      <c r="G267" s="533"/>
    </row>
    <row r="268" spans="1:7" ht="12.75">
      <c r="A268" s="530"/>
      <c r="B268" s="531"/>
      <c r="C268" s="719" t="s">
        <v>1032</v>
      </c>
      <c r="D268" s="720"/>
      <c r="E268" s="532">
        <v>31.556</v>
      </c>
      <c r="F268" s="607"/>
      <c r="G268" s="533"/>
    </row>
    <row r="269" spans="1:7" ht="12.75">
      <c r="A269" s="530"/>
      <c r="B269" s="531"/>
      <c r="C269" s="721" t="s">
        <v>113</v>
      </c>
      <c r="D269" s="720"/>
      <c r="E269" s="534">
        <v>31.556</v>
      </c>
      <c r="F269" s="607"/>
      <c r="G269" s="533"/>
    </row>
    <row r="270" spans="1:7" ht="22.5">
      <c r="A270" s="524">
        <v>43</v>
      </c>
      <c r="B270" s="525" t="s">
        <v>339</v>
      </c>
      <c r="C270" s="526" t="s">
        <v>340</v>
      </c>
      <c r="D270" s="527" t="s">
        <v>106</v>
      </c>
      <c r="E270" s="528">
        <v>102.557</v>
      </c>
      <c r="F270" s="606"/>
      <c r="G270" s="529">
        <f>E270*F270</f>
        <v>0</v>
      </c>
    </row>
    <row r="271" spans="1:7" ht="12.75">
      <c r="A271" s="530"/>
      <c r="B271" s="531"/>
      <c r="C271" s="719" t="s">
        <v>1033</v>
      </c>
      <c r="D271" s="720"/>
      <c r="E271" s="532">
        <v>102.557</v>
      </c>
      <c r="F271" s="607"/>
      <c r="G271" s="533"/>
    </row>
    <row r="272" spans="1:7" ht="12.75">
      <c r="A272" s="524">
        <v>44</v>
      </c>
      <c r="B272" s="525" t="s">
        <v>382</v>
      </c>
      <c r="C272" s="526" t="s">
        <v>383</v>
      </c>
      <c r="D272" s="527" t="s">
        <v>106</v>
      </c>
      <c r="E272" s="528">
        <v>187.131</v>
      </c>
      <c r="F272" s="606"/>
      <c r="G272" s="529">
        <f>E272*F272</f>
        <v>0</v>
      </c>
    </row>
    <row r="273" spans="1:7" ht="12.75">
      <c r="A273" s="530"/>
      <c r="B273" s="531"/>
      <c r="C273" s="719" t="s">
        <v>328</v>
      </c>
      <c r="D273" s="720"/>
      <c r="E273" s="532">
        <v>0</v>
      </c>
      <c r="F273" s="607"/>
      <c r="G273" s="533"/>
    </row>
    <row r="274" spans="1:7" ht="12.75">
      <c r="A274" s="530"/>
      <c r="B274" s="531"/>
      <c r="C274" s="719" t="s">
        <v>329</v>
      </c>
      <c r="D274" s="720"/>
      <c r="E274" s="532">
        <v>0</v>
      </c>
      <c r="F274" s="607"/>
      <c r="G274" s="533"/>
    </row>
    <row r="275" spans="1:7" ht="12.75">
      <c r="A275" s="530"/>
      <c r="B275" s="531"/>
      <c r="C275" s="719" t="s">
        <v>330</v>
      </c>
      <c r="D275" s="720"/>
      <c r="E275" s="532">
        <v>0</v>
      </c>
      <c r="F275" s="607"/>
      <c r="G275" s="533"/>
    </row>
    <row r="276" spans="1:7" ht="12.75">
      <c r="A276" s="530"/>
      <c r="B276" s="531"/>
      <c r="C276" s="719" t="s">
        <v>384</v>
      </c>
      <c r="D276" s="720"/>
      <c r="E276" s="532">
        <v>0</v>
      </c>
      <c r="F276" s="607"/>
      <c r="G276" s="533"/>
    </row>
    <row r="277" spans="1:7" ht="12.75">
      <c r="A277" s="530"/>
      <c r="B277" s="531"/>
      <c r="C277" s="719" t="s">
        <v>385</v>
      </c>
      <c r="D277" s="720"/>
      <c r="E277" s="532">
        <v>0</v>
      </c>
      <c r="F277" s="607"/>
      <c r="G277" s="533"/>
    </row>
    <row r="278" spans="1:7" ht="12.75">
      <c r="A278" s="530"/>
      <c r="B278" s="531"/>
      <c r="C278" s="719" t="s">
        <v>123</v>
      </c>
      <c r="D278" s="720"/>
      <c r="E278" s="532">
        <v>0</v>
      </c>
      <c r="F278" s="607"/>
      <c r="G278" s="533"/>
    </row>
    <row r="279" spans="1:7" ht="12.75">
      <c r="A279" s="530"/>
      <c r="B279" s="531"/>
      <c r="C279" s="719" t="s">
        <v>927</v>
      </c>
      <c r="D279" s="720"/>
      <c r="E279" s="532">
        <v>15.74</v>
      </c>
      <c r="F279" s="607"/>
      <c r="G279" s="533"/>
    </row>
    <row r="280" spans="1:7" ht="12.75">
      <c r="A280" s="530"/>
      <c r="B280" s="531"/>
      <c r="C280" s="719" t="s">
        <v>1034</v>
      </c>
      <c r="D280" s="720"/>
      <c r="E280" s="532">
        <v>83.721</v>
      </c>
      <c r="F280" s="607"/>
      <c r="G280" s="533"/>
    </row>
    <row r="281" spans="1:7" ht="12.75">
      <c r="A281" s="530"/>
      <c r="B281" s="531"/>
      <c r="C281" s="719" t="s">
        <v>929</v>
      </c>
      <c r="D281" s="720"/>
      <c r="E281" s="532">
        <v>87.67</v>
      </c>
      <c r="F281" s="607"/>
      <c r="G281" s="533"/>
    </row>
    <row r="282" spans="1:7" ht="12.75">
      <c r="A282" s="524">
        <v>45</v>
      </c>
      <c r="B282" s="525" t="s">
        <v>397</v>
      </c>
      <c r="C282" s="526" t="s">
        <v>398</v>
      </c>
      <c r="D282" s="527" t="s">
        <v>106</v>
      </c>
      <c r="E282" s="528">
        <v>113.865</v>
      </c>
      <c r="F282" s="606"/>
      <c r="G282" s="529">
        <f>E282*F282</f>
        <v>0</v>
      </c>
    </row>
    <row r="283" spans="1:7" ht="12.75">
      <c r="A283" s="530"/>
      <c r="B283" s="531"/>
      <c r="C283" s="719" t="s">
        <v>328</v>
      </c>
      <c r="D283" s="720"/>
      <c r="E283" s="532">
        <v>0</v>
      </c>
      <c r="F283" s="607"/>
      <c r="G283" s="533"/>
    </row>
    <row r="284" spans="1:7" ht="12.75">
      <c r="A284" s="530"/>
      <c r="B284" s="531"/>
      <c r="C284" s="719" t="s">
        <v>329</v>
      </c>
      <c r="D284" s="720"/>
      <c r="E284" s="532">
        <v>0</v>
      </c>
      <c r="F284" s="607"/>
      <c r="G284" s="533"/>
    </row>
    <row r="285" spans="1:7" ht="12.75">
      <c r="A285" s="530"/>
      <c r="B285" s="531"/>
      <c r="C285" s="719" t="s">
        <v>330</v>
      </c>
      <c r="D285" s="720"/>
      <c r="E285" s="532">
        <v>0</v>
      </c>
      <c r="F285" s="607"/>
      <c r="G285" s="533"/>
    </row>
    <row r="286" spans="1:7" ht="12.75">
      <c r="A286" s="530"/>
      <c r="B286" s="531"/>
      <c r="C286" s="719" t="s">
        <v>384</v>
      </c>
      <c r="D286" s="720"/>
      <c r="E286" s="532">
        <v>0</v>
      </c>
      <c r="F286" s="607"/>
      <c r="G286" s="533"/>
    </row>
    <row r="287" spans="1:7" ht="12.75">
      <c r="A287" s="530"/>
      <c r="B287" s="531"/>
      <c r="C287" s="719" t="s">
        <v>399</v>
      </c>
      <c r="D287" s="720"/>
      <c r="E287" s="532">
        <v>0</v>
      </c>
      <c r="F287" s="607"/>
      <c r="G287" s="533"/>
    </row>
    <row r="288" spans="1:7" ht="12.75">
      <c r="A288" s="530"/>
      <c r="B288" s="531"/>
      <c r="C288" s="719" t="s">
        <v>333</v>
      </c>
      <c r="D288" s="720"/>
      <c r="E288" s="532">
        <v>0</v>
      </c>
      <c r="F288" s="607"/>
      <c r="G288" s="533"/>
    </row>
    <row r="289" spans="1:7" ht="12.75">
      <c r="A289" s="530"/>
      <c r="B289" s="531"/>
      <c r="C289" s="719" t="s">
        <v>334</v>
      </c>
      <c r="D289" s="720"/>
      <c r="E289" s="532">
        <v>0</v>
      </c>
      <c r="F289" s="607"/>
      <c r="G289" s="533"/>
    </row>
    <row r="290" spans="1:7" ht="12.75">
      <c r="A290" s="530"/>
      <c r="B290" s="531"/>
      <c r="C290" s="719" t="s">
        <v>400</v>
      </c>
      <c r="D290" s="720"/>
      <c r="E290" s="532">
        <v>0</v>
      </c>
      <c r="F290" s="607"/>
      <c r="G290" s="533"/>
    </row>
    <row r="291" spans="1:7" ht="12.75">
      <c r="A291" s="530"/>
      <c r="B291" s="531"/>
      <c r="C291" s="719" t="s">
        <v>123</v>
      </c>
      <c r="D291" s="720"/>
      <c r="E291" s="532">
        <v>0</v>
      </c>
      <c r="F291" s="607"/>
      <c r="G291" s="533"/>
    </row>
    <row r="292" spans="1:7" ht="12.75">
      <c r="A292" s="530"/>
      <c r="B292" s="531"/>
      <c r="C292" s="719" t="s">
        <v>1035</v>
      </c>
      <c r="D292" s="720"/>
      <c r="E292" s="532">
        <v>7.044</v>
      </c>
      <c r="F292" s="607"/>
      <c r="G292" s="533"/>
    </row>
    <row r="293" spans="1:7" ht="12.75">
      <c r="A293" s="530"/>
      <c r="B293" s="531"/>
      <c r="C293" s="719" t="s">
        <v>984</v>
      </c>
      <c r="D293" s="720"/>
      <c r="E293" s="532">
        <v>9.444</v>
      </c>
      <c r="F293" s="607"/>
      <c r="G293" s="533"/>
    </row>
    <row r="294" spans="1:7" ht="12.75">
      <c r="A294" s="530"/>
      <c r="B294" s="531"/>
      <c r="C294" s="719" t="s">
        <v>1036</v>
      </c>
      <c r="D294" s="720"/>
      <c r="E294" s="532">
        <v>44.775</v>
      </c>
      <c r="F294" s="607"/>
      <c r="G294" s="533"/>
    </row>
    <row r="295" spans="1:7" ht="12.75">
      <c r="A295" s="530"/>
      <c r="B295" s="531"/>
      <c r="C295" s="719" t="s">
        <v>986</v>
      </c>
      <c r="D295" s="720"/>
      <c r="E295" s="532">
        <v>52.602</v>
      </c>
      <c r="F295" s="607"/>
      <c r="G295" s="533"/>
    </row>
    <row r="296" spans="1:7" ht="12.75">
      <c r="A296" s="530"/>
      <c r="B296" s="531"/>
      <c r="C296" s="721" t="s">
        <v>113</v>
      </c>
      <c r="D296" s="720"/>
      <c r="E296" s="534">
        <v>113.865</v>
      </c>
      <c r="F296" s="607"/>
      <c r="G296" s="533"/>
    </row>
    <row r="297" spans="1:7" ht="12.75">
      <c r="A297" s="524">
        <v>46</v>
      </c>
      <c r="B297" s="525" t="s">
        <v>406</v>
      </c>
      <c r="C297" s="526" t="s">
        <v>407</v>
      </c>
      <c r="D297" s="527" t="s">
        <v>106</v>
      </c>
      <c r="E297" s="528">
        <v>36.699</v>
      </c>
      <c r="F297" s="606"/>
      <c r="G297" s="529">
        <f>E297*F297</f>
        <v>0</v>
      </c>
    </row>
    <row r="298" spans="1:7" ht="12.75">
      <c r="A298" s="530"/>
      <c r="B298" s="531"/>
      <c r="C298" s="719" t="s">
        <v>959</v>
      </c>
      <c r="D298" s="720"/>
      <c r="E298" s="532">
        <v>0</v>
      </c>
      <c r="F298" s="607"/>
      <c r="G298" s="533"/>
    </row>
    <row r="299" spans="1:7" ht="12.75">
      <c r="A299" s="530"/>
      <c r="B299" s="531"/>
      <c r="C299" s="719" t="s">
        <v>1037</v>
      </c>
      <c r="D299" s="720"/>
      <c r="E299" s="532">
        <v>4.8</v>
      </c>
      <c r="F299" s="607"/>
      <c r="G299" s="533"/>
    </row>
    <row r="300" spans="1:7" ht="12.75">
      <c r="A300" s="530"/>
      <c r="B300" s="531"/>
      <c r="C300" s="719" t="s">
        <v>1038</v>
      </c>
      <c r="D300" s="720"/>
      <c r="E300" s="532">
        <v>2.4</v>
      </c>
      <c r="F300" s="607"/>
      <c r="G300" s="533"/>
    </row>
    <row r="301" spans="1:7" ht="12.75">
      <c r="A301" s="530"/>
      <c r="B301" s="531"/>
      <c r="C301" s="719" t="s">
        <v>1039</v>
      </c>
      <c r="D301" s="720"/>
      <c r="E301" s="532">
        <v>218.4</v>
      </c>
      <c r="F301" s="607"/>
      <c r="G301" s="533"/>
    </row>
    <row r="302" spans="1:7" ht="12.75">
      <c r="A302" s="530"/>
      <c r="B302" s="531"/>
      <c r="C302" s="719" t="s">
        <v>1040</v>
      </c>
      <c r="D302" s="720"/>
      <c r="E302" s="532">
        <v>12</v>
      </c>
      <c r="F302" s="607"/>
      <c r="G302" s="533"/>
    </row>
    <row r="303" spans="1:7" ht="12.75">
      <c r="A303" s="530"/>
      <c r="B303" s="531"/>
      <c r="C303" s="719" t="s">
        <v>1041</v>
      </c>
      <c r="D303" s="720"/>
      <c r="E303" s="532">
        <v>6</v>
      </c>
      <c r="F303" s="607"/>
      <c r="G303" s="533"/>
    </row>
    <row r="304" spans="1:7" ht="12.75">
      <c r="A304" s="530"/>
      <c r="B304" s="531"/>
      <c r="C304" s="719" t="s">
        <v>1042</v>
      </c>
      <c r="D304" s="720"/>
      <c r="E304" s="532">
        <v>9.6</v>
      </c>
      <c r="F304" s="607"/>
      <c r="G304" s="533"/>
    </row>
    <row r="305" spans="1:7" ht="12.75">
      <c r="A305" s="530"/>
      <c r="B305" s="531"/>
      <c r="C305" s="719" t="s">
        <v>1043</v>
      </c>
      <c r="D305" s="720"/>
      <c r="E305" s="532">
        <v>19.2</v>
      </c>
      <c r="F305" s="607"/>
      <c r="G305" s="533"/>
    </row>
    <row r="306" spans="1:7" ht="12.75">
      <c r="A306" s="530"/>
      <c r="B306" s="531"/>
      <c r="C306" s="719" t="s">
        <v>1044</v>
      </c>
      <c r="D306" s="720"/>
      <c r="E306" s="532">
        <v>9.9</v>
      </c>
      <c r="F306" s="607"/>
      <c r="G306" s="533"/>
    </row>
    <row r="307" spans="1:7" ht="12.75">
      <c r="A307" s="530"/>
      <c r="B307" s="531"/>
      <c r="C307" s="721" t="s">
        <v>113</v>
      </c>
      <c r="D307" s="720"/>
      <c r="E307" s="534">
        <v>282.29999999999995</v>
      </c>
      <c r="F307" s="607"/>
      <c r="G307" s="533"/>
    </row>
    <row r="308" spans="1:7" ht="12.75">
      <c r="A308" s="530"/>
      <c r="B308" s="531"/>
      <c r="C308" s="719" t="s">
        <v>1045</v>
      </c>
      <c r="D308" s="720"/>
      <c r="E308" s="532">
        <v>0</v>
      </c>
      <c r="F308" s="607"/>
      <c r="G308" s="533"/>
    </row>
    <row r="309" spans="1:7" ht="12.75">
      <c r="A309" s="530"/>
      <c r="B309" s="531"/>
      <c r="C309" s="719" t="s">
        <v>1046</v>
      </c>
      <c r="D309" s="720"/>
      <c r="E309" s="532">
        <v>-245.601</v>
      </c>
      <c r="F309" s="607"/>
      <c r="G309" s="533"/>
    </row>
    <row r="310" spans="1:7" ht="12.75">
      <c r="A310" s="524">
        <v>47</v>
      </c>
      <c r="B310" s="525" t="s">
        <v>429</v>
      </c>
      <c r="C310" s="526" t="s">
        <v>430</v>
      </c>
      <c r="D310" s="527" t="s">
        <v>106</v>
      </c>
      <c r="E310" s="528">
        <v>1303.3446</v>
      </c>
      <c r="F310" s="606"/>
      <c r="G310" s="529">
        <f>E310*F310</f>
        <v>0</v>
      </c>
    </row>
    <row r="311" spans="1:7" ht="12.75">
      <c r="A311" s="530"/>
      <c r="B311" s="531"/>
      <c r="C311" s="719" t="s">
        <v>1019</v>
      </c>
      <c r="D311" s="720"/>
      <c r="E311" s="532">
        <v>1002.3486</v>
      </c>
      <c r="F311" s="607"/>
      <c r="G311" s="533"/>
    </row>
    <row r="312" spans="1:7" ht="12.75">
      <c r="A312" s="530"/>
      <c r="B312" s="531"/>
      <c r="C312" s="719" t="s">
        <v>1020</v>
      </c>
      <c r="D312" s="720"/>
      <c r="E312" s="532">
        <v>300.996</v>
      </c>
      <c r="F312" s="607"/>
      <c r="G312" s="533"/>
    </row>
    <row r="313" spans="1:7" ht="12.75">
      <c r="A313" s="524">
        <v>48</v>
      </c>
      <c r="B313" s="525" t="s">
        <v>431</v>
      </c>
      <c r="C313" s="526" t="s">
        <v>432</v>
      </c>
      <c r="D313" s="527" t="s">
        <v>106</v>
      </c>
      <c r="E313" s="528">
        <v>1303.3446</v>
      </c>
      <c r="F313" s="606"/>
      <c r="G313" s="529">
        <f>E313*F313</f>
        <v>0</v>
      </c>
    </row>
    <row r="314" spans="1:7" ht="12.75">
      <c r="A314" s="530"/>
      <c r="B314" s="531"/>
      <c r="C314" s="719" t="s">
        <v>1019</v>
      </c>
      <c r="D314" s="720"/>
      <c r="E314" s="532">
        <v>1002.3486</v>
      </c>
      <c r="F314" s="607"/>
      <c r="G314" s="533"/>
    </row>
    <row r="315" spans="1:7" ht="12.75">
      <c r="A315" s="530"/>
      <c r="B315" s="531"/>
      <c r="C315" s="719" t="s">
        <v>1020</v>
      </c>
      <c r="D315" s="720"/>
      <c r="E315" s="532">
        <v>300.996</v>
      </c>
      <c r="F315" s="607"/>
      <c r="G315" s="533"/>
    </row>
    <row r="316" spans="1:7" ht="12.75">
      <c r="A316" s="524">
        <v>49</v>
      </c>
      <c r="B316" s="525" t="s">
        <v>435</v>
      </c>
      <c r="C316" s="526" t="s">
        <v>436</v>
      </c>
      <c r="D316" s="527" t="s">
        <v>106</v>
      </c>
      <c r="E316" s="528">
        <v>300.7046</v>
      </c>
      <c r="F316" s="606"/>
      <c r="G316" s="529">
        <f>E316*F316</f>
        <v>0</v>
      </c>
    </row>
    <row r="317" spans="1:7" ht="12.75">
      <c r="A317" s="530"/>
      <c r="B317" s="531"/>
      <c r="C317" s="719" t="s">
        <v>1019</v>
      </c>
      <c r="D317" s="720"/>
      <c r="E317" s="532">
        <v>1002.3486</v>
      </c>
      <c r="F317" s="607"/>
      <c r="G317" s="533"/>
    </row>
    <row r="318" spans="1:7" ht="12.75">
      <c r="A318" s="530"/>
      <c r="B318" s="531"/>
      <c r="C318" s="719" t="s">
        <v>1047</v>
      </c>
      <c r="D318" s="720"/>
      <c r="E318" s="532">
        <v>-701.644</v>
      </c>
      <c r="F318" s="607"/>
      <c r="G318" s="533"/>
    </row>
    <row r="319" spans="1:7" ht="12.75">
      <c r="A319" s="524">
        <v>50</v>
      </c>
      <c r="B319" s="525" t="s">
        <v>435</v>
      </c>
      <c r="C319" s="526" t="s">
        <v>436</v>
      </c>
      <c r="D319" s="527" t="s">
        <v>106</v>
      </c>
      <c r="E319" s="528">
        <v>300.996</v>
      </c>
      <c r="F319" s="606"/>
      <c r="G319" s="529">
        <f>E319*F319</f>
        <v>0</v>
      </c>
    </row>
    <row r="320" spans="1:7" ht="12.75">
      <c r="A320" s="530"/>
      <c r="B320" s="531"/>
      <c r="C320" s="719" t="s">
        <v>1020</v>
      </c>
      <c r="D320" s="720"/>
      <c r="E320" s="532">
        <v>300.996</v>
      </c>
      <c r="F320" s="607"/>
      <c r="G320" s="533"/>
    </row>
    <row r="321" spans="1:7" ht="12.75">
      <c r="A321" s="524">
        <v>51</v>
      </c>
      <c r="B321" s="525" t="s">
        <v>439</v>
      </c>
      <c r="C321" s="526" t="s">
        <v>440</v>
      </c>
      <c r="D321" s="527" t="s">
        <v>166</v>
      </c>
      <c r="E321" s="528">
        <v>788.9</v>
      </c>
      <c r="F321" s="606"/>
      <c r="G321" s="529">
        <f>E321*F321</f>
        <v>0</v>
      </c>
    </row>
    <row r="322" spans="1:7" ht="12.75">
      <c r="A322" s="530"/>
      <c r="B322" s="531"/>
      <c r="C322" s="719" t="s">
        <v>959</v>
      </c>
      <c r="D322" s="720"/>
      <c r="E322" s="532">
        <v>0</v>
      </c>
      <c r="F322" s="607"/>
      <c r="G322" s="533"/>
    </row>
    <row r="323" spans="1:7" ht="12.75">
      <c r="A323" s="530"/>
      <c r="B323" s="531"/>
      <c r="C323" s="719" t="s">
        <v>960</v>
      </c>
      <c r="D323" s="720"/>
      <c r="E323" s="532">
        <v>6.8</v>
      </c>
      <c r="F323" s="607"/>
      <c r="G323" s="533"/>
    </row>
    <row r="324" spans="1:7" ht="12.75">
      <c r="A324" s="530"/>
      <c r="B324" s="531"/>
      <c r="C324" s="719" t="s">
        <v>961</v>
      </c>
      <c r="D324" s="720"/>
      <c r="E324" s="532">
        <v>14.4</v>
      </c>
      <c r="F324" s="607"/>
      <c r="G324" s="533"/>
    </row>
    <row r="325" spans="1:7" ht="12.75">
      <c r="A325" s="530"/>
      <c r="B325" s="531"/>
      <c r="C325" s="719" t="s">
        <v>962</v>
      </c>
      <c r="D325" s="720"/>
      <c r="E325" s="532">
        <v>655.2</v>
      </c>
      <c r="F325" s="607"/>
      <c r="G325" s="533"/>
    </row>
    <row r="326" spans="1:7" ht="12.75">
      <c r="A326" s="530"/>
      <c r="B326" s="531"/>
      <c r="C326" s="719" t="s">
        <v>963</v>
      </c>
      <c r="D326" s="720"/>
      <c r="E326" s="532">
        <v>21.6</v>
      </c>
      <c r="F326" s="607"/>
      <c r="G326" s="533"/>
    </row>
    <row r="327" spans="1:7" ht="12.75">
      <c r="A327" s="530"/>
      <c r="B327" s="531"/>
      <c r="C327" s="719" t="s">
        <v>964</v>
      </c>
      <c r="D327" s="720"/>
      <c r="E327" s="532">
        <v>10.8</v>
      </c>
      <c r="F327" s="607"/>
      <c r="G327" s="533"/>
    </row>
    <row r="328" spans="1:7" ht="12.75">
      <c r="A328" s="530"/>
      <c r="B328" s="531"/>
      <c r="C328" s="719" t="s">
        <v>965</v>
      </c>
      <c r="D328" s="720"/>
      <c r="E328" s="532">
        <v>12</v>
      </c>
      <c r="F328" s="607"/>
      <c r="G328" s="533"/>
    </row>
    <row r="329" spans="1:7" ht="12.75">
      <c r="A329" s="530"/>
      <c r="B329" s="531"/>
      <c r="C329" s="719" t="s">
        <v>966</v>
      </c>
      <c r="D329" s="720"/>
      <c r="E329" s="532">
        <v>38.4</v>
      </c>
      <c r="F329" s="607"/>
      <c r="G329" s="533"/>
    </row>
    <row r="330" spans="1:7" ht="12.75">
      <c r="A330" s="530"/>
      <c r="B330" s="531"/>
      <c r="C330" s="719" t="s">
        <v>967</v>
      </c>
      <c r="D330" s="720"/>
      <c r="E330" s="532">
        <v>20.7</v>
      </c>
      <c r="F330" s="607"/>
      <c r="G330" s="533"/>
    </row>
    <row r="331" spans="1:7" ht="12.75">
      <c r="A331" s="530"/>
      <c r="B331" s="531"/>
      <c r="C331" s="721" t="s">
        <v>113</v>
      </c>
      <c r="D331" s="720"/>
      <c r="E331" s="534">
        <v>779.9000000000001</v>
      </c>
      <c r="F331" s="607"/>
      <c r="G331" s="533"/>
    </row>
    <row r="332" spans="1:7" ht="12.75">
      <c r="A332" s="530"/>
      <c r="B332" s="531"/>
      <c r="C332" s="719" t="s">
        <v>968</v>
      </c>
      <c r="D332" s="720"/>
      <c r="E332" s="532">
        <v>0</v>
      </c>
      <c r="F332" s="607"/>
      <c r="G332" s="533"/>
    </row>
    <row r="333" spans="1:7" ht="12.75">
      <c r="A333" s="530"/>
      <c r="B333" s="531"/>
      <c r="C333" s="719" t="s">
        <v>969</v>
      </c>
      <c r="D333" s="720"/>
      <c r="E333" s="532">
        <v>9</v>
      </c>
      <c r="F333" s="607"/>
      <c r="G333" s="533"/>
    </row>
    <row r="334" spans="1:7" ht="12.75">
      <c r="A334" s="524">
        <v>52</v>
      </c>
      <c r="B334" s="525" t="s">
        <v>1048</v>
      </c>
      <c r="C334" s="526" t="s">
        <v>1049</v>
      </c>
      <c r="D334" s="527" t="s">
        <v>166</v>
      </c>
      <c r="E334" s="528">
        <v>788.9</v>
      </c>
      <c r="F334" s="606"/>
      <c r="G334" s="529">
        <f>E334*F334</f>
        <v>0</v>
      </c>
    </row>
    <row r="335" spans="1:7" ht="12.75">
      <c r="A335" s="530"/>
      <c r="B335" s="531"/>
      <c r="C335" s="719" t="s">
        <v>959</v>
      </c>
      <c r="D335" s="720"/>
      <c r="E335" s="532">
        <v>0</v>
      </c>
      <c r="F335" s="607"/>
      <c r="G335" s="533"/>
    </row>
    <row r="336" spans="1:7" ht="12.75">
      <c r="A336" s="530"/>
      <c r="B336" s="531"/>
      <c r="C336" s="719" t="s">
        <v>960</v>
      </c>
      <c r="D336" s="720"/>
      <c r="E336" s="532">
        <v>6.8</v>
      </c>
      <c r="F336" s="607"/>
      <c r="G336" s="533"/>
    </row>
    <row r="337" spans="1:7" ht="12.75">
      <c r="A337" s="530"/>
      <c r="B337" s="531"/>
      <c r="C337" s="719" t="s">
        <v>961</v>
      </c>
      <c r="D337" s="720"/>
      <c r="E337" s="532">
        <v>14.4</v>
      </c>
      <c r="F337" s="607"/>
      <c r="G337" s="533"/>
    </row>
    <row r="338" spans="1:7" ht="12.75">
      <c r="A338" s="530"/>
      <c r="B338" s="531"/>
      <c r="C338" s="719" t="s">
        <v>962</v>
      </c>
      <c r="D338" s="720"/>
      <c r="E338" s="532">
        <v>655.2</v>
      </c>
      <c r="F338" s="607"/>
      <c r="G338" s="533"/>
    </row>
    <row r="339" spans="1:7" ht="12.75">
      <c r="A339" s="530"/>
      <c r="B339" s="531"/>
      <c r="C339" s="719" t="s">
        <v>963</v>
      </c>
      <c r="D339" s="720"/>
      <c r="E339" s="532">
        <v>21.6</v>
      </c>
      <c r="F339" s="607"/>
      <c r="G339" s="533"/>
    </row>
    <row r="340" spans="1:7" ht="12.75">
      <c r="A340" s="530"/>
      <c r="B340" s="531"/>
      <c r="C340" s="719" t="s">
        <v>964</v>
      </c>
      <c r="D340" s="720"/>
      <c r="E340" s="532">
        <v>10.8</v>
      </c>
      <c r="F340" s="607"/>
      <c r="G340" s="533"/>
    </row>
    <row r="341" spans="1:7" ht="12.75">
      <c r="A341" s="530"/>
      <c r="B341" s="531"/>
      <c r="C341" s="719" t="s">
        <v>965</v>
      </c>
      <c r="D341" s="720"/>
      <c r="E341" s="532">
        <v>12</v>
      </c>
      <c r="F341" s="607"/>
      <c r="G341" s="533"/>
    </row>
    <row r="342" spans="1:7" ht="12.75">
      <c r="A342" s="530"/>
      <c r="B342" s="531"/>
      <c r="C342" s="719" t="s">
        <v>966</v>
      </c>
      <c r="D342" s="720"/>
      <c r="E342" s="532">
        <v>38.4</v>
      </c>
      <c r="F342" s="607"/>
      <c r="G342" s="533"/>
    </row>
    <row r="343" spans="1:7" ht="12.75">
      <c r="A343" s="530"/>
      <c r="B343" s="531"/>
      <c r="C343" s="719" t="s">
        <v>967</v>
      </c>
      <c r="D343" s="720"/>
      <c r="E343" s="532">
        <v>20.7</v>
      </c>
      <c r="F343" s="607"/>
      <c r="G343" s="533"/>
    </row>
    <row r="344" spans="1:7" ht="12.75">
      <c r="A344" s="530"/>
      <c r="B344" s="531"/>
      <c r="C344" s="721" t="s">
        <v>113</v>
      </c>
      <c r="D344" s="720"/>
      <c r="E344" s="534">
        <v>779.9000000000001</v>
      </c>
      <c r="F344" s="607"/>
      <c r="G344" s="533"/>
    </row>
    <row r="345" spans="1:7" ht="12.75">
      <c r="A345" s="530"/>
      <c r="B345" s="531"/>
      <c r="C345" s="719" t="s">
        <v>968</v>
      </c>
      <c r="D345" s="720"/>
      <c r="E345" s="532">
        <v>0</v>
      </c>
      <c r="F345" s="607"/>
      <c r="G345" s="533"/>
    </row>
    <row r="346" spans="1:7" ht="12.75">
      <c r="A346" s="530"/>
      <c r="B346" s="531"/>
      <c r="C346" s="719" t="s">
        <v>969</v>
      </c>
      <c r="D346" s="720"/>
      <c r="E346" s="532">
        <v>9</v>
      </c>
      <c r="F346" s="607"/>
      <c r="G346" s="533"/>
    </row>
    <row r="347" spans="1:7" ht="12.75">
      <c r="A347" s="524">
        <v>53</v>
      </c>
      <c r="B347" s="525" t="s">
        <v>454</v>
      </c>
      <c r="C347" s="526" t="s">
        <v>455</v>
      </c>
      <c r="D347" s="527" t="s">
        <v>166</v>
      </c>
      <c r="E347" s="528">
        <v>222.706</v>
      </c>
      <c r="F347" s="606"/>
      <c r="G347" s="529">
        <f>E347*F347</f>
        <v>0</v>
      </c>
    </row>
    <row r="348" spans="1:7" ht="12.75">
      <c r="A348" s="530"/>
      <c r="B348" s="531"/>
      <c r="C348" s="719" t="s">
        <v>1017</v>
      </c>
      <c r="D348" s="720"/>
      <c r="E348" s="532">
        <v>11.74</v>
      </c>
      <c r="F348" s="607"/>
      <c r="G348" s="533"/>
    </row>
    <row r="349" spans="1:7" ht="12.75">
      <c r="A349" s="530"/>
      <c r="B349" s="531"/>
      <c r="C349" s="719" t="s">
        <v>987</v>
      </c>
      <c r="D349" s="720"/>
      <c r="E349" s="532">
        <v>15.74</v>
      </c>
      <c r="F349" s="607"/>
      <c r="G349" s="533"/>
    </row>
    <row r="350" spans="1:7" ht="12.75">
      <c r="A350" s="530"/>
      <c r="B350" s="531"/>
      <c r="C350" s="719" t="s">
        <v>1018</v>
      </c>
      <c r="D350" s="720"/>
      <c r="E350" s="532">
        <v>87.31</v>
      </c>
      <c r="F350" s="607"/>
      <c r="G350" s="533"/>
    </row>
    <row r="351" spans="1:7" ht="12.75">
      <c r="A351" s="530"/>
      <c r="B351" s="531"/>
      <c r="C351" s="719" t="s">
        <v>989</v>
      </c>
      <c r="D351" s="720"/>
      <c r="E351" s="532">
        <v>87.67</v>
      </c>
      <c r="F351" s="607"/>
      <c r="G351" s="533"/>
    </row>
    <row r="352" spans="1:7" ht="12.75">
      <c r="A352" s="530"/>
      <c r="B352" s="531"/>
      <c r="C352" s="721" t="s">
        <v>113</v>
      </c>
      <c r="D352" s="720"/>
      <c r="E352" s="534">
        <v>202.46</v>
      </c>
      <c r="F352" s="607"/>
      <c r="G352" s="533"/>
    </row>
    <row r="353" spans="1:7" ht="12.75">
      <c r="A353" s="530"/>
      <c r="B353" s="531"/>
      <c r="C353" s="719" t="s">
        <v>1050</v>
      </c>
      <c r="D353" s="720"/>
      <c r="E353" s="532">
        <v>20.246</v>
      </c>
      <c r="F353" s="607"/>
      <c r="G353" s="533"/>
    </row>
    <row r="354" spans="1:7" ht="12.75">
      <c r="A354" s="535"/>
      <c r="B354" s="536" t="s">
        <v>96</v>
      </c>
      <c r="C354" s="537" t="s">
        <v>278</v>
      </c>
      <c r="D354" s="538"/>
      <c r="E354" s="539"/>
      <c r="F354" s="608"/>
      <c r="G354" s="541">
        <f>SUM(G230:G353)</f>
        <v>0</v>
      </c>
    </row>
    <row r="355" spans="1:7" ht="12.75">
      <c r="A355" s="518" t="s">
        <v>92</v>
      </c>
      <c r="B355" s="519" t="s">
        <v>462</v>
      </c>
      <c r="C355" s="520" t="s">
        <v>463</v>
      </c>
      <c r="D355" s="521"/>
      <c r="E355" s="522"/>
      <c r="F355" s="609"/>
      <c r="G355" s="523"/>
    </row>
    <row r="356" spans="1:7" ht="12.75">
      <c r="A356" s="524">
        <v>54</v>
      </c>
      <c r="B356" s="525" t="s">
        <v>465</v>
      </c>
      <c r="C356" s="526" t="s">
        <v>466</v>
      </c>
      <c r="D356" s="527" t="s">
        <v>147</v>
      </c>
      <c r="E356" s="528">
        <v>8</v>
      </c>
      <c r="F356" s="606"/>
      <c r="G356" s="529">
        <f>E356*F356</f>
        <v>0</v>
      </c>
    </row>
    <row r="357" spans="1:7" ht="22.5">
      <c r="A357" s="524">
        <v>55</v>
      </c>
      <c r="B357" s="525" t="s">
        <v>469</v>
      </c>
      <c r="C357" s="526" t="s">
        <v>470</v>
      </c>
      <c r="D357" s="527" t="s">
        <v>147</v>
      </c>
      <c r="E357" s="528">
        <v>1</v>
      </c>
      <c r="F357" s="606"/>
      <c r="G357" s="529">
        <f>E357*F357</f>
        <v>0</v>
      </c>
    </row>
    <row r="358" spans="1:7" ht="12.75">
      <c r="A358" s="524">
        <v>56</v>
      </c>
      <c r="B358" s="525" t="s">
        <v>473</v>
      </c>
      <c r="C358" s="526" t="s">
        <v>474</v>
      </c>
      <c r="D358" s="527" t="s">
        <v>147</v>
      </c>
      <c r="E358" s="528">
        <v>8</v>
      </c>
      <c r="F358" s="606"/>
      <c r="G358" s="529">
        <f>E358*F358</f>
        <v>0</v>
      </c>
    </row>
    <row r="359" spans="1:7" ht="12.75">
      <c r="A359" s="535"/>
      <c r="B359" s="536" t="s">
        <v>96</v>
      </c>
      <c r="C359" s="537" t="s">
        <v>464</v>
      </c>
      <c r="D359" s="538"/>
      <c r="E359" s="539"/>
      <c r="F359" s="608"/>
      <c r="G359" s="541">
        <f>SUM(G355:G358)</f>
        <v>0</v>
      </c>
    </row>
    <row r="360" spans="1:7" ht="12.75">
      <c r="A360" s="518" t="s">
        <v>92</v>
      </c>
      <c r="B360" s="519" t="s">
        <v>476</v>
      </c>
      <c r="C360" s="520" t="s">
        <v>477</v>
      </c>
      <c r="D360" s="521"/>
      <c r="E360" s="522"/>
      <c r="F360" s="609"/>
      <c r="G360" s="523"/>
    </row>
    <row r="361" spans="1:7" ht="12.75">
      <c r="A361" s="524">
        <v>57</v>
      </c>
      <c r="B361" s="525" t="s">
        <v>479</v>
      </c>
      <c r="C361" s="526" t="s">
        <v>480</v>
      </c>
      <c r="D361" s="527" t="s">
        <v>106</v>
      </c>
      <c r="E361" s="528">
        <v>56.46</v>
      </c>
      <c r="F361" s="606"/>
      <c r="G361" s="529">
        <f>E361*F361</f>
        <v>0</v>
      </c>
    </row>
    <row r="362" spans="1:7" ht="12.75">
      <c r="A362" s="530"/>
      <c r="B362" s="531"/>
      <c r="C362" s="719" t="s">
        <v>959</v>
      </c>
      <c r="D362" s="720"/>
      <c r="E362" s="532">
        <v>0</v>
      </c>
      <c r="F362" s="607"/>
      <c r="G362" s="533"/>
    </row>
    <row r="363" spans="1:7" ht="12.75">
      <c r="A363" s="530"/>
      <c r="B363" s="531"/>
      <c r="C363" s="719" t="s">
        <v>1037</v>
      </c>
      <c r="D363" s="720"/>
      <c r="E363" s="532">
        <v>4.8</v>
      </c>
      <c r="F363" s="607"/>
      <c r="G363" s="533"/>
    </row>
    <row r="364" spans="1:7" ht="12.75">
      <c r="A364" s="530"/>
      <c r="B364" s="531"/>
      <c r="C364" s="719" t="s">
        <v>1038</v>
      </c>
      <c r="D364" s="720"/>
      <c r="E364" s="532">
        <v>2.4</v>
      </c>
      <c r="F364" s="607"/>
      <c r="G364" s="533"/>
    </row>
    <row r="365" spans="1:7" ht="12.75">
      <c r="A365" s="530"/>
      <c r="B365" s="531"/>
      <c r="C365" s="719" t="s">
        <v>1039</v>
      </c>
      <c r="D365" s="720"/>
      <c r="E365" s="532">
        <v>218.4</v>
      </c>
      <c r="F365" s="607"/>
      <c r="G365" s="533"/>
    </row>
    <row r="366" spans="1:7" ht="12.75">
      <c r="A366" s="530"/>
      <c r="B366" s="531"/>
      <c r="C366" s="719" t="s">
        <v>1040</v>
      </c>
      <c r="D366" s="720"/>
      <c r="E366" s="532">
        <v>12</v>
      </c>
      <c r="F366" s="607"/>
      <c r="G366" s="533"/>
    </row>
    <row r="367" spans="1:7" ht="12.75">
      <c r="A367" s="530"/>
      <c r="B367" s="531"/>
      <c r="C367" s="719" t="s">
        <v>1041</v>
      </c>
      <c r="D367" s="720"/>
      <c r="E367" s="532">
        <v>6</v>
      </c>
      <c r="F367" s="607"/>
      <c r="G367" s="533"/>
    </row>
    <row r="368" spans="1:7" ht="12.75">
      <c r="A368" s="530"/>
      <c r="B368" s="531"/>
      <c r="C368" s="719" t="s">
        <v>1042</v>
      </c>
      <c r="D368" s="720"/>
      <c r="E368" s="532">
        <v>9.6</v>
      </c>
      <c r="F368" s="607"/>
      <c r="G368" s="533"/>
    </row>
    <row r="369" spans="1:7" ht="12.75">
      <c r="A369" s="530"/>
      <c r="B369" s="531"/>
      <c r="C369" s="719" t="s">
        <v>1043</v>
      </c>
      <c r="D369" s="720"/>
      <c r="E369" s="532">
        <v>19.2</v>
      </c>
      <c r="F369" s="607"/>
      <c r="G369" s="533"/>
    </row>
    <row r="370" spans="1:7" ht="12.75">
      <c r="A370" s="530"/>
      <c r="B370" s="531"/>
      <c r="C370" s="719" t="s">
        <v>1044</v>
      </c>
      <c r="D370" s="720"/>
      <c r="E370" s="532">
        <v>9.9</v>
      </c>
      <c r="F370" s="607"/>
      <c r="G370" s="533"/>
    </row>
    <row r="371" spans="1:7" ht="12.75">
      <c r="A371" s="530"/>
      <c r="B371" s="531"/>
      <c r="C371" s="721" t="s">
        <v>113</v>
      </c>
      <c r="D371" s="720"/>
      <c r="E371" s="534">
        <v>282.29999999999995</v>
      </c>
      <c r="F371" s="607"/>
      <c r="G371" s="533"/>
    </row>
    <row r="372" spans="1:7" ht="12.75">
      <c r="A372" s="530"/>
      <c r="B372" s="531"/>
      <c r="C372" s="719" t="s">
        <v>1051</v>
      </c>
      <c r="D372" s="720"/>
      <c r="E372" s="532">
        <v>-225.84</v>
      </c>
      <c r="F372" s="607"/>
      <c r="G372" s="533"/>
    </row>
    <row r="373" spans="1:7" ht="12.75">
      <c r="A373" s="524">
        <v>58</v>
      </c>
      <c r="B373" s="525" t="s">
        <v>501</v>
      </c>
      <c r="C373" s="526" t="s">
        <v>502</v>
      </c>
      <c r="D373" s="527" t="s">
        <v>106</v>
      </c>
      <c r="E373" s="528">
        <v>1.2</v>
      </c>
      <c r="F373" s="606"/>
      <c r="G373" s="529">
        <f>E373*F373</f>
        <v>0</v>
      </c>
    </row>
    <row r="374" spans="1:7" ht="12.75">
      <c r="A374" s="530"/>
      <c r="B374" s="531"/>
      <c r="C374" s="719" t="s">
        <v>1052</v>
      </c>
      <c r="D374" s="720"/>
      <c r="E374" s="532">
        <v>1.2</v>
      </c>
      <c r="F374" s="607"/>
      <c r="G374" s="533"/>
    </row>
    <row r="375" spans="1:7" ht="12.75">
      <c r="A375" s="535"/>
      <c r="B375" s="536" t="s">
        <v>96</v>
      </c>
      <c r="C375" s="537" t="s">
        <v>478</v>
      </c>
      <c r="D375" s="538"/>
      <c r="E375" s="539"/>
      <c r="F375" s="608"/>
      <c r="G375" s="541">
        <f>SUM(G360:G374)</f>
        <v>0</v>
      </c>
    </row>
    <row r="376" spans="1:7" ht="12.75">
      <c r="A376" s="518" t="s">
        <v>92</v>
      </c>
      <c r="B376" s="519" t="s">
        <v>507</v>
      </c>
      <c r="C376" s="520" t="s">
        <v>508</v>
      </c>
      <c r="D376" s="521"/>
      <c r="E376" s="522"/>
      <c r="F376" s="609"/>
      <c r="G376" s="523"/>
    </row>
    <row r="377" spans="1:7" ht="22.5">
      <c r="A377" s="524">
        <v>59</v>
      </c>
      <c r="B377" s="525" t="s">
        <v>510</v>
      </c>
      <c r="C377" s="526" t="s">
        <v>511</v>
      </c>
      <c r="D377" s="527" t="s">
        <v>166</v>
      </c>
      <c r="E377" s="528">
        <v>282.3</v>
      </c>
      <c r="F377" s="606"/>
      <c r="G377" s="529">
        <f>E377*F377</f>
        <v>0</v>
      </c>
    </row>
    <row r="378" spans="1:7" ht="12.75">
      <c r="A378" s="530"/>
      <c r="B378" s="531"/>
      <c r="C378" s="719" t="s">
        <v>959</v>
      </c>
      <c r="D378" s="720"/>
      <c r="E378" s="532">
        <v>0</v>
      </c>
      <c r="F378" s="607"/>
      <c r="G378" s="533"/>
    </row>
    <row r="379" spans="1:7" ht="12.75">
      <c r="A379" s="530"/>
      <c r="B379" s="531"/>
      <c r="C379" s="719" t="s">
        <v>1037</v>
      </c>
      <c r="D379" s="720"/>
      <c r="E379" s="532">
        <v>4.8</v>
      </c>
      <c r="F379" s="607"/>
      <c r="G379" s="533"/>
    </row>
    <row r="380" spans="1:7" ht="12.75">
      <c r="A380" s="530"/>
      <c r="B380" s="531"/>
      <c r="C380" s="719" t="s">
        <v>1038</v>
      </c>
      <c r="D380" s="720"/>
      <c r="E380" s="532">
        <v>2.4</v>
      </c>
      <c r="F380" s="607"/>
      <c r="G380" s="533"/>
    </row>
    <row r="381" spans="1:7" ht="12.75">
      <c r="A381" s="530"/>
      <c r="B381" s="531"/>
      <c r="C381" s="719" t="s">
        <v>1039</v>
      </c>
      <c r="D381" s="720"/>
      <c r="E381" s="532">
        <v>218.4</v>
      </c>
      <c r="F381" s="607"/>
      <c r="G381" s="533"/>
    </row>
    <row r="382" spans="1:7" ht="12.75">
      <c r="A382" s="530"/>
      <c r="B382" s="531"/>
      <c r="C382" s="719" t="s">
        <v>1040</v>
      </c>
      <c r="D382" s="720"/>
      <c r="E382" s="532">
        <v>12</v>
      </c>
      <c r="F382" s="607"/>
      <c r="G382" s="533"/>
    </row>
    <row r="383" spans="1:7" ht="12.75">
      <c r="A383" s="530"/>
      <c r="B383" s="531"/>
      <c r="C383" s="719" t="s">
        <v>1041</v>
      </c>
      <c r="D383" s="720"/>
      <c r="E383" s="532">
        <v>6</v>
      </c>
      <c r="F383" s="607"/>
      <c r="G383" s="533"/>
    </row>
    <row r="384" spans="1:7" ht="12.75">
      <c r="A384" s="530"/>
      <c r="B384" s="531"/>
      <c r="C384" s="719" t="s">
        <v>1042</v>
      </c>
      <c r="D384" s="720"/>
      <c r="E384" s="532">
        <v>9.6</v>
      </c>
      <c r="F384" s="607"/>
      <c r="G384" s="533"/>
    </row>
    <row r="385" spans="1:7" ht="12.75">
      <c r="A385" s="530"/>
      <c r="B385" s="531"/>
      <c r="C385" s="719" t="s">
        <v>1043</v>
      </c>
      <c r="D385" s="720"/>
      <c r="E385" s="532">
        <v>19.2</v>
      </c>
      <c r="F385" s="607"/>
      <c r="G385" s="533"/>
    </row>
    <row r="386" spans="1:7" ht="12.75">
      <c r="A386" s="530"/>
      <c r="B386" s="531"/>
      <c r="C386" s="719" t="s">
        <v>1044</v>
      </c>
      <c r="D386" s="720"/>
      <c r="E386" s="532">
        <v>9.9</v>
      </c>
      <c r="F386" s="607"/>
      <c r="G386" s="533"/>
    </row>
    <row r="387" spans="1:7" ht="12.75">
      <c r="A387" s="530"/>
      <c r="B387" s="531"/>
      <c r="C387" s="721" t="s">
        <v>113</v>
      </c>
      <c r="D387" s="720"/>
      <c r="E387" s="534">
        <v>282.29999999999995</v>
      </c>
      <c r="F387" s="607"/>
      <c r="G387" s="533"/>
    </row>
    <row r="388" spans="1:7" ht="12.75">
      <c r="A388" s="535"/>
      <c r="B388" s="536" t="s">
        <v>96</v>
      </c>
      <c r="C388" s="537" t="s">
        <v>509</v>
      </c>
      <c r="D388" s="538"/>
      <c r="E388" s="539"/>
      <c r="F388" s="608"/>
      <c r="G388" s="541">
        <f>SUM(G376:G387)</f>
        <v>0</v>
      </c>
    </row>
    <row r="389" spans="1:7" ht="12.75">
      <c r="A389" s="518" t="s">
        <v>92</v>
      </c>
      <c r="B389" s="519" t="s">
        <v>521</v>
      </c>
      <c r="C389" s="520" t="s">
        <v>522</v>
      </c>
      <c r="D389" s="521"/>
      <c r="E389" s="522"/>
      <c r="F389" s="609"/>
      <c r="G389" s="523"/>
    </row>
    <row r="390" spans="1:7" ht="12.75">
      <c r="A390" s="524">
        <v>60</v>
      </c>
      <c r="B390" s="525" t="s">
        <v>524</v>
      </c>
      <c r="C390" s="526" t="s">
        <v>525</v>
      </c>
      <c r="D390" s="527" t="s">
        <v>106</v>
      </c>
      <c r="E390" s="528">
        <v>1761</v>
      </c>
      <c r="F390" s="606"/>
      <c r="G390" s="529">
        <f>E390*F390</f>
        <v>0</v>
      </c>
    </row>
    <row r="391" spans="1:7" ht="12.75">
      <c r="A391" s="530"/>
      <c r="B391" s="531"/>
      <c r="C391" s="719" t="s">
        <v>123</v>
      </c>
      <c r="D391" s="720"/>
      <c r="E391" s="532">
        <v>0</v>
      </c>
      <c r="F391" s="607"/>
      <c r="G391" s="533"/>
    </row>
    <row r="392" spans="1:7" ht="12.75">
      <c r="A392" s="530"/>
      <c r="B392" s="531"/>
      <c r="C392" s="719" t="s">
        <v>1053</v>
      </c>
      <c r="D392" s="720"/>
      <c r="E392" s="532">
        <v>52</v>
      </c>
      <c r="F392" s="607"/>
      <c r="G392" s="533"/>
    </row>
    <row r="393" spans="1:7" ht="12.75">
      <c r="A393" s="530"/>
      <c r="B393" s="531"/>
      <c r="C393" s="719" t="s">
        <v>1054</v>
      </c>
      <c r="D393" s="720"/>
      <c r="E393" s="532">
        <v>151</v>
      </c>
      <c r="F393" s="607"/>
      <c r="G393" s="533"/>
    </row>
    <row r="394" spans="1:7" ht="12.75">
      <c r="A394" s="530"/>
      <c r="B394" s="531"/>
      <c r="C394" s="719" t="s">
        <v>1055</v>
      </c>
      <c r="D394" s="720"/>
      <c r="E394" s="532">
        <v>748</v>
      </c>
      <c r="F394" s="607"/>
      <c r="G394" s="533"/>
    </row>
    <row r="395" spans="1:7" ht="12.75">
      <c r="A395" s="530"/>
      <c r="B395" s="531"/>
      <c r="C395" s="719" t="s">
        <v>1056</v>
      </c>
      <c r="D395" s="720"/>
      <c r="E395" s="532">
        <v>810</v>
      </c>
      <c r="F395" s="607"/>
      <c r="G395" s="533"/>
    </row>
    <row r="396" spans="1:7" ht="12.75">
      <c r="A396" s="530"/>
      <c r="B396" s="531"/>
      <c r="C396" s="721" t="s">
        <v>113</v>
      </c>
      <c r="D396" s="720"/>
      <c r="E396" s="534">
        <v>1761</v>
      </c>
      <c r="F396" s="607"/>
      <c r="G396" s="533"/>
    </row>
    <row r="397" spans="1:7" ht="12.75">
      <c r="A397" s="524">
        <v>61</v>
      </c>
      <c r="B397" s="525" t="s">
        <v>532</v>
      </c>
      <c r="C397" s="526" t="s">
        <v>533</v>
      </c>
      <c r="D397" s="527" t="s">
        <v>106</v>
      </c>
      <c r="E397" s="528">
        <v>3522</v>
      </c>
      <c r="F397" s="606"/>
      <c r="G397" s="529">
        <f>E397*F397</f>
        <v>0</v>
      </c>
    </row>
    <row r="398" spans="1:7" ht="12.75">
      <c r="A398" s="530"/>
      <c r="B398" s="531"/>
      <c r="C398" s="719" t="s">
        <v>1057</v>
      </c>
      <c r="D398" s="720"/>
      <c r="E398" s="532">
        <v>3522</v>
      </c>
      <c r="F398" s="607"/>
      <c r="G398" s="533"/>
    </row>
    <row r="399" spans="1:7" ht="12.75">
      <c r="A399" s="524">
        <v>62</v>
      </c>
      <c r="B399" s="525" t="s">
        <v>535</v>
      </c>
      <c r="C399" s="526" t="s">
        <v>536</v>
      </c>
      <c r="D399" s="527" t="s">
        <v>106</v>
      </c>
      <c r="E399" s="528">
        <v>1761</v>
      </c>
      <c r="F399" s="606"/>
      <c r="G399" s="529">
        <f>E399*F399</f>
        <v>0</v>
      </c>
    </row>
    <row r="400" spans="1:7" ht="12.75">
      <c r="A400" s="524">
        <v>63</v>
      </c>
      <c r="B400" s="525" t="s">
        <v>1058</v>
      </c>
      <c r="C400" s="526" t="s">
        <v>1059</v>
      </c>
      <c r="D400" s="527" t="s">
        <v>106</v>
      </c>
      <c r="E400" s="528">
        <v>896</v>
      </c>
      <c r="F400" s="606"/>
      <c r="G400" s="529">
        <f>E400*F400</f>
        <v>0</v>
      </c>
    </row>
    <row r="401" spans="1:7" ht="12.75">
      <c r="A401" s="530"/>
      <c r="B401" s="531"/>
      <c r="C401" s="719" t="s">
        <v>981</v>
      </c>
      <c r="D401" s="720"/>
      <c r="E401" s="532">
        <v>0</v>
      </c>
      <c r="F401" s="607"/>
      <c r="G401" s="533"/>
    </row>
    <row r="402" spans="1:7" ht="12.75">
      <c r="A402" s="530"/>
      <c r="B402" s="531"/>
      <c r="C402" s="719" t="s">
        <v>982</v>
      </c>
      <c r="D402" s="720"/>
      <c r="E402" s="532">
        <v>29.5</v>
      </c>
      <c r="F402" s="607"/>
      <c r="G402" s="533"/>
    </row>
    <row r="403" spans="1:7" ht="12.75">
      <c r="A403" s="530"/>
      <c r="B403" s="531"/>
      <c r="C403" s="719" t="s">
        <v>983</v>
      </c>
      <c r="D403" s="720"/>
      <c r="E403" s="532">
        <v>35.4</v>
      </c>
      <c r="F403" s="607"/>
      <c r="G403" s="533"/>
    </row>
    <row r="404" spans="1:7" ht="12.75">
      <c r="A404" s="530"/>
      <c r="B404" s="531"/>
      <c r="C404" s="721" t="s">
        <v>113</v>
      </c>
      <c r="D404" s="720"/>
      <c r="E404" s="534">
        <v>64.9</v>
      </c>
      <c r="F404" s="607"/>
      <c r="G404" s="533"/>
    </row>
    <row r="405" spans="1:7" ht="12.75">
      <c r="A405" s="530"/>
      <c r="B405" s="531"/>
      <c r="C405" s="719" t="s">
        <v>1060</v>
      </c>
      <c r="D405" s="720"/>
      <c r="E405" s="532">
        <v>831.1</v>
      </c>
      <c r="F405" s="607"/>
      <c r="G405" s="533"/>
    </row>
    <row r="406" spans="1:7" ht="12.75">
      <c r="A406" s="530"/>
      <c r="B406" s="531"/>
      <c r="C406" s="721" t="s">
        <v>113</v>
      </c>
      <c r="D406" s="720"/>
      <c r="E406" s="534">
        <v>831.1</v>
      </c>
      <c r="F406" s="607"/>
      <c r="G406" s="533"/>
    </row>
    <row r="407" spans="1:7" ht="12.75">
      <c r="A407" s="524">
        <v>64</v>
      </c>
      <c r="B407" s="525" t="s">
        <v>537</v>
      </c>
      <c r="C407" s="526" t="s">
        <v>538</v>
      </c>
      <c r="D407" s="527" t="s">
        <v>106</v>
      </c>
      <c r="E407" s="528">
        <v>1761</v>
      </c>
      <c r="F407" s="606"/>
      <c r="G407" s="529">
        <f>E407*F407</f>
        <v>0</v>
      </c>
    </row>
    <row r="408" spans="1:7" ht="12.75">
      <c r="A408" s="524">
        <v>65</v>
      </c>
      <c r="B408" s="525" t="s">
        <v>539</v>
      </c>
      <c r="C408" s="526" t="s">
        <v>540</v>
      </c>
      <c r="D408" s="527" t="s">
        <v>106</v>
      </c>
      <c r="E408" s="528">
        <v>3522</v>
      </c>
      <c r="F408" s="606"/>
      <c r="G408" s="529">
        <f>E408*F408</f>
        <v>0</v>
      </c>
    </row>
    <row r="409" spans="1:7" ht="12.75">
      <c r="A409" s="530"/>
      <c r="B409" s="531"/>
      <c r="C409" s="719" t="s">
        <v>1057</v>
      </c>
      <c r="D409" s="720"/>
      <c r="E409" s="532">
        <v>3522</v>
      </c>
      <c r="F409" s="607"/>
      <c r="G409" s="533"/>
    </row>
    <row r="410" spans="1:7" ht="12.75">
      <c r="A410" s="524">
        <v>66</v>
      </c>
      <c r="B410" s="525" t="s">
        <v>541</v>
      </c>
      <c r="C410" s="526" t="s">
        <v>542</v>
      </c>
      <c r="D410" s="527" t="s">
        <v>106</v>
      </c>
      <c r="E410" s="528">
        <v>1761</v>
      </c>
      <c r="F410" s="606"/>
      <c r="G410" s="529">
        <f>E410*F410</f>
        <v>0</v>
      </c>
    </row>
    <row r="411" spans="1:7" ht="22.5">
      <c r="A411" s="524">
        <v>67</v>
      </c>
      <c r="B411" s="525" t="s">
        <v>543</v>
      </c>
      <c r="C411" s="526" t="s">
        <v>544</v>
      </c>
      <c r="D411" s="527" t="s">
        <v>147</v>
      </c>
      <c r="E411" s="528">
        <v>1</v>
      </c>
      <c r="F411" s="606"/>
      <c r="G411" s="529">
        <f>E411*F411</f>
        <v>0</v>
      </c>
    </row>
    <row r="412" spans="1:7" ht="22.5">
      <c r="A412" s="524">
        <v>68</v>
      </c>
      <c r="B412" s="525" t="s">
        <v>1061</v>
      </c>
      <c r="C412" s="526" t="s">
        <v>1062</v>
      </c>
      <c r="D412" s="527" t="s">
        <v>147</v>
      </c>
      <c r="E412" s="528">
        <v>1</v>
      </c>
      <c r="F412" s="606"/>
      <c r="G412" s="529">
        <f>E412*F412</f>
        <v>0</v>
      </c>
    </row>
    <row r="413" spans="1:7" ht="12.75">
      <c r="A413" s="535"/>
      <c r="B413" s="536" t="s">
        <v>96</v>
      </c>
      <c r="C413" s="537" t="s">
        <v>523</v>
      </c>
      <c r="D413" s="538"/>
      <c r="E413" s="539"/>
      <c r="F413" s="608"/>
      <c r="G413" s="541">
        <f>SUM(G389:G412)</f>
        <v>0</v>
      </c>
    </row>
    <row r="414" spans="1:7" ht="12.75">
      <c r="A414" s="518" t="s">
        <v>92</v>
      </c>
      <c r="B414" s="519" t="s">
        <v>545</v>
      </c>
      <c r="C414" s="520" t="s">
        <v>546</v>
      </c>
      <c r="D414" s="521"/>
      <c r="E414" s="522"/>
      <c r="F414" s="609"/>
      <c r="G414" s="523"/>
    </row>
    <row r="415" spans="1:7" ht="12.75">
      <c r="A415" s="524">
        <v>69</v>
      </c>
      <c r="B415" s="525" t="s">
        <v>548</v>
      </c>
      <c r="C415" s="526" t="s">
        <v>549</v>
      </c>
      <c r="D415" s="527" t="s">
        <v>147</v>
      </c>
      <c r="E415" s="528">
        <v>1</v>
      </c>
      <c r="F415" s="606"/>
      <c r="G415" s="529">
        <f>E415*F415</f>
        <v>0</v>
      </c>
    </row>
    <row r="416" spans="1:7" ht="22.5">
      <c r="A416" s="524">
        <v>70</v>
      </c>
      <c r="B416" s="525" t="s">
        <v>554</v>
      </c>
      <c r="C416" s="526" t="s">
        <v>555</v>
      </c>
      <c r="D416" s="527" t="s">
        <v>147</v>
      </c>
      <c r="E416" s="528">
        <v>3</v>
      </c>
      <c r="F416" s="606"/>
      <c r="G416" s="529">
        <f>E416*F416</f>
        <v>0</v>
      </c>
    </row>
    <row r="417" spans="1:7" ht="12.75">
      <c r="A417" s="530"/>
      <c r="B417" s="531"/>
      <c r="C417" s="719" t="s">
        <v>1063</v>
      </c>
      <c r="D417" s="720"/>
      <c r="E417" s="532">
        <v>3</v>
      </c>
      <c r="F417" s="607"/>
      <c r="G417" s="533"/>
    </row>
    <row r="418" spans="1:7" ht="12.75">
      <c r="A418" s="535"/>
      <c r="B418" s="536" t="s">
        <v>96</v>
      </c>
      <c r="C418" s="537" t="s">
        <v>547</v>
      </c>
      <c r="D418" s="538"/>
      <c r="E418" s="539"/>
      <c r="F418" s="608"/>
      <c r="G418" s="541">
        <f>SUM(G414:G417)</f>
        <v>0</v>
      </c>
    </row>
    <row r="419" spans="1:7" ht="12.75">
      <c r="A419" s="518" t="s">
        <v>92</v>
      </c>
      <c r="B419" s="519" t="s">
        <v>559</v>
      </c>
      <c r="C419" s="520" t="s">
        <v>560</v>
      </c>
      <c r="D419" s="521"/>
      <c r="E419" s="522"/>
      <c r="F419" s="609"/>
      <c r="G419" s="523"/>
    </row>
    <row r="420" spans="1:7" ht="12.75">
      <c r="A420" s="524">
        <v>71</v>
      </c>
      <c r="B420" s="525" t="s">
        <v>562</v>
      </c>
      <c r="C420" s="526" t="s">
        <v>563</v>
      </c>
      <c r="D420" s="527" t="s">
        <v>147</v>
      </c>
      <c r="E420" s="528">
        <v>58</v>
      </c>
      <c r="F420" s="606"/>
      <c r="G420" s="529">
        <f>E420*F420</f>
        <v>0</v>
      </c>
    </row>
    <row r="421" spans="1:7" ht="12.75">
      <c r="A421" s="530"/>
      <c r="B421" s="531"/>
      <c r="C421" s="719" t="s">
        <v>1064</v>
      </c>
      <c r="D421" s="720"/>
      <c r="E421" s="532">
        <v>3</v>
      </c>
      <c r="F421" s="607"/>
      <c r="G421" s="533"/>
    </row>
    <row r="422" spans="1:7" ht="12.75">
      <c r="A422" s="530"/>
      <c r="B422" s="531"/>
      <c r="C422" s="719" t="s">
        <v>1065</v>
      </c>
      <c r="D422" s="720"/>
      <c r="E422" s="532">
        <v>3</v>
      </c>
      <c r="F422" s="607"/>
      <c r="G422" s="533"/>
    </row>
    <row r="423" spans="1:7" ht="12.75">
      <c r="A423" s="530"/>
      <c r="B423" s="531"/>
      <c r="C423" s="719" t="s">
        <v>1066</v>
      </c>
      <c r="D423" s="720"/>
      <c r="E423" s="532">
        <v>24</v>
      </c>
      <c r="F423" s="607"/>
      <c r="G423" s="533"/>
    </row>
    <row r="424" spans="1:7" ht="12.75">
      <c r="A424" s="530"/>
      <c r="B424" s="531"/>
      <c r="C424" s="719" t="s">
        <v>1067</v>
      </c>
      <c r="D424" s="720"/>
      <c r="E424" s="532">
        <v>28</v>
      </c>
      <c r="F424" s="607"/>
      <c r="G424" s="533"/>
    </row>
    <row r="425" spans="1:7" ht="22.5">
      <c r="A425" s="524">
        <v>72</v>
      </c>
      <c r="B425" s="525" t="s">
        <v>567</v>
      </c>
      <c r="C425" s="526" t="s">
        <v>568</v>
      </c>
      <c r="D425" s="527" t="s">
        <v>106</v>
      </c>
      <c r="E425" s="528">
        <v>640.14</v>
      </c>
      <c r="F425" s="606"/>
      <c r="G425" s="529">
        <f>E425*F425</f>
        <v>0</v>
      </c>
    </row>
    <row r="426" spans="1:7" ht="12.75">
      <c r="A426" s="530"/>
      <c r="B426" s="531"/>
      <c r="C426" s="719" t="s">
        <v>998</v>
      </c>
      <c r="D426" s="720"/>
      <c r="E426" s="532">
        <v>7.92</v>
      </c>
      <c r="F426" s="607"/>
      <c r="G426" s="533"/>
    </row>
    <row r="427" spans="1:7" ht="12.75">
      <c r="A427" s="530"/>
      <c r="B427" s="531"/>
      <c r="C427" s="719" t="s">
        <v>999</v>
      </c>
      <c r="D427" s="720"/>
      <c r="E427" s="532">
        <v>615.42</v>
      </c>
      <c r="F427" s="607"/>
      <c r="G427" s="533"/>
    </row>
    <row r="428" spans="1:7" ht="12.75">
      <c r="A428" s="530"/>
      <c r="B428" s="531"/>
      <c r="C428" s="719" t="s">
        <v>1000</v>
      </c>
      <c r="D428" s="720"/>
      <c r="E428" s="532">
        <v>14.4</v>
      </c>
      <c r="F428" s="607"/>
      <c r="G428" s="533"/>
    </row>
    <row r="429" spans="1:7" ht="12.75">
      <c r="A429" s="530"/>
      <c r="B429" s="531"/>
      <c r="C429" s="719" t="s">
        <v>1001</v>
      </c>
      <c r="D429" s="720"/>
      <c r="E429" s="532">
        <v>2.4</v>
      </c>
      <c r="F429" s="607"/>
      <c r="G429" s="533"/>
    </row>
    <row r="430" spans="1:7" ht="12.75">
      <c r="A430" s="524">
        <v>73</v>
      </c>
      <c r="B430" s="525" t="s">
        <v>1068</v>
      </c>
      <c r="C430" s="526" t="s">
        <v>1069</v>
      </c>
      <c r="D430" s="527" t="s">
        <v>106</v>
      </c>
      <c r="E430" s="528">
        <v>139.68</v>
      </c>
      <c r="F430" s="606"/>
      <c r="G430" s="529">
        <f>E430*F430</f>
        <v>0</v>
      </c>
    </row>
    <row r="431" spans="1:7" ht="12.75">
      <c r="A431" s="530"/>
      <c r="B431" s="531"/>
      <c r="C431" s="719" t="s">
        <v>948</v>
      </c>
      <c r="D431" s="720"/>
      <c r="E431" s="532">
        <v>0</v>
      </c>
      <c r="F431" s="607"/>
      <c r="G431" s="533"/>
    </row>
    <row r="432" spans="1:7" ht="12.75">
      <c r="A432" s="530"/>
      <c r="B432" s="531"/>
      <c r="C432" s="719" t="s">
        <v>949</v>
      </c>
      <c r="D432" s="720"/>
      <c r="E432" s="532">
        <v>0</v>
      </c>
      <c r="F432" s="607"/>
      <c r="G432" s="533"/>
    </row>
    <row r="433" spans="1:7" ht="12.75">
      <c r="A433" s="530"/>
      <c r="B433" s="531"/>
      <c r="C433" s="719" t="s">
        <v>950</v>
      </c>
      <c r="D433" s="720"/>
      <c r="E433" s="532">
        <v>0</v>
      </c>
      <c r="F433" s="607"/>
      <c r="G433" s="533"/>
    </row>
    <row r="434" spans="1:7" ht="12.75">
      <c r="A434" s="530"/>
      <c r="B434" s="531"/>
      <c r="C434" s="719" t="s">
        <v>951</v>
      </c>
      <c r="D434" s="720"/>
      <c r="E434" s="532">
        <v>2.88</v>
      </c>
      <c r="F434" s="607"/>
      <c r="G434" s="533"/>
    </row>
    <row r="435" spans="1:7" ht="12.75">
      <c r="A435" s="530"/>
      <c r="B435" s="531"/>
      <c r="C435" s="719" t="s">
        <v>952</v>
      </c>
      <c r="D435" s="720"/>
      <c r="E435" s="532">
        <v>33.84</v>
      </c>
      <c r="F435" s="607"/>
      <c r="G435" s="533"/>
    </row>
    <row r="436" spans="1:7" ht="12.75">
      <c r="A436" s="530"/>
      <c r="B436" s="531"/>
      <c r="C436" s="719" t="s">
        <v>953</v>
      </c>
      <c r="D436" s="720"/>
      <c r="E436" s="532">
        <v>32.4</v>
      </c>
      <c r="F436" s="607"/>
      <c r="G436" s="533"/>
    </row>
    <row r="437" spans="1:7" ht="12.75">
      <c r="A437" s="530"/>
      <c r="B437" s="531"/>
      <c r="C437" s="721" t="s">
        <v>113</v>
      </c>
      <c r="D437" s="720"/>
      <c r="E437" s="534">
        <v>69.12</v>
      </c>
      <c r="F437" s="607"/>
      <c r="G437" s="533"/>
    </row>
    <row r="438" spans="1:7" ht="12.75">
      <c r="A438" s="530"/>
      <c r="B438" s="531"/>
      <c r="C438" s="719" t="s">
        <v>954</v>
      </c>
      <c r="D438" s="720"/>
      <c r="E438" s="532">
        <v>0</v>
      </c>
      <c r="F438" s="607"/>
      <c r="G438" s="533"/>
    </row>
    <row r="439" spans="1:7" ht="12.75">
      <c r="A439" s="530"/>
      <c r="B439" s="531"/>
      <c r="C439" s="719" t="s">
        <v>950</v>
      </c>
      <c r="D439" s="720"/>
      <c r="E439" s="532">
        <v>0</v>
      </c>
      <c r="F439" s="607"/>
      <c r="G439" s="533"/>
    </row>
    <row r="440" spans="1:7" ht="12.75">
      <c r="A440" s="530"/>
      <c r="B440" s="531"/>
      <c r="C440" s="719" t="s">
        <v>951</v>
      </c>
      <c r="D440" s="720"/>
      <c r="E440" s="532">
        <v>2.88</v>
      </c>
      <c r="F440" s="607"/>
      <c r="G440" s="533"/>
    </row>
    <row r="441" spans="1:7" ht="12.75">
      <c r="A441" s="530"/>
      <c r="B441" s="531"/>
      <c r="C441" s="719" t="s">
        <v>955</v>
      </c>
      <c r="D441" s="720"/>
      <c r="E441" s="532">
        <v>35.28</v>
      </c>
      <c r="F441" s="607"/>
      <c r="G441" s="533"/>
    </row>
    <row r="442" spans="1:7" ht="12.75">
      <c r="A442" s="530"/>
      <c r="B442" s="531"/>
      <c r="C442" s="719" t="s">
        <v>953</v>
      </c>
      <c r="D442" s="720"/>
      <c r="E442" s="532">
        <v>32.4</v>
      </c>
      <c r="F442" s="607"/>
      <c r="G442" s="533"/>
    </row>
    <row r="443" spans="1:7" ht="12.75">
      <c r="A443" s="530"/>
      <c r="B443" s="531"/>
      <c r="C443" s="721" t="s">
        <v>113</v>
      </c>
      <c r="D443" s="720"/>
      <c r="E443" s="534">
        <v>70.56</v>
      </c>
      <c r="F443" s="607"/>
      <c r="G443" s="533"/>
    </row>
    <row r="444" spans="1:7" ht="12.75">
      <c r="A444" s="535"/>
      <c r="B444" s="536" t="s">
        <v>96</v>
      </c>
      <c r="C444" s="537" t="s">
        <v>561</v>
      </c>
      <c r="D444" s="538"/>
      <c r="E444" s="539"/>
      <c r="F444" s="608"/>
      <c r="G444" s="541">
        <f>SUM(G419:G443)</f>
        <v>0</v>
      </c>
    </row>
    <row r="445" spans="1:7" ht="12.75">
      <c r="A445" s="518" t="s">
        <v>92</v>
      </c>
      <c r="B445" s="519" t="s">
        <v>576</v>
      </c>
      <c r="C445" s="520" t="s">
        <v>577</v>
      </c>
      <c r="D445" s="521"/>
      <c r="E445" s="522"/>
      <c r="F445" s="609"/>
      <c r="G445" s="523"/>
    </row>
    <row r="446" spans="1:7" ht="12.75">
      <c r="A446" s="524">
        <v>74</v>
      </c>
      <c r="B446" s="525" t="s">
        <v>1070</v>
      </c>
      <c r="C446" s="526" t="s">
        <v>1071</v>
      </c>
      <c r="D446" s="527" t="s">
        <v>166</v>
      </c>
      <c r="E446" s="528">
        <v>2</v>
      </c>
      <c r="F446" s="606"/>
      <c r="G446" s="529">
        <f>E446*F446</f>
        <v>0</v>
      </c>
    </row>
    <row r="447" spans="1:7" ht="12.75">
      <c r="A447" s="530"/>
      <c r="B447" s="531"/>
      <c r="C447" s="719" t="s">
        <v>1072</v>
      </c>
      <c r="D447" s="720"/>
      <c r="E447" s="532">
        <v>1</v>
      </c>
      <c r="F447" s="607"/>
      <c r="G447" s="533"/>
    </row>
    <row r="448" spans="1:7" ht="12.75">
      <c r="A448" s="530"/>
      <c r="B448" s="531"/>
      <c r="C448" s="719" t="s">
        <v>1073</v>
      </c>
      <c r="D448" s="720"/>
      <c r="E448" s="532">
        <v>1</v>
      </c>
      <c r="F448" s="607"/>
      <c r="G448" s="533"/>
    </row>
    <row r="449" spans="1:7" ht="12.75">
      <c r="A449" s="524">
        <v>75</v>
      </c>
      <c r="B449" s="525" t="s">
        <v>1074</v>
      </c>
      <c r="C449" s="526" t="s">
        <v>1075</v>
      </c>
      <c r="D449" s="527" t="s">
        <v>166</v>
      </c>
      <c r="E449" s="528">
        <v>2</v>
      </c>
      <c r="F449" s="606"/>
      <c r="G449" s="529">
        <f>E449*F449</f>
        <v>0</v>
      </c>
    </row>
    <row r="450" spans="1:7" ht="12.75">
      <c r="A450" s="530"/>
      <c r="B450" s="531"/>
      <c r="C450" s="719" t="s">
        <v>1072</v>
      </c>
      <c r="D450" s="720"/>
      <c r="E450" s="532">
        <v>1</v>
      </c>
      <c r="F450" s="607"/>
      <c r="G450" s="533"/>
    </row>
    <row r="451" spans="1:7" ht="12.75">
      <c r="A451" s="530"/>
      <c r="B451" s="531"/>
      <c r="C451" s="719" t="s">
        <v>1073</v>
      </c>
      <c r="D451" s="720"/>
      <c r="E451" s="532">
        <v>1</v>
      </c>
      <c r="F451" s="607"/>
      <c r="G451" s="533"/>
    </row>
    <row r="452" spans="1:7" ht="12.75">
      <c r="A452" s="524">
        <v>76</v>
      </c>
      <c r="B452" s="525" t="s">
        <v>1076</v>
      </c>
      <c r="C452" s="526" t="s">
        <v>1077</v>
      </c>
      <c r="D452" s="527" t="s">
        <v>166</v>
      </c>
      <c r="E452" s="528">
        <v>2</v>
      </c>
      <c r="F452" s="606"/>
      <c r="G452" s="529">
        <f>E452*F452</f>
        <v>0</v>
      </c>
    </row>
    <row r="453" spans="1:7" ht="12.75">
      <c r="A453" s="530"/>
      <c r="B453" s="531"/>
      <c r="C453" s="719" t="s">
        <v>1072</v>
      </c>
      <c r="D453" s="720"/>
      <c r="E453" s="532">
        <v>1</v>
      </c>
      <c r="F453" s="607"/>
      <c r="G453" s="533"/>
    </row>
    <row r="454" spans="1:7" ht="12.75">
      <c r="A454" s="530"/>
      <c r="B454" s="531"/>
      <c r="C454" s="719" t="s">
        <v>1073</v>
      </c>
      <c r="D454" s="720"/>
      <c r="E454" s="532">
        <v>1</v>
      </c>
      <c r="F454" s="607"/>
      <c r="G454" s="533"/>
    </row>
    <row r="455" spans="1:7" ht="12.75">
      <c r="A455" s="524">
        <v>77</v>
      </c>
      <c r="B455" s="525" t="s">
        <v>1078</v>
      </c>
      <c r="C455" s="526" t="s">
        <v>1079</v>
      </c>
      <c r="D455" s="527" t="s">
        <v>147</v>
      </c>
      <c r="E455" s="528">
        <v>10</v>
      </c>
      <c r="F455" s="606"/>
      <c r="G455" s="529">
        <f>E455*F455</f>
        <v>0</v>
      </c>
    </row>
    <row r="456" spans="1:7" ht="12.75">
      <c r="A456" s="530"/>
      <c r="B456" s="531"/>
      <c r="C456" s="719" t="s">
        <v>1008</v>
      </c>
      <c r="D456" s="720"/>
      <c r="E456" s="532">
        <v>5</v>
      </c>
      <c r="F456" s="607"/>
      <c r="G456" s="533"/>
    </row>
    <row r="457" spans="1:7" ht="12.75">
      <c r="A457" s="530"/>
      <c r="B457" s="531"/>
      <c r="C457" s="719" t="s">
        <v>1009</v>
      </c>
      <c r="D457" s="720"/>
      <c r="E457" s="532">
        <v>5</v>
      </c>
      <c r="F457" s="607"/>
      <c r="G457" s="533"/>
    </row>
    <row r="458" spans="1:7" ht="12.75">
      <c r="A458" s="524">
        <v>78</v>
      </c>
      <c r="B458" s="525" t="s">
        <v>1080</v>
      </c>
      <c r="C458" s="526" t="s">
        <v>1081</v>
      </c>
      <c r="D458" s="527" t="s">
        <v>147</v>
      </c>
      <c r="E458" s="528">
        <v>34</v>
      </c>
      <c r="F458" s="606"/>
      <c r="G458" s="529">
        <f>E458*F458</f>
        <v>0</v>
      </c>
    </row>
    <row r="459" spans="1:7" ht="12.75">
      <c r="A459" s="530"/>
      <c r="B459" s="531"/>
      <c r="C459" s="719" t="s">
        <v>1012</v>
      </c>
      <c r="D459" s="720"/>
      <c r="E459" s="532">
        <v>14</v>
      </c>
      <c r="F459" s="607"/>
      <c r="G459" s="533"/>
    </row>
    <row r="460" spans="1:7" ht="12.75">
      <c r="A460" s="530"/>
      <c r="B460" s="531"/>
      <c r="C460" s="719" t="s">
        <v>1013</v>
      </c>
      <c r="D460" s="720"/>
      <c r="E460" s="532">
        <v>20</v>
      </c>
      <c r="F460" s="607"/>
      <c r="G460" s="533"/>
    </row>
    <row r="461" spans="1:7" ht="12.75">
      <c r="A461" s="524">
        <v>79</v>
      </c>
      <c r="B461" s="525" t="s">
        <v>1082</v>
      </c>
      <c r="C461" s="526" t="s">
        <v>1083</v>
      </c>
      <c r="D461" s="527" t="s">
        <v>106</v>
      </c>
      <c r="E461" s="528">
        <v>1.5</v>
      </c>
      <c r="F461" s="606"/>
      <c r="G461" s="529">
        <f>E461*F461</f>
        <v>0</v>
      </c>
    </row>
    <row r="462" spans="1:7" ht="12.75">
      <c r="A462" s="530"/>
      <c r="B462" s="531"/>
      <c r="C462" s="719" t="s">
        <v>1084</v>
      </c>
      <c r="D462" s="720"/>
      <c r="E462" s="532">
        <v>1</v>
      </c>
      <c r="F462" s="607"/>
      <c r="G462" s="533"/>
    </row>
    <row r="463" spans="1:7" ht="12.75">
      <c r="A463" s="530"/>
      <c r="B463" s="531"/>
      <c r="C463" s="719" t="s">
        <v>1085</v>
      </c>
      <c r="D463" s="720"/>
      <c r="E463" s="532">
        <v>0.5</v>
      </c>
      <c r="F463" s="607"/>
      <c r="G463" s="533"/>
    </row>
    <row r="464" spans="1:7" ht="12.75">
      <c r="A464" s="524">
        <v>80</v>
      </c>
      <c r="B464" s="525" t="s">
        <v>1086</v>
      </c>
      <c r="C464" s="526" t="s">
        <v>1087</v>
      </c>
      <c r="D464" s="527" t="s">
        <v>147</v>
      </c>
      <c r="E464" s="528">
        <v>2</v>
      </c>
      <c r="F464" s="606"/>
      <c r="G464" s="529">
        <f>E464*F464</f>
        <v>0</v>
      </c>
    </row>
    <row r="465" spans="1:7" ht="12.75">
      <c r="A465" s="530"/>
      <c r="B465" s="531"/>
      <c r="C465" s="719" t="s">
        <v>1088</v>
      </c>
      <c r="D465" s="720"/>
      <c r="E465" s="532">
        <v>2</v>
      </c>
      <c r="F465" s="607"/>
      <c r="G465" s="533"/>
    </row>
    <row r="466" spans="1:7" ht="12.75">
      <c r="A466" s="524">
        <v>81</v>
      </c>
      <c r="B466" s="525" t="s">
        <v>579</v>
      </c>
      <c r="C466" s="526" t="s">
        <v>580</v>
      </c>
      <c r="D466" s="527" t="s">
        <v>106</v>
      </c>
      <c r="E466" s="528">
        <v>300.7046</v>
      </c>
      <c r="F466" s="606"/>
      <c r="G466" s="529">
        <f>E466*F466</f>
        <v>0</v>
      </c>
    </row>
    <row r="467" spans="1:7" ht="12.75">
      <c r="A467" s="530"/>
      <c r="B467" s="531"/>
      <c r="C467" s="719" t="s">
        <v>1019</v>
      </c>
      <c r="D467" s="720"/>
      <c r="E467" s="532">
        <v>1002.3486</v>
      </c>
      <c r="F467" s="607"/>
      <c r="G467" s="533"/>
    </row>
    <row r="468" spans="1:7" ht="12.75">
      <c r="A468" s="530"/>
      <c r="B468" s="531"/>
      <c r="C468" s="719" t="s">
        <v>1047</v>
      </c>
      <c r="D468" s="720"/>
      <c r="E468" s="532">
        <v>-701.644</v>
      </c>
      <c r="F468" s="607"/>
      <c r="G468" s="533"/>
    </row>
    <row r="469" spans="1:7" ht="12.75">
      <c r="A469" s="524">
        <v>82</v>
      </c>
      <c r="B469" s="525" t="s">
        <v>579</v>
      </c>
      <c r="C469" s="526" t="s">
        <v>580</v>
      </c>
      <c r="D469" s="527" t="s">
        <v>106</v>
      </c>
      <c r="E469" s="528">
        <v>300.996</v>
      </c>
      <c r="F469" s="606"/>
      <c r="G469" s="529">
        <f>E469*F469</f>
        <v>0</v>
      </c>
    </row>
    <row r="470" spans="1:7" ht="12.75">
      <c r="A470" s="530"/>
      <c r="B470" s="531"/>
      <c r="C470" s="719" t="s">
        <v>1020</v>
      </c>
      <c r="D470" s="720"/>
      <c r="E470" s="532">
        <v>300.996</v>
      </c>
      <c r="F470" s="607"/>
      <c r="G470" s="533"/>
    </row>
    <row r="471" spans="1:7" ht="12.75">
      <c r="A471" s="524">
        <v>83</v>
      </c>
      <c r="B471" s="525" t="s">
        <v>581</v>
      </c>
      <c r="C471" s="526" t="s">
        <v>582</v>
      </c>
      <c r="D471" s="527" t="s">
        <v>106</v>
      </c>
      <c r="E471" s="528">
        <v>113.865</v>
      </c>
      <c r="F471" s="606"/>
      <c r="G471" s="529">
        <f>E471*F471</f>
        <v>0</v>
      </c>
    </row>
    <row r="472" spans="1:7" ht="12.75">
      <c r="A472" s="530"/>
      <c r="B472" s="531"/>
      <c r="C472" s="719" t="s">
        <v>1089</v>
      </c>
      <c r="D472" s="720"/>
      <c r="E472" s="532">
        <v>113.865</v>
      </c>
      <c r="F472" s="607"/>
      <c r="G472" s="533"/>
    </row>
    <row r="473" spans="1:7" ht="12.75">
      <c r="A473" s="524">
        <v>84</v>
      </c>
      <c r="B473" s="525" t="s">
        <v>586</v>
      </c>
      <c r="C473" s="526" t="s">
        <v>587</v>
      </c>
      <c r="D473" s="527" t="s">
        <v>106</v>
      </c>
      <c r="E473" s="528">
        <v>1303.3446</v>
      </c>
      <c r="F473" s="606"/>
      <c r="G473" s="529">
        <f>E473*F473</f>
        <v>0</v>
      </c>
    </row>
    <row r="474" spans="1:7" ht="12.75">
      <c r="A474" s="530"/>
      <c r="B474" s="531"/>
      <c r="C474" s="719" t="s">
        <v>1019</v>
      </c>
      <c r="D474" s="720"/>
      <c r="E474" s="532">
        <v>1002.3486</v>
      </c>
      <c r="F474" s="607"/>
      <c r="G474" s="533"/>
    </row>
    <row r="475" spans="1:7" ht="12.75">
      <c r="A475" s="530"/>
      <c r="B475" s="531"/>
      <c r="C475" s="719" t="s">
        <v>1020</v>
      </c>
      <c r="D475" s="720"/>
      <c r="E475" s="532">
        <v>300.996</v>
      </c>
      <c r="F475" s="607"/>
      <c r="G475" s="533"/>
    </row>
    <row r="476" spans="1:7" ht="12.75">
      <c r="A476" s="535"/>
      <c r="B476" s="536" t="s">
        <v>96</v>
      </c>
      <c r="C476" s="537" t="s">
        <v>578</v>
      </c>
      <c r="D476" s="538"/>
      <c r="E476" s="539"/>
      <c r="F476" s="608"/>
      <c r="G476" s="541">
        <f>SUM(G445:G475)</f>
        <v>0</v>
      </c>
    </row>
    <row r="477" spans="1:7" ht="12.75">
      <c r="A477" s="518" t="s">
        <v>92</v>
      </c>
      <c r="B477" s="519" t="s">
        <v>588</v>
      </c>
      <c r="C477" s="520" t="s">
        <v>589</v>
      </c>
      <c r="D477" s="521"/>
      <c r="E477" s="522"/>
      <c r="F477" s="609"/>
      <c r="G477" s="523"/>
    </row>
    <row r="478" spans="1:7" ht="12.75">
      <c r="A478" s="524">
        <v>85</v>
      </c>
      <c r="B478" s="525" t="s">
        <v>591</v>
      </c>
      <c r="C478" s="526" t="s">
        <v>592</v>
      </c>
      <c r="D478" s="527" t="s">
        <v>173</v>
      </c>
      <c r="E478" s="528">
        <v>246.494009428</v>
      </c>
      <c r="F478" s="606"/>
      <c r="G478" s="529">
        <f>E478*F478</f>
        <v>0</v>
      </c>
    </row>
    <row r="479" spans="1:7" ht="12.75">
      <c r="A479" s="535"/>
      <c r="B479" s="536" t="s">
        <v>96</v>
      </c>
      <c r="C479" s="537" t="s">
        <v>590</v>
      </c>
      <c r="D479" s="538"/>
      <c r="E479" s="539"/>
      <c r="F479" s="608"/>
      <c r="G479" s="541">
        <f>SUM(G477:G478)</f>
        <v>0</v>
      </c>
    </row>
    <row r="480" spans="1:7" ht="12.75">
      <c r="A480" s="518" t="s">
        <v>92</v>
      </c>
      <c r="B480" s="519" t="s">
        <v>593</v>
      </c>
      <c r="C480" s="520" t="s">
        <v>594</v>
      </c>
      <c r="D480" s="521"/>
      <c r="E480" s="522"/>
      <c r="F480" s="609"/>
      <c r="G480" s="523"/>
    </row>
    <row r="481" spans="1:7" ht="12.75">
      <c r="A481" s="524">
        <v>86</v>
      </c>
      <c r="B481" s="525" t="s">
        <v>596</v>
      </c>
      <c r="C481" s="526" t="s">
        <v>597</v>
      </c>
      <c r="D481" s="527" t="s">
        <v>106</v>
      </c>
      <c r="E481" s="528">
        <v>280.6965</v>
      </c>
      <c r="F481" s="606"/>
      <c r="G481" s="529">
        <f>E481*F481</f>
        <v>0</v>
      </c>
    </row>
    <row r="482" spans="1:7" ht="12.75">
      <c r="A482" s="530"/>
      <c r="B482" s="531"/>
      <c r="C482" s="719" t="s">
        <v>123</v>
      </c>
      <c r="D482" s="720"/>
      <c r="E482" s="532">
        <v>0</v>
      </c>
      <c r="F482" s="607"/>
      <c r="G482" s="533"/>
    </row>
    <row r="483" spans="1:7" ht="12.75">
      <c r="A483" s="530"/>
      <c r="B483" s="531"/>
      <c r="C483" s="719" t="s">
        <v>1090</v>
      </c>
      <c r="D483" s="720"/>
      <c r="E483" s="532">
        <v>23.61</v>
      </c>
      <c r="F483" s="607"/>
      <c r="G483" s="533"/>
    </row>
    <row r="484" spans="1:7" ht="12.75">
      <c r="A484" s="530"/>
      <c r="B484" s="531"/>
      <c r="C484" s="719" t="s">
        <v>1091</v>
      </c>
      <c r="D484" s="720"/>
      <c r="E484" s="532">
        <v>125.5815</v>
      </c>
      <c r="F484" s="607"/>
      <c r="G484" s="533"/>
    </row>
    <row r="485" spans="1:7" ht="12.75">
      <c r="A485" s="530"/>
      <c r="B485" s="531"/>
      <c r="C485" s="719" t="s">
        <v>1092</v>
      </c>
      <c r="D485" s="720"/>
      <c r="E485" s="532">
        <v>131.505</v>
      </c>
      <c r="F485" s="607"/>
      <c r="G485" s="533"/>
    </row>
    <row r="486" spans="1:7" ht="12.75">
      <c r="A486" s="524">
        <v>87</v>
      </c>
      <c r="B486" s="525" t="s">
        <v>605</v>
      </c>
      <c r="C486" s="526" t="s">
        <v>606</v>
      </c>
      <c r="D486" s="527" t="s">
        <v>106</v>
      </c>
      <c r="E486" s="528">
        <v>322.801</v>
      </c>
      <c r="F486" s="606"/>
      <c r="G486" s="529">
        <f>E486*F486</f>
        <v>0</v>
      </c>
    </row>
    <row r="487" spans="1:7" ht="12.75">
      <c r="A487" s="530"/>
      <c r="B487" s="531"/>
      <c r="C487" s="719" t="s">
        <v>123</v>
      </c>
      <c r="D487" s="720"/>
      <c r="E487" s="532">
        <v>0</v>
      </c>
      <c r="F487" s="607"/>
      <c r="G487" s="533"/>
    </row>
    <row r="488" spans="1:7" ht="12.75">
      <c r="A488" s="530"/>
      <c r="B488" s="531"/>
      <c r="C488" s="719" t="s">
        <v>1090</v>
      </c>
      <c r="D488" s="720"/>
      <c r="E488" s="532">
        <v>23.61</v>
      </c>
      <c r="F488" s="607"/>
      <c r="G488" s="533"/>
    </row>
    <row r="489" spans="1:7" ht="12.75">
      <c r="A489" s="530"/>
      <c r="B489" s="531"/>
      <c r="C489" s="719" t="s">
        <v>1091</v>
      </c>
      <c r="D489" s="720"/>
      <c r="E489" s="532">
        <v>125.5815</v>
      </c>
      <c r="F489" s="607"/>
      <c r="G489" s="533"/>
    </row>
    <row r="490" spans="1:7" ht="12.75">
      <c r="A490" s="530"/>
      <c r="B490" s="531"/>
      <c r="C490" s="719" t="s">
        <v>1092</v>
      </c>
      <c r="D490" s="720"/>
      <c r="E490" s="532">
        <v>131.505</v>
      </c>
      <c r="F490" s="607"/>
      <c r="G490" s="533"/>
    </row>
    <row r="491" spans="1:7" ht="12.75">
      <c r="A491" s="530"/>
      <c r="B491" s="531"/>
      <c r="C491" s="721" t="s">
        <v>113</v>
      </c>
      <c r="D491" s="720"/>
      <c r="E491" s="534">
        <v>280.6965</v>
      </c>
      <c r="F491" s="607"/>
      <c r="G491" s="533"/>
    </row>
    <row r="492" spans="1:7" ht="12.75">
      <c r="A492" s="530"/>
      <c r="B492" s="531"/>
      <c r="C492" s="719" t="s">
        <v>1093</v>
      </c>
      <c r="D492" s="720"/>
      <c r="E492" s="532">
        <v>42.1045</v>
      </c>
      <c r="F492" s="607"/>
      <c r="G492" s="533"/>
    </row>
    <row r="493" spans="1:7" ht="12.75">
      <c r="A493" s="524">
        <v>88</v>
      </c>
      <c r="B493" s="525" t="s">
        <v>611</v>
      </c>
      <c r="C493" s="526" t="s">
        <v>612</v>
      </c>
      <c r="D493" s="527" t="s">
        <v>173</v>
      </c>
      <c r="E493" s="528">
        <v>0.08701592</v>
      </c>
      <c r="F493" s="606"/>
      <c r="G493" s="529">
        <f>E493*F493</f>
        <v>0</v>
      </c>
    </row>
    <row r="494" spans="1:7" ht="12.75">
      <c r="A494" s="535"/>
      <c r="B494" s="536" t="s">
        <v>96</v>
      </c>
      <c r="C494" s="537" t="s">
        <v>595</v>
      </c>
      <c r="D494" s="538"/>
      <c r="E494" s="539"/>
      <c r="F494" s="608"/>
      <c r="G494" s="541">
        <f>SUM(G480:G493)</f>
        <v>0</v>
      </c>
    </row>
    <row r="495" spans="1:7" ht="12.75">
      <c r="A495" s="518" t="s">
        <v>92</v>
      </c>
      <c r="B495" s="519" t="s">
        <v>613</v>
      </c>
      <c r="C495" s="520" t="s">
        <v>614</v>
      </c>
      <c r="D495" s="521"/>
      <c r="E495" s="522"/>
      <c r="F495" s="609"/>
      <c r="G495" s="523"/>
    </row>
    <row r="496" spans="1:7" ht="22.5">
      <c r="A496" s="524">
        <v>89</v>
      </c>
      <c r="B496" s="525" t="s">
        <v>616</v>
      </c>
      <c r="C496" s="526" t="s">
        <v>617</v>
      </c>
      <c r="D496" s="527" t="s">
        <v>106</v>
      </c>
      <c r="E496" s="528">
        <v>1442.0698</v>
      </c>
      <c r="F496" s="606"/>
      <c r="G496" s="529">
        <f>E496*F496</f>
        <v>0</v>
      </c>
    </row>
    <row r="497" spans="1:7" ht="12.75">
      <c r="A497" s="530"/>
      <c r="B497" s="531"/>
      <c r="C497" s="719" t="s">
        <v>1094</v>
      </c>
      <c r="D497" s="720"/>
      <c r="E497" s="532">
        <v>0</v>
      </c>
      <c r="F497" s="607"/>
      <c r="G497" s="533"/>
    </row>
    <row r="498" spans="1:7" ht="12.75">
      <c r="A498" s="530"/>
      <c r="B498" s="531"/>
      <c r="C498" s="719" t="s">
        <v>1095</v>
      </c>
      <c r="D498" s="720"/>
      <c r="E498" s="532">
        <v>834.1656</v>
      </c>
      <c r="F498" s="607"/>
      <c r="G498" s="533"/>
    </row>
    <row r="499" spans="1:7" ht="12.75">
      <c r="A499" s="530"/>
      <c r="B499" s="531"/>
      <c r="C499" s="719" t="s">
        <v>1096</v>
      </c>
      <c r="D499" s="720"/>
      <c r="E499" s="532">
        <v>126.8072</v>
      </c>
      <c r="F499" s="607"/>
      <c r="G499" s="533"/>
    </row>
    <row r="500" spans="1:7" ht="12.75">
      <c r="A500" s="530"/>
      <c r="B500" s="531"/>
      <c r="C500" s="719" t="s">
        <v>1097</v>
      </c>
      <c r="D500" s="720"/>
      <c r="E500" s="532">
        <v>42.9247</v>
      </c>
      <c r="F500" s="607"/>
      <c r="G500" s="533"/>
    </row>
    <row r="501" spans="1:7" ht="12.75">
      <c r="A501" s="530"/>
      <c r="B501" s="531"/>
      <c r="C501" s="721" t="s">
        <v>113</v>
      </c>
      <c r="D501" s="720"/>
      <c r="E501" s="534">
        <v>1003.8975</v>
      </c>
      <c r="F501" s="607"/>
      <c r="G501" s="533"/>
    </row>
    <row r="502" spans="1:7" ht="12.75">
      <c r="A502" s="530"/>
      <c r="B502" s="531"/>
      <c r="C502" s="719" t="s">
        <v>1098</v>
      </c>
      <c r="D502" s="720"/>
      <c r="E502" s="532">
        <v>270.08</v>
      </c>
      <c r="F502" s="607"/>
      <c r="G502" s="533"/>
    </row>
    <row r="503" spans="1:7" ht="12.75">
      <c r="A503" s="530"/>
      <c r="B503" s="531"/>
      <c r="C503" s="719" t="s">
        <v>1099</v>
      </c>
      <c r="D503" s="720"/>
      <c r="E503" s="532">
        <v>118.4923</v>
      </c>
      <c r="F503" s="607"/>
      <c r="G503" s="533"/>
    </row>
    <row r="504" spans="1:7" ht="12.75">
      <c r="A504" s="530"/>
      <c r="B504" s="531"/>
      <c r="C504" s="719" t="s">
        <v>1100</v>
      </c>
      <c r="D504" s="720"/>
      <c r="E504" s="532">
        <v>49.6</v>
      </c>
      <c r="F504" s="607"/>
      <c r="G504" s="533"/>
    </row>
    <row r="505" spans="1:7" ht="22.5">
      <c r="A505" s="524">
        <v>90</v>
      </c>
      <c r="B505" s="525" t="s">
        <v>628</v>
      </c>
      <c r="C505" s="526" t="s">
        <v>629</v>
      </c>
      <c r="D505" s="527" t="s">
        <v>106</v>
      </c>
      <c r="E505" s="528">
        <v>1442.0698</v>
      </c>
      <c r="F505" s="606"/>
      <c r="G505" s="529">
        <f>E505*F505</f>
        <v>0</v>
      </c>
    </row>
    <row r="506" spans="1:7" ht="12.75">
      <c r="A506" s="530"/>
      <c r="B506" s="531"/>
      <c r="C506" s="719" t="s">
        <v>1094</v>
      </c>
      <c r="D506" s="720"/>
      <c r="E506" s="532">
        <v>0</v>
      </c>
      <c r="F506" s="607"/>
      <c r="G506" s="533"/>
    </row>
    <row r="507" spans="1:7" ht="12.75">
      <c r="A507" s="530"/>
      <c r="B507" s="531"/>
      <c r="C507" s="719" t="s">
        <v>1095</v>
      </c>
      <c r="D507" s="720"/>
      <c r="E507" s="532">
        <v>834.1656</v>
      </c>
      <c r="F507" s="607"/>
      <c r="G507" s="533"/>
    </row>
    <row r="508" spans="1:7" ht="12.75">
      <c r="A508" s="530"/>
      <c r="B508" s="531"/>
      <c r="C508" s="719" t="s">
        <v>1096</v>
      </c>
      <c r="D508" s="720"/>
      <c r="E508" s="532">
        <v>126.8072</v>
      </c>
      <c r="F508" s="607"/>
      <c r="G508" s="533"/>
    </row>
    <row r="509" spans="1:7" ht="12.75">
      <c r="A509" s="530"/>
      <c r="B509" s="531"/>
      <c r="C509" s="719" t="s">
        <v>1097</v>
      </c>
      <c r="D509" s="720"/>
      <c r="E509" s="532">
        <v>42.9247</v>
      </c>
      <c r="F509" s="607"/>
      <c r="G509" s="533"/>
    </row>
    <row r="510" spans="1:7" ht="12.75">
      <c r="A510" s="530"/>
      <c r="B510" s="531"/>
      <c r="C510" s="721" t="s">
        <v>113</v>
      </c>
      <c r="D510" s="720"/>
      <c r="E510" s="534">
        <v>1003.8975</v>
      </c>
      <c r="F510" s="607"/>
      <c r="G510" s="533"/>
    </row>
    <row r="511" spans="1:7" ht="12.75">
      <c r="A511" s="530"/>
      <c r="B511" s="531"/>
      <c r="C511" s="719" t="s">
        <v>1098</v>
      </c>
      <c r="D511" s="720"/>
      <c r="E511" s="532">
        <v>270.08</v>
      </c>
      <c r="F511" s="607"/>
      <c r="G511" s="533"/>
    </row>
    <row r="512" spans="1:7" ht="12.75">
      <c r="A512" s="530"/>
      <c r="B512" s="531"/>
      <c r="C512" s="719" t="s">
        <v>1099</v>
      </c>
      <c r="D512" s="720"/>
      <c r="E512" s="532">
        <v>118.4923</v>
      </c>
      <c r="F512" s="607"/>
      <c r="G512" s="533"/>
    </row>
    <row r="513" spans="1:7" ht="12.75">
      <c r="A513" s="530"/>
      <c r="B513" s="531"/>
      <c r="C513" s="719" t="s">
        <v>1100</v>
      </c>
      <c r="D513" s="720"/>
      <c r="E513" s="532">
        <v>49.6</v>
      </c>
      <c r="F513" s="607"/>
      <c r="G513" s="533"/>
    </row>
    <row r="514" spans="1:7" ht="22.5">
      <c r="A514" s="524">
        <v>91</v>
      </c>
      <c r="B514" s="525" t="s">
        <v>630</v>
      </c>
      <c r="C514" s="526" t="s">
        <v>631</v>
      </c>
      <c r="D514" s="527" t="s">
        <v>106</v>
      </c>
      <c r="E514" s="528">
        <v>1442.0698</v>
      </c>
      <c r="F514" s="606"/>
      <c r="G514" s="529">
        <f>E514*F514</f>
        <v>0</v>
      </c>
    </row>
    <row r="515" spans="1:7" ht="12.75">
      <c r="A515" s="530"/>
      <c r="B515" s="531"/>
      <c r="C515" s="719" t="s">
        <v>1094</v>
      </c>
      <c r="D515" s="720"/>
      <c r="E515" s="532">
        <v>0</v>
      </c>
      <c r="F515" s="607"/>
      <c r="G515" s="533"/>
    </row>
    <row r="516" spans="1:7" ht="12.75">
      <c r="A516" s="530"/>
      <c r="B516" s="531"/>
      <c r="C516" s="719" t="s">
        <v>1095</v>
      </c>
      <c r="D516" s="720"/>
      <c r="E516" s="532">
        <v>834.1656</v>
      </c>
      <c r="F516" s="607"/>
      <c r="G516" s="533"/>
    </row>
    <row r="517" spans="1:7" ht="12.75">
      <c r="A517" s="530"/>
      <c r="B517" s="531"/>
      <c r="C517" s="719" t="s">
        <v>1096</v>
      </c>
      <c r="D517" s="720"/>
      <c r="E517" s="532">
        <v>126.8072</v>
      </c>
      <c r="F517" s="607"/>
      <c r="G517" s="533"/>
    </row>
    <row r="518" spans="1:7" ht="12.75">
      <c r="A518" s="530"/>
      <c r="B518" s="531"/>
      <c r="C518" s="719" t="s">
        <v>1097</v>
      </c>
      <c r="D518" s="720"/>
      <c r="E518" s="532">
        <v>42.9247</v>
      </c>
      <c r="F518" s="607"/>
      <c r="G518" s="533"/>
    </row>
    <row r="519" spans="1:7" ht="12.75">
      <c r="A519" s="530"/>
      <c r="B519" s="531"/>
      <c r="C519" s="721" t="s">
        <v>113</v>
      </c>
      <c r="D519" s="720"/>
      <c r="E519" s="534">
        <v>1003.8975</v>
      </c>
      <c r="F519" s="607"/>
      <c r="G519" s="533"/>
    </row>
    <row r="520" spans="1:7" ht="12.75">
      <c r="A520" s="530"/>
      <c r="B520" s="531"/>
      <c r="C520" s="719" t="s">
        <v>1098</v>
      </c>
      <c r="D520" s="720"/>
      <c r="E520" s="532">
        <v>270.08</v>
      </c>
      <c r="F520" s="607"/>
      <c r="G520" s="533"/>
    </row>
    <row r="521" spans="1:7" ht="12.75">
      <c r="A521" s="530"/>
      <c r="B521" s="531"/>
      <c r="C521" s="719" t="s">
        <v>1099</v>
      </c>
      <c r="D521" s="720"/>
      <c r="E521" s="532">
        <v>118.4923</v>
      </c>
      <c r="F521" s="607"/>
      <c r="G521" s="533"/>
    </row>
    <row r="522" spans="1:7" ht="12.75">
      <c r="A522" s="530"/>
      <c r="B522" s="531"/>
      <c r="C522" s="719" t="s">
        <v>1100</v>
      </c>
      <c r="D522" s="720"/>
      <c r="E522" s="532">
        <v>49.6</v>
      </c>
      <c r="F522" s="607"/>
      <c r="G522" s="533"/>
    </row>
    <row r="523" spans="1:7" ht="22.5">
      <c r="A523" s="524">
        <v>92</v>
      </c>
      <c r="B523" s="525" t="s">
        <v>635</v>
      </c>
      <c r="C523" s="526" t="s">
        <v>636</v>
      </c>
      <c r="D523" s="527" t="s">
        <v>106</v>
      </c>
      <c r="E523" s="528">
        <v>1442.0698</v>
      </c>
      <c r="F523" s="606"/>
      <c r="G523" s="529">
        <f>E523*F523</f>
        <v>0</v>
      </c>
    </row>
    <row r="524" spans="1:7" ht="12.75">
      <c r="A524" s="530"/>
      <c r="B524" s="531"/>
      <c r="C524" s="719" t="s">
        <v>1094</v>
      </c>
      <c r="D524" s="720"/>
      <c r="E524" s="532">
        <v>0</v>
      </c>
      <c r="F524" s="607"/>
      <c r="G524" s="533"/>
    </row>
    <row r="525" spans="1:7" ht="12.75">
      <c r="A525" s="530"/>
      <c r="B525" s="531"/>
      <c r="C525" s="719" t="s">
        <v>1095</v>
      </c>
      <c r="D525" s="720"/>
      <c r="E525" s="532">
        <v>834.1656</v>
      </c>
      <c r="F525" s="607"/>
      <c r="G525" s="533"/>
    </row>
    <row r="526" spans="1:7" ht="12.75">
      <c r="A526" s="530"/>
      <c r="B526" s="531"/>
      <c r="C526" s="719" t="s">
        <v>1096</v>
      </c>
      <c r="D526" s="720"/>
      <c r="E526" s="532">
        <v>126.8072</v>
      </c>
      <c r="F526" s="607"/>
      <c r="G526" s="533"/>
    </row>
    <row r="527" spans="1:7" ht="12.75">
      <c r="A527" s="530"/>
      <c r="B527" s="531"/>
      <c r="C527" s="719" t="s">
        <v>1097</v>
      </c>
      <c r="D527" s="720"/>
      <c r="E527" s="532">
        <v>42.9247</v>
      </c>
      <c r="F527" s="607"/>
      <c r="G527" s="533"/>
    </row>
    <row r="528" spans="1:7" ht="12.75">
      <c r="A528" s="530"/>
      <c r="B528" s="531"/>
      <c r="C528" s="721" t="s">
        <v>113</v>
      </c>
      <c r="D528" s="720"/>
      <c r="E528" s="534">
        <v>1003.8975</v>
      </c>
      <c r="F528" s="607"/>
      <c r="G528" s="533"/>
    </row>
    <row r="529" spans="1:7" ht="12.75">
      <c r="A529" s="530"/>
      <c r="B529" s="531"/>
      <c r="C529" s="719" t="s">
        <v>1098</v>
      </c>
      <c r="D529" s="720"/>
      <c r="E529" s="532">
        <v>270.08</v>
      </c>
      <c r="F529" s="607"/>
      <c r="G529" s="533"/>
    </row>
    <row r="530" spans="1:7" ht="12.75">
      <c r="A530" s="530"/>
      <c r="B530" s="531"/>
      <c r="C530" s="719" t="s">
        <v>1099</v>
      </c>
      <c r="D530" s="720"/>
      <c r="E530" s="532">
        <v>118.4923</v>
      </c>
      <c r="F530" s="607"/>
      <c r="G530" s="533"/>
    </row>
    <row r="531" spans="1:7" ht="12.75">
      <c r="A531" s="530"/>
      <c r="B531" s="531"/>
      <c r="C531" s="719" t="s">
        <v>1100</v>
      </c>
      <c r="D531" s="720"/>
      <c r="E531" s="532">
        <v>49.6</v>
      </c>
      <c r="F531" s="607"/>
      <c r="G531" s="533"/>
    </row>
    <row r="532" spans="1:7" ht="22.5">
      <c r="A532" s="524">
        <v>93</v>
      </c>
      <c r="B532" s="525" t="s">
        <v>642</v>
      </c>
      <c r="C532" s="526" t="s">
        <v>643</v>
      </c>
      <c r="D532" s="527" t="s">
        <v>166</v>
      </c>
      <c r="E532" s="528">
        <v>213.91</v>
      </c>
      <c r="F532" s="606"/>
      <c r="G532" s="529">
        <f>E532*F532</f>
        <v>0</v>
      </c>
    </row>
    <row r="533" spans="1:7" ht="12.75">
      <c r="A533" s="530"/>
      <c r="B533" s="531"/>
      <c r="C533" s="719" t="s">
        <v>639</v>
      </c>
      <c r="D533" s="720"/>
      <c r="E533" s="532">
        <v>0</v>
      </c>
      <c r="F533" s="607"/>
      <c r="G533" s="533"/>
    </row>
    <row r="534" spans="1:7" ht="12.75">
      <c r="A534" s="530"/>
      <c r="B534" s="531"/>
      <c r="C534" s="719" t="s">
        <v>1101</v>
      </c>
      <c r="D534" s="720"/>
      <c r="E534" s="532">
        <v>213.91</v>
      </c>
      <c r="F534" s="607"/>
      <c r="G534" s="533"/>
    </row>
    <row r="535" spans="1:7" ht="22.5">
      <c r="A535" s="524">
        <v>94</v>
      </c>
      <c r="B535" s="525" t="s">
        <v>646</v>
      </c>
      <c r="C535" s="526" t="s">
        <v>647</v>
      </c>
      <c r="D535" s="527" t="s">
        <v>166</v>
      </c>
      <c r="E535" s="528">
        <v>213.91</v>
      </c>
      <c r="F535" s="606"/>
      <c r="G535" s="529">
        <f>E535*F535</f>
        <v>0</v>
      </c>
    </row>
    <row r="536" spans="1:7" ht="12.75">
      <c r="A536" s="530"/>
      <c r="B536" s="531"/>
      <c r="C536" s="719" t="s">
        <v>639</v>
      </c>
      <c r="D536" s="720"/>
      <c r="E536" s="532">
        <v>0</v>
      </c>
      <c r="F536" s="607"/>
      <c r="G536" s="533"/>
    </row>
    <row r="537" spans="1:7" ht="12.75">
      <c r="A537" s="530"/>
      <c r="B537" s="531"/>
      <c r="C537" s="719" t="s">
        <v>1101</v>
      </c>
      <c r="D537" s="720"/>
      <c r="E537" s="532">
        <v>213.91</v>
      </c>
      <c r="F537" s="607"/>
      <c r="G537" s="533"/>
    </row>
    <row r="538" spans="1:7" ht="22.5">
      <c r="A538" s="524">
        <v>95</v>
      </c>
      <c r="B538" s="525" t="s">
        <v>1102</v>
      </c>
      <c r="C538" s="526" t="s">
        <v>1103</v>
      </c>
      <c r="D538" s="527" t="s">
        <v>166</v>
      </c>
      <c r="E538" s="528">
        <v>213.91</v>
      </c>
      <c r="F538" s="606"/>
      <c r="G538" s="529">
        <f>E538*F538</f>
        <v>0</v>
      </c>
    </row>
    <row r="539" spans="1:7" ht="12.75">
      <c r="A539" s="530"/>
      <c r="B539" s="531"/>
      <c r="C539" s="719" t="s">
        <v>639</v>
      </c>
      <c r="D539" s="720"/>
      <c r="E539" s="532">
        <v>0</v>
      </c>
      <c r="F539" s="607"/>
      <c r="G539" s="533"/>
    </row>
    <row r="540" spans="1:7" ht="12.75">
      <c r="A540" s="530"/>
      <c r="B540" s="531"/>
      <c r="C540" s="719" t="s">
        <v>1104</v>
      </c>
      <c r="D540" s="720"/>
      <c r="E540" s="532">
        <v>213.91</v>
      </c>
      <c r="F540" s="607"/>
      <c r="G540" s="533"/>
    </row>
    <row r="541" spans="1:7" ht="22.5">
      <c r="A541" s="524">
        <v>96</v>
      </c>
      <c r="B541" s="525" t="s">
        <v>668</v>
      </c>
      <c r="C541" s="526" t="s">
        <v>669</v>
      </c>
      <c r="D541" s="527" t="s">
        <v>106</v>
      </c>
      <c r="E541" s="528">
        <v>1442.0698</v>
      </c>
      <c r="F541" s="606"/>
      <c r="G541" s="529">
        <f>E541*F541</f>
        <v>0</v>
      </c>
    </row>
    <row r="542" spans="1:7" ht="12.75">
      <c r="A542" s="530"/>
      <c r="B542" s="531"/>
      <c r="C542" s="719" t="s">
        <v>1094</v>
      </c>
      <c r="D542" s="720"/>
      <c r="E542" s="532">
        <v>0</v>
      </c>
      <c r="F542" s="607"/>
      <c r="G542" s="533"/>
    </row>
    <row r="543" spans="1:7" ht="12.75">
      <c r="A543" s="530"/>
      <c r="B543" s="531"/>
      <c r="C543" s="719" t="s">
        <v>1095</v>
      </c>
      <c r="D543" s="720"/>
      <c r="E543" s="532">
        <v>834.1656</v>
      </c>
      <c r="F543" s="607"/>
      <c r="G543" s="533"/>
    </row>
    <row r="544" spans="1:7" ht="12.75">
      <c r="A544" s="530"/>
      <c r="B544" s="531"/>
      <c r="C544" s="719" t="s">
        <v>1096</v>
      </c>
      <c r="D544" s="720"/>
      <c r="E544" s="532">
        <v>126.8072</v>
      </c>
      <c r="F544" s="607"/>
      <c r="G544" s="533"/>
    </row>
    <row r="545" spans="1:7" ht="12.75">
      <c r="A545" s="530"/>
      <c r="B545" s="531"/>
      <c r="C545" s="719" t="s">
        <v>1097</v>
      </c>
      <c r="D545" s="720"/>
      <c r="E545" s="532">
        <v>42.9247</v>
      </c>
      <c r="F545" s="607"/>
      <c r="G545" s="533"/>
    </row>
    <row r="546" spans="1:7" ht="12.75">
      <c r="A546" s="530"/>
      <c r="B546" s="531"/>
      <c r="C546" s="721" t="s">
        <v>113</v>
      </c>
      <c r="D546" s="720"/>
      <c r="E546" s="534">
        <v>1003.8975</v>
      </c>
      <c r="F546" s="607"/>
      <c r="G546" s="533"/>
    </row>
    <row r="547" spans="1:7" ht="12.75">
      <c r="A547" s="530"/>
      <c r="B547" s="531"/>
      <c r="C547" s="719" t="s">
        <v>1098</v>
      </c>
      <c r="D547" s="720"/>
      <c r="E547" s="532">
        <v>270.08</v>
      </c>
      <c r="F547" s="607"/>
      <c r="G547" s="533"/>
    </row>
    <row r="548" spans="1:7" ht="12.75">
      <c r="A548" s="530"/>
      <c r="B548" s="531"/>
      <c r="C548" s="719" t="s">
        <v>1099</v>
      </c>
      <c r="D548" s="720"/>
      <c r="E548" s="532">
        <v>118.4923</v>
      </c>
      <c r="F548" s="607"/>
      <c r="G548" s="533"/>
    </row>
    <row r="549" spans="1:7" ht="12.75">
      <c r="A549" s="530"/>
      <c r="B549" s="531"/>
      <c r="C549" s="719" t="s">
        <v>1100</v>
      </c>
      <c r="D549" s="720"/>
      <c r="E549" s="532">
        <v>49.6</v>
      </c>
      <c r="F549" s="607"/>
      <c r="G549" s="533"/>
    </row>
    <row r="550" spans="1:7" ht="12.75">
      <c r="A550" s="524">
        <v>97</v>
      </c>
      <c r="B550" s="525" t="s">
        <v>670</v>
      </c>
      <c r="C550" s="526" t="s">
        <v>671</v>
      </c>
      <c r="D550" s="527" t="s">
        <v>147</v>
      </c>
      <c r="E550" s="528">
        <v>1</v>
      </c>
      <c r="F550" s="606"/>
      <c r="G550" s="529">
        <f>E550*F550</f>
        <v>0</v>
      </c>
    </row>
    <row r="551" spans="1:7" ht="12.75">
      <c r="A551" s="524">
        <v>98</v>
      </c>
      <c r="B551" s="525" t="s">
        <v>1105</v>
      </c>
      <c r="C551" s="526" t="s">
        <v>1106</v>
      </c>
      <c r="D551" s="527" t="s">
        <v>166</v>
      </c>
      <c r="E551" s="528">
        <v>165</v>
      </c>
      <c r="F551" s="606"/>
      <c r="G551" s="529">
        <f>E551*F551</f>
        <v>0</v>
      </c>
    </row>
    <row r="552" spans="1:7" ht="12.75">
      <c r="A552" s="530"/>
      <c r="B552" s="531"/>
      <c r="C552" s="719" t="s">
        <v>1107</v>
      </c>
      <c r="D552" s="720"/>
      <c r="E552" s="532">
        <v>165</v>
      </c>
      <c r="F552" s="607"/>
      <c r="G552" s="533"/>
    </row>
    <row r="553" spans="1:7" ht="12.75">
      <c r="A553" s="524">
        <v>99</v>
      </c>
      <c r="B553" s="525" t="s">
        <v>672</v>
      </c>
      <c r="C553" s="526" t="s">
        <v>673</v>
      </c>
      <c r="D553" s="527" t="s">
        <v>106</v>
      </c>
      <c r="E553" s="528">
        <v>1658.3803</v>
      </c>
      <c r="F553" s="606"/>
      <c r="G553" s="529">
        <f>E553*F553</f>
        <v>0</v>
      </c>
    </row>
    <row r="554" spans="1:7" ht="12.75">
      <c r="A554" s="530"/>
      <c r="B554" s="531"/>
      <c r="C554" s="719" t="s">
        <v>1094</v>
      </c>
      <c r="D554" s="720"/>
      <c r="E554" s="532">
        <v>0</v>
      </c>
      <c r="F554" s="607"/>
      <c r="G554" s="533"/>
    </row>
    <row r="555" spans="1:7" ht="12.75">
      <c r="A555" s="530"/>
      <c r="B555" s="531"/>
      <c r="C555" s="719" t="s">
        <v>1095</v>
      </c>
      <c r="D555" s="720"/>
      <c r="E555" s="532">
        <v>834.1656</v>
      </c>
      <c r="F555" s="607"/>
      <c r="G555" s="533"/>
    </row>
    <row r="556" spans="1:7" ht="12.75">
      <c r="A556" s="530"/>
      <c r="B556" s="531"/>
      <c r="C556" s="719" t="s">
        <v>1096</v>
      </c>
      <c r="D556" s="720"/>
      <c r="E556" s="532">
        <v>126.8072</v>
      </c>
      <c r="F556" s="607"/>
      <c r="G556" s="533"/>
    </row>
    <row r="557" spans="1:7" ht="12.75">
      <c r="A557" s="530"/>
      <c r="B557" s="531"/>
      <c r="C557" s="719" t="s">
        <v>1097</v>
      </c>
      <c r="D557" s="720"/>
      <c r="E557" s="532">
        <v>42.9247</v>
      </c>
      <c r="F557" s="607"/>
      <c r="G557" s="533"/>
    </row>
    <row r="558" spans="1:7" ht="12.75">
      <c r="A558" s="530"/>
      <c r="B558" s="531"/>
      <c r="C558" s="719" t="s">
        <v>1098</v>
      </c>
      <c r="D558" s="720"/>
      <c r="E558" s="532">
        <v>270.08</v>
      </c>
      <c r="F558" s="607"/>
      <c r="G558" s="533"/>
    </row>
    <row r="559" spans="1:7" ht="12.75">
      <c r="A559" s="530"/>
      <c r="B559" s="531"/>
      <c r="C559" s="719" t="s">
        <v>1099</v>
      </c>
      <c r="D559" s="720"/>
      <c r="E559" s="532">
        <v>118.4923</v>
      </c>
      <c r="F559" s="607"/>
      <c r="G559" s="533"/>
    </row>
    <row r="560" spans="1:7" ht="12.75">
      <c r="A560" s="530"/>
      <c r="B560" s="531"/>
      <c r="C560" s="719" t="s">
        <v>1100</v>
      </c>
      <c r="D560" s="720"/>
      <c r="E560" s="532">
        <v>49.6</v>
      </c>
      <c r="F560" s="607"/>
      <c r="G560" s="533"/>
    </row>
    <row r="561" spans="1:7" ht="12.75">
      <c r="A561" s="530"/>
      <c r="B561" s="531"/>
      <c r="C561" s="719" t="s">
        <v>970</v>
      </c>
      <c r="D561" s="720"/>
      <c r="E561" s="532">
        <v>0</v>
      </c>
      <c r="F561" s="607"/>
      <c r="G561" s="533"/>
    </row>
    <row r="562" spans="1:7" ht="12.75">
      <c r="A562" s="530"/>
      <c r="B562" s="531"/>
      <c r="C562" s="721" t="s">
        <v>113</v>
      </c>
      <c r="D562" s="720"/>
      <c r="E562" s="534">
        <v>1442.0697999999998</v>
      </c>
      <c r="F562" s="607"/>
      <c r="G562" s="533"/>
    </row>
    <row r="563" spans="1:7" ht="12.75">
      <c r="A563" s="530"/>
      <c r="B563" s="531"/>
      <c r="C563" s="719" t="s">
        <v>1108</v>
      </c>
      <c r="D563" s="720"/>
      <c r="E563" s="532">
        <v>216.3105</v>
      </c>
      <c r="F563" s="607"/>
      <c r="G563" s="533"/>
    </row>
    <row r="564" spans="1:7" ht="12.75">
      <c r="A564" s="524">
        <v>100</v>
      </c>
      <c r="B564" s="525" t="s">
        <v>675</v>
      </c>
      <c r="C564" s="526" t="s">
        <v>676</v>
      </c>
      <c r="D564" s="527" t="s">
        <v>173</v>
      </c>
      <c r="E564" s="528">
        <v>11.349599688</v>
      </c>
      <c r="F564" s="606"/>
      <c r="G564" s="529">
        <f>E564*F564</f>
        <v>0</v>
      </c>
    </row>
    <row r="565" spans="1:7" ht="12.75">
      <c r="A565" s="535"/>
      <c r="B565" s="536" t="s">
        <v>96</v>
      </c>
      <c r="C565" s="537" t="s">
        <v>615</v>
      </c>
      <c r="D565" s="538"/>
      <c r="E565" s="539"/>
      <c r="F565" s="608"/>
      <c r="G565" s="541">
        <f>SUM(G495:G564)</f>
        <v>0</v>
      </c>
    </row>
    <row r="566" spans="1:7" ht="12.75">
      <c r="A566" s="518" t="s">
        <v>92</v>
      </c>
      <c r="B566" s="519" t="s">
        <v>677</v>
      </c>
      <c r="C566" s="520" t="s">
        <v>678</v>
      </c>
      <c r="D566" s="521"/>
      <c r="E566" s="522"/>
      <c r="F566" s="609"/>
      <c r="G566" s="523"/>
    </row>
    <row r="567" spans="1:7" ht="22.5">
      <c r="A567" s="524">
        <v>101</v>
      </c>
      <c r="B567" s="525" t="s">
        <v>683</v>
      </c>
      <c r="C567" s="526" t="s">
        <v>684</v>
      </c>
      <c r="D567" s="527" t="s">
        <v>106</v>
      </c>
      <c r="E567" s="528">
        <v>2445.9673</v>
      </c>
      <c r="F567" s="606"/>
      <c r="G567" s="529">
        <f>E567*F567</f>
        <v>0</v>
      </c>
    </row>
    <row r="568" spans="1:7" ht="12.75">
      <c r="A568" s="530"/>
      <c r="B568" s="531"/>
      <c r="C568" s="719" t="s">
        <v>1094</v>
      </c>
      <c r="D568" s="720"/>
      <c r="E568" s="532">
        <v>0</v>
      </c>
      <c r="F568" s="607"/>
      <c r="G568" s="533"/>
    </row>
    <row r="569" spans="1:7" ht="12.75">
      <c r="A569" s="530"/>
      <c r="B569" s="531"/>
      <c r="C569" s="719" t="s">
        <v>1109</v>
      </c>
      <c r="D569" s="720"/>
      <c r="E569" s="532">
        <v>1668.3312</v>
      </c>
      <c r="F569" s="607"/>
      <c r="G569" s="533"/>
    </row>
    <row r="570" spans="1:7" ht="12.75">
      <c r="A570" s="530"/>
      <c r="B570" s="531"/>
      <c r="C570" s="719" t="s">
        <v>1110</v>
      </c>
      <c r="D570" s="720"/>
      <c r="E570" s="532">
        <v>253.6144</v>
      </c>
      <c r="F570" s="607"/>
      <c r="G570" s="533"/>
    </row>
    <row r="571" spans="1:7" ht="12.75">
      <c r="A571" s="530"/>
      <c r="B571" s="531"/>
      <c r="C571" s="719" t="s">
        <v>1111</v>
      </c>
      <c r="D571" s="720"/>
      <c r="E571" s="532">
        <v>85.8494</v>
      </c>
      <c r="F571" s="607"/>
      <c r="G571" s="533"/>
    </row>
    <row r="572" spans="1:7" ht="12.75">
      <c r="A572" s="530"/>
      <c r="B572" s="531"/>
      <c r="C572" s="721" t="s">
        <v>113</v>
      </c>
      <c r="D572" s="720"/>
      <c r="E572" s="534">
        <v>2007.795</v>
      </c>
      <c r="F572" s="607"/>
      <c r="G572" s="533"/>
    </row>
    <row r="573" spans="1:7" ht="12.75">
      <c r="A573" s="530"/>
      <c r="B573" s="531"/>
      <c r="C573" s="719" t="s">
        <v>1098</v>
      </c>
      <c r="D573" s="720"/>
      <c r="E573" s="532">
        <v>270.08</v>
      </c>
      <c r="F573" s="607"/>
      <c r="G573" s="533"/>
    </row>
    <row r="574" spans="1:7" ht="12.75">
      <c r="A574" s="530"/>
      <c r="B574" s="531"/>
      <c r="C574" s="719" t="s">
        <v>1099</v>
      </c>
      <c r="D574" s="720"/>
      <c r="E574" s="532">
        <v>118.4923</v>
      </c>
      <c r="F574" s="607"/>
      <c r="G574" s="533"/>
    </row>
    <row r="575" spans="1:7" ht="12.75">
      <c r="A575" s="530"/>
      <c r="B575" s="531"/>
      <c r="C575" s="719" t="s">
        <v>1100</v>
      </c>
      <c r="D575" s="720"/>
      <c r="E575" s="532">
        <v>49.6</v>
      </c>
      <c r="F575" s="607"/>
      <c r="G575" s="533"/>
    </row>
    <row r="576" spans="1:7" ht="22.5">
      <c r="A576" s="524">
        <v>102</v>
      </c>
      <c r="B576" s="525" t="s">
        <v>689</v>
      </c>
      <c r="C576" s="526" t="s">
        <v>690</v>
      </c>
      <c r="D576" s="527" t="s">
        <v>122</v>
      </c>
      <c r="E576" s="528">
        <v>270.4465</v>
      </c>
      <c r="F576" s="606"/>
      <c r="G576" s="529">
        <f>E576*F576</f>
        <v>0</v>
      </c>
    </row>
    <row r="577" spans="1:7" ht="12.75">
      <c r="A577" s="530"/>
      <c r="B577" s="531"/>
      <c r="C577" s="719" t="s">
        <v>1094</v>
      </c>
      <c r="D577" s="720"/>
      <c r="E577" s="532">
        <v>0</v>
      </c>
      <c r="F577" s="607"/>
      <c r="G577" s="533"/>
    </row>
    <row r="578" spans="1:7" ht="12.75">
      <c r="A578" s="530"/>
      <c r="B578" s="531"/>
      <c r="C578" s="719" t="s">
        <v>1112</v>
      </c>
      <c r="D578" s="720"/>
      <c r="E578" s="532">
        <v>187.1868</v>
      </c>
      <c r="F578" s="607"/>
      <c r="G578" s="533"/>
    </row>
    <row r="579" spans="1:7" ht="12.75">
      <c r="A579" s="530"/>
      <c r="B579" s="531"/>
      <c r="C579" s="719" t="s">
        <v>1113</v>
      </c>
      <c r="D579" s="720"/>
      <c r="E579" s="532">
        <v>28.4555</v>
      </c>
      <c r="F579" s="607"/>
      <c r="G579" s="533"/>
    </row>
    <row r="580" spans="1:7" ht="12.75">
      <c r="A580" s="530"/>
      <c r="B580" s="531"/>
      <c r="C580" s="719" t="s">
        <v>1114</v>
      </c>
      <c r="D580" s="720"/>
      <c r="E580" s="532">
        <v>9.6323</v>
      </c>
      <c r="F580" s="607"/>
      <c r="G580" s="533"/>
    </row>
    <row r="581" spans="1:7" ht="12.75">
      <c r="A581" s="530"/>
      <c r="B581" s="531"/>
      <c r="C581" s="721" t="s">
        <v>113</v>
      </c>
      <c r="D581" s="720"/>
      <c r="E581" s="534">
        <v>225.27460000000002</v>
      </c>
      <c r="F581" s="607"/>
      <c r="G581" s="533"/>
    </row>
    <row r="582" spans="1:7" ht="12.75">
      <c r="A582" s="530"/>
      <c r="B582" s="531"/>
      <c r="C582" s="719" t="s">
        <v>1115</v>
      </c>
      <c r="D582" s="720"/>
      <c r="E582" s="532">
        <v>33.0578</v>
      </c>
      <c r="F582" s="607"/>
      <c r="G582" s="533"/>
    </row>
    <row r="583" spans="1:7" ht="12.75">
      <c r="A583" s="530"/>
      <c r="B583" s="531"/>
      <c r="C583" s="719" t="s">
        <v>1116</v>
      </c>
      <c r="D583" s="720"/>
      <c r="E583" s="532">
        <v>6.0431</v>
      </c>
      <c r="F583" s="607"/>
      <c r="G583" s="533"/>
    </row>
    <row r="584" spans="1:7" ht="12.75">
      <c r="A584" s="530"/>
      <c r="B584" s="531"/>
      <c r="C584" s="719" t="s">
        <v>1117</v>
      </c>
      <c r="D584" s="720"/>
      <c r="E584" s="532">
        <v>6.071</v>
      </c>
      <c r="F584" s="607"/>
      <c r="G584" s="533"/>
    </row>
    <row r="585" spans="1:7" ht="12.75">
      <c r="A585" s="524">
        <v>103</v>
      </c>
      <c r="B585" s="525" t="s">
        <v>700</v>
      </c>
      <c r="C585" s="526" t="s">
        <v>701</v>
      </c>
      <c r="D585" s="527" t="s">
        <v>173</v>
      </c>
      <c r="E585" s="528">
        <v>5.40893</v>
      </c>
      <c r="F585" s="606"/>
      <c r="G585" s="529">
        <f>E585*F585</f>
        <v>0</v>
      </c>
    </row>
    <row r="586" spans="1:7" ht="12.75">
      <c r="A586" s="535"/>
      <c r="B586" s="536" t="s">
        <v>96</v>
      </c>
      <c r="C586" s="537" t="s">
        <v>679</v>
      </c>
      <c r="D586" s="538"/>
      <c r="E586" s="539"/>
      <c r="F586" s="608"/>
      <c r="G586" s="541">
        <f>SUM(G566:G585)</f>
        <v>0</v>
      </c>
    </row>
    <row r="587" spans="1:7" ht="12.75">
      <c r="A587" s="518" t="s">
        <v>92</v>
      </c>
      <c r="B587" s="519" t="s">
        <v>702</v>
      </c>
      <c r="C587" s="520" t="s">
        <v>703</v>
      </c>
      <c r="D587" s="521"/>
      <c r="E587" s="522"/>
      <c r="F587" s="609"/>
      <c r="G587" s="523"/>
    </row>
    <row r="588" spans="1:7" ht="22.5">
      <c r="A588" s="524">
        <v>104</v>
      </c>
      <c r="B588" s="525" t="s">
        <v>705</v>
      </c>
      <c r="C588" s="526" t="s">
        <v>706</v>
      </c>
      <c r="D588" s="527" t="s">
        <v>147</v>
      </c>
      <c r="E588" s="528">
        <v>5</v>
      </c>
      <c r="F588" s="606"/>
      <c r="G588" s="529">
        <f>E588*F588</f>
        <v>0</v>
      </c>
    </row>
    <row r="589" spans="1:7" ht="22.5">
      <c r="A589" s="524">
        <v>105</v>
      </c>
      <c r="B589" s="525" t="s">
        <v>709</v>
      </c>
      <c r="C589" s="526" t="s">
        <v>710</v>
      </c>
      <c r="D589" s="527" t="s">
        <v>147</v>
      </c>
      <c r="E589" s="528">
        <v>8</v>
      </c>
      <c r="F589" s="606"/>
      <c r="G589" s="529">
        <f>E589*F589</f>
        <v>0</v>
      </c>
    </row>
    <row r="590" spans="1:7" ht="12.75">
      <c r="A590" s="524">
        <v>106</v>
      </c>
      <c r="B590" s="525" t="s">
        <v>712</v>
      </c>
      <c r="C590" s="526" t="s">
        <v>713</v>
      </c>
      <c r="D590" s="527" t="s">
        <v>173</v>
      </c>
      <c r="E590" s="528">
        <v>0.01926</v>
      </c>
      <c r="F590" s="606"/>
      <c r="G590" s="529">
        <f>E590*F590</f>
        <v>0</v>
      </c>
    </row>
    <row r="591" spans="1:7" ht="12.75">
      <c r="A591" s="535"/>
      <c r="B591" s="536" t="s">
        <v>96</v>
      </c>
      <c r="C591" s="537" t="s">
        <v>704</v>
      </c>
      <c r="D591" s="538"/>
      <c r="E591" s="539"/>
      <c r="F591" s="608"/>
      <c r="G591" s="541">
        <f>SUM(G587:G590)</f>
        <v>0</v>
      </c>
    </row>
    <row r="592" spans="1:7" ht="12.75">
      <c r="A592" s="518" t="s">
        <v>92</v>
      </c>
      <c r="B592" s="519" t="s">
        <v>714</v>
      </c>
      <c r="C592" s="520" t="s">
        <v>715</v>
      </c>
      <c r="D592" s="521"/>
      <c r="E592" s="522"/>
      <c r="F592" s="609"/>
      <c r="G592" s="523"/>
    </row>
    <row r="593" spans="1:7" ht="22.5">
      <c r="A593" s="524">
        <v>107</v>
      </c>
      <c r="B593" s="525" t="s">
        <v>717</v>
      </c>
      <c r="C593" s="526" t="s">
        <v>718</v>
      </c>
      <c r="D593" s="527" t="s">
        <v>106</v>
      </c>
      <c r="E593" s="528">
        <v>118.4923</v>
      </c>
      <c r="F593" s="606"/>
      <c r="G593" s="529">
        <f>E593*F593</f>
        <v>0</v>
      </c>
    </row>
    <row r="594" spans="1:7" ht="12.75">
      <c r="A594" s="530"/>
      <c r="B594" s="531"/>
      <c r="C594" s="719" t="s">
        <v>1099</v>
      </c>
      <c r="D594" s="720"/>
      <c r="E594" s="532">
        <v>118.4923</v>
      </c>
      <c r="F594" s="607"/>
      <c r="G594" s="533"/>
    </row>
    <row r="595" spans="1:7" ht="12.75">
      <c r="A595" s="524">
        <v>108</v>
      </c>
      <c r="B595" s="525" t="s">
        <v>720</v>
      </c>
      <c r="C595" s="526" t="s">
        <v>721</v>
      </c>
      <c r="D595" s="527" t="s">
        <v>173</v>
      </c>
      <c r="E595" s="528">
        <v>1.397024217</v>
      </c>
      <c r="F595" s="606"/>
      <c r="G595" s="529">
        <f>E595*F595</f>
        <v>0</v>
      </c>
    </row>
    <row r="596" spans="1:7" ht="12.75">
      <c r="A596" s="535"/>
      <c r="B596" s="536" t="s">
        <v>96</v>
      </c>
      <c r="C596" s="537" t="s">
        <v>716</v>
      </c>
      <c r="D596" s="538"/>
      <c r="E596" s="539"/>
      <c r="F596" s="608"/>
      <c r="G596" s="541">
        <f>SUM(G592:G595)</f>
        <v>0</v>
      </c>
    </row>
    <row r="597" spans="1:7" ht="12.75">
      <c r="A597" s="518" t="s">
        <v>92</v>
      </c>
      <c r="B597" s="519" t="s">
        <v>722</v>
      </c>
      <c r="C597" s="520" t="s">
        <v>723</v>
      </c>
      <c r="D597" s="521"/>
      <c r="E597" s="522"/>
      <c r="F597" s="609"/>
      <c r="G597" s="523"/>
    </row>
    <row r="598" spans="1:7" ht="12.75">
      <c r="A598" s="524">
        <v>109</v>
      </c>
      <c r="B598" s="525" t="s">
        <v>725</v>
      </c>
      <c r="C598" s="526" t="s">
        <v>726</v>
      </c>
      <c r="D598" s="527" t="s">
        <v>166</v>
      </c>
      <c r="E598" s="528">
        <v>213.91</v>
      </c>
      <c r="F598" s="606"/>
      <c r="G598" s="529">
        <f>E598*F598</f>
        <v>0</v>
      </c>
    </row>
    <row r="599" spans="1:7" ht="12.75">
      <c r="A599" s="530"/>
      <c r="B599" s="531"/>
      <c r="C599" s="719" t="s">
        <v>639</v>
      </c>
      <c r="D599" s="720"/>
      <c r="E599" s="532">
        <v>0</v>
      </c>
      <c r="F599" s="607"/>
      <c r="G599" s="533"/>
    </row>
    <row r="600" spans="1:7" ht="12.75">
      <c r="A600" s="530"/>
      <c r="B600" s="531"/>
      <c r="C600" s="719" t="s">
        <v>1104</v>
      </c>
      <c r="D600" s="720"/>
      <c r="E600" s="532">
        <v>213.91</v>
      </c>
      <c r="F600" s="607"/>
      <c r="G600" s="533"/>
    </row>
    <row r="601" spans="1:7" ht="12.75">
      <c r="A601" s="524">
        <v>110</v>
      </c>
      <c r="B601" s="525" t="s">
        <v>728</v>
      </c>
      <c r="C601" s="526" t="s">
        <v>729</v>
      </c>
      <c r="D601" s="527" t="s">
        <v>166</v>
      </c>
      <c r="E601" s="528">
        <v>282.3</v>
      </c>
      <c r="F601" s="606"/>
      <c r="G601" s="529">
        <f>E601*F601</f>
        <v>0</v>
      </c>
    </row>
    <row r="602" spans="1:7" ht="12.75">
      <c r="A602" s="530"/>
      <c r="B602" s="531"/>
      <c r="C602" s="719" t="s">
        <v>639</v>
      </c>
      <c r="D602" s="720"/>
      <c r="E602" s="532">
        <v>0</v>
      </c>
      <c r="F602" s="607"/>
      <c r="G602" s="533"/>
    </row>
    <row r="603" spans="1:7" ht="12.75">
      <c r="A603" s="530"/>
      <c r="B603" s="531"/>
      <c r="C603" s="719" t="s">
        <v>1118</v>
      </c>
      <c r="D603" s="720"/>
      <c r="E603" s="532">
        <v>225.6</v>
      </c>
      <c r="F603" s="607"/>
      <c r="G603" s="533"/>
    </row>
    <row r="604" spans="1:7" ht="12.75">
      <c r="A604" s="530"/>
      <c r="B604" s="531"/>
      <c r="C604" s="719" t="s">
        <v>1119</v>
      </c>
      <c r="D604" s="720"/>
      <c r="E604" s="532">
        <v>18</v>
      </c>
      <c r="F604" s="607"/>
      <c r="G604" s="533"/>
    </row>
    <row r="605" spans="1:7" ht="12.75">
      <c r="A605" s="530"/>
      <c r="B605" s="531"/>
      <c r="C605" s="719" t="s">
        <v>1120</v>
      </c>
      <c r="D605" s="720"/>
      <c r="E605" s="532">
        <v>28.8</v>
      </c>
      <c r="F605" s="607"/>
      <c r="G605" s="533"/>
    </row>
    <row r="606" spans="1:7" ht="12.75">
      <c r="A606" s="530"/>
      <c r="B606" s="531"/>
      <c r="C606" s="719" t="s">
        <v>1121</v>
      </c>
      <c r="D606" s="720"/>
      <c r="E606" s="532">
        <v>9.9</v>
      </c>
      <c r="F606" s="607"/>
      <c r="G606" s="533"/>
    </row>
    <row r="607" spans="1:7" ht="12.75">
      <c r="A607" s="530"/>
      <c r="B607" s="531"/>
      <c r="C607" s="721" t="s">
        <v>113</v>
      </c>
      <c r="D607" s="720"/>
      <c r="E607" s="534">
        <v>282.29999999999995</v>
      </c>
      <c r="F607" s="607"/>
      <c r="G607" s="533"/>
    </row>
    <row r="608" spans="1:7" ht="22.5">
      <c r="A608" s="524">
        <v>111</v>
      </c>
      <c r="B608" s="525" t="s">
        <v>1122</v>
      </c>
      <c r="C608" s="526" t="s">
        <v>1123</v>
      </c>
      <c r="D608" s="527" t="s">
        <v>166</v>
      </c>
      <c r="E608" s="528">
        <v>282.3</v>
      </c>
      <c r="F608" s="606"/>
      <c r="G608" s="529">
        <f>E608*F608</f>
        <v>0</v>
      </c>
    </row>
    <row r="609" spans="1:7" ht="12.75">
      <c r="A609" s="530"/>
      <c r="B609" s="531"/>
      <c r="C609" s="719" t="s">
        <v>639</v>
      </c>
      <c r="D609" s="720"/>
      <c r="E609" s="532">
        <v>0</v>
      </c>
      <c r="F609" s="607"/>
      <c r="G609" s="533"/>
    </row>
    <row r="610" spans="1:7" ht="12.75">
      <c r="A610" s="530"/>
      <c r="B610" s="531"/>
      <c r="C610" s="719" t="s">
        <v>1118</v>
      </c>
      <c r="D610" s="720"/>
      <c r="E610" s="532">
        <v>225.6</v>
      </c>
      <c r="F610" s="607"/>
      <c r="G610" s="533"/>
    </row>
    <row r="611" spans="1:7" ht="12.75">
      <c r="A611" s="530"/>
      <c r="B611" s="531"/>
      <c r="C611" s="719" t="s">
        <v>1119</v>
      </c>
      <c r="D611" s="720"/>
      <c r="E611" s="532">
        <v>18</v>
      </c>
      <c r="F611" s="607"/>
      <c r="G611" s="533"/>
    </row>
    <row r="612" spans="1:7" ht="12.75">
      <c r="A612" s="530"/>
      <c r="B612" s="531"/>
      <c r="C612" s="719" t="s">
        <v>1120</v>
      </c>
      <c r="D612" s="720"/>
      <c r="E612" s="532">
        <v>28.8</v>
      </c>
      <c r="F612" s="607"/>
      <c r="G612" s="533"/>
    </row>
    <row r="613" spans="1:7" ht="12.75">
      <c r="A613" s="530"/>
      <c r="B613" s="531"/>
      <c r="C613" s="719" t="s">
        <v>1121</v>
      </c>
      <c r="D613" s="720"/>
      <c r="E613" s="532">
        <v>9.9</v>
      </c>
      <c r="F613" s="607"/>
      <c r="G613" s="533"/>
    </row>
    <row r="614" spans="1:7" ht="12.75">
      <c r="A614" s="530"/>
      <c r="B614" s="531"/>
      <c r="C614" s="721" t="s">
        <v>113</v>
      </c>
      <c r="D614" s="720"/>
      <c r="E614" s="534">
        <v>282.29999999999995</v>
      </c>
      <c r="F614" s="607"/>
      <c r="G614" s="533"/>
    </row>
    <row r="615" spans="1:7" ht="12.75">
      <c r="A615" s="524">
        <v>112</v>
      </c>
      <c r="B615" s="525" t="s">
        <v>752</v>
      </c>
      <c r="C615" s="526" t="s">
        <v>753</v>
      </c>
      <c r="D615" s="527" t="s">
        <v>173</v>
      </c>
      <c r="E615" s="528">
        <v>0.573069</v>
      </c>
      <c r="F615" s="606"/>
      <c r="G615" s="529">
        <f>E615*F615</f>
        <v>0</v>
      </c>
    </row>
    <row r="616" spans="1:7" ht="12.75">
      <c r="A616" s="535"/>
      <c r="B616" s="536" t="s">
        <v>96</v>
      </c>
      <c r="C616" s="537" t="s">
        <v>724</v>
      </c>
      <c r="D616" s="538"/>
      <c r="E616" s="539"/>
      <c r="F616" s="608"/>
      <c r="G616" s="541">
        <f>SUM(G597:G615)</f>
        <v>0</v>
      </c>
    </row>
    <row r="617" spans="1:7" ht="12.75">
      <c r="A617" s="518" t="s">
        <v>92</v>
      </c>
      <c r="B617" s="519" t="s">
        <v>754</v>
      </c>
      <c r="C617" s="520" t="s">
        <v>755</v>
      </c>
      <c r="D617" s="521"/>
      <c r="E617" s="522"/>
      <c r="F617" s="609"/>
      <c r="G617" s="523"/>
    </row>
    <row r="618" spans="1:7" ht="12.75">
      <c r="A618" s="524">
        <v>113</v>
      </c>
      <c r="B618" s="525" t="s">
        <v>757</v>
      </c>
      <c r="C618" s="526" t="s">
        <v>758</v>
      </c>
      <c r="D618" s="527" t="s">
        <v>166</v>
      </c>
      <c r="E618" s="528">
        <v>788.9</v>
      </c>
      <c r="F618" s="606"/>
      <c r="G618" s="529">
        <f>E618*F618</f>
        <v>0</v>
      </c>
    </row>
    <row r="619" spans="1:7" ht="12.75">
      <c r="A619" s="530"/>
      <c r="B619" s="531"/>
      <c r="C619" s="719" t="s">
        <v>959</v>
      </c>
      <c r="D619" s="720"/>
      <c r="E619" s="532">
        <v>0</v>
      </c>
      <c r="F619" s="607"/>
      <c r="G619" s="533"/>
    </row>
    <row r="620" spans="1:7" ht="12.75">
      <c r="A620" s="530"/>
      <c r="B620" s="531"/>
      <c r="C620" s="719" t="s">
        <v>960</v>
      </c>
      <c r="D620" s="720"/>
      <c r="E620" s="532">
        <v>6.8</v>
      </c>
      <c r="F620" s="607"/>
      <c r="G620" s="533"/>
    </row>
    <row r="621" spans="1:7" ht="12.75">
      <c r="A621" s="530"/>
      <c r="B621" s="531"/>
      <c r="C621" s="719" t="s">
        <v>961</v>
      </c>
      <c r="D621" s="720"/>
      <c r="E621" s="532">
        <v>14.4</v>
      </c>
      <c r="F621" s="607"/>
      <c r="G621" s="533"/>
    </row>
    <row r="622" spans="1:7" ht="12.75">
      <c r="A622" s="530"/>
      <c r="B622" s="531"/>
      <c r="C622" s="719" t="s">
        <v>962</v>
      </c>
      <c r="D622" s="720"/>
      <c r="E622" s="532">
        <v>655.2</v>
      </c>
      <c r="F622" s="607"/>
      <c r="G622" s="533"/>
    </row>
    <row r="623" spans="1:7" ht="12.75">
      <c r="A623" s="530"/>
      <c r="B623" s="531"/>
      <c r="C623" s="719" t="s">
        <v>963</v>
      </c>
      <c r="D623" s="720"/>
      <c r="E623" s="532">
        <v>21.6</v>
      </c>
      <c r="F623" s="607"/>
      <c r="G623" s="533"/>
    </row>
    <row r="624" spans="1:7" ht="12.75">
      <c r="A624" s="530"/>
      <c r="B624" s="531"/>
      <c r="C624" s="719" t="s">
        <v>964</v>
      </c>
      <c r="D624" s="720"/>
      <c r="E624" s="532">
        <v>10.8</v>
      </c>
      <c r="F624" s="607"/>
      <c r="G624" s="533"/>
    </row>
    <row r="625" spans="1:7" ht="12.75">
      <c r="A625" s="530"/>
      <c r="B625" s="531"/>
      <c r="C625" s="719" t="s">
        <v>965</v>
      </c>
      <c r="D625" s="720"/>
      <c r="E625" s="532">
        <v>12</v>
      </c>
      <c r="F625" s="607"/>
      <c r="G625" s="533"/>
    </row>
    <row r="626" spans="1:7" ht="12.75">
      <c r="A626" s="530"/>
      <c r="B626" s="531"/>
      <c r="C626" s="719" t="s">
        <v>966</v>
      </c>
      <c r="D626" s="720"/>
      <c r="E626" s="532">
        <v>38.4</v>
      </c>
      <c r="F626" s="607"/>
      <c r="G626" s="533"/>
    </row>
    <row r="627" spans="1:7" ht="12.75">
      <c r="A627" s="530"/>
      <c r="B627" s="531"/>
      <c r="C627" s="719" t="s">
        <v>967</v>
      </c>
      <c r="D627" s="720"/>
      <c r="E627" s="532">
        <v>20.7</v>
      </c>
      <c r="F627" s="607"/>
      <c r="G627" s="533"/>
    </row>
    <row r="628" spans="1:7" ht="12.75">
      <c r="A628" s="530"/>
      <c r="B628" s="531"/>
      <c r="C628" s="721" t="s">
        <v>113</v>
      </c>
      <c r="D628" s="720"/>
      <c r="E628" s="534">
        <v>779.9000000000001</v>
      </c>
      <c r="F628" s="607"/>
      <c r="G628" s="533"/>
    </row>
    <row r="629" spans="1:7" ht="12.75">
      <c r="A629" s="530"/>
      <c r="B629" s="531"/>
      <c r="C629" s="719" t="s">
        <v>968</v>
      </c>
      <c r="D629" s="720"/>
      <c r="E629" s="532">
        <v>0</v>
      </c>
      <c r="F629" s="607"/>
      <c r="G629" s="533"/>
    </row>
    <row r="630" spans="1:7" ht="12.75">
      <c r="A630" s="530"/>
      <c r="B630" s="531"/>
      <c r="C630" s="719" t="s">
        <v>969</v>
      </c>
      <c r="D630" s="720"/>
      <c r="E630" s="532">
        <v>9</v>
      </c>
      <c r="F630" s="607"/>
      <c r="G630" s="533"/>
    </row>
    <row r="631" spans="1:7" ht="12.75">
      <c r="A631" s="524">
        <v>114</v>
      </c>
      <c r="B631" s="525" t="s">
        <v>759</v>
      </c>
      <c r="C631" s="526" t="s">
        <v>760</v>
      </c>
      <c r="D631" s="527" t="s">
        <v>166</v>
      </c>
      <c r="E631" s="528">
        <v>282.3</v>
      </c>
      <c r="F631" s="606"/>
      <c r="G631" s="529">
        <f>E631*F631</f>
        <v>0</v>
      </c>
    </row>
    <row r="632" spans="1:7" ht="12.75">
      <c r="A632" s="530"/>
      <c r="B632" s="531"/>
      <c r="C632" s="719" t="s">
        <v>959</v>
      </c>
      <c r="D632" s="720"/>
      <c r="E632" s="532">
        <v>0</v>
      </c>
      <c r="F632" s="607"/>
      <c r="G632" s="533"/>
    </row>
    <row r="633" spans="1:7" ht="12.75">
      <c r="A633" s="530"/>
      <c r="B633" s="531"/>
      <c r="C633" s="719" t="s">
        <v>1037</v>
      </c>
      <c r="D633" s="720"/>
      <c r="E633" s="532">
        <v>4.8</v>
      </c>
      <c r="F633" s="607"/>
      <c r="G633" s="533"/>
    </row>
    <row r="634" spans="1:7" ht="12.75">
      <c r="A634" s="530"/>
      <c r="B634" s="531"/>
      <c r="C634" s="719" t="s">
        <v>1038</v>
      </c>
      <c r="D634" s="720"/>
      <c r="E634" s="532">
        <v>2.4</v>
      </c>
      <c r="F634" s="607"/>
      <c r="G634" s="533"/>
    </row>
    <row r="635" spans="1:7" ht="12.75">
      <c r="A635" s="530"/>
      <c r="B635" s="531"/>
      <c r="C635" s="719" t="s">
        <v>1039</v>
      </c>
      <c r="D635" s="720"/>
      <c r="E635" s="532">
        <v>218.4</v>
      </c>
      <c r="F635" s="607"/>
      <c r="G635" s="533"/>
    </row>
    <row r="636" spans="1:7" ht="12.75">
      <c r="A636" s="530"/>
      <c r="B636" s="531"/>
      <c r="C636" s="719" t="s">
        <v>1040</v>
      </c>
      <c r="D636" s="720"/>
      <c r="E636" s="532">
        <v>12</v>
      </c>
      <c r="F636" s="607"/>
      <c r="G636" s="533"/>
    </row>
    <row r="637" spans="1:7" ht="12.75">
      <c r="A637" s="530"/>
      <c r="B637" s="531"/>
      <c r="C637" s="719" t="s">
        <v>1041</v>
      </c>
      <c r="D637" s="720"/>
      <c r="E637" s="532">
        <v>6</v>
      </c>
      <c r="F637" s="607"/>
      <c r="G637" s="533"/>
    </row>
    <row r="638" spans="1:7" ht="12.75">
      <c r="A638" s="530"/>
      <c r="B638" s="531"/>
      <c r="C638" s="719" t="s">
        <v>1042</v>
      </c>
      <c r="D638" s="720"/>
      <c r="E638" s="532">
        <v>9.6</v>
      </c>
      <c r="F638" s="607"/>
      <c r="G638" s="533"/>
    </row>
    <row r="639" spans="1:7" ht="12.75">
      <c r="A639" s="530"/>
      <c r="B639" s="531"/>
      <c r="C639" s="719" t="s">
        <v>1043</v>
      </c>
      <c r="D639" s="720"/>
      <c r="E639" s="532">
        <v>19.2</v>
      </c>
      <c r="F639" s="607"/>
      <c r="G639" s="533"/>
    </row>
    <row r="640" spans="1:7" ht="12.75">
      <c r="A640" s="530"/>
      <c r="B640" s="531"/>
      <c r="C640" s="719" t="s">
        <v>1044</v>
      </c>
      <c r="D640" s="720"/>
      <c r="E640" s="532">
        <v>9.9</v>
      </c>
      <c r="F640" s="607"/>
      <c r="G640" s="533"/>
    </row>
    <row r="641" spans="1:7" ht="12.75">
      <c r="A641" s="530"/>
      <c r="B641" s="531"/>
      <c r="C641" s="721" t="s">
        <v>113</v>
      </c>
      <c r="D641" s="720"/>
      <c r="E641" s="534">
        <v>282.29999999999995</v>
      </c>
      <c r="F641" s="607"/>
      <c r="G641" s="533"/>
    </row>
    <row r="642" spans="1:7" ht="12.75">
      <c r="A642" s="524">
        <v>115</v>
      </c>
      <c r="B642" s="525" t="s">
        <v>761</v>
      </c>
      <c r="C642" s="526" t="s">
        <v>762</v>
      </c>
      <c r="D642" s="527" t="s">
        <v>173</v>
      </c>
      <c r="E642" s="528">
        <v>0.076724</v>
      </c>
      <c r="F642" s="606"/>
      <c r="G642" s="529">
        <f>E642*F642</f>
        <v>0</v>
      </c>
    </row>
    <row r="643" spans="1:7" ht="12.75">
      <c r="A643" s="535"/>
      <c r="B643" s="536" t="s">
        <v>96</v>
      </c>
      <c r="C643" s="537" t="s">
        <v>756</v>
      </c>
      <c r="D643" s="538"/>
      <c r="E643" s="539"/>
      <c r="F643" s="608"/>
      <c r="G643" s="541">
        <f>SUM(G617:G642)</f>
        <v>0</v>
      </c>
    </row>
    <row r="644" spans="1:7" ht="12.75">
      <c r="A644" s="518" t="s">
        <v>92</v>
      </c>
      <c r="B644" s="519" t="s">
        <v>763</v>
      </c>
      <c r="C644" s="520" t="s">
        <v>764</v>
      </c>
      <c r="D644" s="521"/>
      <c r="E644" s="522"/>
      <c r="F644" s="609"/>
      <c r="G644" s="523"/>
    </row>
    <row r="645" spans="1:7" ht="22.5">
      <c r="A645" s="524">
        <v>116</v>
      </c>
      <c r="B645" s="525" t="s">
        <v>770</v>
      </c>
      <c r="C645" s="526" t="s">
        <v>771</v>
      </c>
      <c r="D645" s="527" t="s">
        <v>166</v>
      </c>
      <c r="E645" s="528">
        <v>5</v>
      </c>
      <c r="F645" s="606"/>
      <c r="G645" s="529">
        <f>E645*F645</f>
        <v>0</v>
      </c>
    </row>
    <row r="646" spans="1:7" ht="12.75">
      <c r="A646" s="524">
        <v>117</v>
      </c>
      <c r="B646" s="525" t="s">
        <v>1124</v>
      </c>
      <c r="C646" s="526" t="s">
        <v>1125</v>
      </c>
      <c r="D646" s="527" t="s">
        <v>106</v>
      </c>
      <c r="E646" s="528">
        <v>11.52</v>
      </c>
      <c r="F646" s="606"/>
      <c r="G646" s="529">
        <f>E646*F646</f>
        <v>0</v>
      </c>
    </row>
    <row r="647" spans="1:7" ht="12.75">
      <c r="A647" s="530"/>
      <c r="B647" s="531"/>
      <c r="C647" s="719" t="s">
        <v>1126</v>
      </c>
      <c r="D647" s="720"/>
      <c r="E647" s="532">
        <v>5.76</v>
      </c>
      <c r="F647" s="607"/>
      <c r="G647" s="533"/>
    </row>
    <row r="648" spans="1:7" ht="12.75">
      <c r="A648" s="530"/>
      <c r="B648" s="531"/>
      <c r="C648" s="719" t="s">
        <v>1127</v>
      </c>
      <c r="D648" s="720"/>
      <c r="E648" s="532">
        <v>5.76</v>
      </c>
      <c r="F648" s="607"/>
      <c r="G648" s="533"/>
    </row>
    <row r="649" spans="1:7" ht="12.75">
      <c r="A649" s="524">
        <v>118</v>
      </c>
      <c r="B649" s="525" t="s">
        <v>1128</v>
      </c>
      <c r="C649" s="526" t="s">
        <v>1129</v>
      </c>
      <c r="D649" s="527" t="s">
        <v>147</v>
      </c>
      <c r="E649" s="528">
        <v>44</v>
      </c>
      <c r="F649" s="606"/>
      <c r="G649" s="529">
        <f>E649*F649</f>
        <v>0</v>
      </c>
    </row>
    <row r="650" spans="1:7" ht="12.75">
      <c r="A650" s="524">
        <v>119</v>
      </c>
      <c r="B650" s="525" t="s">
        <v>797</v>
      </c>
      <c r="C650" s="526" t="s">
        <v>798</v>
      </c>
      <c r="D650" s="527" t="s">
        <v>173</v>
      </c>
      <c r="E650" s="528">
        <v>0.330456</v>
      </c>
      <c r="F650" s="606"/>
      <c r="G650" s="529">
        <f>E650*F650</f>
        <v>0</v>
      </c>
    </row>
    <row r="651" spans="1:7" ht="12.75">
      <c r="A651" s="535"/>
      <c r="B651" s="536" t="s">
        <v>96</v>
      </c>
      <c r="C651" s="537" t="s">
        <v>765</v>
      </c>
      <c r="D651" s="538"/>
      <c r="E651" s="539"/>
      <c r="F651" s="608"/>
      <c r="G651" s="541">
        <f>SUM(G644:G650)</f>
        <v>0</v>
      </c>
    </row>
    <row r="652" spans="1:7" ht="12.75">
      <c r="A652" s="518" t="s">
        <v>92</v>
      </c>
      <c r="B652" s="519" t="s">
        <v>799</v>
      </c>
      <c r="C652" s="520" t="s">
        <v>800</v>
      </c>
      <c r="D652" s="521"/>
      <c r="E652" s="522"/>
      <c r="F652" s="609"/>
      <c r="G652" s="523"/>
    </row>
    <row r="653" spans="1:7" ht="22.5">
      <c r="A653" s="524">
        <v>120</v>
      </c>
      <c r="B653" s="525" t="s">
        <v>802</v>
      </c>
      <c r="C653" s="526" t="s">
        <v>803</v>
      </c>
      <c r="D653" s="527" t="s">
        <v>106</v>
      </c>
      <c r="E653" s="528">
        <v>2.4</v>
      </c>
      <c r="F653" s="606"/>
      <c r="G653" s="529">
        <f>E653*F653</f>
        <v>0</v>
      </c>
    </row>
    <row r="654" spans="1:7" ht="12.75">
      <c r="A654" s="530"/>
      <c r="B654" s="531"/>
      <c r="C654" s="719" t="s">
        <v>804</v>
      </c>
      <c r="D654" s="720"/>
      <c r="E654" s="532">
        <v>0</v>
      </c>
      <c r="F654" s="607"/>
      <c r="G654" s="533"/>
    </row>
    <row r="655" spans="1:7" ht="12.75">
      <c r="A655" s="530"/>
      <c r="B655" s="531"/>
      <c r="C655" s="719" t="s">
        <v>805</v>
      </c>
      <c r="D655" s="720"/>
      <c r="E655" s="532">
        <v>0</v>
      </c>
      <c r="F655" s="607"/>
      <c r="G655" s="533"/>
    </row>
    <row r="656" spans="1:7" ht="12.75">
      <c r="A656" s="530"/>
      <c r="B656" s="531"/>
      <c r="C656" s="719" t="s">
        <v>806</v>
      </c>
      <c r="D656" s="720"/>
      <c r="E656" s="532">
        <v>0</v>
      </c>
      <c r="F656" s="607"/>
      <c r="G656" s="533"/>
    </row>
    <row r="657" spans="1:7" ht="12.75">
      <c r="A657" s="530"/>
      <c r="B657" s="531"/>
      <c r="C657" s="719" t="s">
        <v>807</v>
      </c>
      <c r="D657" s="720"/>
      <c r="E657" s="532">
        <v>0</v>
      </c>
      <c r="F657" s="607"/>
      <c r="G657" s="533"/>
    </row>
    <row r="658" spans="1:7" ht="12.75">
      <c r="A658" s="530"/>
      <c r="B658" s="531"/>
      <c r="C658" s="719" t="s">
        <v>808</v>
      </c>
      <c r="D658" s="720"/>
      <c r="E658" s="532">
        <v>0</v>
      </c>
      <c r="F658" s="607"/>
      <c r="G658" s="533"/>
    </row>
    <row r="659" spans="1:7" ht="12.75">
      <c r="A659" s="530"/>
      <c r="B659" s="531"/>
      <c r="C659" s="719" t="s">
        <v>809</v>
      </c>
      <c r="D659" s="720"/>
      <c r="E659" s="532">
        <v>0</v>
      </c>
      <c r="F659" s="607"/>
      <c r="G659" s="533"/>
    </row>
    <row r="660" spans="1:7" ht="12.75">
      <c r="A660" s="530"/>
      <c r="B660" s="531"/>
      <c r="C660" s="719" t="s">
        <v>810</v>
      </c>
      <c r="D660" s="720"/>
      <c r="E660" s="532">
        <v>0</v>
      </c>
      <c r="F660" s="607"/>
      <c r="G660" s="533"/>
    </row>
    <row r="661" spans="1:7" ht="12.75">
      <c r="A661" s="530"/>
      <c r="B661" s="531"/>
      <c r="C661" s="719" t="s">
        <v>811</v>
      </c>
      <c r="D661" s="720"/>
      <c r="E661" s="532">
        <v>0</v>
      </c>
      <c r="F661" s="607"/>
      <c r="G661" s="533"/>
    </row>
    <row r="662" spans="1:7" ht="12.75">
      <c r="A662" s="530"/>
      <c r="B662" s="531"/>
      <c r="C662" s="719" t="s">
        <v>812</v>
      </c>
      <c r="D662" s="720"/>
      <c r="E662" s="532">
        <v>0</v>
      </c>
      <c r="F662" s="607"/>
      <c r="G662" s="533"/>
    </row>
    <row r="663" spans="1:7" ht="12.75">
      <c r="A663" s="530"/>
      <c r="B663" s="531"/>
      <c r="C663" s="719" t="s">
        <v>813</v>
      </c>
      <c r="D663" s="720"/>
      <c r="E663" s="532">
        <v>0</v>
      </c>
      <c r="F663" s="607"/>
      <c r="G663" s="533"/>
    </row>
    <row r="664" spans="1:7" ht="12.75">
      <c r="A664" s="530"/>
      <c r="B664" s="531"/>
      <c r="C664" s="719" t="s">
        <v>1130</v>
      </c>
      <c r="D664" s="720"/>
      <c r="E664" s="532">
        <v>2.4</v>
      </c>
      <c r="F664" s="607"/>
      <c r="G664" s="533"/>
    </row>
    <row r="665" spans="1:7" ht="22.5">
      <c r="A665" s="524">
        <v>121</v>
      </c>
      <c r="B665" s="525" t="s">
        <v>814</v>
      </c>
      <c r="C665" s="526" t="s">
        <v>815</v>
      </c>
      <c r="D665" s="527" t="s">
        <v>106</v>
      </c>
      <c r="E665" s="528">
        <v>14.4</v>
      </c>
      <c r="F665" s="606"/>
      <c r="G665" s="529">
        <f>E665*F665</f>
        <v>0</v>
      </c>
    </row>
    <row r="666" spans="1:7" ht="12.75">
      <c r="A666" s="530"/>
      <c r="B666" s="531"/>
      <c r="C666" s="719" t="s">
        <v>804</v>
      </c>
      <c r="D666" s="720"/>
      <c r="E666" s="532">
        <v>0</v>
      </c>
      <c r="F666" s="607"/>
      <c r="G666" s="533"/>
    </row>
    <row r="667" spans="1:7" ht="12.75">
      <c r="A667" s="530"/>
      <c r="B667" s="531"/>
      <c r="C667" s="719" t="s">
        <v>805</v>
      </c>
      <c r="D667" s="720"/>
      <c r="E667" s="532">
        <v>0</v>
      </c>
      <c r="F667" s="607"/>
      <c r="G667" s="533"/>
    </row>
    <row r="668" spans="1:7" ht="12.75">
      <c r="A668" s="530"/>
      <c r="B668" s="531"/>
      <c r="C668" s="719" t="s">
        <v>806</v>
      </c>
      <c r="D668" s="720"/>
      <c r="E668" s="532">
        <v>0</v>
      </c>
      <c r="F668" s="607"/>
      <c r="G668" s="533"/>
    </row>
    <row r="669" spans="1:7" ht="12.75">
      <c r="A669" s="530"/>
      <c r="B669" s="531"/>
      <c r="C669" s="719" t="s">
        <v>807</v>
      </c>
      <c r="D669" s="720"/>
      <c r="E669" s="532">
        <v>0</v>
      </c>
      <c r="F669" s="607"/>
      <c r="G669" s="533"/>
    </row>
    <row r="670" spans="1:7" ht="12.75">
      <c r="A670" s="530"/>
      <c r="B670" s="531"/>
      <c r="C670" s="719" t="s">
        <v>808</v>
      </c>
      <c r="D670" s="720"/>
      <c r="E670" s="532">
        <v>0</v>
      </c>
      <c r="F670" s="607"/>
      <c r="G670" s="533"/>
    </row>
    <row r="671" spans="1:7" ht="12.75">
      <c r="A671" s="530"/>
      <c r="B671" s="531"/>
      <c r="C671" s="719" t="s">
        <v>809</v>
      </c>
      <c r="D671" s="720"/>
      <c r="E671" s="532">
        <v>0</v>
      </c>
      <c r="F671" s="607"/>
      <c r="G671" s="533"/>
    </row>
    <row r="672" spans="1:7" ht="12.75">
      <c r="A672" s="530"/>
      <c r="B672" s="531"/>
      <c r="C672" s="719" t="s">
        <v>810</v>
      </c>
      <c r="D672" s="720"/>
      <c r="E672" s="532">
        <v>0</v>
      </c>
      <c r="F672" s="607"/>
      <c r="G672" s="533"/>
    </row>
    <row r="673" spans="1:7" ht="12.75">
      <c r="A673" s="530"/>
      <c r="B673" s="531"/>
      <c r="C673" s="719" t="s">
        <v>811</v>
      </c>
      <c r="D673" s="720"/>
      <c r="E673" s="532">
        <v>0</v>
      </c>
      <c r="F673" s="607"/>
      <c r="G673" s="533"/>
    </row>
    <row r="674" spans="1:7" ht="12.75">
      <c r="A674" s="530"/>
      <c r="B674" s="531"/>
      <c r="C674" s="719" t="s">
        <v>812</v>
      </c>
      <c r="D674" s="720"/>
      <c r="E674" s="532">
        <v>0</v>
      </c>
      <c r="F674" s="607"/>
      <c r="G674" s="533"/>
    </row>
    <row r="675" spans="1:7" ht="12.75">
      <c r="A675" s="530"/>
      <c r="B675" s="531"/>
      <c r="C675" s="719" t="s">
        <v>813</v>
      </c>
      <c r="D675" s="720"/>
      <c r="E675" s="532">
        <v>0</v>
      </c>
      <c r="F675" s="607"/>
      <c r="G675" s="533"/>
    </row>
    <row r="676" spans="1:7" ht="12.75">
      <c r="A676" s="530"/>
      <c r="B676" s="531"/>
      <c r="C676" s="719" t="s">
        <v>1131</v>
      </c>
      <c r="D676" s="720"/>
      <c r="E676" s="532">
        <v>14.4</v>
      </c>
      <c r="F676" s="607"/>
      <c r="G676" s="533"/>
    </row>
    <row r="677" spans="1:7" ht="22.5">
      <c r="A677" s="524">
        <v>122</v>
      </c>
      <c r="B677" s="525" t="s">
        <v>816</v>
      </c>
      <c r="C677" s="526" t="s">
        <v>817</v>
      </c>
      <c r="D677" s="527" t="s">
        <v>106</v>
      </c>
      <c r="E677" s="528">
        <v>91.26</v>
      </c>
      <c r="F677" s="606"/>
      <c r="G677" s="529">
        <f>E677*F677</f>
        <v>0</v>
      </c>
    </row>
    <row r="678" spans="1:7" ht="12.75">
      <c r="A678" s="530"/>
      <c r="B678" s="531"/>
      <c r="C678" s="719" t="s">
        <v>804</v>
      </c>
      <c r="D678" s="720"/>
      <c r="E678" s="532">
        <v>0</v>
      </c>
      <c r="F678" s="607"/>
      <c r="G678" s="533"/>
    </row>
    <row r="679" spans="1:7" ht="12.75">
      <c r="A679" s="530"/>
      <c r="B679" s="531"/>
      <c r="C679" s="719" t="s">
        <v>805</v>
      </c>
      <c r="D679" s="720"/>
      <c r="E679" s="532">
        <v>0</v>
      </c>
      <c r="F679" s="607"/>
      <c r="G679" s="533"/>
    </row>
    <row r="680" spans="1:7" ht="12.75">
      <c r="A680" s="530"/>
      <c r="B680" s="531"/>
      <c r="C680" s="719" t="s">
        <v>806</v>
      </c>
      <c r="D680" s="720"/>
      <c r="E680" s="532">
        <v>0</v>
      </c>
      <c r="F680" s="607"/>
      <c r="G680" s="533"/>
    </row>
    <row r="681" spans="1:7" ht="12.75">
      <c r="A681" s="530"/>
      <c r="B681" s="531"/>
      <c r="C681" s="719" t="s">
        <v>807</v>
      </c>
      <c r="D681" s="720"/>
      <c r="E681" s="532">
        <v>0</v>
      </c>
      <c r="F681" s="607"/>
      <c r="G681" s="533"/>
    </row>
    <row r="682" spans="1:7" ht="12.75">
      <c r="A682" s="530"/>
      <c r="B682" s="531"/>
      <c r="C682" s="719" t="s">
        <v>808</v>
      </c>
      <c r="D682" s="720"/>
      <c r="E682" s="532">
        <v>0</v>
      </c>
      <c r="F682" s="607"/>
      <c r="G682" s="533"/>
    </row>
    <row r="683" spans="1:7" ht="12.75">
      <c r="A683" s="530"/>
      <c r="B683" s="531"/>
      <c r="C683" s="719" t="s">
        <v>809</v>
      </c>
      <c r="D683" s="720"/>
      <c r="E683" s="532">
        <v>0</v>
      </c>
      <c r="F683" s="607"/>
      <c r="G683" s="533"/>
    </row>
    <row r="684" spans="1:7" ht="12.75">
      <c r="A684" s="530"/>
      <c r="B684" s="531"/>
      <c r="C684" s="719" t="s">
        <v>810</v>
      </c>
      <c r="D684" s="720"/>
      <c r="E684" s="532">
        <v>0</v>
      </c>
      <c r="F684" s="607"/>
      <c r="G684" s="533"/>
    </row>
    <row r="685" spans="1:7" ht="12.75">
      <c r="A685" s="530"/>
      <c r="B685" s="531"/>
      <c r="C685" s="719" t="s">
        <v>811</v>
      </c>
      <c r="D685" s="720"/>
      <c r="E685" s="532">
        <v>0</v>
      </c>
      <c r="F685" s="607"/>
      <c r="G685" s="533"/>
    </row>
    <row r="686" spans="1:7" ht="12.75">
      <c r="A686" s="530"/>
      <c r="B686" s="531"/>
      <c r="C686" s="719" t="s">
        <v>812</v>
      </c>
      <c r="D686" s="720"/>
      <c r="E686" s="532">
        <v>0</v>
      </c>
      <c r="F686" s="607"/>
      <c r="G686" s="533"/>
    </row>
    <row r="687" spans="1:7" ht="12.75">
      <c r="A687" s="530"/>
      <c r="B687" s="531"/>
      <c r="C687" s="719" t="s">
        <v>813</v>
      </c>
      <c r="D687" s="720"/>
      <c r="E687" s="532">
        <v>0</v>
      </c>
      <c r="F687" s="607"/>
      <c r="G687" s="533"/>
    </row>
    <row r="688" spans="1:7" ht="12.75">
      <c r="A688" s="530"/>
      <c r="B688" s="531"/>
      <c r="C688" s="719" t="s">
        <v>1133</v>
      </c>
      <c r="D688" s="720"/>
      <c r="E688" s="532">
        <v>14.4</v>
      </c>
      <c r="F688" s="607"/>
      <c r="G688" s="533"/>
    </row>
    <row r="689" spans="1:7" ht="12.75">
      <c r="A689" s="530"/>
      <c r="B689" s="531"/>
      <c r="C689" s="719" t="s">
        <v>1134</v>
      </c>
      <c r="D689" s="720"/>
      <c r="E689" s="532">
        <v>7.2</v>
      </c>
      <c r="F689" s="607"/>
      <c r="G689" s="533"/>
    </row>
    <row r="690" spans="1:7" ht="12.75">
      <c r="A690" s="530"/>
      <c r="B690" s="531"/>
      <c r="C690" s="719" t="s">
        <v>1135</v>
      </c>
      <c r="D690" s="720"/>
      <c r="E690" s="532">
        <v>5.76</v>
      </c>
      <c r="F690" s="607"/>
      <c r="G690" s="533"/>
    </row>
    <row r="691" spans="1:7" ht="12.75">
      <c r="A691" s="530"/>
      <c r="B691" s="531"/>
      <c r="C691" s="719" t="s">
        <v>1136</v>
      </c>
      <c r="D691" s="720"/>
      <c r="E691" s="532">
        <v>46.08</v>
      </c>
      <c r="F691" s="607"/>
      <c r="G691" s="533"/>
    </row>
    <row r="692" spans="1:7" ht="12.75">
      <c r="A692" s="530"/>
      <c r="B692" s="531"/>
      <c r="C692" s="719" t="s">
        <v>1137</v>
      </c>
      <c r="D692" s="720"/>
      <c r="E692" s="532">
        <v>17.82</v>
      </c>
      <c r="F692" s="607"/>
      <c r="G692" s="533"/>
    </row>
    <row r="693" spans="1:7" ht="12.75">
      <c r="A693" s="530"/>
      <c r="B693" s="531"/>
      <c r="C693" s="721" t="s">
        <v>113</v>
      </c>
      <c r="D693" s="720"/>
      <c r="E693" s="534">
        <v>91.25999999999999</v>
      </c>
      <c r="F693" s="607"/>
      <c r="G693" s="533"/>
    </row>
    <row r="694" spans="1:7" ht="22.5">
      <c r="A694" s="524">
        <v>123</v>
      </c>
      <c r="B694" s="525" t="s">
        <v>2978</v>
      </c>
      <c r="C694" s="526" t="s">
        <v>2979</v>
      </c>
      <c r="D694" s="527" t="s">
        <v>106</v>
      </c>
      <c r="E694" s="528">
        <v>524.16</v>
      </c>
      <c r="F694" s="606"/>
      <c r="G694" s="529">
        <f>E694*F694</f>
        <v>0</v>
      </c>
    </row>
    <row r="695" spans="1:7" ht="12.75">
      <c r="A695" s="530"/>
      <c r="B695" s="531"/>
      <c r="C695" s="719" t="s">
        <v>804</v>
      </c>
      <c r="D695" s="720"/>
      <c r="E695" s="532">
        <v>0</v>
      </c>
      <c r="F695" s="607"/>
      <c r="G695" s="533"/>
    </row>
    <row r="696" spans="1:7" ht="12.75">
      <c r="A696" s="530"/>
      <c r="B696" s="531"/>
      <c r="C696" s="719" t="s">
        <v>805</v>
      </c>
      <c r="D696" s="720"/>
      <c r="E696" s="532">
        <v>0</v>
      </c>
      <c r="F696" s="607"/>
      <c r="G696" s="533"/>
    </row>
    <row r="697" spans="1:7" ht="12.75">
      <c r="A697" s="530"/>
      <c r="B697" s="531"/>
      <c r="C697" s="719" t="s">
        <v>806</v>
      </c>
      <c r="D697" s="720"/>
      <c r="E697" s="532">
        <v>0</v>
      </c>
      <c r="F697" s="607"/>
      <c r="G697" s="533"/>
    </row>
    <row r="698" spans="1:7" ht="12.75">
      <c r="A698" s="530"/>
      <c r="B698" s="531"/>
      <c r="C698" s="719" t="s">
        <v>807</v>
      </c>
      <c r="D698" s="720"/>
      <c r="E698" s="532">
        <v>0</v>
      </c>
      <c r="F698" s="607"/>
      <c r="G698" s="533"/>
    </row>
    <row r="699" spans="1:7" ht="12.75">
      <c r="A699" s="530"/>
      <c r="B699" s="531"/>
      <c r="C699" s="719" t="s">
        <v>808</v>
      </c>
      <c r="D699" s="720"/>
      <c r="E699" s="532">
        <v>0</v>
      </c>
      <c r="F699" s="607"/>
      <c r="G699" s="533"/>
    </row>
    <row r="700" spans="1:7" ht="12.75">
      <c r="A700" s="530"/>
      <c r="B700" s="531"/>
      <c r="C700" s="719" t="s">
        <v>809</v>
      </c>
      <c r="D700" s="720"/>
      <c r="E700" s="532">
        <v>0</v>
      </c>
      <c r="F700" s="607"/>
      <c r="G700" s="533"/>
    </row>
    <row r="701" spans="1:7" ht="12.75">
      <c r="A701" s="530"/>
      <c r="B701" s="531"/>
      <c r="C701" s="719" t="s">
        <v>810</v>
      </c>
      <c r="D701" s="720"/>
      <c r="E701" s="532">
        <v>0</v>
      </c>
      <c r="F701" s="607"/>
      <c r="G701" s="533"/>
    </row>
    <row r="702" spans="1:7" ht="12.75">
      <c r="A702" s="530"/>
      <c r="B702" s="531"/>
      <c r="C702" s="719" t="s">
        <v>811</v>
      </c>
      <c r="D702" s="720"/>
      <c r="E702" s="532">
        <v>0</v>
      </c>
      <c r="F702" s="607"/>
      <c r="G702" s="533"/>
    </row>
    <row r="703" spans="1:7" ht="12.75">
      <c r="A703" s="530"/>
      <c r="B703" s="531"/>
      <c r="C703" s="719" t="s">
        <v>812</v>
      </c>
      <c r="D703" s="720"/>
      <c r="E703" s="532">
        <v>0</v>
      </c>
      <c r="F703" s="607"/>
      <c r="G703" s="533"/>
    </row>
    <row r="704" spans="1:7" ht="12.75">
      <c r="A704" s="530"/>
      <c r="B704" s="531"/>
      <c r="C704" s="719" t="s">
        <v>813</v>
      </c>
      <c r="D704" s="720"/>
      <c r="E704" s="532">
        <v>0</v>
      </c>
      <c r="F704" s="607"/>
      <c r="G704" s="533"/>
    </row>
    <row r="705" spans="1:7" ht="12.75">
      <c r="A705" s="530"/>
      <c r="B705" s="531"/>
      <c r="C705" s="719" t="s">
        <v>1132</v>
      </c>
      <c r="D705" s="720"/>
      <c r="E705" s="532">
        <v>524.16</v>
      </c>
      <c r="F705" s="607"/>
      <c r="G705" s="533"/>
    </row>
    <row r="706" spans="1:7" ht="12.75">
      <c r="A706" s="530"/>
      <c r="B706" s="531"/>
      <c r="C706" s="721" t="s">
        <v>113</v>
      </c>
      <c r="D706" s="720"/>
      <c r="E706" s="534">
        <v>524.16</v>
      </c>
      <c r="F706" s="607"/>
      <c r="G706" s="533"/>
    </row>
    <row r="707" spans="1:7" ht="12.75">
      <c r="A707" s="535"/>
      <c r="B707" s="536" t="s">
        <v>96</v>
      </c>
      <c r="C707" s="537" t="s">
        <v>801</v>
      </c>
      <c r="D707" s="538"/>
      <c r="E707" s="539"/>
      <c r="F707" s="608"/>
      <c r="G707" s="541">
        <f>SUM(G652:G706)</f>
        <v>0</v>
      </c>
    </row>
    <row r="708" spans="1:7" ht="12.75">
      <c r="A708" s="518" t="s">
        <v>92</v>
      </c>
      <c r="B708" s="519" t="s">
        <v>818</v>
      </c>
      <c r="C708" s="520" t="s">
        <v>819</v>
      </c>
      <c r="D708" s="521"/>
      <c r="E708" s="522"/>
      <c r="F708" s="609"/>
      <c r="G708" s="523"/>
    </row>
    <row r="709" spans="1:7" ht="22.5">
      <c r="A709" s="524">
        <v>124</v>
      </c>
      <c r="B709" s="525" t="s">
        <v>826</v>
      </c>
      <c r="C709" s="526" t="s">
        <v>827</v>
      </c>
      <c r="D709" s="527" t="s">
        <v>106</v>
      </c>
      <c r="E709" s="528">
        <v>7.92</v>
      </c>
      <c r="F709" s="606"/>
      <c r="G709" s="529">
        <f>E709*F709</f>
        <v>0</v>
      </c>
    </row>
    <row r="710" spans="1:7" ht="12.75">
      <c r="A710" s="530"/>
      <c r="B710" s="531"/>
      <c r="C710" s="719" t="s">
        <v>828</v>
      </c>
      <c r="D710" s="720"/>
      <c r="E710" s="532">
        <v>0</v>
      </c>
      <c r="F710" s="607"/>
      <c r="G710" s="533"/>
    </row>
    <row r="711" spans="1:7" ht="12.75">
      <c r="A711" s="530"/>
      <c r="B711" s="531"/>
      <c r="C711" s="719" t="s">
        <v>829</v>
      </c>
      <c r="D711" s="720"/>
      <c r="E711" s="532">
        <v>0</v>
      </c>
      <c r="F711" s="607"/>
      <c r="G711" s="533"/>
    </row>
    <row r="712" spans="1:7" ht="12.75">
      <c r="A712" s="530"/>
      <c r="B712" s="531"/>
      <c r="C712" s="719" t="s">
        <v>807</v>
      </c>
      <c r="D712" s="720"/>
      <c r="E712" s="532">
        <v>0</v>
      </c>
      <c r="F712" s="607"/>
      <c r="G712" s="533"/>
    </row>
    <row r="713" spans="1:7" ht="12.75">
      <c r="A713" s="530"/>
      <c r="B713" s="531"/>
      <c r="C713" s="719" t="s">
        <v>830</v>
      </c>
      <c r="D713" s="720"/>
      <c r="E713" s="532">
        <v>0</v>
      </c>
      <c r="F713" s="607"/>
      <c r="G713" s="533"/>
    </row>
    <row r="714" spans="1:7" ht="12.75">
      <c r="A714" s="530"/>
      <c r="B714" s="531"/>
      <c r="C714" s="719" t="s">
        <v>809</v>
      </c>
      <c r="D714" s="720"/>
      <c r="E714" s="532">
        <v>0</v>
      </c>
      <c r="F714" s="607"/>
      <c r="G714" s="533"/>
    </row>
    <row r="715" spans="1:7" ht="12.75">
      <c r="A715" s="530"/>
      <c r="B715" s="531"/>
      <c r="C715" s="719" t="s">
        <v>810</v>
      </c>
      <c r="D715" s="720"/>
      <c r="E715" s="532">
        <v>0</v>
      </c>
      <c r="F715" s="607"/>
      <c r="G715" s="533"/>
    </row>
    <row r="716" spans="1:7" ht="12.75">
      <c r="A716" s="530"/>
      <c r="B716" s="531"/>
      <c r="C716" s="719" t="s">
        <v>811</v>
      </c>
      <c r="D716" s="720"/>
      <c r="E716" s="532">
        <v>0</v>
      </c>
      <c r="F716" s="607"/>
      <c r="G716" s="533"/>
    </row>
    <row r="717" spans="1:7" ht="12.75">
      <c r="A717" s="530"/>
      <c r="B717" s="531"/>
      <c r="C717" s="719" t="s">
        <v>812</v>
      </c>
      <c r="D717" s="720"/>
      <c r="E717" s="532">
        <v>0</v>
      </c>
      <c r="F717" s="607"/>
      <c r="G717" s="533"/>
    </row>
    <row r="718" spans="1:7" ht="12.75">
      <c r="A718" s="530"/>
      <c r="B718" s="531"/>
      <c r="C718" s="719" t="s">
        <v>813</v>
      </c>
      <c r="D718" s="720"/>
      <c r="E718" s="532">
        <v>0</v>
      </c>
      <c r="F718" s="607"/>
      <c r="G718" s="533"/>
    </row>
    <row r="719" spans="1:7" ht="12.75">
      <c r="A719" s="530"/>
      <c r="B719" s="531"/>
      <c r="C719" s="719" t="s">
        <v>2980</v>
      </c>
      <c r="D719" s="720"/>
      <c r="E719" s="532">
        <v>0</v>
      </c>
      <c r="F719" s="607"/>
      <c r="G719" s="533"/>
    </row>
    <row r="720" spans="1:7" ht="12.75">
      <c r="A720" s="530"/>
      <c r="B720" s="531"/>
      <c r="C720" s="719" t="s">
        <v>179</v>
      </c>
      <c r="D720" s="720"/>
      <c r="E720" s="532">
        <v>0</v>
      </c>
      <c r="F720" s="607"/>
      <c r="G720" s="533"/>
    </row>
    <row r="721" spans="1:7" ht="12.75">
      <c r="A721" s="530"/>
      <c r="B721" s="531"/>
      <c r="C721" s="719" t="s">
        <v>1141</v>
      </c>
      <c r="D721" s="720"/>
      <c r="E721" s="532">
        <v>7.92</v>
      </c>
      <c r="F721" s="607"/>
      <c r="G721" s="533"/>
    </row>
    <row r="722" spans="1:7" ht="12.75">
      <c r="A722" s="530"/>
      <c r="B722" s="531"/>
      <c r="C722" s="721" t="s">
        <v>113</v>
      </c>
      <c r="D722" s="720"/>
      <c r="E722" s="534">
        <v>7.92</v>
      </c>
      <c r="F722" s="607"/>
      <c r="G722" s="533"/>
    </row>
    <row r="723" spans="1:7" ht="12.75">
      <c r="A723" s="535"/>
      <c r="B723" s="536" t="s">
        <v>96</v>
      </c>
      <c r="C723" s="537" t="s">
        <v>820</v>
      </c>
      <c r="D723" s="538"/>
      <c r="E723" s="539"/>
      <c r="F723" s="608"/>
      <c r="G723" s="541">
        <f>SUM(G708:G722)</f>
        <v>0</v>
      </c>
    </row>
    <row r="724" spans="1:7" ht="12.75">
      <c r="A724" s="518" t="s">
        <v>92</v>
      </c>
      <c r="B724" s="519" t="s">
        <v>831</v>
      </c>
      <c r="C724" s="520" t="s">
        <v>832</v>
      </c>
      <c r="D724" s="521"/>
      <c r="E724" s="522"/>
      <c r="F724" s="609"/>
      <c r="G724" s="523"/>
    </row>
    <row r="725" spans="1:7" ht="22.5">
      <c r="A725" s="524">
        <v>125</v>
      </c>
      <c r="B725" s="525" t="s">
        <v>834</v>
      </c>
      <c r="C725" s="526" t="s">
        <v>835</v>
      </c>
      <c r="D725" s="527" t="s">
        <v>106</v>
      </c>
      <c r="E725" s="528">
        <v>7</v>
      </c>
      <c r="F725" s="606"/>
      <c r="G725" s="529">
        <f>E725*F725</f>
        <v>0</v>
      </c>
    </row>
    <row r="726" spans="1:7" ht="12.75">
      <c r="A726" s="530"/>
      <c r="B726" s="531"/>
      <c r="C726" s="719" t="s">
        <v>1142</v>
      </c>
      <c r="D726" s="720"/>
      <c r="E726" s="532">
        <v>5</v>
      </c>
      <c r="F726" s="607"/>
      <c r="G726" s="533"/>
    </row>
    <row r="727" spans="1:7" ht="12.75">
      <c r="A727" s="530"/>
      <c r="B727" s="531"/>
      <c r="C727" s="719" t="s">
        <v>1143</v>
      </c>
      <c r="D727" s="720"/>
      <c r="E727" s="532">
        <v>2</v>
      </c>
      <c r="F727" s="607"/>
      <c r="G727" s="533"/>
    </row>
    <row r="728" spans="1:7" ht="12.75">
      <c r="A728" s="535"/>
      <c r="B728" s="536" t="s">
        <v>96</v>
      </c>
      <c r="C728" s="537" t="s">
        <v>833</v>
      </c>
      <c r="D728" s="538"/>
      <c r="E728" s="539"/>
      <c r="F728" s="608"/>
      <c r="G728" s="541">
        <f>SUM(G724:G727)</f>
        <v>0</v>
      </c>
    </row>
    <row r="729" spans="1:7" ht="12.75">
      <c r="A729" s="518" t="s">
        <v>92</v>
      </c>
      <c r="B729" s="519" t="s">
        <v>838</v>
      </c>
      <c r="C729" s="520" t="s">
        <v>839</v>
      </c>
      <c r="D729" s="521"/>
      <c r="E729" s="522"/>
      <c r="F729" s="609"/>
      <c r="G729" s="523"/>
    </row>
    <row r="730" spans="1:7" ht="12.75">
      <c r="A730" s="524">
        <v>126</v>
      </c>
      <c r="B730" s="525" t="s">
        <v>841</v>
      </c>
      <c r="C730" s="526" t="s">
        <v>842</v>
      </c>
      <c r="D730" s="527" t="s">
        <v>106</v>
      </c>
      <c r="E730" s="528">
        <v>72.325</v>
      </c>
      <c r="F730" s="606"/>
      <c r="G730" s="529">
        <f>E730*F730</f>
        <v>0</v>
      </c>
    </row>
    <row r="731" spans="1:7" ht="12.75">
      <c r="A731" s="530"/>
      <c r="B731" s="531"/>
      <c r="C731" s="719" t="s">
        <v>981</v>
      </c>
      <c r="D731" s="720"/>
      <c r="E731" s="532">
        <v>0</v>
      </c>
      <c r="F731" s="607"/>
      <c r="G731" s="533"/>
    </row>
    <row r="732" spans="1:7" ht="12.75">
      <c r="A732" s="530"/>
      <c r="B732" s="531"/>
      <c r="C732" s="719" t="s">
        <v>982</v>
      </c>
      <c r="D732" s="720"/>
      <c r="E732" s="532">
        <v>29.5</v>
      </c>
      <c r="F732" s="607"/>
      <c r="G732" s="533"/>
    </row>
    <row r="733" spans="1:7" ht="12.75">
      <c r="A733" s="530"/>
      <c r="B733" s="531"/>
      <c r="C733" s="719" t="s">
        <v>983</v>
      </c>
      <c r="D733" s="720"/>
      <c r="E733" s="532">
        <v>35.4</v>
      </c>
      <c r="F733" s="607"/>
      <c r="G733" s="533"/>
    </row>
    <row r="734" spans="1:7" ht="12.75">
      <c r="A734" s="530"/>
      <c r="B734" s="531"/>
      <c r="C734" s="721" t="s">
        <v>113</v>
      </c>
      <c r="D734" s="720"/>
      <c r="E734" s="534">
        <v>64.9</v>
      </c>
      <c r="F734" s="607"/>
      <c r="G734" s="533"/>
    </row>
    <row r="735" spans="1:7" ht="12.75">
      <c r="A735" s="530"/>
      <c r="B735" s="531"/>
      <c r="C735" s="719" t="s">
        <v>941</v>
      </c>
      <c r="D735" s="720"/>
      <c r="E735" s="532">
        <v>7.425</v>
      </c>
      <c r="F735" s="607"/>
      <c r="G735" s="533"/>
    </row>
    <row r="736" spans="1:7" ht="12.75">
      <c r="A736" s="524">
        <v>127</v>
      </c>
      <c r="B736" s="525" t="s">
        <v>843</v>
      </c>
      <c r="C736" s="526" t="s">
        <v>844</v>
      </c>
      <c r="D736" s="527" t="s">
        <v>106</v>
      </c>
      <c r="E736" s="528">
        <v>72.325</v>
      </c>
      <c r="F736" s="606"/>
      <c r="G736" s="529">
        <f>E736*F736</f>
        <v>0</v>
      </c>
    </row>
    <row r="737" spans="1:7" ht="12.75">
      <c r="A737" s="530"/>
      <c r="B737" s="531"/>
      <c r="C737" s="719" t="s">
        <v>981</v>
      </c>
      <c r="D737" s="720"/>
      <c r="E737" s="532">
        <v>0</v>
      </c>
      <c r="F737" s="607"/>
      <c r="G737" s="533"/>
    </row>
    <row r="738" spans="1:7" ht="12.75">
      <c r="A738" s="530"/>
      <c r="B738" s="531"/>
      <c r="C738" s="719" t="s">
        <v>982</v>
      </c>
      <c r="D738" s="720"/>
      <c r="E738" s="532">
        <v>29.5</v>
      </c>
      <c r="F738" s="607"/>
      <c r="G738" s="533"/>
    </row>
    <row r="739" spans="1:7" ht="12.75">
      <c r="A739" s="530"/>
      <c r="B739" s="531"/>
      <c r="C739" s="719" t="s">
        <v>983</v>
      </c>
      <c r="D739" s="720"/>
      <c r="E739" s="532">
        <v>35.4</v>
      </c>
      <c r="F739" s="607"/>
      <c r="G739" s="533"/>
    </row>
    <row r="740" spans="1:7" ht="12.75">
      <c r="A740" s="530"/>
      <c r="B740" s="531"/>
      <c r="C740" s="721" t="s">
        <v>113</v>
      </c>
      <c r="D740" s="720"/>
      <c r="E740" s="534">
        <v>64.9</v>
      </c>
      <c r="F740" s="607"/>
      <c r="G740" s="533"/>
    </row>
    <row r="741" spans="1:7" ht="12.75">
      <c r="A741" s="530"/>
      <c r="B741" s="531"/>
      <c r="C741" s="719" t="s">
        <v>941</v>
      </c>
      <c r="D741" s="720"/>
      <c r="E741" s="532">
        <v>7.425</v>
      </c>
      <c r="F741" s="607"/>
      <c r="G741" s="533"/>
    </row>
    <row r="742" spans="1:7" ht="22.5">
      <c r="A742" s="524">
        <v>128</v>
      </c>
      <c r="B742" s="525" t="s">
        <v>845</v>
      </c>
      <c r="C742" s="526" t="s">
        <v>846</v>
      </c>
      <c r="D742" s="527" t="s">
        <v>106</v>
      </c>
      <c r="E742" s="528">
        <v>1655.808</v>
      </c>
      <c r="F742" s="606"/>
      <c r="G742" s="529">
        <f>E742*F742</f>
        <v>0</v>
      </c>
    </row>
    <row r="743" spans="1:7" ht="12.75">
      <c r="A743" s="530"/>
      <c r="B743" s="531"/>
      <c r="C743" s="719" t="s">
        <v>1144</v>
      </c>
      <c r="D743" s="720"/>
      <c r="E743" s="532">
        <v>1504.008</v>
      </c>
      <c r="F743" s="607"/>
      <c r="G743" s="533"/>
    </row>
    <row r="744" spans="1:7" ht="12.75">
      <c r="A744" s="530"/>
      <c r="B744" s="531"/>
      <c r="C744" s="719" t="s">
        <v>1145</v>
      </c>
      <c r="D744" s="720"/>
      <c r="E744" s="532">
        <v>151.8</v>
      </c>
      <c r="F744" s="607"/>
      <c r="G744" s="533"/>
    </row>
    <row r="745" spans="1:7" ht="12.75">
      <c r="A745" s="535"/>
      <c r="B745" s="536" t="s">
        <v>96</v>
      </c>
      <c r="C745" s="537" t="s">
        <v>840</v>
      </c>
      <c r="D745" s="538"/>
      <c r="E745" s="539"/>
      <c r="F745" s="540"/>
      <c r="G745" s="541">
        <f>SUM(G729:G744)</f>
        <v>0</v>
      </c>
    </row>
    <row r="746" spans="1:7" ht="12.75">
      <c r="A746" s="518" t="s">
        <v>92</v>
      </c>
      <c r="B746" s="519" t="s">
        <v>849</v>
      </c>
      <c r="C746" s="520" t="s">
        <v>850</v>
      </c>
      <c r="D746" s="521"/>
      <c r="E746" s="522"/>
      <c r="F746" s="522"/>
      <c r="G746" s="523"/>
    </row>
    <row r="747" spans="1:7" ht="12.75">
      <c r="A747" s="524">
        <v>129</v>
      </c>
      <c r="B747" s="525" t="s">
        <v>1146</v>
      </c>
      <c r="C747" s="526" t="s">
        <v>1147</v>
      </c>
      <c r="D747" s="527" t="s">
        <v>571</v>
      </c>
      <c r="E747" s="528">
        <v>1</v>
      </c>
      <c r="F747" s="528">
        <f>SUM('SO 02 1 Pol Elektro'!D31)</f>
        <v>0</v>
      </c>
      <c r="G747" s="529">
        <f>E747*F747</f>
        <v>0</v>
      </c>
    </row>
    <row r="748" spans="1:7" ht="12.75">
      <c r="A748" s="524">
        <v>130</v>
      </c>
      <c r="B748" s="525" t="s">
        <v>1148</v>
      </c>
      <c r="C748" s="526" t="s">
        <v>855</v>
      </c>
      <c r="D748" s="527" t="s">
        <v>571</v>
      </c>
      <c r="E748" s="528">
        <v>1</v>
      </c>
      <c r="F748" s="528">
        <f>SUM('SO 02 1 Pol Hrom'!L14)</f>
        <v>0</v>
      </c>
      <c r="G748" s="529">
        <f>E748*F748</f>
        <v>0</v>
      </c>
    </row>
    <row r="749" spans="1:7" ht="12.75">
      <c r="A749" s="535"/>
      <c r="B749" s="536" t="s">
        <v>96</v>
      </c>
      <c r="C749" s="537" t="s">
        <v>851</v>
      </c>
      <c r="D749" s="538"/>
      <c r="E749" s="539"/>
      <c r="F749" s="540"/>
      <c r="G749" s="541">
        <f>SUM(G746:G748)</f>
        <v>0</v>
      </c>
    </row>
    <row r="750" spans="1:7" ht="12.75">
      <c r="A750" s="518" t="s">
        <v>92</v>
      </c>
      <c r="B750" s="519" t="s">
        <v>866</v>
      </c>
      <c r="C750" s="520" t="s">
        <v>867</v>
      </c>
      <c r="D750" s="521"/>
      <c r="E750" s="522"/>
      <c r="F750" s="522"/>
      <c r="G750" s="523"/>
    </row>
    <row r="751" spans="1:7" ht="22.5">
      <c r="A751" s="524">
        <v>131</v>
      </c>
      <c r="B751" s="525" t="s">
        <v>869</v>
      </c>
      <c r="C751" s="526" t="s">
        <v>870</v>
      </c>
      <c r="D751" s="527" t="s">
        <v>106</v>
      </c>
      <c r="E751" s="528">
        <v>0.3925</v>
      </c>
      <c r="F751" s="606"/>
      <c r="G751" s="529">
        <f>E751*F751</f>
        <v>0</v>
      </c>
    </row>
    <row r="752" spans="1:7" ht="12.75">
      <c r="A752" s="530"/>
      <c r="B752" s="531"/>
      <c r="C752" s="719" t="s">
        <v>1149</v>
      </c>
      <c r="D752" s="720"/>
      <c r="E752" s="532">
        <v>0.3925</v>
      </c>
      <c r="F752" s="607"/>
      <c r="G752" s="533"/>
    </row>
    <row r="753" spans="1:7" ht="22.5">
      <c r="A753" s="524">
        <v>132</v>
      </c>
      <c r="B753" s="525" t="s">
        <v>1150</v>
      </c>
      <c r="C753" s="526" t="s">
        <v>1151</v>
      </c>
      <c r="D753" s="527" t="s">
        <v>147</v>
      </c>
      <c r="E753" s="528">
        <v>1</v>
      </c>
      <c r="F753" s="606"/>
      <c r="G753" s="529">
        <f>E753*F753</f>
        <v>0</v>
      </c>
    </row>
    <row r="754" spans="1:7" ht="12.75">
      <c r="A754" s="524">
        <v>133</v>
      </c>
      <c r="B754" s="525" t="s">
        <v>1152</v>
      </c>
      <c r="C754" s="526" t="s">
        <v>1153</v>
      </c>
      <c r="D754" s="527" t="s">
        <v>571</v>
      </c>
      <c r="E754" s="528">
        <v>1</v>
      </c>
      <c r="F754" s="528">
        <f>SUM('SO 02 1 Pol VZT'!F158)</f>
        <v>0</v>
      </c>
      <c r="G754" s="529">
        <f>E754*F754</f>
        <v>0</v>
      </c>
    </row>
    <row r="755" spans="1:7" ht="12.75">
      <c r="A755" s="535"/>
      <c r="B755" s="536" t="s">
        <v>96</v>
      </c>
      <c r="C755" s="537" t="s">
        <v>868</v>
      </c>
      <c r="D755" s="538"/>
      <c r="E755" s="539"/>
      <c r="F755" s="540"/>
      <c r="G755" s="541">
        <f>SUM(G750:G754)</f>
        <v>0</v>
      </c>
    </row>
    <row r="756" spans="1:7" ht="12.75">
      <c r="A756" s="518" t="s">
        <v>92</v>
      </c>
      <c r="B756" s="519" t="s">
        <v>878</v>
      </c>
      <c r="C756" s="520" t="s">
        <v>879</v>
      </c>
      <c r="D756" s="521"/>
      <c r="E756" s="522"/>
      <c r="F756" s="522"/>
      <c r="G756" s="523"/>
    </row>
    <row r="757" spans="1:7" ht="12.75">
      <c r="A757" s="524">
        <v>134</v>
      </c>
      <c r="B757" s="525" t="s">
        <v>881</v>
      </c>
      <c r="C757" s="526" t="s">
        <v>882</v>
      </c>
      <c r="D757" s="527" t="s">
        <v>173</v>
      </c>
      <c r="E757" s="528">
        <v>312.8707232</v>
      </c>
      <c r="F757" s="606"/>
      <c r="G757" s="529">
        <f aca="true" t="shared" si="0" ref="G757:G762">E757*F757</f>
        <v>0</v>
      </c>
    </row>
    <row r="758" spans="1:7" ht="12.75">
      <c r="A758" s="524">
        <v>135</v>
      </c>
      <c r="B758" s="525" t="s">
        <v>883</v>
      </c>
      <c r="C758" s="526" t="s">
        <v>884</v>
      </c>
      <c r="D758" s="527" t="s">
        <v>173</v>
      </c>
      <c r="E758" s="528">
        <v>156.4353616</v>
      </c>
      <c r="F758" s="606"/>
      <c r="G758" s="529">
        <f t="shared" si="0"/>
        <v>0</v>
      </c>
    </row>
    <row r="759" spans="1:7" ht="12.75">
      <c r="A759" s="524">
        <v>136</v>
      </c>
      <c r="B759" s="525" t="s">
        <v>885</v>
      </c>
      <c r="C759" s="526" t="s">
        <v>886</v>
      </c>
      <c r="D759" s="527" t="s">
        <v>173</v>
      </c>
      <c r="E759" s="528">
        <v>625.7414464</v>
      </c>
      <c r="F759" s="606"/>
      <c r="G759" s="529">
        <f t="shared" si="0"/>
        <v>0</v>
      </c>
    </row>
    <row r="760" spans="1:7" ht="12.75">
      <c r="A760" s="524">
        <v>137</v>
      </c>
      <c r="B760" s="525" t="s">
        <v>887</v>
      </c>
      <c r="C760" s="526" t="s">
        <v>888</v>
      </c>
      <c r="D760" s="527" t="s">
        <v>173</v>
      </c>
      <c r="E760" s="528">
        <v>156.4353616</v>
      </c>
      <c r="F760" s="606"/>
      <c r="G760" s="529">
        <f t="shared" si="0"/>
        <v>0</v>
      </c>
    </row>
    <row r="761" spans="1:7" ht="12.75">
      <c r="A761" s="524">
        <v>138</v>
      </c>
      <c r="B761" s="525" t="s">
        <v>889</v>
      </c>
      <c r="C761" s="526" t="s">
        <v>890</v>
      </c>
      <c r="D761" s="527" t="s">
        <v>173</v>
      </c>
      <c r="E761" s="528">
        <v>625.7414464</v>
      </c>
      <c r="F761" s="606"/>
      <c r="G761" s="529">
        <f t="shared" si="0"/>
        <v>0</v>
      </c>
    </row>
    <row r="762" spans="1:7" ht="12.75">
      <c r="A762" s="524">
        <v>139</v>
      </c>
      <c r="B762" s="525" t="s">
        <v>891</v>
      </c>
      <c r="C762" s="526" t="s">
        <v>892</v>
      </c>
      <c r="D762" s="527" t="s">
        <v>173</v>
      </c>
      <c r="E762" s="528">
        <v>156.4353616</v>
      </c>
      <c r="F762" s="606"/>
      <c r="G762" s="529">
        <f t="shared" si="0"/>
        <v>0</v>
      </c>
    </row>
    <row r="763" spans="1:7" ht="12.75">
      <c r="A763" s="535"/>
      <c r="B763" s="536" t="s">
        <v>96</v>
      </c>
      <c r="C763" s="537" t="s">
        <v>880</v>
      </c>
      <c r="D763" s="538"/>
      <c r="E763" s="539"/>
      <c r="F763" s="540"/>
      <c r="G763" s="541">
        <f>SUM(G756:G762)</f>
        <v>0</v>
      </c>
    </row>
    <row r="765" ht="12.75">
      <c r="J765" s="500" t="s">
        <v>1</v>
      </c>
    </row>
  </sheetData>
  <sheetProtection algorithmName="SHA-512" hashValue="vD8EI+S8p0vS8XOYbw7iAwwpU2VAseBIN60cedzbogChwWzrolLxZbzMumftYwGWBuUqqUCfpRurWqN2Udrkfg==" saltValue="XEtwU4XD+75tcbs8h+dTqA==" spinCount="100000" sheet="1" objects="1" scenarios="1"/>
  <mergeCells count="562">
    <mergeCell ref="C11:D11"/>
    <mergeCell ref="C13:D13"/>
    <mergeCell ref="C14:D14"/>
    <mergeCell ref="C15:D15"/>
    <mergeCell ref="C17:D17"/>
    <mergeCell ref="C18:D18"/>
    <mergeCell ref="A1:G1"/>
    <mergeCell ref="A3:B3"/>
    <mergeCell ref="A4:B4"/>
    <mergeCell ref="E4:G4"/>
    <mergeCell ref="C9:D9"/>
    <mergeCell ref="C10:D10"/>
    <mergeCell ref="C27:D27"/>
    <mergeCell ref="C29:D29"/>
    <mergeCell ref="C30:D30"/>
    <mergeCell ref="C31:D31"/>
    <mergeCell ref="C33:D33"/>
    <mergeCell ref="C34:D34"/>
    <mergeCell ref="C19:D19"/>
    <mergeCell ref="C21:D21"/>
    <mergeCell ref="C22:D22"/>
    <mergeCell ref="C23:D23"/>
    <mergeCell ref="C25:D25"/>
    <mergeCell ref="C26:D26"/>
    <mergeCell ref="C42:D42"/>
    <mergeCell ref="C43:D43"/>
    <mergeCell ref="C45:D45"/>
    <mergeCell ref="C46:D46"/>
    <mergeCell ref="C47:D47"/>
    <mergeCell ref="C48:D48"/>
    <mergeCell ref="C35:D35"/>
    <mergeCell ref="C36:D36"/>
    <mergeCell ref="C37:D37"/>
    <mergeCell ref="C39:D39"/>
    <mergeCell ref="C40:D40"/>
    <mergeCell ref="C41:D41"/>
    <mergeCell ref="C57:D57"/>
    <mergeCell ref="C58:D58"/>
    <mergeCell ref="C59:D59"/>
    <mergeCell ref="C60:D60"/>
    <mergeCell ref="C61:D61"/>
    <mergeCell ref="C63:D63"/>
    <mergeCell ref="C49:D49"/>
    <mergeCell ref="C51:D51"/>
    <mergeCell ref="C52:D52"/>
    <mergeCell ref="C53:D53"/>
    <mergeCell ref="C54:D54"/>
    <mergeCell ref="C55:D55"/>
    <mergeCell ref="C71:D71"/>
    <mergeCell ref="C75:D75"/>
    <mergeCell ref="C79:D79"/>
    <mergeCell ref="C81:D81"/>
    <mergeCell ref="C82:D82"/>
    <mergeCell ref="C84:D84"/>
    <mergeCell ref="C64:D64"/>
    <mergeCell ref="C65:D65"/>
    <mergeCell ref="C66:D66"/>
    <mergeCell ref="C67:D67"/>
    <mergeCell ref="C69:D69"/>
    <mergeCell ref="C70:D70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105:D105"/>
    <mergeCell ref="C106:D106"/>
    <mergeCell ref="C107:D107"/>
    <mergeCell ref="C108:D108"/>
    <mergeCell ref="C109:D109"/>
    <mergeCell ref="C110:D110"/>
    <mergeCell ref="C98:D98"/>
    <mergeCell ref="C100:D100"/>
    <mergeCell ref="C101:D101"/>
    <mergeCell ref="C102:D102"/>
    <mergeCell ref="C103:D103"/>
    <mergeCell ref="C104:D104"/>
    <mergeCell ref="C125:D125"/>
    <mergeCell ref="C126:D126"/>
    <mergeCell ref="C127:D127"/>
    <mergeCell ref="C129:D129"/>
    <mergeCell ref="C130:D130"/>
    <mergeCell ref="C131:D131"/>
    <mergeCell ref="C111:D111"/>
    <mergeCell ref="C112:D112"/>
    <mergeCell ref="C113:D113"/>
    <mergeCell ref="C119:D119"/>
    <mergeCell ref="C120:D120"/>
    <mergeCell ref="C121:D121"/>
    <mergeCell ref="C141:D141"/>
    <mergeCell ref="C142:D142"/>
    <mergeCell ref="C143:D143"/>
    <mergeCell ref="C147:D147"/>
    <mergeCell ref="C148:D148"/>
    <mergeCell ref="C149:D149"/>
    <mergeCell ref="C133:D133"/>
    <mergeCell ref="C134:D134"/>
    <mergeCell ref="C135:D135"/>
    <mergeCell ref="C137:D137"/>
    <mergeCell ref="C138:D138"/>
    <mergeCell ref="C139:D139"/>
    <mergeCell ref="C156:D156"/>
    <mergeCell ref="C157:D157"/>
    <mergeCell ref="C158:D158"/>
    <mergeCell ref="C159:D159"/>
    <mergeCell ref="C161:D161"/>
    <mergeCell ref="C162:D162"/>
    <mergeCell ref="C150:D150"/>
    <mergeCell ref="C151:D151"/>
    <mergeCell ref="C152:D152"/>
    <mergeCell ref="C153:D153"/>
    <mergeCell ref="C154:D154"/>
    <mergeCell ref="C155:D155"/>
    <mergeCell ref="C169:D169"/>
    <mergeCell ref="C170:D170"/>
    <mergeCell ref="C171:D171"/>
    <mergeCell ref="C172:D172"/>
    <mergeCell ref="C173:D173"/>
    <mergeCell ref="C175:D175"/>
    <mergeCell ref="C163:D163"/>
    <mergeCell ref="C164:D164"/>
    <mergeCell ref="C165:D165"/>
    <mergeCell ref="C166:D166"/>
    <mergeCell ref="C167:D167"/>
    <mergeCell ref="C168:D168"/>
    <mergeCell ref="C184:D184"/>
    <mergeCell ref="C185:D185"/>
    <mergeCell ref="C186:D186"/>
    <mergeCell ref="C187:D187"/>
    <mergeCell ref="C188:D188"/>
    <mergeCell ref="C189:D189"/>
    <mergeCell ref="C176:D176"/>
    <mergeCell ref="C177:D177"/>
    <mergeCell ref="C178:D178"/>
    <mergeCell ref="C181:D181"/>
    <mergeCell ref="C182:D182"/>
    <mergeCell ref="C183:D183"/>
    <mergeCell ref="C198:D198"/>
    <mergeCell ref="C199:D199"/>
    <mergeCell ref="C202:D202"/>
    <mergeCell ref="C203:D203"/>
    <mergeCell ref="C204:D204"/>
    <mergeCell ref="C205:D205"/>
    <mergeCell ref="C190:D190"/>
    <mergeCell ref="C191:D191"/>
    <mergeCell ref="C192:D192"/>
    <mergeCell ref="C193:D193"/>
    <mergeCell ref="C195:D195"/>
    <mergeCell ref="C196:D196"/>
    <mergeCell ref="C212:D212"/>
    <mergeCell ref="C213:D213"/>
    <mergeCell ref="C214:D214"/>
    <mergeCell ref="C216:D216"/>
    <mergeCell ref="C217:D217"/>
    <mergeCell ref="C218:D218"/>
    <mergeCell ref="C206:D206"/>
    <mergeCell ref="C207:D207"/>
    <mergeCell ref="C208:D208"/>
    <mergeCell ref="C209:D209"/>
    <mergeCell ref="C210:D210"/>
    <mergeCell ref="C211:D211"/>
    <mergeCell ref="C225:D225"/>
    <mergeCell ref="C226:D226"/>
    <mergeCell ref="C227:D227"/>
    <mergeCell ref="C228:D228"/>
    <mergeCell ref="C232:D232"/>
    <mergeCell ref="C233:D233"/>
    <mergeCell ref="C219:D219"/>
    <mergeCell ref="C220:D220"/>
    <mergeCell ref="C221:D221"/>
    <mergeCell ref="C222:D222"/>
    <mergeCell ref="C223:D223"/>
    <mergeCell ref="C224:D224"/>
    <mergeCell ref="C242:D242"/>
    <mergeCell ref="C243:D243"/>
    <mergeCell ref="C245:D245"/>
    <mergeCell ref="C246:D246"/>
    <mergeCell ref="C248:D248"/>
    <mergeCell ref="C249:D249"/>
    <mergeCell ref="C234:D234"/>
    <mergeCell ref="C235:D235"/>
    <mergeCell ref="C237:D237"/>
    <mergeCell ref="C238:D238"/>
    <mergeCell ref="C239:D239"/>
    <mergeCell ref="C240:D240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68:D268"/>
    <mergeCell ref="C269:D269"/>
    <mergeCell ref="C271:D271"/>
    <mergeCell ref="C273:D273"/>
    <mergeCell ref="C274:D274"/>
    <mergeCell ref="C275:D275"/>
    <mergeCell ref="C262:D262"/>
    <mergeCell ref="C263:D263"/>
    <mergeCell ref="C264:D264"/>
    <mergeCell ref="C265:D265"/>
    <mergeCell ref="C266:D266"/>
    <mergeCell ref="C267:D267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8:D278"/>
    <mergeCell ref="C279:D279"/>
    <mergeCell ref="C280:D280"/>
    <mergeCell ref="C281:D281"/>
    <mergeCell ref="C295:D295"/>
    <mergeCell ref="C296:D296"/>
    <mergeCell ref="C298:D298"/>
    <mergeCell ref="C299:D299"/>
    <mergeCell ref="C300:D300"/>
    <mergeCell ref="C301:D301"/>
    <mergeCell ref="C289:D289"/>
    <mergeCell ref="C290:D290"/>
    <mergeCell ref="C291:D291"/>
    <mergeCell ref="C292:D292"/>
    <mergeCell ref="C293:D293"/>
    <mergeCell ref="C294:D294"/>
    <mergeCell ref="C308:D308"/>
    <mergeCell ref="C309:D309"/>
    <mergeCell ref="C311:D311"/>
    <mergeCell ref="C312:D312"/>
    <mergeCell ref="C314:D314"/>
    <mergeCell ref="C315:D315"/>
    <mergeCell ref="C302:D302"/>
    <mergeCell ref="C303:D303"/>
    <mergeCell ref="C304:D304"/>
    <mergeCell ref="C305:D305"/>
    <mergeCell ref="C306:D306"/>
    <mergeCell ref="C307:D307"/>
    <mergeCell ref="C325:D325"/>
    <mergeCell ref="C326:D326"/>
    <mergeCell ref="C327:D327"/>
    <mergeCell ref="C328:D328"/>
    <mergeCell ref="C329:D329"/>
    <mergeCell ref="C330:D330"/>
    <mergeCell ref="C317:D317"/>
    <mergeCell ref="C318:D318"/>
    <mergeCell ref="C320:D320"/>
    <mergeCell ref="C322:D322"/>
    <mergeCell ref="C323:D323"/>
    <mergeCell ref="C324:D324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5:D335"/>
    <mergeCell ref="C336:D336"/>
    <mergeCell ref="C337:D337"/>
    <mergeCell ref="C351:D351"/>
    <mergeCell ref="C352:D352"/>
    <mergeCell ref="C353:D353"/>
    <mergeCell ref="C362:D362"/>
    <mergeCell ref="C363:D363"/>
    <mergeCell ref="C364:D364"/>
    <mergeCell ref="C344:D344"/>
    <mergeCell ref="C345:D345"/>
    <mergeCell ref="C346:D346"/>
    <mergeCell ref="C348:D348"/>
    <mergeCell ref="C349:D349"/>
    <mergeCell ref="C350:D350"/>
    <mergeCell ref="C371:D371"/>
    <mergeCell ref="C372:D372"/>
    <mergeCell ref="C374:D374"/>
    <mergeCell ref="C378:D378"/>
    <mergeCell ref="C379:D379"/>
    <mergeCell ref="C380:D380"/>
    <mergeCell ref="C365:D365"/>
    <mergeCell ref="C366:D366"/>
    <mergeCell ref="C367:D367"/>
    <mergeCell ref="C368:D368"/>
    <mergeCell ref="C369:D369"/>
    <mergeCell ref="C370:D370"/>
    <mergeCell ref="C387:D387"/>
    <mergeCell ref="C391:D391"/>
    <mergeCell ref="C392:D392"/>
    <mergeCell ref="C393:D393"/>
    <mergeCell ref="C394:D394"/>
    <mergeCell ref="C395:D395"/>
    <mergeCell ref="C381:D381"/>
    <mergeCell ref="C382:D382"/>
    <mergeCell ref="C383:D383"/>
    <mergeCell ref="C384:D384"/>
    <mergeCell ref="C385:D385"/>
    <mergeCell ref="C386:D386"/>
    <mergeCell ref="C405:D405"/>
    <mergeCell ref="C406:D406"/>
    <mergeCell ref="C409:D409"/>
    <mergeCell ref="C417:D417"/>
    <mergeCell ref="C421:D421"/>
    <mergeCell ref="C422:D422"/>
    <mergeCell ref="C396:D396"/>
    <mergeCell ref="C398:D398"/>
    <mergeCell ref="C401:D401"/>
    <mergeCell ref="C402:D402"/>
    <mergeCell ref="C403:D403"/>
    <mergeCell ref="C404:D404"/>
    <mergeCell ref="C431:D431"/>
    <mergeCell ref="C432:D432"/>
    <mergeCell ref="C433:D433"/>
    <mergeCell ref="C434:D434"/>
    <mergeCell ref="C435:D435"/>
    <mergeCell ref="C436:D436"/>
    <mergeCell ref="C423:D423"/>
    <mergeCell ref="C424:D424"/>
    <mergeCell ref="C426:D426"/>
    <mergeCell ref="C427:D427"/>
    <mergeCell ref="C428:D428"/>
    <mergeCell ref="C429:D429"/>
    <mergeCell ref="C443:D443"/>
    <mergeCell ref="C447:D447"/>
    <mergeCell ref="C448:D448"/>
    <mergeCell ref="C450:D450"/>
    <mergeCell ref="C451:D451"/>
    <mergeCell ref="C453:D453"/>
    <mergeCell ref="C437:D437"/>
    <mergeCell ref="C438:D438"/>
    <mergeCell ref="C439:D439"/>
    <mergeCell ref="C440:D440"/>
    <mergeCell ref="C441:D441"/>
    <mergeCell ref="C442:D442"/>
    <mergeCell ref="C463:D463"/>
    <mergeCell ref="C465:D465"/>
    <mergeCell ref="C467:D467"/>
    <mergeCell ref="C468:D468"/>
    <mergeCell ref="C470:D470"/>
    <mergeCell ref="C472:D472"/>
    <mergeCell ref="C454:D454"/>
    <mergeCell ref="C456:D456"/>
    <mergeCell ref="C457:D457"/>
    <mergeCell ref="C459:D459"/>
    <mergeCell ref="C460:D460"/>
    <mergeCell ref="C462:D462"/>
    <mergeCell ref="C487:D487"/>
    <mergeCell ref="C488:D488"/>
    <mergeCell ref="C489:D489"/>
    <mergeCell ref="C490:D490"/>
    <mergeCell ref="C491:D491"/>
    <mergeCell ref="C492:D492"/>
    <mergeCell ref="C474:D474"/>
    <mergeCell ref="C475:D475"/>
    <mergeCell ref="C482:D482"/>
    <mergeCell ref="C483:D483"/>
    <mergeCell ref="C484:D484"/>
    <mergeCell ref="C485:D485"/>
    <mergeCell ref="C503:D503"/>
    <mergeCell ref="C504:D504"/>
    <mergeCell ref="C506:D506"/>
    <mergeCell ref="C507:D507"/>
    <mergeCell ref="C508:D508"/>
    <mergeCell ref="C509:D509"/>
    <mergeCell ref="C497:D497"/>
    <mergeCell ref="C498:D498"/>
    <mergeCell ref="C499:D499"/>
    <mergeCell ref="C500:D500"/>
    <mergeCell ref="C501:D501"/>
    <mergeCell ref="C502:D502"/>
    <mergeCell ref="C517:D517"/>
    <mergeCell ref="C518:D518"/>
    <mergeCell ref="C519:D519"/>
    <mergeCell ref="C520:D520"/>
    <mergeCell ref="C521:D521"/>
    <mergeCell ref="C522:D522"/>
    <mergeCell ref="C510:D510"/>
    <mergeCell ref="C511:D511"/>
    <mergeCell ref="C512:D512"/>
    <mergeCell ref="C513:D513"/>
    <mergeCell ref="C515:D515"/>
    <mergeCell ref="C516:D516"/>
    <mergeCell ref="C530:D530"/>
    <mergeCell ref="C531:D531"/>
    <mergeCell ref="C533:D533"/>
    <mergeCell ref="C534:D534"/>
    <mergeCell ref="C536:D536"/>
    <mergeCell ref="C537:D537"/>
    <mergeCell ref="C524:D524"/>
    <mergeCell ref="C525:D525"/>
    <mergeCell ref="C526:D526"/>
    <mergeCell ref="C527:D527"/>
    <mergeCell ref="C528:D528"/>
    <mergeCell ref="C529:D529"/>
    <mergeCell ref="C546:D546"/>
    <mergeCell ref="C547:D547"/>
    <mergeCell ref="C548:D548"/>
    <mergeCell ref="C549:D549"/>
    <mergeCell ref="C552:D552"/>
    <mergeCell ref="C554:D554"/>
    <mergeCell ref="C539:D539"/>
    <mergeCell ref="C540:D540"/>
    <mergeCell ref="C542:D542"/>
    <mergeCell ref="C543:D543"/>
    <mergeCell ref="C544:D544"/>
    <mergeCell ref="C545:D545"/>
    <mergeCell ref="C561:D561"/>
    <mergeCell ref="C562:D562"/>
    <mergeCell ref="C563:D563"/>
    <mergeCell ref="C568:D568"/>
    <mergeCell ref="C569:D569"/>
    <mergeCell ref="C570:D570"/>
    <mergeCell ref="C555:D555"/>
    <mergeCell ref="C556:D556"/>
    <mergeCell ref="C557:D557"/>
    <mergeCell ref="C558:D558"/>
    <mergeCell ref="C559:D559"/>
    <mergeCell ref="C560:D560"/>
    <mergeCell ref="C578:D578"/>
    <mergeCell ref="C579:D579"/>
    <mergeCell ref="C580:D580"/>
    <mergeCell ref="C581:D581"/>
    <mergeCell ref="C582:D582"/>
    <mergeCell ref="C583:D583"/>
    <mergeCell ref="C571:D571"/>
    <mergeCell ref="C572:D572"/>
    <mergeCell ref="C573:D573"/>
    <mergeCell ref="C574:D574"/>
    <mergeCell ref="C575:D575"/>
    <mergeCell ref="C577:D577"/>
    <mergeCell ref="C604:D604"/>
    <mergeCell ref="C605:D605"/>
    <mergeCell ref="C606:D606"/>
    <mergeCell ref="C607:D607"/>
    <mergeCell ref="C609:D609"/>
    <mergeCell ref="C610:D610"/>
    <mergeCell ref="C584:D584"/>
    <mergeCell ref="C594:D594"/>
    <mergeCell ref="C599:D599"/>
    <mergeCell ref="C600:D600"/>
    <mergeCell ref="C602:D602"/>
    <mergeCell ref="C603:D603"/>
    <mergeCell ref="C621:D621"/>
    <mergeCell ref="C622:D622"/>
    <mergeCell ref="C623:D623"/>
    <mergeCell ref="C624:D624"/>
    <mergeCell ref="C625:D625"/>
    <mergeCell ref="C626:D626"/>
    <mergeCell ref="C611:D611"/>
    <mergeCell ref="C612:D612"/>
    <mergeCell ref="C613:D613"/>
    <mergeCell ref="C614:D614"/>
    <mergeCell ref="C619:D619"/>
    <mergeCell ref="C620:D620"/>
    <mergeCell ref="C634:D634"/>
    <mergeCell ref="C635:D635"/>
    <mergeCell ref="C636:D636"/>
    <mergeCell ref="C637:D637"/>
    <mergeCell ref="C638:D638"/>
    <mergeCell ref="C639:D639"/>
    <mergeCell ref="C627:D627"/>
    <mergeCell ref="C628:D628"/>
    <mergeCell ref="C629:D629"/>
    <mergeCell ref="C630:D630"/>
    <mergeCell ref="C632:D632"/>
    <mergeCell ref="C633:D633"/>
    <mergeCell ref="C656:D656"/>
    <mergeCell ref="C657:D657"/>
    <mergeCell ref="C658:D658"/>
    <mergeCell ref="C659:D659"/>
    <mergeCell ref="C660:D660"/>
    <mergeCell ref="C661:D661"/>
    <mergeCell ref="C640:D640"/>
    <mergeCell ref="C641:D641"/>
    <mergeCell ref="C647:D647"/>
    <mergeCell ref="C648:D648"/>
    <mergeCell ref="C654:D654"/>
    <mergeCell ref="C655:D655"/>
    <mergeCell ref="C669:D669"/>
    <mergeCell ref="C670:D670"/>
    <mergeCell ref="C671:D671"/>
    <mergeCell ref="C672:D672"/>
    <mergeCell ref="C673:D673"/>
    <mergeCell ref="C674:D674"/>
    <mergeCell ref="C662:D662"/>
    <mergeCell ref="C663:D663"/>
    <mergeCell ref="C664:D664"/>
    <mergeCell ref="C666:D666"/>
    <mergeCell ref="C667:D667"/>
    <mergeCell ref="C668:D668"/>
    <mergeCell ref="C682:D682"/>
    <mergeCell ref="C683:D683"/>
    <mergeCell ref="C684:D684"/>
    <mergeCell ref="C685:D685"/>
    <mergeCell ref="C686:D686"/>
    <mergeCell ref="C687:D687"/>
    <mergeCell ref="C675:D675"/>
    <mergeCell ref="C676:D676"/>
    <mergeCell ref="C678:D678"/>
    <mergeCell ref="C679:D679"/>
    <mergeCell ref="C680:D680"/>
    <mergeCell ref="C681:D681"/>
    <mergeCell ref="C695:D695"/>
    <mergeCell ref="C696:D696"/>
    <mergeCell ref="C697:D697"/>
    <mergeCell ref="C698:D698"/>
    <mergeCell ref="C699:D699"/>
    <mergeCell ref="C700:D700"/>
    <mergeCell ref="C688:D688"/>
    <mergeCell ref="C689:D689"/>
    <mergeCell ref="C690:D690"/>
    <mergeCell ref="C691:D691"/>
    <mergeCell ref="C692:D692"/>
    <mergeCell ref="C693:D693"/>
    <mergeCell ref="C710:D710"/>
    <mergeCell ref="C711:D711"/>
    <mergeCell ref="C712:D712"/>
    <mergeCell ref="C713:D713"/>
    <mergeCell ref="C714:D714"/>
    <mergeCell ref="C715:D715"/>
    <mergeCell ref="C701:D701"/>
    <mergeCell ref="C702:D702"/>
    <mergeCell ref="C703:D703"/>
    <mergeCell ref="C704:D704"/>
    <mergeCell ref="C705:D705"/>
    <mergeCell ref="C706:D706"/>
    <mergeCell ref="C722:D722"/>
    <mergeCell ref="C726:D726"/>
    <mergeCell ref="C727:D727"/>
    <mergeCell ref="C731:D731"/>
    <mergeCell ref="C732:D732"/>
    <mergeCell ref="C733:D733"/>
    <mergeCell ref="C716:D716"/>
    <mergeCell ref="C717:D717"/>
    <mergeCell ref="C718:D718"/>
    <mergeCell ref="C719:D719"/>
    <mergeCell ref="C720:D720"/>
    <mergeCell ref="C721:D721"/>
    <mergeCell ref="C741:D741"/>
    <mergeCell ref="C743:D743"/>
    <mergeCell ref="C744:D744"/>
    <mergeCell ref="C752:D752"/>
    <mergeCell ref="C734:D734"/>
    <mergeCell ref="C735:D735"/>
    <mergeCell ref="C737:D737"/>
    <mergeCell ref="C738:D738"/>
    <mergeCell ref="C739:D739"/>
    <mergeCell ref="C740:D740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workbookViewId="0" topLeftCell="A17">
      <selection activeCell="D27" sqref="D27:D28"/>
    </sheetView>
  </sheetViews>
  <sheetFormatPr defaultColWidth="9.00390625" defaultRowHeight="12.75"/>
  <cols>
    <col min="1" max="1" width="7.125" style="0" customWidth="1"/>
    <col min="2" max="2" width="40.875" style="0" customWidth="1"/>
    <col min="3" max="3" width="47.75390625" style="0" customWidth="1"/>
    <col min="4" max="4" width="13.125" style="0" customWidth="1"/>
    <col min="7" max="7" width="11.00390625" style="0" customWidth="1"/>
  </cols>
  <sheetData>
    <row r="1" spans="1:3" ht="12.75">
      <c r="A1" t="s">
        <v>2</v>
      </c>
      <c r="B1" t="s">
        <v>2013</v>
      </c>
      <c r="C1" s="1" t="s">
        <v>2014</v>
      </c>
    </row>
    <row r="2" spans="2:3" ht="12.75">
      <c r="B2" t="s">
        <v>2015</v>
      </c>
      <c r="C2" s="4"/>
    </row>
    <row r="8" spans="1:4" ht="15.75">
      <c r="A8" s="730" t="s">
        <v>2016</v>
      </c>
      <c r="B8" s="730"/>
      <c r="C8" s="730"/>
      <c r="D8" s="730"/>
    </row>
    <row r="11" spans="1:4" ht="12.75">
      <c r="A11" s="283" t="s">
        <v>2017</v>
      </c>
      <c r="B11" s="283"/>
      <c r="C11" s="283"/>
      <c r="D11" s="283"/>
    </row>
    <row r="12" spans="1:4" ht="12.75">
      <c r="A12" s="281" t="s">
        <v>2018</v>
      </c>
      <c r="B12" t="s">
        <v>2019</v>
      </c>
      <c r="D12" s="284">
        <f>SUM(G71)</f>
        <v>0</v>
      </c>
    </row>
    <row r="13" spans="1:4" ht="12.75">
      <c r="A13" s="281" t="s">
        <v>2020</v>
      </c>
      <c r="B13" t="s">
        <v>2021</v>
      </c>
      <c r="D13" s="284">
        <f>SUM(G128)</f>
        <v>0</v>
      </c>
    </row>
    <row r="14" spans="1:4" ht="12.75">
      <c r="A14" s="281" t="s">
        <v>2022</v>
      </c>
      <c r="B14" t="s">
        <v>2023</v>
      </c>
      <c r="D14" s="284">
        <f>SUM(G129)</f>
        <v>0</v>
      </c>
    </row>
    <row r="15" spans="1:4" ht="12.75">
      <c r="A15" s="281" t="s">
        <v>2024</v>
      </c>
      <c r="B15" s="1" t="s">
        <v>2025</v>
      </c>
      <c r="D15" s="284">
        <f>(D12+D13+D14)*0.03</f>
        <v>0</v>
      </c>
    </row>
    <row r="16" spans="1:4" ht="12.75">
      <c r="A16" s="281" t="s">
        <v>2026</v>
      </c>
      <c r="B16" t="s">
        <v>2028</v>
      </c>
      <c r="D16" s="284">
        <f>SUM(G141)</f>
        <v>0</v>
      </c>
    </row>
    <row r="17" spans="1:4" ht="12.75">
      <c r="A17" s="281" t="s">
        <v>2027</v>
      </c>
      <c r="B17" t="s">
        <v>2030</v>
      </c>
      <c r="D17" s="610"/>
    </row>
    <row r="18" spans="1:4" ht="12.75">
      <c r="A18" s="281" t="s">
        <v>2029</v>
      </c>
      <c r="B18" t="s">
        <v>2032</v>
      </c>
      <c r="D18" s="284">
        <f>SUM(G158)</f>
        <v>0</v>
      </c>
    </row>
    <row r="19" spans="1:4" ht="12.75">
      <c r="A19" s="285"/>
      <c r="B19" s="283"/>
      <c r="C19" s="283"/>
      <c r="D19" s="286"/>
    </row>
    <row r="20" spans="1:4" ht="12.75">
      <c r="A20" s="287" t="s">
        <v>2033</v>
      </c>
      <c r="B20" s="288" t="s">
        <v>2034</v>
      </c>
      <c r="D20" s="284">
        <f>SUM(D12:D19)</f>
        <v>0</v>
      </c>
    </row>
    <row r="21" ht="12.75">
      <c r="A21" s="281"/>
    </row>
    <row r="22" spans="1:4" ht="12.75">
      <c r="A22" s="285" t="s">
        <v>2031</v>
      </c>
      <c r="B22" s="283" t="s">
        <v>2036</v>
      </c>
      <c r="C22" s="283"/>
      <c r="D22" s="286">
        <f>SUM(G170)</f>
        <v>0</v>
      </c>
    </row>
    <row r="23" ht="12.75">
      <c r="A23" s="281"/>
    </row>
    <row r="24" spans="1:4" ht="12.75">
      <c r="A24" s="281" t="s">
        <v>2037</v>
      </c>
      <c r="B24" t="s">
        <v>2038</v>
      </c>
      <c r="D24" s="284">
        <f>D20+D22</f>
        <v>0</v>
      </c>
    </row>
    <row r="25" ht="12.75">
      <c r="A25" s="281"/>
    </row>
    <row r="26" spans="1:4" ht="12.75">
      <c r="A26" s="281"/>
      <c r="D26" s="284"/>
    </row>
    <row r="27" spans="1:4" ht="12.75">
      <c r="A27" s="281" t="s">
        <v>2171</v>
      </c>
      <c r="B27" t="s">
        <v>2039</v>
      </c>
      <c r="D27" s="610"/>
    </row>
    <row r="28" spans="1:4" ht="12.75">
      <c r="A28" s="281" t="s">
        <v>2035</v>
      </c>
      <c r="B28" t="s">
        <v>2041</v>
      </c>
      <c r="D28" s="610"/>
    </row>
    <row r="29" spans="1:4" ht="12.75">
      <c r="A29" s="285"/>
      <c r="B29" s="283"/>
      <c r="C29" s="283"/>
      <c r="D29" s="286"/>
    </row>
    <row r="30" ht="12.75">
      <c r="D30" s="284"/>
    </row>
    <row r="31" spans="1:4" ht="12.75">
      <c r="A31" t="s">
        <v>2042</v>
      </c>
      <c r="D31" s="284">
        <f>D24+SUM(D26:D29)</f>
        <v>0</v>
      </c>
    </row>
    <row r="37" ht="12.75">
      <c r="B37" t="s">
        <v>2043</v>
      </c>
    </row>
    <row r="39" spans="1:7" ht="12.75">
      <c r="A39" s="285" t="s">
        <v>2044</v>
      </c>
      <c r="B39" s="283" t="s">
        <v>2045</v>
      </c>
      <c r="C39" s="283" t="s">
        <v>2046</v>
      </c>
      <c r="D39" s="285" t="s">
        <v>2047</v>
      </c>
      <c r="E39" s="289" t="s">
        <v>2048</v>
      </c>
      <c r="F39" s="289" t="s">
        <v>2049</v>
      </c>
      <c r="G39" s="289" t="s">
        <v>2050</v>
      </c>
    </row>
    <row r="40" spans="1:7" ht="12.75">
      <c r="A40" s="281">
        <v>1</v>
      </c>
      <c r="B40" s="282">
        <v>210014022</v>
      </c>
      <c r="C40" t="s">
        <v>2051</v>
      </c>
      <c r="D40" s="281" t="s">
        <v>95</v>
      </c>
      <c r="E40" s="290">
        <v>150</v>
      </c>
      <c r="F40" s="610"/>
      <c r="G40" s="284">
        <f aca="true" t="shared" si="0" ref="G40:G61">E40*F40</f>
        <v>0</v>
      </c>
    </row>
    <row r="41" spans="1:7" ht="12.75">
      <c r="A41" s="281">
        <v>2</v>
      </c>
      <c r="B41" s="282">
        <v>210014024</v>
      </c>
      <c r="C41" t="s">
        <v>2052</v>
      </c>
      <c r="D41" s="281" t="s">
        <v>95</v>
      </c>
      <c r="E41" s="290">
        <v>150</v>
      </c>
      <c r="F41" s="610"/>
      <c r="G41" s="284">
        <f t="shared" si="0"/>
        <v>0</v>
      </c>
    </row>
    <row r="42" spans="1:7" ht="12.75">
      <c r="A42" s="281">
        <v>3</v>
      </c>
      <c r="B42" s="282">
        <v>210014100</v>
      </c>
      <c r="C42" t="s">
        <v>2053</v>
      </c>
      <c r="D42" s="281" t="s">
        <v>95</v>
      </c>
      <c r="E42" s="290">
        <v>50</v>
      </c>
      <c r="F42" s="610"/>
      <c r="G42" s="284">
        <f t="shared" si="0"/>
        <v>0</v>
      </c>
    </row>
    <row r="43" spans="1:7" ht="12.75">
      <c r="A43" s="281">
        <v>4</v>
      </c>
      <c r="B43" s="282">
        <v>210014181</v>
      </c>
      <c r="C43" t="s">
        <v>2054</v>
      </c>
      <c r="D43" s="281" t="s">
        <v>95</v>
      </c>
      <c r="E43" s="290">
        <v>44</v>
      </c>
      <c r="F43" s="610"/>
      <c r="G43" s="284">
        <f t="shared" si="0"/>
        <v>0</v>
      </c>
    </row>
    <row r="44" spans="1:7" ht="12.75">
      <c r="A44" s="281">
        <v>5</v>
      </c>
      <c r="B44" s="282">
        <v>210015000</v>
      </c>
      <c r="C44" t="s">
        <v>2055</v>
      </c>
      <c r="D44" s="281" t="s">
        <v>95</v>
      </c>
      <c r="E44" s="290">
        <v>3</v>
      </c>
      <c r="F44" s="610"/>
      <c r="G44" s="284">
        <f t="shared" si="0"/>
        <v>0</v>
      </c>
    </row>
    <row r="45" spans="1:7" ht="12.75">
      <c r="A45" s="281">
        <v>6</v>
      </c>
      <c r="B45" s="282">
        <v>210015020</v>
      </c>
      <c r="C45" t="s">
        <v>2056</v>
      </c>
      <c r="D45" s="281" t="s">
        <v>95</v>
      </c>
      <c r="E45" s="290">
        <v>50</v>
      </c>
      <c r="F45" s="610"/>
      <c r="G45" s="284">
        <f t="shared" si="0"/>
        <v>0</v>
      </c>
    </row>
    <row r="46" spans="1:7" ht="12.75">
      <c r="A46" s="281">
        <v>7</v>
      </c>
      <c r="B46" s="282">
        <v>210015021</v>
      </c>
      <c r="C46" t="s">
        <v>2057</v>
      </c>
      <c r="D46" s="281" t="s">
        <v>95</v>
      </c>
      <c r="E46" s="290">
        <v>100</v>
      </c>
      <c r="F46" s="610"/>
      <c r="G46" s="284">
        <f t="shared" si="0"/>
        <v>0</v>
      </c>
    </row>
    <row r="47" spans="1:7" ht="12.75">
      <c r="A47" s="281">
        <v>8</v>
      </c>
      <c r="B47" s="282">
        <v>210015035</v>
      </c>
      <c r="C47" s="302" t="s">
        <v>2058</v>
      </c>
      <c r="D47" s="281" t="s">
        <v>95</v>
      </c>
      <c r="E47" s="290">
        <v>1500</v>
      </c>
      <c r="F47" s="610"/>
      <c r="G47" s="284">
        <f t="shared" si="0"/>
        <v>0</v>
      </c>
    </row>
    <row r="48" spans="1:7" ht="12.75">
      <c r="A48" s="281">
        <v>9</v>
      </c>
      <c r="B48" s="282">
        <v>210040223</v>
      </c>
      <c r="C48" t="s">
        <v>2059</v>
      </c>
      <c r="D48" s="281" t="s">
        <v>95</v>
      </c>
      <c r="E48" s="290">
        <v>1</v>
      </c>
      <c r="F48" s="610"/>
      <c r="G48" s="284">
        <f t="shared" si="0"/>
        <v>0</v>
      </c>
    </row>
    <row r="49" spans="1:7" ht="12.75">
      <c r="A49" s="281">
        <v>10</v>
      </c>
      <c r="B49" s="282">
        <v>210086550</v>
      </c>
      <c r="C49" t="s">
        <v>2060</v>
      </c>
      <c r="D49" s="281" t="s">
        <v>166</v>
      </c>
      <c r="E49" s="290">
        <v>520</v>
      </c>
      <c r="F49" s="610"/>
      <c r="G49" s="284">
        <f t="shared" si="0"/>
        <v>0</v>
      </c>
    </row>
    <row r="50" spans="1:7" ht="12.75">
      <c r="A50" s="281">
        <v>11</v>
      </c>
      <c r="B50" s="282">
        <v>210086551</v>
      </c>
      <c r="C50" t="s">
        <v>2061</v>
      </c>
      <c r="D50" s="281" t="s">
        <v>166</v>
      </c>
      <c r="E50" s="290">
        <v>1090</v>
      </c>
      <c r="F50" s="610"/>
      <c r="G50" s="284">
        <f t="shared" si="0"/>
        <v>0</v>
      </c>
    </row>
    <row r="51" spans="1:7" ht="12.75">
      <c r="A51" s="281">
        <v>12</v>
      </c>
      <c r="B51" s="282">
        <v>210086554</v>
      </c>
      <c r="C51" t="s">
        <v>2062</v>
      </c>
      <c r="D51" s="281" t="s">
        <v>166</v>
      </c>
      <c r="E51" s="290">
        <v>100</v>
      </c>
      <c r="F51" s="610"/>
      <c r="G51" s="284">
        <f t="shared" si="0"/>
        <v>0</v>
      </c>
    </row>
    <row r="52" spans="1:7" ht="12.75">
      <c r="A52" s="281">
        <v>13</v>
      </c>
      <c r="B52" s="282">
        <v>210086579</v>
      </c>
      <c r="C52" t="s">
        <v>2063</v>
      </c>
      <c r="D52" s="281" t="s">
        <v>166</v>
      </c>
      <c r="E52" s="290">
        <v>100</v>
      </c>
      <c r="F52" s="610"/>
      <c r="G52" s="284">
        <f>E52*F52</f>
        <v>0</v>
      </c>
    </row>
    <row r="53" spans="1:7" ht="12.75">
      <c r="A53" s="281">
        <v>14</v>
      </c>
      <c r="B53" s="282">
        <v>210086580</v>
      </c>
      <c r="C53" t="s">
        <v>2064</v>
      </c>
      <c r="D53" s="281" t="s">
        <v>166</v>
      </c>
      <c r="E53" s="290">
        <v>80</v>
      </c>
      <c r="F53" s="610"/>
      <c r="G53" s="284">
        <f t="shared" si="0"/>
        <v>0</v>
      </c>
    </row>
    <row r="54" spans="1:7" ht="12.75">
      <c r="A54" s="281">
        <v>15</v>
      </c>
      <c r="B54" s="282">
        <v>210086590</v>
      </c>
      <c r="C54" t="s">
        <v>2065</v>
      </c>
      <c r="D54" s="281" t="s">
        <v>166</v>
      </c>
      <c r="E54" s="290">
        <v>650</v>
      </c>
      <c r="F54" s="610"/>
      <c r="G54" s="284">
        <f t="shared" si="0"/>
        <v>0</v>
      </c>
    </row>
    <row r="55" spans="1:7" ht="25.5">
      <c r="A55" s="281">
        <v>16</v>
      </c>
      <c r="B55" s="282">
        <v>210101000</v>
      </c>
      <c r="C55" s="302" t="s">
        <v>2066</v>
      </c>
      <c r="D55" s="281" t="s">
        <v>95</v>
      </c>
      <c r="E55" s="290">
        <v>350</v>
      </c>
      <c r="F55" s="610"/>
      <c r="G55" s="284">
        <f t="shared" si="0"/>
        <v>0</v>
      </c>
    </row>
    <row r="56" spans="1:7" ht="12.75">
      <c r="A56" s="281">
        <v>17</v>
      </c>
      <c r="B56" s="282">
        <v>210101003</v>
      </c>
      <c r="C56" t="s">
        <v>2067</v>
      </c>
      <c r="D56" s="281" t="s">
        <v>95</v>
      </c>
      <c r="E56" s="290">
        <v>10</v>
      </c>
      <c r="F56" s="610"/>
      <c r="G56" s="284">
        <f t="shared" si="0"/>
        <v>0</v>
      </c>
    </row>
    <row r="57" spans="1:7" ht="12.75">
      <c r="A57" s="281">
        <v>18</v>
      </c>
      <c r="B57" s="282">
        <v>210111069</v>
      </c>
      <c r="C57" s="302" t="s">
        <v>2068</v>
      </c>
      <c r="D57" s="281" t="s">
        <v>95</v>
      </c>
      <c r="E57" s="290">
        <v>27</v>
      </c>
      <c r="F57" s="610"/>
      <c r="G57" s="284">
        <f>E57*F57</f>
        <v>0</v>
      </c>
    </row>
    <row r="58" spans="1:7" ht="12.75">
      <c r="A58" s="281">
        <v>19</v>
      </c>
      <c r="B58" s="282">
        <v>210111070</v>
      </c>
      <c r="C58" t="s">
        <v>2069</v>
      </c>
      <c r="D58" s="281" t="s">
        <v>95</v>
      </c>
      <c r="E58" s="290">
        <v>35</v>
      </c>
      <c r="F58" s="610"/>
      <c r="G58" s="284">
        <f t="shared" si="0"/>
        <v>0</v>
      </c>
    </row>
    <row r="59" spans="1:7" ht="12.75">
      <c r="A59" s="281">
        <v>18</v>
      </c>
      <c r="B59" s="282">
        <v>210111072</v>
      </c>
      <c r="C59" t="s">
        <v>2070</v>
      </c>
      <c r="D59" s="281" t="s">
        <v>95</v>
      </c>
      <c r="E59" s="290">
        <v>11</v>
      </c>
      <c r="F59" s="610"/>
      <c r="G59" s="284">
        <f t="shared" si="0"/>
        <v>0</v>
      </c>
    </row>
    <row r="60" spans="1:7" ht="12.75">
      <c r="A60" s="281">
        <v>19</v>
      </c>
      <c r="B60" s="282">
        <v>210111073</v>
      </c>
      <c r="C60" t="s">
        <v>2071</v>
      </c>
      <c r="D60" s="281" t="s">
        <v>95</v>
      </c>
      <c r="E60" s="290">
        <v>4</v>
      </c>
      <c r="F60" s="610"/>
      <c r="G60" s="284">
        <f t="shared" si="0"/>
        <v>0</v>
      </c>
    </row>
    <row r="61" spans="1:7" ht="12.75">
      <c r="A61" s="281">
        <v>20</v>
      </c>
      <c r="B61" s="282">
        <v>210201012</v>
      </c>
      <c r="C61" t="s">
        <v>2072</v>
      </c>
      <c r="D61" s="281" t="s">
        <v>95</v>
      </c>
      <c r="E61" s="290">
        <v>23</v>
      </c>
      <c r="F61" s="610"/>
      <c r="G61" s="284">
        <f t="shared" si="0"/>
        <v>0</v>
      </c>
    </row>
    <row r="62" spans="1:7" ht="12.75">
      <c r="A62" s="281">
        <v>21</v>
      </c>
      <c r="B62" s="282">
        <v>210202025</v>
      </c>
      <c r="C62" t="s">
        <v>2073</v>
      </c>
      <c r="D62" s="281" t="s">
        <v>95</v>
      </c>
      <c r="E62" s="290">
        <v>128</v>
      </c>
      <c r="F62" s="610"/>
      <c r="G62" s="284">
        <f>E62*F62</f>
        <v>0</v>
      </c>
    </row>
    <row r="63" spans="1:7" ht="12.75">
      <c r="A63" s="281">
        <v>22</v>
      </c>
      <c r="B63" s="282">
        <v>210202025</v>
      </c>
      <c r="C63" t="s">
        <v>2074</v>
      </c>
      <c r="D63" s="281" t="s">
        <v>95</v>
      </c>
      <c r="E63" s="290">
        <v>53</v>
      </c>
      <c r="F63" s="610"/>
      <c r="G63" s="284">
        <f>E63*F63</f>
        <v>0</v>
      </c>
    </row>
    <row r="64" spans="1:7" ht="25.5">
      <c r="A64" s="281">
        <v>23</v>
      </c>
      <c r="B64" s="282">
        <v>210202025</v>
      </c>
      <c r="C64" s="302" t="s">
        <v>2075</v>
      </c>
      <c r="D64" s="281" t="s">
        <v>95</v>
      </c>
      <c r="E64" s="290">
        <v>24</v>
      </c>
      <c r="F64" s="610"/>
      <c r="G64" s="284">
        <f>E64*F64</f>
        <v>0</v>
      </c>
    </row>
    <row r="65" spans="1:7" ht="12.75">
      <c r="A65" s="281">
        <v>24</v>
      </c>
      <c r="B65" s="282">
        <v>210202091</v>
      </c>
      <c r="C65" t="s">
        <v>2076</v>
      </c>
      <c r="D65" s="281" t="s">
        <v>95</v>
      </c>
      <c r="E65" s="290">
        <v>4</v>
      </c>
      <c r="F65" s="610"/>
      <c r="G65" s="284">
        <f aca="true" t="shared" si="1" ref="G65:G70">E65*F65</f>
        <v>0</v>
      </c>
    </row>
    <row r="66" spans="1:7" ht="12.75">
      <c r="A66" s="281">
        <v>25</v>
      </c>
      <c r="B66" s="282">
        <v>210223101</v>
      </c>
      <c r="C66" t="s">
        <v>2077</v>
      </c>
      <c r="D66" s="281" t="s">
        <v>166</v>
      </c>
      <c r="E66" s="290">
        <v>50</v>
      </c>
      <c r="F66" s="610"/>
      <c r="G66" s="284">
        <f t="shared" si="1"/>
        <v>0</v>
      </c>
    </row>
    <row r="67" spans="1:7" ht="12.75">
      <c r="A67" s="281">
        <v>26</v>
      </c>
      <c r="B67" s="282">
        <v>210292090</v>
      </c>
      <c r="C67" t="s">
        <v>2078</v>
      </c>
      <c r="D67" s="281" t="s">
        <v>95</v>
      </c>
      <c r="E67" s="290">
        <v>3</v>
      </c>
      <c r="F67" s="610"/>
      <c r="G67" s="284">
        <f t="shared" si="1"/>
        <v>0</v>
      </c>
    </row>
    <row r="68" spans="1:7" ht="12.75">
      <c r="A68" s="285">
        <v>27</v>
      </c>
      <c r="B68" s="291">
        <v>210292097</v>
      </c>
      <c r="C68" s="283" t="s">
        <v>2079</v>
      </c>
      <c r="D68" s="285" t="s">
        <v>95</v>
      </c>
      <c r="E68" s="292">
        <v>200</v>
      </c>
      <c r="F68" s="611"/>
      <c r="G68" s="286">
        <f t="shared" si="1"/>
        <v>0</v>
      </c>
    </row>
    <row r="69" spans="1:7" ht="12.75">
      <c r="A69" s="285">
        <v>28</v>
      </c>
      <c r="B69" s="291">
        <v>210292098</v>
      </c>
      <c r="C69" s="283" t="s">
        <v>2080</v>
      </c>
      <c r="D69" s="285" t="s">
        <v>95</v>
      </c>
      <c r="E69" s="292">
        <v>75</v>
      </c>
      <c r="F69" s="611"/>
      <c r="G69" s="286">
        <f>E69*F69</f>
        <v>0</v>
      </c>
    </row>
    <row r="70" spans="1:7" ht="12.75">
      <c r="A70" s="285">
        <v>29</v>
      </c>
      <c r="B70" s="291">
        <v>210292099</v>
      </c>
      <c r="C70" s="283" t="s">
        <v>2081</v>
      </c>
      <c r="D70" s="285" t="s">
        <v>95</v>
      </c>
      <c r="E70" s="292">
        <v>44</v>
      </c>
      <c r="F70" s="611"/>
      <c r="G70" s="286">
        <f t="shared" si="1"/>
        <v>0</v>
      </c>
    </row>
    <row r="71" spans="4:7" ht="12.75">
      <c r="D71" s="281"/>
      <c r="F71" s="284" t="s">
        <v>2082</v>
      </c>
      <c r="G71" s="293">
        <f>SUM(G40:G70)</f>
        <v>0</v>
      </c>
    </row>
    <row r="72" ht="12.75">
      <c r="D72" s="281"/>
    </row>
    <row r="73" ht="12.75">
      <c r="D73" s="281"/>
    </row>
    <row r="74" ht="12.75">
      <c r="D74" s="281"/>
    </row>
    <row r="75" spans="2:4" ht="12.75">
      <c r="B75" t="s">
        <v>2083</v>
      </c>
      <c r="D75" s="281"/>
    </row>
    <row r="76" ht="12.75">
      <c r="D76" s="281"/>
    </row>
    <row r="77" spans="1:7" ht="12.75">
      <c r="A77" s="285" t="s">
        <v>2044</v>
      </c>
      <c r="B77" s="283" t="s">
        <v>2045</v>
      </c>
      <c r="C77" s="283" t="s">
        <v>2046</v>
      </c>
      <c r="D77" s="285" t="s">
        <v>2047</v>
      </c>
      <c r="E77" s="289" t="s">
        <v>2048</v>
      </c>
      <c r="F77" s="289" t="s">
        <v>2049</v>
      </c>
      <c r="G77" s="289" t="s">
        <v>2050</v>
      </c>
    </row>
    <row r="78" spans="1:7" ht="12.75">
      <c r="A78" s="281">
        <v>1</v>
      </c>
      <c r="B78" s="294" t="s">
        <v>2084</v>
      </c>
      <c r="C78" t="s">
        <v>2085</v>
      </c>
      <c r="D78" s="281" t="s">
        <v>95</v>
      </c>
      <c r="E78" s="290">
        <v>150</v>
      </c>
      <c r="F78" s="610"/>
      <c r="G78" s="284">
        <f aca="true" t="shared" si="2" ref="G78:G121">E78*F78</f>
        <v>0</v>
      </c>
    </row>
    <row r="79" spans="1:7" ht="12.75">
      <c r="A79" s="281">
        <v>2</v>
      </c>
      <c r="B79" s="294" t="s">
        <v>2086</v>
      </c>
      <c r="C79" t="s">
        <v>2087</v>
      </c>
      <c r="D79" s="281" t="s">
        <v>768</v>
      </c>
      <c r="E79" s="290">
        <v>150</v>
      </c>
      <c r="F79" s="610"/>
      <c r="G79" s="284">
        <f t="shared" si="2"/>
        <v>0</v>
      </c>
    </row>
    <row r="80" spans="1:7" ht="12.75">
      <c r="A80" s="281">
        <v>3</v>
      </c>
      <c r="B80" s="294" t="s">
        <v>2088</v>
      </c>
      <c r="C80" t="s">
        <v>2089</v>
      </c>
      <c r="D80" s="281" t="s">
        <v>95</v>
      </c>
      <c r="E80" s="290">
        <v>150</v>
      </c>
      <c r="F80" s="610"/>
      <c r="G80" s="284">
        <f t="shared" si="2"/>
        <v>0</v>
      </c>
    </row>
    <row r="81" spans="1:7" ht="12.75">
      <c r="A81" s="281">
        <v>4</v>
      </c>
      <c r="B81" s="294" t="s">
        <v>2086</v>
      </c>
      <c r="C81" t="s">
        <v>2087</v>
      </c>
      <c r="D81" s="281" t="s">
        <v>768</v>
      </c>
      <c r="E81" s="290">
        <v>150</v>
      </c>
      <c r="F81" s="610"/>
      <c r="G81" s="284">
        <f t="shared" si="2"/>
        <v>0</v>
      </c>
    </row>
    <row r="82" spans="1:7" ht="12.75">
      <c r="A82" s="281">
        <v>5</v>
      </c>
      <c r="B82" s="294" t="s">
        <v>2090</v>
      </c>
      <c r="C82" t="s">
        <v>2091</v>
      </c>
      <c r="D82" s="281" t="s">
        <v>95</v>
      </c>
      <c r="E82" s="290">
        <v>50</v>
      </c>
      <c r="F82" s="610"/>
      <c r="G82" s="284">
        <f t="shared" si="2"/>
        <v>0</v>
      </c>
    </row>
    <row r="83" spans="1:7" ht="12.75">
      <c r="A83" s="281">
        <v>6</v>
      </c>
      <c r="B83" s="294" t="s">
        <v>2092</v>
      </c>
      <c r="C83" t="s">
        <v>2093</v>
      </c>
      <c r="D83" s="281" t="s">
        <v>95</v>
      </c>
      <c r="E83" s="290">
        <v>1500</v>
      </c>
      <c r="F83" s="610"/>
      <c r="G83" s="284">
        <f t="shared" si="2"/>
        <v>0</v>
      </c>
    </row>
    <row r="84" spans="1:7" ht="12.75">
      <c r="A84" s="281">
        <v>7</v>
      </c>
      <c r="B84" s="294" t="s">
        <v>2094</v>
      </c>
      <c r="C84" t="s">
        <v>2095</v>
      </c>
      <c r="D84" s="281" t="s">
        <v>166</v>
      </c>
      <c r="E84" s="290">
        <v>520</v>
      </c>
      <c r="F84" s="610"/>
      <c r="G84" s="284">
        <f t="shared" si="2"/>
        <v>0</v>
      </c>
    </row>
    <row r="85" spans="1:7" ht="12.75">
      <c r="A85" s="281">
        <v>8</v>
      </c>
      <c r="B85" s="294" t="s">
        <v>2096</v>
      </c>
      <c r="C85" t="s">
        <v>2097</v>
      </c>
      <c r="D85" s="281" t="s">
        <v>166</v>
      </c>
      <c r="E85" s="290">
        <v>1090</v>
      </c>
      <c r="F85" s="610"/>
      <c r="G85" s="284">
        <f t="shared" si="2"/>
        <v>0</v>
      </c>
    </row>
    <row r="86" spans="1:7" ht="12.75">
      <c r="A86" s="281">
        <v>9</v>
      </c>
      <c r="B86" s="294" t="s">
        <v>2098</v>
      </c>
      <c r="C86" t="s">
        <v>2099</v>
      </c>
      <c r="D86" s="281" t="s">
        <v>166</v>
      </c>
      <c r="E86" s="290">
        <v>100</v>
      </c>
      <c r="F86" s="610"/>
      <c r="G86" s="284">
        <f t="shared" si="2"/>
        <v>0</v>
      </c>
    </row>
    <row r="87" spans="1:7" ht="12.75">
      <c r="A87" s="281">
        <v>10</v>
      </c>
      <c r="B87" s="294" t="s">
        <v>2100</v>
      </c>
      <c r="C87" t="s">
        <v>2101</v>
      </c>
      <c r="D87" s="281" t="s">
        <v>166</v>
      </c>
      <c r="E87" s="290">
        <v>100</v>
      </c>
      <c r="F87" s="610"/>
      <c r="G87" s="284">
        <f t="shared" si="2"/>
        <v>0</v>
      </c>
    </row>
    <row r="88" spans="1:7" ht="12.75">
      <c r="A88" s="281">
        <v>11</v>
      </c>
      <c r="B88" s="294" t="s">
        <v>2102</v>
      </c>
      <c r="C88" t="s">
        <v>2103</v>
      </c>
      <c r="D88" s="281" t="s">
        <v>166</v>
      </c>
      <c r="E88" s="290">
        <v>80</v>
      </c>
      <c r="F88" s="610"/>
      <c r="G88" s="284">
        <f t="shared" si="2"/>
        <v>0</v>
      </c>
    </row>
    <row r="89" spans="1:7" ht="12.75">
      <c r="A89" s="281">
        <v>12</v>
      </c>
      <c r="B89" s="294" t="s">
        <v>2104</v>
      </c>
      <c r="C89" t="s">
        <v>2105</v>
      </c>
      <c r="D89" s="281" t="s">
        <v>166</v>
      </c>
      <c r="E89" s="290">
        <v>650</v>
      </c>
      <c r="F89" s="610"/>
      <c r="G89" s="284">
        <f t="shared" si="2"/>
        <v>0</v>
      </c>
    </row>
    <row r="90" spans="1:7" ht="12.75">
      <c r="A90" s="281">
        <v>13</v>
      </c>
      <c r="B90" s="294" t="s">
        <v>2106</v>
      </c>
      <c r="C90" t="s">
        <v>2107</v>
      </c>
      <c r="D90" s="281" t="s">
        <v>95</v>
      </c>
      <c r="E90" s="290">
        <v>27</v>
      </c>
      <c r="F90" s="610"/>
      <c r="G90" s="284">
        <f t="shared" si="2"/>
        <v>0</v>
      </c>
    </row>
    <row r="91" spans="1:7" ht="12.75">
      <c r="A91" s="281">
        <v>14</v>
      </c>
      <c r="B91" s="294" t="s">
        <v>2108</v>
      </c>
      <c r="C91" t="s">
        <v>2109</v>
      </c>
      <c r="D91" s="281" t="s">
        <v>95</v>
      </c>
      <c r="E91" s="290">
        <v>27</v>
      </c>
      <c r="F91" s="610"/>
      <c r="G91" s="284">
        <f t="shared" si="2"/>
        <v>0</v>
      </c>
    </row>
    <row r="92" spans="1:7" ht="12.75">
      <c r="A92" s="281">
        <v>15</v>
      </c>
      <c r="B92" s="294" t="s">
        <v>2110</v>
      </c>
      <c r="C92" t="s">
        <v>2111</v>
      </c>
      <c r="D92" s="281" t="s">
        <v>95</v>
      </c>
      <c r="E92" s="290">
        <v>27</v>
      </c>
      <c r="F92" s="610"/>
      <c r="G92" s="284">
        <f t="shared" si="2"/>
        <v>0</v>
      </c>
    </row>
    <row r="93" spans="1:7" ht="12.75">
      <c r="A93" s="281">
        <v>16</v>
      </c>
      <c r="B93" s="294" t="s">
        <v>2112</v>
      </c>
      <c r="C93" t="s">
        <v>2113</v>
      </c>
      <c r="D93" s="281" t="s">
        <v>95</v>
      </c>
      <c r="E93" s="290">
        <v>35</v>
      </c>
      <c r="F93" s="610"/>
      <c r="G93" s="284">
        <f t="shared" si="2"/>
        <v>0</v>
      </c>
    </row>
    <row r="94" spans="1:7" ht="12.75">
      <c r="A94" s="281">
        <v>17</v>
      </c>
      <c r="B94" s="294" t="s">
        <v>2108</v>
      </c>
      <c r="C94" t="s">
        <v>2109</v>
      </c>
      <c r="D94" s="281" t="s">
        <v>95</v>
      </c>
      <c r="E94" s="290">
        <v>35</v>
      </c>
      <c r="F94" s="610"/>
      <c r="G94" s="284">
        <f t="shared" si="2"/>
        <v>0</v>
      </c>
    </row>
    <row r="95" spans="1:7" ht="12.75">
      <c r="A95" s="281">
        <v>18</v>
      </c>
      <c r="B95" s="294" t="s">
        <v>2110</v>
      </c>
      <c r="C95" t="s">
        <v>2111</v>
      </c>
      <c r="D95" s="281" t="s">
        <v>95</v>
      </c>
      <c r="E95" s="290">
        <v>35</v>
      </c>
      <c r="F95" s="610"/>
      <c r="G95" s="284">
        <f t="shared" si="2"/>
        <v>0</v>
      </c>
    </row>
    <row r="96" spans="1:7" ht="12.75">
      <c r="A96" s="281">
        <v>19</v>
      </c>
      <c r="B96" s="294" t="s">
        <v>2114</v>
      </c>
      <c r="C96" t="s">
        <v>2115</v>
      </c>
      <c r="D96" s="281" t="s">
        <v>95</v>
      </c>
      <c r="E96" s="290">
        <v>11</v>
      </c>
      <c r="F96" s="610"/>
      <c r="G96" s="284">
        <f t="shared" si="2"/>
        <v>0</v>
      </c>
    </row>
    <row r="97" spans="1:7" ht="12.75">
      <c r="A97" s="281">
        <v>20</v>
      </c>
      <c r="B97" s="294" t="s">
        <v>2116</v>
      </c>
      <c r="C97" t="s">
        <v>2117</v>
      </c>
      <c r="D97" s="281" t="s">
        <v>95</v>
      </c>
      <c r="E97" s="290">
        <v>11</v>
      </c>
      <c r="F97" s="610"/>
      <c r="G97" s="284">
        <f t="shared" si="2"/>
        <v>0</v>
      </c>
    </row>
    <row r="98" spans="1:7" ht="12.75">
      <c r="A98" s="281">
        <v>21</v>
      </c>
      <c r="B98" s="294" t="s">
        <v>2110</v>
      </c>
      <c r="C98" t="s">
        <v>2111</v>
      </c>
      <c r="D98" s="281" t="s">
        <v>95</v>
      </c>
      <c r="E98" s="290">
        <v>11</v>
      </c>
      <c r="F98" s="610"/>
      <c r="G98" s="284">
        <f t="shared" si="2"/>
        <v>0</v>
      </c>
    </row>
    <row r="99" spans="1:7" ht="12.75">
      <c r="A99" s="281">
        <v>22</v>
      </c>
      <c r="B99" s="294" t="s">
        <v>2118</v>
      </c>
      <c r="C99" t="s">
        <v>2119</v>
      </c>
      <c r="D99" s="281" t="s">
        <v>95</v>
      </c>
      <c r="E99" s="290">
        <v>4</v>
      </c>
      <c r="F99" s="610"/>
      <c r="G99" s="284">
        <f t="shared" si="2"/>
        <v>0</v>
      </c>
    </row>
    <row r="100" spans="1:7" ht="12.75">
      <c r="A100" s="281">
        <v>23</v>
      </c>
      <c r="B100" s="294" t="s">
        <v>2108</v>
      </c>
      <c r="C100" t="s">
        <v>2109</v>
      </c>
      <c r="D100" s="281" t="s">
        <v>95</v>
      </c>
      <c r="E100" s="290">
        <v>4</v>
      </c>
      <c r="F100" s="610"/>
      <c r="G100" s="284">
        <f t="shared" si="2"/>
        <v>0</v>
      </c>
    </row>
    <row r="101" spans="1:7" ht="12.75">
      <c r="A101" s="281">
        <v>24</v>
      </c>
      <c r="B101" s="294" t="s">
        <v>2110</v>
      </c>
      <c r="C101" t="s">
        <v>2111</v>
      </c>
      <c r="D101" s="281" t="s">
        <v>95</v>
      </c>
      <c r="E101" s="290">
        <v>4</v>
      </c>
      <c r="F101" s="610"/>
      <c r="G101" s="284">
        <f>E101*F101</f>
        <v>0</v>
      </c>
    </row>
    <row r="102" spans="1:7" ht="12.75">
      <c r="A102" s="281">
        <v>25</v>
      </c>
      <c r="B102" s="294" t="s">
        <v>2120</v>
      </c>
      <c r="C102" t="s">
        <v>2121</v>
      </c>
      <c r="D102" s="281" t="s">
        <v>95</v>
      </c>
      <c r="E102" s="290">
        <v>44</v>
      </c>
      <c r="F102" s="610"/>
      <c r="G102" s="284">
        <f>E102*F102</f>
        <v>0</v>
      </c>
    </row>
    <row r="103" spans="1:7" ht="12.75">
      <c r="A103" s="281">
        <v>26</v>
      </c>
      <c r="B103" s="294" t="s">
        <v>2122</v>
      </c>
      <c r="C103" t="s">
        <v>2123</v>
      </c>
      <c r="D103" s="281" t="s">
        <v>95</v>
      </c>
      <c r="E103" s="290">
        <v>20</v>
      </c>
      <c r="F103" s="610"/>
      <c r="G103" s="284">
        <f>E103*F103</f>
        <v>0</v>
      </c>
    </row>
    <row r="104" spans="1:7" ht="12.75">
      <c r="A104" s="281">
        <v>27</v>
      </c>
      <c r="B104" s="294" t="s">
        <v>2124</v>
      </c>
      <c r="C104" t="s">
        <v>2125</v>
      </c>
      <c r="D104" s="281" t="s">
        <v>95</v>
      </c>
      <c r="E104" s="290">
        <v>23</v>
      </c>
      <c r="F104" s="610"/>
      <c r="G104" s="284">
        <f t="shared" si="2"/>
        <v>0</v>
      </c>
    </row>
    <row r="105" spans="1:7" ht="12.75">
      <c r="A105" s="281">
        <v>28</v>
      </c>
      <c r="B105" s="294" t="s">
        <v>2126</v>
      </c>
      <c r="C105" t="s">
        <v>2127</v>
      </c>
      <c r="D105" s="281" t="s">
        <v>95</v>
      </c>
      <c r="E105" s="290">
        <v>23</v>
      </c>
      <c r="F105" s="610"/>
      <c r="G105" s="284">
        <f t="shared" si="2"/>
        <v>0</v>
      </c>
    </row>
    <row r="106" spans="1:7" ht="12.75">
      <c r="A106" s="281">
        <v>29</v>
      </c>
      <c r="B106" s="294" t="s">
        <v>2128</v>
      </c>
      <c r="C106" t="s">
        <v>2129</v>
      </c>
      <c r="D106" s="281" t="s">
        <v>95</v>
      </c>
      <c r="E106" s="290">
        <v>53</v>
      </c>
      <c r="F106" s="610"/>
      <c r="G106" s="284">
        <f t="shared" si="2"/>
        <v>0</v>
      </c>
    </row>
    <row r="107" spans="1:7" ht="12.75">
      <c r="A107" s="281">
        <v>30</v>
      </c>
      <c r="B107" s="294" t="s">
        <v>2130</v>
      </c>
      <c r="C107" t="s">
        <v>2131</v>
      </c>
      <c r="D107" s="281" t="s">
        <v>95</v>
      </c>
      <c r="E107" s="290">
        <v>53</v>
      </c>
      <c r="F107" s="610"/>
      <c r="G107" s="284">
        <f t="shared" si="2"/>
        <v>0</v>
      </c>
    </row>
    <row r="108" spans="1:7" ht="12.75">
      <c r="A108" s="281">
        <v>31</v>
      </c>
      <c r="B108" s="294" t="s">
        <v>2128</v>
      </c>
      <c r="C108" t="s">
        <v>2132</v>
      </c>
      <c r="D108" s="281" t="s">
        <v>95</v>
      </c>
      <c r="E108" s="290">
        <v>96</v>
      </c>
      <c r="F108" s="610"/>
      <c r="G108" s="284">
        <f t="shared" si="2"/>
        <v>0</v>
      </c>
    </row>
    <row r="109" spans="1:7" ht="12.75">
      <c r="A109" s="281">
        <v>32</v>
      </c>
      <c r="B109" s="294" t="s">
        <v>2130</v>
      </c>
      <c r="C109" t="s">
        <v>2131</v>
      </c>
      <c r="D109" s="281" t="s">
        <v>95</v>
      </c>
      <c r="E109" s="290">
        <v>192</v>
      </c>
      <c r="F109" s="610"/>
      <c r="G109" s="284">
        <f t="shared" si="2"/>
        <v>0</v>
      </c>
    </row>
    <row r="110" spans="1:7" ht="12.75">
      <c r="A110" s="281">
        <v>33</v>
      </c>
      <c r="B110" s="294" t="s">
        <v>2133</v>
      </c>
      <c r="C110" t="s">
        <v>2134</v>
      </c>
      <c r="D110" s="281" t="s">
        <v>95</v>
      </c>
      <c r="E110" s="290">
        <v>8</v>
      </c>
      <c r="F110" s="610"/>
      <c r="G110" s="284">
        <f t="shared" si="2"/>
        <v>0</v>
      </c>
    </row>
    <row r="111" spans="1:7" ht="12.75">
      <c r="A111" s="281">
        <v>34</v>
      </c>
      <c r="B111" s="294" t="s">
        <v>2135</v>
      </c>
      <c r="C111" t="s">
        <v>2136</v>
      </c>
      <c r="D111" s="281" t="s">
        <v>95</v>
      </c>
      <c r="E111" s="290">
        <v>96</v>
      </c>
      <c r="F111" s="610"/>
      <c r="G111" s="284">
        <f t="shared" si="2"/>
        <v>0</v>
      </c>
    </row>
    <row r="112" spans="1:7" ht="12.75">
      <c r="A112" s="281">
        <v>35</v>
      </c>
      <c r="B112" s="294" t="s">
        <v>2128</v>
      </c>
      <c r="C112" t="s">
        <v>2137</v>
      </c>
      <c r="D112" s="281" t="s">
        <v>95</v>
      </c>
      <c r="E112" s="290">
        <v>32</v>
      </c>
      <c r="F112" s="610"/>
      <c r="G112" s="284">
        <f t="shared" si="2"/>
        <v>0</v>
      </c>
    </row>
    <row r="113" spans="1:7" ht="12.75">
      <c r="A113" s="281">
        <v>36</v>
      </c>
      <c r="B113" s="294" t="s">
        <v>2130</v>
      </c>
      <c r="C113" t="s">
        <v>2131</v>
      </c>
      <c r="D113" s="281" t="s">
        <v>95</v>
      </c>
      <c r="E113" s="290">
        <v>64</v>
      </c>
      <c r="F113" s="610"/>
      <c r="G113" s="284">
        <f t="shared" si="2"/>
        <v>0</v>
      </c>
    </row>
    <row r="114" spans="1:7" ht="12.75">
      <c r="A114" s="281">
        <v>37</v>
      </c>
      <c r="B114" s="294" t="s">
        <v>2133</v>
      </c>
      <c r="C114" t="s">
        <v>2134</v>
      </c>
      <c r="D114" s="281" t="s">
        <v>95</v>
      </c>
      <c r="E114" s="290">
        <v>32</v>
      </c>
      <c r="F114" s="610"/>
      <c r="G114" s="284">
        <f t="shared" si="2"/>
        <v>0</v>
      </c>
    </row>
    <row r="115" spans="1:7" ht="12.75">
      <c r="A115" s="281">
        <v>38</v>
      </c>
      <c r="B115" s="294" t="s">
        <v>2135</v>
      </c>
      <c r="C115" t="s">
        <v>2136</v>
      </c>
      <c r="D115" s="281" t="s">
        <v>95</v>
      </c>
      <c r="E115" s="290">
        <v>16</v>
      </c>
      <c r="F115" s="610"/>
      <c r="G115" s="284">
        <f t="shared" si="2"/>
        <v>0</v>
      </c>
    </row>
    <row r="116" spans="1:7" ht="12.75">
      <c r="A116" s="281">
        <v>39</v>
      </c>
      <c r="B116" s="294" t="s">
        <v>2138</v>
      </c>
      <c r="C116" t="s">
        <v>2139</v>
      </c>
      <c r="D116" s="281" t="s">
        <v>95</v>
      </c>
      <c r="E116" s="290">
        <v>4</v>
      </c>
      <c r="F116" s="610"/>
      <c r="G116" s="284">
        <f t="shared" si="2"/>
        <v>0</v>
      </c>
    </row>
    <row r="117" spans="1:7" ht="12.75">
      <c r="A117" s="281">
        <v>40</v>
      </c>
      <c r="B117" s="294" t="s">
        <v>2130</v>
      </c>
      <c r="C117" t="s">
        <v>2140</v>
      </c>
      <c r="D117" s="281" t="s">
        <v>95</v>
      </c>
      <c r="E117" s="290">
        <v>8</v>
      </c>
      <c r="F117" s="610"/>
      <c r="G117" s="284">
        <f t="shared" si="2"/>
        <v>0</v>
      </c>
    </row>
    <row r="118" spans="1:7" ht="12.75">
      <c r="A118" s="281">
        <v>41</v>
      </c>
      <c r="B118" s="294" t="s">
        <v>2128</v>
      </c>
      <c r="C118" t="s">
        <v>2141</v>
      </c>
      <c r="D118" s="281" t="s">
        <v>95</v>
      </c>
      <c r="E118" s="290">
        <v>24</v>
      </c>
      <c r="F118" s="610"/>
      <c r="G118" s="284">
        <f t="shared" si="2"/>
        <v>0</v>
      </c>
    </row>
    <row r="119" spans="1:7" ht="12.75">
      <c r="A119" s="281">
        <v>42</v>
      </c>
      <c r="B119" s="294" t="s">
        <v>2130</v>
      </c>
      <c r="C119" t="s">
        <v>2142</v>
      </c>
      <c r="D119" s="281" t="s">
        <v>95</v>
      </c>
      <c r="E119" s="290">
        <v>24</v>
      </c>
      <c r="F119" s="610"/>
      <c r="G119" s="284">
        <f t="shared" si="2"/>
        <v>0</v>
      </c>
    </row>
    <row r="120" spans="1:7" ht="12.75">
      <c r="A120" s="281">
        <v>43</v>
      </c>
      <c r="B120" s="294" t="s">
        <v>2135</v>
      </c>
      <c r="C120" t="s">
        <v>2143</v>
      </c>
      <c r="D120" s="281" t="s">
        <v>95</v>
      </c>
      <c r="E120" s="290">
        <v>24</v>
      </c>
      <c r="F120" s="610"/>
      <c r="G120" s="284">
        <f t="shared" si="2"/>
        <v>0</v>
      </c>
    </row>
    <row r="121" spans="1:7" ht="12.75">
      <c r="A121" s="281">
        <v>44</v>
      </c>
      <c r="B121" s="294" t="s">
        <v>2133</v>
      </c>
      <c r="C121" t="s">
        <v>2134</v>
      </c>
      <c r="D121" s="281" t="s">
        <v>95</v>
      </c>
      <c r="E121" s="290">
        <v>12</v>
      </c>
      <c r="F121" s="610"/>
      <c r="G121" s="284">
        <f t="shared" si="2"/>
        <v>0</v>
      </c>
    </row>
    <row r="122" spans="1:7" ht="12.75">
      <c r="A122" s="281">
        <v>45</v>
      </c>
      <c r="B122" s="294" t="s">
        <v>2144</v>
      </c>
      <c r="C122" t="s">
        <v>2145</v>
      </c>
      <c r="D122" s="281" t="s">
        <v>166</v>
      </c>
      <c r="E122" s="290">
        <v>50</v>
      </c>
      <c r="F122" s="610"/>
      <c r="G122" s="284">
        <f>E122*F122</f>
        <v>0</v>
      </c>
    </row>
    <row r="123" spans="1:7" ht="12.75">
      <c r="A123" s="281">
        <v>46</v>
      </c>
      <c r="B123" s="294" t="s">
        <v>2146</v>
      </c>
      <c r="C123" t="s">
        <v>2147</v>
      </c>
      <c r="D123" s="281" t="s">
        <v>95</v>
      </c>
      <c r="E123" s="290">
        <v>1</v>
      </c>
      <c r="F123" s="610"/>
      <c r="G123" s="284">
        <f>E123*F123</f>
        <v>0</v>
      </c>
    </row>
    <row r="124" spans="1:7" ht="12.75">
      <c r="A124" s="285">
        <v>47</v>
      </c>
      <c r="B124" s="295" t="s">
        <v>2148</v>
      </c>
      <c r="C124" s="283" t="s">
        <v>2149</v>
      </c>
      <c r="D124" s="285" t="s">
        <v>95</v>
      </c>
      <c r="E124" s="292">
        <v>200</v>
      </c>
      <c r="F124" s="611"/>
      <c r="G124" s="286">
        <f>E124*F124</f>
        <v>0</v>
      </c>
    </row>
    <row r="125" spans="1:7" ht="12.75">
      <c r="A125" s="285">
        <v>48</v>
      </c>
      <c r="B125" s="295" t="s">
        <v>2150</v>
      </c>
      <c r="C125" s="283" t="s">
        <v>2080</v>
      </c>
      <c r="D125" s="285" t="s">
        <v>95</v>
      </c>
      <c r="E125" s="292">
        <v>75</v>
      </c>
      <c r="F125" s="611"/>
      <c r="G125" s="286">
        <f>E125*F125</f>
        <v>0</v>
      </c>
    </row>
    <row r="126" spans="4:7" ht="12.75">
      <c r="D126" s="281"/>
      <c r="F126" s="284"/>
      <c r="G126" s="284">
        <f>SUM(G78:G125)</f>
        <v>0</v>
      </c>
    </row>
    <row r="127" spans="3:7" ht="12.75">
      <c r="C127" t="s">
        <v>2151</v>
      </c>
      <c r="D127" s="281"/>
      <c r="G127" s="610"/>
    </row>
    <row r="128" spans="3:7" ht="12.75">
      <c r="C128" t="s">
        <v>113</v>
      </c>
      <c r="D128" s="281"/>
      <c r="G128" s="610"/>
    </row>
    <row r="129" spans="3:7" ht="12.75">
      <c r="C129" t="s">
        <v>2152</v>
      </c>
      <c r="D129" s="281"/>
      <c r="G129" s="610"/>
    </row>
    <row r="130" spans="3:7" ht="12.75">
      <c r="C130" t="s">
        <v>2153</v>
      </c>
      <c r="D130" s="281"/>
      <c r="G130" s="284">
        <f>G128+G129</f>
        <v>0</v>
      </c>
    </row>
    <row r="131" ht="12.75">
      <c r="D131" s="281"/>
    </row>
    <row r="132" ht="12.75">
      <c r="D132" s="281"/>
    </row>
    <row r="133" ht="12.75">
      <c r="D133" s="281"/>
    </row>
    <row r="134" ht="12.75">
      <c r="D134" s="281"/>
    </row>
    <row r="135" spans="2:4" ht="12.75">
      <c r="B135" t="s">
        <v>2154</v>
      </c>
      <c r="D135" s="281"/>
    </row>
    <row r="136" ht="12.75">
      <c r="D136" s="281"/>
    </row>
    <row r="137" spans="2:7" ht="12.75">
      <c r="B137" s="283" t="s">
        <v>2045</v>
      </c>
      <c r="C137" s="283" t="s">
        <v>2046</v>
      </c>
      <c r="D137" s="285" t="s">
        <v>2047</v>
      </c>
      <c r="E137" s="289" t="s">
        <v>2048</v>
      </c>
      <c r="F137" s="289" t="s">
        <v>2049</v>
      </c>
      <c r="G137" s="289" t="s">
        <v>2050</v>
      </c>
    </row>
    <row r="138" spans="2:7" ht="12.75">
      <c r="B138" t="s">
        <v>2155</v>
      </c>
      <c r="C138" t="s">
        <v>2156</v>
      </c>
      <c r="D138" s="281" t="s">
        <v>95</v>
      </c>
      <c r="E138" s="290">
        <v>1</v>
      </c>
      <c r="F138" s="610"/>
      <c r="G138" s="284">
        <f>E138*F138</f>
        <v>0</v>
      </c>
    </row>
    <row r="139" spans="2:7" ht="12.75">
      <c r="B139" t="s">
        <v>2157</v>
      </c>
      <c r="C139" t="s">
        <v>2158</v>
      </c>
      <c r="D139" s="281" t="s">
        <v>95</v>
      </c>
      <c r="E139" s="290">
        <v>1</v>
      </c>
      <c r="F139" s="610"/>
      <c r="G139" s="284">
        <f>E139*F139</f>
        <v>0</v>
      </c>
    </row>
    <row r="140" spans="2:7" ht="12.75">
      <c r="B140" s="283"/>
      <c r="C140" s="283"/>
      <c r="D140" s="285"/>
      <c r="E140" s="292"/>
      <c r="F140" s="286"/>
      <c r="G140" s="286"/>
    </row>
    <row r="141" spans="4:7" ht="12.75">
      <c r="D141" s="281"/>
      <c r="F141" s="284" t="s">
        <v>2082</v>
      </c>
      <c r="G141" s="284">
        <f>SUM(G138:G140)</f>
        <v>0</v>
      </c>
    </row>
    <row r="142" ht="12.75">
      <c r="D142" s="281"/>
    </row>
    <row r="143" ht="12.75">
      <c r="D143" s="281"/>
    </row>
    <row r="144" spans="2:4" ht="12.75">
      <c r="B144" t="s">
        <v>2154</v>
      </c>
      <c r="D144" s="281"/>
    </row>
    <row r="145" ht="12.75">
      <c r="D145" s="281"/>
    </row>
    <row r="146" spans="2:7" ht="12.75">
      <c r="B146" s="283" t="s">
        <v>2045</v>
      </c>
      <c r="C146" s="283" t="s">
        <v>2046</v>
      </c>
      <c r="D146" s="285" t="s">
        <v>2047</v>
      </c>
      <c r="E146" s="289" t="s">
        <v>2048</v>
      </c>
      <c r="F146" s="289" t="s">
        <v>2049</v>
      </c>
      <c r="G146" s="289" t="s">
        <v>2050</v>
      </c>
    </row>
    <row r="147" spans="2:7" ht="12.75">
      <c r="B147" s="294" t="s">
        <v>898</v>
      </c>
      <c r="C147" t="s">
        <v>2159</v>
      </c>
      <c r="D147" s="281" t="s">
        <v>95</v>
      </c>
      <c r="E147" s="296">
        <v>1</v>
      </c>
      <c r="F147" s="610"/>
      <c r="G147" s="284">
        <f>E147*F147</f>
        <v>0</v>
      </c>
    </row>
    <row r="148" spans="2:7" ht="12.75">
      <c r="B148" s="294" t="s">
        <v>902</v>
      </c>
      <c r="C148" t="s">
        <v>2160</v>
      </c>
      <c r="D148" s="281" t="s">
        <v>95</v>
      </c>
      <c r="E148" s="296">
        <v>1</v>
      </c>
      <c r="F148" s="610"/>
      <c r="G148" s="284">
        <f>E148*F148</f>
        <v>0</v>
      </c>
    </row>
    <row r="149" spans="2:7" ht="12.75">
      <c r="B149" s="295" t="s">
        <v>904</v>
      </c>
      <c r="C149" s="283" t="s">
        <v>2161</v>
      </c>
      <c r="D149" s="285" t="s">
        <v>95</v>
      </c>
      <c r="E149" s="297">
        <v>3</v>
      </c>
      <c r="F149" s="611"/>
      <c r="G149" s="286">
        <v>6000</v>
      </c>
    </row>
    <row r="150" spans="6:7" ht="12.75">
      <c r="F150" s="284" t="s">
        <v>2082</v>
      </c>
      <c r="G150" s="293">
        <f>SUM(G147:G149)</f>
        <v>6000</v>
      </c>
    </row>
    <row r="154" ht="12.75">
      <c r="B154" t="s">
        <v>2162</v>
      </c>
    </row>
    <row r="156" spans="1:7" ht="12.75">
      <c r="A156" s="285" t="s">
        <v>2044</v>
      </c>
      <c r="B156" s="283" t="s">
        <v>2045</v>
      </c>
      <c r="C156" s="283" t="s">
        <v>2046</v>
      </c>
      <c r="D156" s="285" t="s">
        <v>2047</v>
      </c>
      <c r="E156" s="289" t="s">
        <v>2048</v>
      </c>
      <c r="F156" s="289" t="s">
        <v>2049</v>
      </c>
      <c r="G156" s="289" t="s">
        <v>2050</v>
      </c>
    </row>
    <row r="157" spans="1:7" ht="12.75">
      <c r="A157" s="298">
        <v>1</v>
      </c>
      <c r="B157" s="299">
        <v>320410004</v>
      </c>
      <c r="C157" s="299" t="s">
        <v>2163</v>
      </c>
      <c r="D157" s="298" t="s">
        <v>2164</v>
      </c>
      <c r="E157" s="300">
        <v>20</v>
      </c>
      <c r="F157" s="612"/>
      <c r="G157" s="301">
        <f>E157*F157</f>
        <v>0</v>
      </c>
    </row>
    <row r="158" spans="4:7" ht="12.75">
      <c r="D158" s="281"/>
      <c r="F158" t="s">
        <v>2082</v>
      </c>
      <c r="G158" s="284">
        <f>SUM(G157)</f>
        <v>0</v>
      </c>
    </row>
    <row r="159" ht="12.75">
      <c r="D159" s="281"/>
    </row>
    <row r="160" ht="12.75">
      <c r="D160" s="281"/>
    </row>
    <row r="161" spans="2:4" ht="12.75">
      <c r="B161" t="s">
        <v>24</v>
      </c>
      <c r="D161" s="281"/>
    </row>
    <row r="162" ht="12.75">
      <c r="D162" s="281"/>
    </row>
    <row r="163" spans="1:7" ht="12.75">
      <c r="A163" s="285" t="s">
        <v>2044</v>
      </c>
      <c r="B163" s="283" t="s">
        <v>2045</v>
      </c>
      <c r="C163" s="283" t="s">
        <v>2046</v>
      </c>
      <c r="D163" s="285" t="s">
        <v>2047</v>
      </c>
      <c r="E163" s="289" t="s">
        <v>2048</v>
      </c>
      <c r="F163" s="289" t="s">
        <v>2049</v>
      </c>
      <c r="G163" s="289" t="s">
        <v>2050</v>
      </c>
    </row>
    <row r="164" spans="1:7" ht="12.75">
      <c r="A164" s="281">
        <v>1</v>
      </c>
      <c r="C164" t="s">
        <v>2165</v>
      </c>
      <c r="D164" s="281" t="s">
        <v>2164</v>
      </c>
      <c r="E164" s="290">
        <v>6</v>
      </c>
      <c r="F164" s="610"/>
      <c r="G164" s="284">
        <f aca="true" t="shared" si="3" ref="G164:G169">E164*F164</f>
        <v>0</v>
      </c>
    </row>
    <row r="165" spans="1:7" ht="12.75">
      <c r="A165" s="281">
        <v>2</v>
      </c>
      <c r="C165" t="s">
        <v>2166</v>
      </c>
      <c r="D165" s="281" t="s">
        <v>2164</v>
      </c>
      <c r="E165" s="290">
        <v>40</v>
      </c>
      <c r="F165" s="610"/>
      <c r="G165" s="284">
        <f t="shared" si="3"/>
        <v>0</v>
      </c>
    </row>
    <row r="166" spans="1:7" ht="12.75">
      <c r="A166" s="281">
        <v>3</v>
      </c>
      <c r="C166" t="s">
        <v>2167</v>
      </c>
      <c r="D166" s="281" t="s">
        <v>2164</v>
      </c>
      <c r="E166" s="290">
        <v>8</v>
      </c>
      <c r="F166" s="610"/>
      <c r="G166" s="284">
        <f t="shared" si="3"/>
        <v>0</v>
      </c>
    </row>
    <row r="167" spans="1:7" ht="12.75">
      <c r="A167" s="281">
        <v>4</v>
      </c>
      <c r="C167" t="s">
        <v>2168</v>
      </c>
      <c r="D167" s="281" t="s">
        <v>2164</v>
      </c>
      <c r="E167" s="290">
        <v>10</v>
      </c>
      <c r="F167" s="610"/>
      <c r="G167" s="284">
        <f t="shared" si="3"/>
        <v>0</v>
      </c>
    </row>
    <row r="168" spans="1:7" ht="12.75">
      <c r="A168" s="281">
        <v>5</v>
      </c>
      <c r="C168" t="s">
        <v>2169</v>
      </c>
      <c r="D168" s="281" t="s">
        <v>2164</v>
      </c>
      <c r="E168" s="290">
        <v>6</v>
      </c>
      <c r="F168" s="610"/>
      <c r="G168" s="284">
        <f t="shared" si="3"/>
        <v>0</v>
      </c>
    </row>
    <row r="169" spans="1:7" ht="12.75">
      <c r="A169" s="281">
        <v>6</v>
      </c>
      <c r="C169" t="s">
        <v>2170</v>
      </c>
      <c r="D169" s="281" t="s">
        <v>2164</v>
      </c>
      <c r="E169" s="290">
        <v>150</v>
      </c>
      <c r="F169" s="610"/>
      <c r="G169" s="284">
        <f t="shared" si="3"/>
        <v>0</v>
      </c>
    </row>
    <row r="170" spans="6:7" ht="12.75">
      <c r="F170" s="284" t="s">
        <v>2082</v>
      </c>
      <c r="G170" s="284">
        <f>SUM(G164:G169)</f>
        <v>0</v>
      </c>
    </row>
  </sheetData>
  <sheetProtection algorithmName="SHA-512" hashValue="1/PTmY7f5B55r7qXBVSHjcS6hL9Z3wqRKnOkWpmgINHzlP+ew0phzsqzlAUPrhvEjIOt0cDVDgbqSJ+DYSQerQ==" saltValue="93wQkXHHE2Fnh+2+2TIjDg==" spinCount="100000" sheet="1" objects="1" scenarios="1"/>
  <mergeCells count="1">
    <mergeCell ref="A8:D8"/>
  </mergeCells>
  <printOptions/>
  <pageMargins left="0.2604166666666667" right="0.3333333333333333" top="0.4479166666666667" bottom="0.406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 topLeftCell="A1">
      <selection activeCell="J15" sqref="J15:K20"/>
    </sheetView>
  </sheetViews>
  <sheetFormatPr defaultColWidth="9.00390625" defaultRowHeight="12.75"/>
  <cols>
    <col min="1" max="11" width="9.125" style="613" customWidth="1"/>
    <col min="12" max="12" width="17.75390625" style="613" customWidth="1"/>
    <col min="13" max="16384" width="9.125" style="613" customWidth="1"/>
  </cols>
  <sheetData>
    <row r="1" spans="1:13" ht="12.75">
      <c r="A1" s="580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21">
      <c r="A2" s="735" t="s">
        <v>1979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</row>
    <row r="3" spans="1:13" ht="15">
      <c r="A3" s="614" t="s">
        <v>1980</v>
      </c>
      <c r="B3" s="584"/>
      <c r="C3" s="584"/>
      <c r="D3" s="736">
        <f>$F$6</f>
        <v>0</v>
      </c>
      <c r="E3" s="708"/>
      <c r="F3" s="708"/>
      <c r="G3" s="708"/>
      <c r="H3" s="708"/>
      <c r="I3" s="708"/>
      <c r="J3" s="708"/>
      <c r="K3" s="708"/>
      <c r="L3" s="708"/>
      <c r="M3" s="708"/>
    </row>
    <row r="4" spans="1:13" ht="18">
      <c r="A4" s="615" t="s">
        <v>1981</v>
      </c>
      <c r="B4" s="584"/>
      <c r="C4" s="584"/>
      <c r="D4" s="737">
        <f>$F$7</f>
        <v>0</v>
      </c>
      <c r="E4" s="708"/>
      <c r="F4" s="708"/>
      <c r="G4" s="708"/>
      <c r="H4" s="708"/>
      <c r="I4" s="708"/>
      <c r="J4" s="708"/>
      <c r="K4" s="708"/>
      <c r="L4" s="708"/>
      <c r="M4" s="708"/>
    </row>
    <row r="5" spans="1:13" ht="12.75">
      <c r="A5" s="584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</row>
    <row r="6" spans="1:13" ht="15">
      <c r="A6" s="614" t="s">
        <v>1982</v>
      </c>
      <c r="B6" s="584"/>
      <c r="C6" s="584"/>
      <c r="D6" s="616" t="s">
        <v>1983</v>
      </c>
      <c r="E6" s="584"/>
      <c r="F6" s="588"/>
      <c r="G6" s="584"/>
      <c r="H6" s="584"/>
      <c r="I6" s="614" t="s">
        <v>1984</v>
      </c>
      <c r="J6" s="584"/>
      <c r="K6" s="738">
        <v>42388</v>
      </c>
      <c r="L6" s="708"/>
      <c r="M6" s="708"/>
    </row>
    <row r="7" spans="1:13" ht="12.75">
      <c r="A7" s="584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</row>
    <row r="8" spans="1:13" ht="15">
      <c r="A8" s="614" t="s">
        <v>1985</v>
      </c>
      <c r="B8" s="584"/>
      <c r="C8" s="584"/>
      <c r="D8" s="616" t="s">
        <v>1986</v>
      </c>
      <c r="E8" s="584"/>
      <c r="F8" s="584"/>
      <c r="G8" s="584"/>
      <c r="H8" s="584"/>
      <c r="I8" s="614" t="s">
        <v>1987</v>
      </c>
      <c r="J8" s="584"/>
      <c r="K8" s="734">
        <f>$E$18</f>
        <v>0</v>
      </c>
      <c r="L8" s="708"/>
      <c r="M8" s="708"/>
    </row>
    <row r="9" spans="1:13" ht="15">
      <c r="A9" s="614" t="s">
        <v>1988</v>
      </c>
      <c r="B9" s="584"/>
      <c r="C9" s="584"/>
      <c r="D9" s="616" t="str">
        <f>IF($E$15="","",$E$15)</f>
        <v/>
      </c>
      <c r="E9" s="584"/>
      <c r="F9" s="584"/>
      <c r="G9" s="584"/>
      <c r="H9" s="584"/>
      <c r="I9" s="614" t="s">
        <v>1989</v>
      </c>
      <c r="J9" s="584"/>
      <c r="K9" s="734">
        <f>$E$21</f>
        <v>0</v>
      </c>
      <c r="L9" s="708"/>
      <c r="M9" s="708"/>
    </row>
    <row r="10" spans="1:13" ht="12.75">
      <c r="A10" s="584"/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</row>
    <row r="11" spans="1:13" ht="15" customHeight="1">
      <c r="A11" s="617" t="s">
        <v>1990</v>
      </c>
      <c r="B11" s="618" t="s">
        <v>1991</v>
      </c>
      <c r="C11" s="618" t="s">
        <v>1992</v>
      </c>
      <c r="D11" s="732" t="s">
        <v>1993</v>
      </c>
      <c r="E11" s="733"/>
      <c r="F11" s="733"/>
      <c r="G11" s="733"/>
      <c r="H11" s="618" t="s">
        <v>84</v>
      </c>
      <c r="I11" s="618" t="s">
        <v>1994</v>
      </c>
      <c r="J11" s="732" t="s">
        <v>1995</v>
      </c>
      <c r="K11" s="733"/>
      <c r="L11" s="619" t="s">
        <v>1996</v>
      </c>
      <c r="M11" s="620"/>
    </row>
    <row r="12" spans="1:13" ht="18">
      <c r="A12" s="621" t="s">
        <v>1997</v>
      </c>
      <c r="B12" s="584"/>
      <c r="C12" s="584"/>
      <c r="D12" s="584"/>
      <c r="E12" s="584"/>
      <c r="F12" s="584"/>
      <c r="G12" s="584"/>
      <c r="H12" s="584"/>
      <c r="I12" s="584"/>
      <c r="J12" s="584"/>
      <c r="K12" s="584"/>
      <c r="L12" s="622"/>
      <c r="M12" s="623"/>
    </row>
    <row r="13" spans="1:13" ht="18">
      <c r="A13" s="594"/>
      <c r="B13" s="624" t="s">
        <v>1998</v>
      </c>
      <c r="C13" s="594"/>
      <c r="D13" s="594"/>
      <c r="E13" s="594"/>
      <c r="F13" s="594"/>
      <c r="G13" s="594"/>
      <c r="H13" s="594"/>
      <c r="I13" s="594"/>
      <c r="J13" s="594"/>
      <c r="K13" s="594"/>
      <c r="L13" s="625"/>
      <c r="M13" s="626"/>
    </row>
    <row r="14" spans="1:13" ht="15">
      <c r="A14" s="594"/>
      <c r="B14" s="627" t="s">
        <v>1999</v>
      </c>
      <c r="C14" s="594"/>
      <c r="D14" s="594"/>
      <c r="E14" s="594"/>
      <c r="F14" s="594"/>
      <c r="G14" s="594"/>
      <c r="H14" s="594"/>
      <c r="I14" s="594"/>
      <c r="J14" s="594"/>
      <c r="K14" s="594"/>
      <c r="L14" s="628">
        <f>SUM(L15:L20)</f>
        <v>0</v>
      </c>
      <c r="M14" s="626"/>
    </row>
    <row r="15" spans="1:13" ht="25.5">
      <c r="A15" s="629">
        <v>1</v>
      </c>
      <c r="B15" s="629" t="s">
        <v>2000</v>
      </c>
      <c r="C15" s="601" t="s">
        <v>2001</v>
      </c>
      <c r="D15" s="713" t="s">
        <v>2002</v>
      </c>
      <c r="E15" s="714"/>
      <c r="F15" s="714"/>
      <c r="G15" s="714"/>
      <c r="H15" s="602" t="s">
        <v>147</v>
      </c>
      <c r="I15" s="603">
        <v>8</v>
      </c>
      <c r="J15" s="715"/>
      <c r="K15" s="731"/>
      <c r="L15" s="604">
        <f>I15*J15</f>
        <v>0</v>
      </c>
      <c r="M15" s="630"/>
    </row>
    <row r="16" spans="1:13" ht="25.5">
      <c r="A16" s="629">
        <v>2</v>
      </c>
      <c r="B16" s="629" t="s">
        <v>2000</v>
      </c>
      <c r="C16" s="601" t="s">
        <v>2003</v>
      </c>
      <c r="D16" s="713" t="s">
        <v>2004</v>
      </c>
      <c r="E16" s="714"/>
      <c r="F16" s="714"/>
      <c r="G16" s="714"/>
      <c r="H16" s="602" t="s">
        <v>147</v>
      </c>
      <c r="I16" s="603">
        <v>1</v>
      </c>
      <c r="J16" s="715"/>
      <c r="K16" s="731"/>
      <c r="L16" s="604">
        <f aca="true" t="shared" si="0" ref="L16:L20">I16*J16</f>
        <v>0</v>
      </c>
      <c r="M16" s="630"/>
    </row>
    <row r="17" spans="1:13" ht="25.5">
      <c r="A17" s="629">
        <v>3</v>
      </c>
      <c r="B17" s="629" t="s">
        <v>2000</v>
      </c>
      <c r="C17" s="601" t="s">
        <v>2005</v>
      </c>
      <c r="D17" s="713" t="s">
        <v>2006</v>
      </c>
      <c r="E17" s="714"/>
      <c r="F17" s="714"/>
      <c r="G17" s="714"/>
      <c r="H17" s="602" t="s">
        <v>166</v>
      </c>
      <c r="I17" s="603">
        <v>150</v>
      </c>
      <c r="J17" s="715"/>
      <c r="K17" s="731"/>
      <c r="L17" s="604">
        <f t="shared" si="0"/>
        <v>0</v>
      </c>
      <c r="M17" s="630"/>
    </row>
    <row r="18" spans="1:13" ht="25.5">
      <c r="A18" s="629">
        <v>4</v>
      </c>
      <c r="B18" s="629" t="s">
        <v>2000</v>
      </c>
      <c r="C18" s="601" t="s">
        <v>2007</v>
      </c>
      <c r="D18" s="713" t="s">
        <v>2008</v>
      </c>
      <c r="E18" s="714"/>
      <c r="F18" s="714"/>
      <c r="G18" s="714"/>
      <c r="H18" s="602" t="s">
        <v>147</v>
      </c>
      <c r="I18" s="603">
        <v>24</v>
      </c>
      <c r="J18" s="715"/>
      <c r="K18" s="731"/>
      <c r="L18" s="604">
        <f t="shared" si="0"/>
        <v>0</v>
      </c>
      <c r="M18" s="630"/>
    </row>
    <row r="19" spans="1:13" ht="25.5">
      <c r="A19" s="629">
        <v>5</v>
      </c>
      <c r="B19" s="629" t="s">
        <v>2000</v>
      </c>
      <c r="C19" s="601" t="s">
        <v>2009</v>
      </c>
      <c r="D19" s="713" t="s">
        <v>2010</v>
      </c>
      <c r="E19" s="714"/>
      <c r="F19" s="714"/>
      <c r="G19" s="714"/>
      <c r="H19" s="602" t="s">
        <v>147</v>
      </c>
      <c r="I19" s="603">
        <v>8</v>
      </c>
      <c r="J19" s="715"/>
      <c r="K19" s="731"/>
      <c r="L19" s="604">
        <f t="shared" si="0"/>
        <v>0</v>
      </c>
      <c r="M19" s="630"/>
    </row>
    <row r="20" spans="1:13" ht="25.5">
      <c r="A20" s="629">
        <v>6</v>
      </c>
      <c r="B20" s="629" t="s">
        <v>2000</v>
      </c>
      <c r="C20" s="601" t="s">
        <v>2011</v>
      </c>
      <c r="D20" s="713" t="s">
        <v>2012</v>
      </c>
      <c r="E20" s="714"/>
      <c r="F20" s="714"/>
      <c r="G20" s="714"/>
      <c r="H20" s="602" t="s">
        <v>147</v>
      </c>
      <c r="I20" s="603">
        <v>1</v>
      </c>
      <c r="J20" s="715"/>
      <c r="K20" s="731"/>
      <c r="L20" s="604">
        <f t="shared" si="0"/>
        <v>0</v>
      </c>
      <c r="M20" s="630"/>
    </row>
  </sheetData>
  <sheetProtection algorithmName="SHA-512" hashValue="u6GV0psJy+wi4PO98zUPQQUjZavblf4pw3wIxFzGUp5T5ayBYrBYptZ+N1Ym27+M5UW0ydzJRQCUpRF1V/YpvA==" saltValue="nGfHs7zxbKQ7TGTWNXMFdg==" spinCount="100000" sheet="1" objects="1" scenarios="1"/>
  <mergeCells count="20">
    <mergeCell ref="K9:M9"/>
    <mergeCell ref="A2:M2"/>
    <mergeCell ref="D3:M3"/>
    <mergeCell ref="D4:M4"/>
    <mergeCell ref="K6:M6"/>
    <mergeCell ref="K8:M8"/>
    <mergeCell ref="D15:G15"/>
    <mergeCell ref="J15:K15"/>
    <mergeCell ref="D16:G16"/>
    <mergeCell ref="J16:K16"/>
    <mergeCell ref="D11:G11"/>
    <mergeCell ref="J11:K11"/>
    <mergeCell ref="D19:G19"/>
    <mergeCell ref="J19:K19"/>
    <mergeCell ref="D20:G20"/>
    <mergeCell ref="J20:K20"/>
    <mergeCell ref="D17:G17"/>
    <mergeCell ref="J17:K17"/>
    <mergeCell ref="D18:G18"/>
    <mergeCell ref="J18:K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workbookViewId="0" topLeftCell="A130">
      <selection activeCell="E149" sqref="E149:E156"/>
    </sheetView>
  </sheetViews>
  <sheetFormatPr defaultColWidth="9.00390625" defaultRowHeight="12.75"/>
  <cols>
    <col min="1" max="1" width="9.125" style="304" customWidth="1"/>
    <col min="2" max="2" width="68.375" style="304" customWidth="1"/>
    <col min="3" max="4" width="9.125" style="304" customWidth="1"/>
    <col min="5" max="5" width="13.875" style="304" customWidth="1"/>
    <col min="6" max="6" width="18.125" style="304" customWidth="1"/>
    <col min="7" max="16384" width="9.125" style="304" customWidth="1"/>
  </cols>
  <sheetData>
    <row r="1" spans="1:6" ht="23.25">
      <c r="A1" s="770" t="s">
        <v>2172</v>
      </c>
      <c r="B1" s="771"/>
      <c r="C1" s="771"/>
      <c r="D1" s="771"/>
      <c r="E1" s="771"/>
      <c r="F1" s="771"/>
    </row>
    <row r="2" spans="1:6" ht="12.75">
      <c r="A2" s="772" t="s">
        <v>2173</v>
      </c>
      <c r="B2" s="773" t="s">
        <v>2174</v>
      </c>
      <c r="C2" s="775" t="s">
        <v>2175</v>
      </c>
      <c r="D2" s="776"/>
      <c r="E2" s="775" t="s">
        <v>2176</v>
      </c>
      <c r="F2" s="777"/>
    </row>
    <row r="3" spans="1:6" ht="12.75">
      <c r="A3" s="758"/>
      <c r="B3" s="774"/>
      <c r="C3" s="762"/>
      <c r="D3" s="761"/>
      <c r="E3" s="761"/>
      <c r="F3" s="763"/>
    </row>
    <row r="4" spans="1:6" ht="12.75">
      <c r="A4" s="757" t="s">
        <v>2177</v>
      </c>
      <c r="B4" s="759" t="s">
        <v>2178</v>
      </c>
      <c r="C4" s="759" t="s">
        <v>1987</v>
      </c>
      <c r="D4" s="761"/>
      <c r="E4" s="759" t="s">
        <v>894</v>
      </c>
      <c r="F4" s="763"/>
    </row>
    <row r="5" spans="1:6" ht="12.75">
      <c r="A5" s="758"/>
      <c r="B5" s="760"/>
      <c r="C5" s="762"/>
      <c r="D5" s="761"/>
      <c r="E5" s="761"/>
      <c r="F5" s="763"/>
    </row>
    <row r="6" spans="1:6" ht="12.75">
      <c r="A6" s="757" t="s">
        <v>2179</v>
      </c>
      <c r="B6" s="759" t="s">
        <v>1971</v>
      </c>
      <c r="C6" s="759" t="s">
        <v>1988</v>
      </c>
      <c r="D6" s="761"/>
      <c r="E6" s="759"/>
      <c r="F6" s="763"/>
    </row>
    <row r="7" spans="1:6" ht="12.75">
      <c r="A7" s="758"/>
      <c r="B7" s="760"/>
      <c r="C7" s="762"/>
      <c r="D7" s="761"/>
      <c r="E7" s="761"/>
      <c r="F7" s="763"/>
    </row>
    <row r="8" spans="1:6" ht="12.75">
      <c r="A8" s="757" t="s">
        <v>2180</v>
      </c>
      <c r="B8" s="759" t="s">
        <v>894</v>
      </c>
      <c r="C8" s="765" t="s">
        <v>2181</v>
      </c>
      <c r="D8" s="761"/>
      <c r="E8" s="768">
        <v>42370</v>
      </c>
      <c r="F8" s="763"/>
    </row>
    <row r="9" spans="1:6" ht="13.5" thickBot="1">
      <c r="A9" s="758"/>
      <c r="B9" s="764"/>
      <c r="C9" s="766"/>
      <c r="D9" s="767"/>
      <c r="E9" s="767"/>
      <c r="F9" s="769"/>
    </row>
    <row r="10" spans="1:6" ht="13.5" thickBot="1">
      <c r="A10" s="323" t="s">
        <v>29</v>
      </c>
      <c r="B10" s="324" t="s">
        <v>1992</v>
      </c>
      <c r="C10" s="325" t="s">
        <v>1994</v>
      </c>
      <c r="D10" s="325" t="s">
        <v>2182</v>
      </c>
      <c r="E10" s="325" t="s">
        <v>2183</v>
      </c>
      <c r="F10" s="326" t="s">
        <v>17</v>
      </c>
    </row>
    <row r="11" spans="1:6" ht="20.25">
      <c r="A11" s="754" t="s">
        <v>2178</v>
      </c>
      <c r="B11" s="755"/>
      <c r="C11" s="755"/>
      <c r="D11" s="755"/>
      <c r="E11" s="755"/>
      <c r="F11" s="756"/>
    </row>
    <row r="12" spans="1:6" ht="15.75">
      <c r="A12" s="747" t="s">
        <v>2184</v>
      </c>
      <c r="B12" s="748"/>
      <c r="C12" s="748"/>
      <c r="D12" s="748"/>
      <c r="E12" s="748"/>
      <c r="F12" s="749"/>
    </row>
    <row r="13" spans="1:6" ht="13.5">
      <c r="A13" s="750" t="s">
        <v>2185</v>
      </c>
      <c r="B13" s="751"/>
      <c r="C13" s="751"/>
      <c r="D13" s="751"/>
      <c r="E13" s="751"/>
      <c r="F13" s="752"/>
    </row>
    <row r="14" spans="1:6" ht="76.5">
      <c r="A14" s="305">
        <v>1</v>
      </c>
      <c r="B14" s="327" t="s">
        <v>2186</v>
      </c>
      <c r="C14" s="306">
        <v>1</v>
      </c>
      <c r="D14" s="334" t="s">
        <v>95</v>
      </c>
      <c r="E14" s="631"/>
      <c r="F14" s="307">
        <f>C14*E14</f>
        <v>0</v>
      </c>
    </row>
    <row r="15" spans="1:6" ht="12.75">
      <c r="A15" s="305">
        <f>A14+1</f>
        <v>2</v>
      </c>
      <c r="B15" s="308" t="s">
        <v>2187</v>
      </c>
      <c r="C15" s="309">
        <v>1</v>
      </c>
      <c r="D15" s="335" t="s">
        <v>95</v>
      </c>
      <c r="E15" s="631"/>
      <c r="F15" s="307">
        <f aca="true" t="shared" si="0" ref="F15:F16">C15*E15</f>
        <v>0</v>
      </c>
    </row>
    <row r="16" spans="1:6" ht="25.5">
      <c r="A16" s="305">
        <f>A15+1</f>
        <v>3</v>
      </c>
      <c r="B16" s="327" t="s">
        <v>2188</v>
      </c>
      <c r="C16" s="306">
        <v>1</v>
      </c>
      <c r="D16" s="334" t="s">
        <v>95</v>
      </c>
      <c r="E16" s="631"/>
      <c r="F16" s="307">
        <f t="shared" si="0"/>
        <v>0</v>
      </c>
    </row>
    <row r="17" spans="1:6" ht="13.5">
      <c r="A17" s="753" t="s">
        <v>2189</v>
      </c>
      <c r="B17" s="740"/>
      <c r="C17" s="740"/>
      <c r="D17" s="740"/>
      <c r="E17" s="740"/>
      <c r="F17" s="741"/>
    </row>
    <row r="18" spans="1:6" ht="25.5">
      <c r="A18" s="305">
        <f>A16+1</f>
        <v>4</v>
      </c>
      <c r="B18" s="328" t="s">
        <v>2190</v>
      </c>
      <c r="C18" s="306">
        <v>2</v>
      </c>
      <c r="D18" s="334" t="s">
        <v>95</v>
      </c>
      <c r="E18" s="632"/>
      <c r="F18" s="303">
        <f>C18*E18</f>
        <v>0</v>
      </c>
    </row>
    <row r="19" spans="1:6" ht="25.5">
      <c r="A19" s="305">
        <f>A18+1</f>
        <v>5</v>
      </c>
      <c r="B19" s="328" t="s">
        <v>2191</v>
      </c>
      <c r="C19" s="306">
        <v>8</v>
      </c>
      <c r="D19" s="334" t="s">
        <v>95</v>
      </c>
      <c r="E19" s="632"/>
      <c r="F19" s="303">
        <f aca="true" t="shared" si="1" ref="F19:F23">C19*E19</f>
        <v>0</v>
      </c>
    </row>
    <row r="20" spans="1:6" ht="25.5">
      <c r="A20" s="305">
        <f>A19+1</f>
        <v>6</v>
      </c>
      <c r="B20" s="328" t="s">
        <v>2192</v>
      </c>
      <c r="C20" s="306">
        <v>2</v>
      </c>
      <c r="D20" s="334" t="s">
        <v>95</v>
      </c>
      <c r="E20" s="632"/>
      <c r="F20" s="303">
        <f t="shared" si="1"/>
        <v>0</v>
      </c>
    </row>
    <row r="21" spans="1:6" ht="12.75">
      <c r="A21" s="305">
        <f aca="true" t="shared" si="2" ref="A21:A23">A20+1</f>
        <v>7</v>
      </c>
      <c r="B21" s="328" t="s">
        <v>2193</v>
      </c>
      <c r="C21" s="306">
        <v>4</v>
      </c>
      <c r="D21" s="334" t="s">
        <v>95</v>
      </c>
      <c r="E21" s="632"/>
      <c r="F21" s="303">
        <f t="shared" si="1"/>
        <v>0</v>
      </c>
    </row>
    <row r="22" spans="1:6" ht="12.75">
      <c r="A22" s="305">
        <f t="shared" si="2"/>
        <v>8</v>
      </c>
      <c r="B22" s="328" t="s">
        <v>2194</v>
      </c>
      <c r="C22" s="306">
        <v>8</v>
      </c>
      <c r="D22" s="334" t="s">
        <v>95</v>
      </c>
      <c r="E22" s="632"/>
      <c r="F22" s="303">
        <f t="shared" si="1"/>
        <v>0</v>
      </c>
    </row>
    <row r="23" spans="1:6" ht="12.75">
      <c r="A23" s="305">
        <f t="shared" si="2"/>
        <v>9</v>
      </c>
      <c r="B23" s="328" t="s">
        <v>2195</v>
      </c>
      <c r="C23" s="306">
        <v>2</v>
      </c>
      <c r="D23" s="334" t="s">
        <v>95</v>
      </c>
      <c r="E23" s="632"/>
      <c r="F23" s="303">
        <f t="shared" si="1"/>
        <v>0</v>
      </c>
    </row>
    <row r="24" spans="1:6" ht="13.5">
      <c r="A24" s="739" t="s">
        <v>2196</v>
      </c>
      <c r="B24" s="740"/>
      <c r="C24" s="740"/>
      <c r="D24" s="740"/>
      <c r="E24" s="740"/>
      <c r="F24" s="741"/>
    </row>
    <row r="25" spans="1:6" ht="30">
      <c r="A25" s="305">
        <f>A23+1</f>
        <v>10</v>
      </c>
      <c r="B25" s="329" t="s">
        <v>2197</v>
      </c>
      <c r="C25" s="306">
        <v>26</v>
      </c>
      <c r="D25" s="334" t="s">
        <v>166</v>
      </c>
      <c r="E25" s="631"/>
      <c r="F25" s="307">
        <f aca="true" t="shared" si="3" ref="F25:F31">C25*E25</f>
        <v>0</v>
      </c>
    </row>
    <row r="26" spans="1:6" ht="30">
      <c r="A26" s="305">
        <f>A25+1</f>
        <v>11</v>
      </c>
      <c r="B26" s="329" t="s">
        <v>2198</v>
      </c>
      <c r="C26" s="306">
        <v>32</v>
      </c>
      <c r="D26" s="334" t="s">
        <v>166</v>
      </c>
      <c r="E26" s="631"/>
      <c r="F26" s="307">
        <f t="shared" si="3"/>
        <v>0</v>
      </c>
    </row>
    <row r="27" spans="1:6" ht="30">
      <c r="A27" s="305">
        <f aca="true" t="shared" si="4" ref="A27:A31">A26+1</f>
        <v>12</v>
      </c>
      <c r="B27" s="329" t="s">
        <v>2199</v>
      </c>
      <c r="C27" s="306">
        <v>24</v>
      </c>
      <c r="D27" s="334" t="s">
        <v>166</v>
      </c>
      <c r="E27" s="631"/>
      <c r="F27" s="307">
        <f t="shared" si="3"/>
        <v>0</v>
      </c>
    </row>
    <row r="28" spans="1:6" ht="30">
      <c r="A28" s="305">
        <f t="shared" si="4"/>
        <v>13</v>
      </c>
      <c r="B28" s="329" t="s">
        <v>2200</v>
      </c>
      <c r="C28" s="306">
        <v>25</v>
      </c>
      <c r="D28" s="334" t="s">
        <v>166</v>
      </c>
      <c r="E28" s="631"/>
      <c r="F28" s="307">
        <f t="shared" si="3"/>
        <v>0</v>
      </c>
    </row>
    <row r="29" spans="1:6" ht="30">
      <c r="A29" s="305">
        <f t="shared" si="4"/>
        <v>14</v>
      </c>
      <c r="B29" s="329" t="s">
        <v>2201</v>
      </c>
      <c r="C29" s="306">
        <v>52</v>
      </c>
      <c r="D29" s="334" t="s">
        <v>166</v>
      </c>
      <c r="E29" s="631"/>
      <c r="F29" s="307">
        <f t="shared" si="3"/>
        <v>0</v>
      </c>
    </row>
    <row r="30" spans="1:6" ht="30">
      <c r="A30" s="305">
        <f t="shared" si="4"/>
        <v>15</v>
      </c>
      <c r="B30" s="329" t="s">
        <v>2202</v>
      </c>
      <c r="C30" s="306">
        <v>28</v>
      </c>
      <c r="D30" s="334" t="s">
        <v>166</v>
      </c>
      <c r="E30" s="631"/>
      <c r="F30" s="307">
        <f t="shared" si="3"/>
        <v>0</v>
      </c>
    </row>
    <row r="31" spans="1:6" ht="15">
      <c r="A31" s="305">
        <f t="shared" si="4"/>
        <v>16</v>
      </c>
      <c r="B31" s="329" t="s">
        <v>2203</v>
      </c>
      <c r="C31" s="306">
        <v>16</v>
      </c>
      <c r="D31" s="334" t="s">
        <v>106</v>
      </c>
      <c r="E31" s="631"/>
      <c r="F31" s="307">
        <f t="shared" si="3"/>
        <v>0</v>
      </c>
    </row>
    <row r="32" spans="1:6" ht="13.5">
      <c r="A32" s="739" t="s">
        <v>2204</v>
      </c>
      <c r="B32" s="740"/>
      <c r="C32" s="740"/>
      <c r="D32" s="740"/>
      <c r="E32" s="740"/>
      <c r="F32" s="741"/>
    </row>
    <row r="33" spans="1:6" ht="15">
      <c r="A33" s="305">
        <f>A31+1</f>
        <v>17</v>
      </c>
      <c r="B33" s="310" t="s">
        <v>2205</v>
      </c>
      <c r="C33" s="306">
        <v>2</v>
      </c>
      <c r="D33" s="334" t="s">
        <v>95</v>
      </c>
      <c r="E33" s="631"/>
      <c r="F33" s="307">
        <f>C33*E33</f>
        <v>0</v>
      </c>
    </row>
    <row r="34" spans="1:6" ht="15">
      <c r="A34" s="305">
        <f>A33+1</f>
        <v>18</v>
      </c>
      <c r="B34" s="329" t="s">
        <v>2206</v>
      </c>
      <c r="C34" s="306">
        <v>2</v>
      </c>
      <c r="D34" s="334" t="s">
        <v>95</v>
      </c>
      <c r="E34" s="631"/>
      <c r="F34" s="307">
        <f>C34*E34</f>
        <v>0</v>
      </c>
    </row>
    <row r="35" spans="1:6" ht="15">
      <c r="A35" s="305">
        <f aca="true" t="shared" si="5" ref="A35:A50">A34+1</f>
        <v>19</v>
      </c>
      <c r="B35" s="329" t="s">
        <v>2207</v>
      </c>
      <c r="C35" s="306">
        <v>16</v>
      </c>
      <c r="D35" s="334" t="s">
        <v>95</v>
      </c>
      <c r="E35" s="631"/>
      <c r="F35" s="307">
        <f>C35*E35</f>
        <v>0</v>
      </c>
    </row>
    <row r="36" spans="1:6" ht="15">
      <c r="A36" s="305">
        <f t="shared" si="5"/>
        <v>20</v>
      </c>
      <c r="B36" s="329" t="s">
        <v>2208</v>
      </c>
      <c r="C36" s="306">
        <v>4</v>
      </c>
      <c r="D36" s="334" t="s">
        <v>95</v>
      </c>
      <c r="E36" s="631"/>
      <c r="F36" s="307">
        <f>C36*E36</f>
        <v>0</v>
      </c>
    </row>
    <row r="37" spans="1:6" ht="15">
      <c r="A37" s="305">
        <f t="shared" si="5"/>
        <v>21</v>
      </c>
      <c r="B37" s="329" t="s">
        <v>2209</v>
      </c>
      <c r="C37" s="306">
        <v>3</v>
      </c>
      <c r="D37" s="334" t="s">
        <v>95</v>
      </c>
      <c r="E37" s="631"/>
      <c r="F37" s="307">
        <f>C37*E37</f>
        <v>0</v>
      </c>
    </row>
    <row r="38" spans="1:6" ht="15">
      <c r="A38" s="305">
        <f t="shared" si="5"/>
        <v>22</v>
      </c>
      <c r="B38" s="329" t="s">
        <v>2210</v>
      </c>
      <c r="C38" s="306">
        <v>1</v>
      </c>
      <c r="D38" s="334" t="s">
        <v>95</v>
      </c>
      <c r="E38" s="631"/>
      <c r="F38" s="307">
        <f aca="true" t="shared" si="6" ref="F38:F51">C38*E38</f>
        <v>0</v>
      </c>
    </row>
    <row r="39" spans="1:6" ht="15">
      <c r="A39" s="305">
        <f t="shared" si="5"/>
        <v>23</v>
      </c>
      <c r="B39" s="329" t="s">
        <v>2211</v>
      </c>
      <c r="C39" s="306">
        <v>8</v>
      </c>
      <c r="D39" s="334" t="s">
        <v>95</v>
      </c>
      <c r="E39" s="631"/>
      <c r="F39" s="307">
        <f t="shared" si="6"/>
        <v>0</v>
      </c>
    </row>
    <row r="40" spans="1:6" ht="15">
      <c r="A40" s="305">
        <f t="shared" si="5"/>
        <v>24</v>
      </c>
      <c r="B40" s="329" t="s">
        <v>2212</v>
      </c>
      <c r="C40" s="306">
        <v>3</v>
      </c>
      <c r="D40" s="334" t="s">
        <v>95</v>
      </c>
      <c r="E40" s="631"/>
      <c r="F40" s="307">
        <f t="shared" si="6"/>
        <v>0</v>
      </c>
    </row>
    <row r="41" spans="1:6" ht="15">
      <c r="A41" s="305">
        <f t="shared" si="5"/>
        <v>25</v>
      </c>
      <c r="B41" s="329" t="s">
        <v>2213</v>
      </c>
      <c r="C41" s="306">
        <v>2</v>
      </c>
      <c r="D41" s="334" t="s">
        <v>95</v>
      </c>
      <c r="E41" s="631"/>
      <c r="F41" s="307">
        <f t="shared" si="6"/>
        <v>0</v>
      </c>
    </row>
    <row r="42" spans="1:6" ht="15">
      <c r="A42" s="305">
        <f t="shared" si="5"/>
        <v>26</v>
      </c>
      <c r="B42" s="329" t="s">
        <v>2214</v>
      </c>
      <c r="C42" s="306">
        <v>2</v>
      </c>
      <c r="D42" s="334" t="s">
        <v>95</v>
      </c>
      <c r="E42" s="631"/>
      <c r="F42" s="307">
        <f t="shared" si="6"/>
        <v>0</v>
      </c>
    </row>
    <row r="43" spans="1:6" ht="15">
      <c r="A43" s="305">
        <f t="shared" si="5"/>
        <v>27</v>
      </c>
      <c r="B43" s="329" t="s">
        <v>2215</v>
      </c>
      <c r="C43" s="306">
        <v>2</v>
      </c>
      <c r="D43" s="334" t="s">
        <v>95</v>
      </c>
      <c r="E43" s="631"/>
      <c r="F43" s="307">
        <f t="shared" si="6"/>
        <v>0</v>
      </c>
    </row>
    <row r="44" spans="1:6" ht="15">
      <c r="A44" s="305">
        <f t="shared" si="5"/>
        <v>28</v>
      </c>
      <c r="B44" s="329" t="s">
        <v>2216</v>
      </c>
      <c r="C44" s="306">
        <v>2</v>
      </c>
      <c r="D44" s="334" t="s">
        <v>95</v>
      </c>
      <c r="E44" s="631"/>
      <c r="F44" s="307">
        <f t="shared" si="6"/>
        <v>0</v>
      </c>
    </row>
    <row r="45" spans="1:6" ht="15">
      <c r="A45" s="305">
        <f t="shared" si="5"/>
        <v>29</v>
      </c>
      <c r="B45" s="329" t="s">
        <v>2217</v>
      </c>
      <c r="C45" s="306">
        <v>2</v>
      </c>
      <c r="D45" s="334" t="s">
        <v>95</v>
      </c>
      <c r="E45" s="631"/>
      <c r="F45" s="307">
        <f t="shared" si="6"/>
        <v>0</v>
      </c>
    </row>
    <row r="46" spans="1:6" ht="15">
      <c r="A46" s="305">
        <f t="shared" si="5"/>
        <v>30</v>
      </c>
      <c r="B46" s="329" t="s">
        <v>2218</v>
      </c>
      <c r="C46" s="306">
        <v>2</v>
      </c>
      <c r="D46" s="334" t="s">
        <v>95</v>
      </c>
      <c r="E46" s="631"/>
      <c r="F46" s="307">
        <f t="shared" si="6"/>
        <v>0</v>
      </c>
    </row>
    <row r="47" spans="1:6" ht="15">
      <c r="A47" s="305">
        <f t="shared" si="5"/>
        <v>31</v>
      </c>
      <c r="B47" s="329" t="s">
        <v>2219</v>
      </c>
      <c r="C47" s="306">
        <v>2</v>
      </c>
      <c r="D47" s="334" t="s">
        <v>95</v>
      </c>
      <c r="E47" s="631"/>
      <c r="F47" s="307">
        <f t="shared" si="6"/>
        <v>0</v>
      </c>
    </row>
    <row r="48" spans="1:6" ht="15">
      <c r="A48" s="305">
        <f t="shared" si="5"/>
        <v>32</v>
      </c>
      <c r="B48" s="329" t="s">
        <v>2220</v>
      </c>
      <c r="C48" s="306">
        <v>2</v>
      </c>
      <c r="D48" s="334" t="s">
        <v>95</v>
      </c>
      <c r="E48" s="631"/>
      <c r="F48" s="307">
        <f t="shared" si="6"/>
        <v>0</v>
      </c>
    </row>
    <row r="49" spans="1:6" ht="15">
      <c r="A49" s="305">
        <f t="shared" si="5"/>
        <v>33</v>
      </c>
      <c r="B49" s="329" t="s">
        <v>2221</v>
      </c>
      <c r="C49" s="306">
        <v>2</v>
      </c>
      <c r="D49" s="334" t="s">
        <v>95</v>
      </c>
      <c r="E49" s="631"/>
      <c r="F49" s="307">
        <f t="shared" si="6"/>
        <v>0</v>
      </c>
    </row>
    <row r="50" spans="1:6" ht="15">
      <c r="A50" s="305">
        <f t="shared" si="5"/>
        <v>34</v>
      </c>
      <c r="B50" s="329" t="s">
        <v>2222</v>
      </c>
      <c r="C50" s="306">
        <v>2</v>
      </c>
      <c r="D50" s="334" t="s">
        <v>95</v>
      </c>
      <c r="E50" s="631"/>
      <c r="F50" s="307">
        <f t="shared" si="6"/>
        <v>0</v>
      </c>
    </row>
    <row r="51" spans="1:6" ht="15">
      <c r="A51" s="305">
        <f>A50+1</f>
        <v>35</v>
      </c>
      <c r="B51" s="329" t="s">
        <v>2223</v>
      </c>
      <c r="C51" s="306">
        <v>8.6</v>
      </c>
      <c r="D51" s="334" t="s">
        <v>106</v>
      </c>
      <c r="E51" s="631"/>
      <c r="F51" s="307">
        <f t="shared" si="6"/>
        <v>0</v>
      </c>
    </row>
    <row r="52" spans="1:6" ht="13.5">
      <c r="A52" s="739" t="s">
        <v>2224</v>
      </c>
      <c r="B52" s="740"/>
      <c r="C52" s="740"/>
      <c r="D52" s="740"/>
      <c r="E52" s="740"/>
      <c r="F52" s="741"/>
    </row>
    <row r="53" spans="1:6" ht="15">
      <c r="A53" s="305">
        <f>A51+1</f>
        <v>36</v>
      </c>
      <c r="B53" s="329" t="s">
        <v>2225</v>
      </c>
      <c r="C53" s="306">
        <v>4</v>
      </c>
      <c r="D53" s="334" t="s">
        <v>95</v>
      </c>
      <c r="E53" s="631"/>
      <c r="F53" s="307">
        <f aca="true" t="shared" si="7" ref="F53:F59">C53*E53</f>
        <v>0</v>
      </c>
    </row>
    <row r="54" spans="1:6" ht="15">
      <c r="A54" s="305">
        <f aca="true" t="shared" si="8" ref="A54:A59">A53+1</f>
        <v>37</v>
      </c>
      <c r="B54" s="329" t="s">
        <v>2226</v>
      </c>
      <c r="C54" s="306">
        <v>1</v>
      </c>
      <c r="D54" s="334" t="s">
        <v>95</v>
      </c>
      <c r="E54" s="631"/>
      <c r="F54" s="307">
        <f t="shared" si="7"/>
        <v>0</v>
      </c>
    </row>
    <row r="55" spans="1:6" ht="15">
      <c r="A55" s="305">
        <f t="shared" si="8"/>
        <v>38</v>
      </c>
      <c r="B55" s="329" t="s">
        <v>2227</v>
      </c>
      <c r="C55" s="306">
        <v>1</v>
      </c>
      <c r="D55" s="334" t="s">
        <v>95</v>
      </c>
      <c r="E55" s="631"/>
      <c r="F55" s="307">
        <f t="shared" si="7"/>
        <v>0</v>
      </c>
    </row>
    <row r="56" spans="1:6" ht="30">
      <c r="A56" s="305">
        <f t="shared" si="8"/>
        <v>39</v>
      </c>
      <c r="B56" s="329" t="s">
        <v>2228</v>
      </c>
      <c r="C56" s="306">
        <v>8</v>
      </c>
      <c r="D56" s="334" t="s">
        <v>95</v>
      </c>
      <c r="E56" s="631"/>
      <c r="F56" s="307">
        <f t="shared" si="7"/>
        <v>0</v>
      </c>
    </row>
    <row r="57" spans="1:6" ht="30">
      <c r="A57" s="305">
        <f t="shared" si="8"/>
        <v>40</v>
      </c>
      <c r="B57" s="329" t="s">
        <v>2229</v>
      </c>
      <c r="C57" s="306">
        <v>8</v>
      </c>
      <c r="D57" s="334" t="s">
        <v>95</v>
      </c>
      <c r="E57" s="631"/>
      <c r="F57" s="307">
        <f t="shared" si="7"/>
        <v>0</v>
      </c>
    </row>
    <row r="58" spans="1:6" ht="30">
      <c r="A58" s="305">
        <f t="shared" si="8"/>
        <v>41</v>
      </c>
      <c r="B58" s="329" t="s">
        <v>2230</v>
      </c>
      <c r="C58" s="306">
        <v>2</v>
      </c>
      <c r="D58" s="334" t="s">
        <v>95</v>
      </c>
      <c r="E58" s="631"/>
      <c r="F58" s="307">
        <f t="shared" si="7"/>
        <v>0</v>
      </c>
    </row>
    <row r="59" spans="1:6" ht="30">
      <c r="A59" s="305">
        <f t="shared" si="8"/>
        <v>42</v>
      </c>
      <c r="B59" s="329" t="s">
        <v>2231</v>
      </c>
      <c r="C59" s="306">
        <v>2</v>
      </c>
      <c r="D59" s="334" t="s">
        <v>95</v>
      </c>
      <c r="E59" s="631"/>
      <c r="F59" s="307">
        <f t="shared" si="7"/>
        <v>0</v>
      </c>
    </row>
    <row r="60" spans="1:6" ht="15.75">
      <c r="A60" s="747" t="s">
        <v>2232</v>
      </c>
      <c r="B60" s="748"/>
      <c r="C60" s="748"/>
      <c r="D60" s="748"/>
      <c r="E60" s="748"/>
      <c r="F60" s="749"/>
    </row>
    <row r="61" spans="1:6" ht="13.5">
      <c r="A61" s="750" t="s">
        <v>2185</v>
      </c>
      <c r="B61" s="751"/>
      <c r="C61" s="751"/>
      <c r="D61" s="751"/>
      <c r="E61" s="751"/>
      <c r="F61" s="752"/>
    </row>
    <row r="62" spans="1:6" ht="76.5">
      <c r="A62" s="305">
        <f>A59+1</f>
        <v>43</v>
      </c>
      <c r="B62" s="327" t="s">
        <v>2233</v>
      </c>
      <c r="C62" s="306">
        <v>1</v>
      </c>
      <c r="D62" s="334" t="s">
        <v>95</v>
      </c>
      <c r="E62" s="631"/>
      <c r="F62" s="307">
        <f>C62*E62</f>
        <v>0</v>
      </c>
    </row>
    <row r="63" spans="1:6" ht="12.75">
      <c r="A63" s="305">
        <f>A62+1</f>
        <v>44</v>
      </c>
      <c r="B63" s="308" t="s">
        <v>2187</v>
      </c>
      <c r="C63" s="309">
        <v>1</v>
      </c>
      <c r="D63" s="335" t="s">
        <v>95</v>
      </c>
      <c r="E63" s="631"/>
      <c r="F63" s="307">
        <f aca="true" t="shared" si="9" ref="F63:F64">C63*E63</f>
        <v>0</v>
      </c>
    </row>
    <row r="64" spans="1:6" ht="25.5">
      <c r="A64" s="305">
        <f>A63+1</f>
        <v>45</v>
      </c>
      <c r="B64" s="327" t="s">
        <v>2234</v>
      </c>
      <c r="C64" s="306">
        <v>1</v>
      </c>
      <c r="D64" s="334" t="s">
        <v>95</v>
      </c>
      <c r="E64" s="631"/>
      <c r="F64" s="307">
        <f t="shared" si="9"/>
        <v>0</v>
      </c>
    </row>
    <row r="65" spans="1:6" ht="13.5">
      <c r="A65" s="753" t="s">
        <v>2189</v>
      </c>
      <c r="B65" s="740"/>
      <c r="C65" s="740"/>
      <c r="D65" s="740"/>
      <c r="E65" s="740"/>
      <c r="F65" s="741"/>
    </row>
    <row r="66" spans="1:6" ht="25.5">
      <c r="A66" s="305">
        <f>A64+1</f>
        <v>46</v>
      </c>
      <c r="B66" s="328" t="s">
        <v>2235</v>
      </c>
      <c r="C66" s="306">
        <v>2</v>
      </c>
      <c r="D66" s="334" t="s">
        <v>95</v>
      </c>
      <c r="E66" s="631"/>
      <c r="F66" s="307">
        <f>C66*E66</f>
        <v>0</v>
      </c>
    </row>
    <row r="67" spans="1:6" ht="25.5">
      <c r="A67" s="305">
        <f>A66+1</f>
        <v>47</v>
      </c>
      <c r="B67" s="328" t="s">
        <v>2191</v>
      </c>
      <c r="C67" s="306">
        <v>6</v>
      </c>
      <c r="D67" s="334" t="s">
        <v>95</v>
      </c>
      <c r="E67" s="631"/>
      <c r="F67" s="307">
        <f aca="true" t="shared" si="10" ref="F67:F69">C67*E67</f>
        <v>0</v>
      </c>
    </row>
    <row r="68" spans="1:6" ht="12.75">
      <c r="A68" s="305">
        <f aca="true" t="shared" si="11" ref="A68:A69">A67+1</f>
        <v>48</v>
      </c>
      <c r="B68" s="328" t="s">
        <v>2236</v>
      </c>
      <c r="C68" s="306">
        <v>2</v>
      </c>
      <c r="D68" s="334" t="s">
        <v>95</v>
      </c>
      <c r="E68" s="631"/>
      <c r="F68" s="307">
        <f t="shared" si="10"/>
        <v>0</v>
      </c>
    </row>
    <row r="69" spans="1:6" ht="12.75">
      <c r="A69" s="305">
        <f t="shared" si="11"/>
        <v>49</v>
      </c>
      <c r="B69" s="328" t="s">
        <v>2194</v>
      </c>
      <c r="C69" s="306">
        <v>6</v>
      </c>
      <c r="D69" s="334" t="s">
        <v>95</v>
      </c>
      <c r="E69" s="631"/>
      <c r="F69" s="307">
        <f t="shared" si="10"/>
        <v>0</v>
      </c>
    </row>
    <row r="70" spans="1:6" ht="13.5">
      <c r="A70" s="739" t="s">
        <v>2196</v>
      </c>
      <c r="B70" s="740"/>
      <c r="C70" s="740"/>
      <c r="D70" s="740"/>
      <c r="E70" s="740"/>
      <c r="F70" s="741"/>
    </row>
    <row r="71" spans="1:6" ht="15">
      <c r="A71" s="305">
        <f>A69+1</f>
        <v>50</v>
      </c>
      <c r="B71" s="329" t="s">
        <v>2237</v>
      </c>
      <c r="C71" s="306">
        <v>26</v>
      </c>
      <c r="D71" s="334" t="s">
        <v>166</v>
      </c>
      <c r="E71" s="631"/>
      <c r="F71" s="307">
        <f aca="true" t="shared" si="12" ref="F71:F74">C71*E71</f>
        <v>0</v>
      </c>
    </row>
    <row r="72" spans="1:6" ht="15">
      <c r="A72" s="305">
        <f aca="true" t="shared" si="13" ref="A72:A73">A71+1</f>
        <v>51</v>
      </c>
      <c r="B72" s="329" t="s">
        <v>2238</v>
      </c>
      <c r="C72" s="306">
        <v>26</v>
      </c>
      <c r="D72" s="334" t="s">
        <v>166</v>
      </c>
      <c r="E72" s="631"/>
      <c r="F72" s="307">
        <f t="shared" si="12"/>
        <v>0</v>
      </c>
    </row>
    <row r="73" spans="1:6" ht="15">
      <c r="A73" s="305">
        <f t="shared" si="13"/>
        <v>52</v>
      </c>
      <c r="B73" s="329" t="s">
        <v>2239</v>
      </c>
      <c r="C73" s="306">
        <v>64</v>
      </c>
      <c r="D73" s="334" t="s">
        <v>166</v>
      </c>
      <c r="E73" s="631"/>
      <c r="F73" s="307">
        <f t="shared" si="12"/>
        <v>0</v>
      </c>
    </row>
    <row r="74" spans="1:6" ht="15">
      <c r="A74" s="305">
        <f>A73+1</f>
        <v>53</v>
      </c>
      <c r="B74" s="329" t="s">
        <v>2203</v>
      </c>
      <c r="C74" s="306">
        <v>4.8</v>
      </c>
      <c r="D74" s="334" t="s">
        <v>106</v>
      </c>
      <c r="E74" s="631"/>
      <c r="F74" s="307">
        <f t="shared" si="12"/>
        <v>0</v>
      </c>
    </row>
    <row r="75" spans="1:6" ht="13.5">
      <c r="A75" s="739" t="s">
        <v>2204</v>
      </c>
      <c r="B75" s="740"/>
      <c r="C75" s="740"/>
      <c r="D75" s="740"/>
      <c r="E75" s="740"/>
      <c r="F75" s="741"/>
    </row>
    <row r="76" spans="1:6" ht="15">
      <c r="A76" s="305">
        <f>A74+1</f>
        <v>54</v>
      </c>
      <c r="B76" s="329" t="s">
        <v>2240</v>
      </c>
      <c r="C76" s="306">
        <f>2+2</f>
        <v>4</v>
      </c>
      <c r="D76" s="334" t="s">
        <v>95</v>
      </c>
      <c r="E76" s="631"/>
      <c r="F76" s="307">
        <f>C76*E76</f>
        <v>0</v>
      </c>
    </row>
    <row r="77" spans="1:6" ht="15">
      <c r="A77" s="305">
        <f aca="true" t="shared" si="14" ref="A77:A85">A76+1</f>
        <v>55</v>
      </c>
      <c r="B77" s="329" t="s">
        <v>2207</v>
      </c>
      <c r="C77" s="306">
        <v>1</v>
      </c>
      <c r="D77" s="334" t="s">
        <v>95</v>
      </c>
      <c r="E77" s="631"/>
      <c r="F77" s="307">
        <f>C77*E77</f>
        <v>0</v>
      </c>
    </row>
    <row r="78" spans="1:6" ht="15">
      <c r="A78" s="305">
        <f t="shared" si="14"/>
        <v>56</v>
      </c>
      <c r="B78" s="329" t="s">
        <v>2208</v>
      </c>
      <c r="C78" s="306">
        <v>3</v>
      </c>
      <c r="D78" s="334" t="s">
        <v>95</v>
      </c>
      <c r="E78" s="631"/>
      <c r="F78" s="307">
        <f>C78*E78</f>
        <v>0</v>
      </c>
    </row>
    <row r="79" spans="1:6" ht="15">
      <c r="A79" s="305">
        <f t="shared" si="14"/>
        <v>57</v>
      </c>
      <c r="B79" s="329" t="s">
        <v>2211</v>
      </c>
      <c r="C79" s="306">
        <f>2+2+3</f>
        <v>7</v>
      </c>
      <c r="D79" s="334" t="s">
        <v>95</v>
      </c>
      <c r="E79" s="631"/>
      <c r="F79" s="307">
        <f aca="true" t="shared" si="15" ref="F79:F86">C79*E79</f>
        <v>0</v>
      </c>
    </row>
    <row r="80" spans="1:6" ht="15">
      <c r="A80" s="305">
        <f t="shared" si="14"/>
        <v>58</v>
      </c>
      <c r="B80" s="329" t="s">
        <v>2241</v>
      </c>
      <c r="C80" s="306">
        <v>4</v>
      </c>
      <c r="D80" s="334" t="s">
        <v>95</v>
      </c>
      <c r="E80" s="631"/>
      <c r="F80" s="307">
        <f t="shared" si="15"/>
        <v>0</v>
      </c>
    </row>
    <row r="81" spans="1:6" ht="15">
      <c r="A81" s="305">
        <f t="shared" si="14"/>
        <v>59</v>
      </c>
      <c r="B81" s="329" t="s">
        <v>2216</v>
      </c>
      <c r="C81" s="306">
        <v>2</v>
      </c>
      <c r="D81" s="334" t="s">
        <v>95</v>
      </c>
      <c r="E81" s="631"/>
      <c r="F81" s="307">
        <f t="shared" si="15"/>
        <v>0</v>
      </c>
    </row>
    <row r="82" spans="1:6" ht="15">
      <c r="A82" s="305">
        <f t="shared" si="14"/>
        <v>60</v>
      </c>
      <c r="B82" s="329" t="s">
        <v>2242</v>
      </c>
      <c r="C82" s="306">
        <v>2</v>
      </c>
      <c r="D82" s="334" t="s">
        <v>95</v>
      </c>
      <c r="E82" s="631"/>
      <c r="F82" s="307">
        <f t="shared" si="15"/>
        <v>0</v>
      </c>
    </row>
    <row r="83" spans="1:6" ht="15">
      <c r="A83" s="305">
        <f t="shared" si="14"/>
        <v>61</v>
      </c>
      <c r="B83" s="329" t="s">
        <v>2220</v>
      </c>
      <c r="C83" s="306">
        <v>2</v>
      </c>
      <c r="D83" s="334" t="s">
        <v>95</v>
      </c>
      <c r="E83" s="631"/>
      <c r="F83" s="307">
        <f t="shared" si="15"/>
        <v>0</v>
      </c>
    </row>
    <row r="84" spans="1:6" ht="15">
      <c r="A84" s="305">
        <f t="shared" si="14"/>
        <v>62</v>
      </c>
      <c r="B84" s="329" t="s">
        <v>2221</v>
      </c>
      <c r="C84" s="306">
        <v>2</v>
      </c>
      <c r="D84" s="334" t="s">
        <v>95</v>
      </c>
      <c r="E84" s="631"/>
      <c r="F84" s="307">
        <f t="shared" si="15"/>
        <v>0</v>
      </c>
    </row>
    <row r="85" spans="1:6" ht="15">
      <c r="A85" s="305">
        <f t="shared" si="14"/>
        <v>63</v>
      </c>
      <c r="B85" s="329" t="s">
        <v>2243</v>
      </c>
      <c r="C85" s="306">
        <v>1</v>
      </c>
      <c r="D85" s="334" t="s">
        <v>95</v>
      </c>
      <c r="E85" s="631"/>
      <c r="F85" s="307">
        <f t="shared" si="15"/>
        <v>0</v>
      </c>
    </row>
    <row r="86" spans="1:6" ht="15">
      <c r="A86" s="305">
        <f>A85+1</f>
        <v>64</v>
      </c>
      <c r="B86" s="329" t="s">
        <v>2223</v>
      </c>
      <c r="C86" s="306">
        <v>2.4</v>
      </c>
      <c r="D86" s="334" t="s">
        <v>106</v>
      </c>
      <c r="E86" s="631"/>
      <c r="F86" s="307">
        <f t="shared" si="15"/>
        <v>0</v>
      </c>
    </row>
    <row r="87" spans="1:6" ht="13.5">
      <c r="A87" s="739" t="s">
        <v>2224</v>
      </c>
      <c r="B87" s="740"/>
      <c r="C87" s="740"/>
      <c r="D87" s="740"/>
      <c r="E87" s="740"/>
      <c r="F87" s="741"/>
    </row>
    <row r="88" spans="1:6" ht="15">
      <c r="A88" s="305">
        <f>A86+1</f>
        <v>65</v>
      </c>
      <c r="B88" s="329" t="s">
        <v>2244</v>
      </c>
      <c r="C88" s="306">
        <v>4</v>
      </c>
      <c r="D88" s="334" t="s">
        <v>95</v>
      </c>
      <c r="E88" s="631"/>
      <c r="F88" s="307">
        <f aca="true" t="shared" si="16" ref="F88:F92">C88*E88</f>
        <v>0</v>
      </c>
    </row>
    <row r="89" spans="1:6" ht="15">
      <c r="A89" s="305">
        <f aca="true" t="shared" si="17" ref="A89:A92">A88+1</f>
        <v>66</v>
      </c>
      <c r="B89" s="329" t="s">
        <v>2245</v>
      </c>
      <c r="C89" s="306">
        <v>2</v>
      </c>
      <c r="D89" s="334" t="s">
        <v>95</v>
      </c>
      <c r="E89" s="631"/>
      <c r="F89" s="307">
        <f t="shared" si="16"/>
        <v>0</v>
      </c>
    </row>
    <row r="90" spans="1:6" ht="30">
      <c r="A90" s="305">
        <f t="shared" si="17"/>
        <v>67</v>
      </c>
      <c r="B90" s="329" t="s">
        <v>2228</v>
      </c>
      <c r="C90" s="306">
        <v>6</v>
      </c>
      <c r="D90" s="334" t="s">
        <v>95</v>
      </c>
      <c r="E90" s="631"/>
      <c r="F90" s="307">
        <f t="shared" si="16"/>
        <v>0</v>
      </c>
    </row>
    <row r="91" spans="1:6" ht="30">
      <c r="A91" s="305">
        <f t="shared" si="17"/>
        <v>68</v>
      </c>
      <c r="B91" s="329" t="s">
        <v>2229</v>
      </c>
      <c r="C91" s="306">
        <v>2</v>
      </c>
      <c r="D91" s="334" t="s">
        <v>95</v>
      </c>
      <c r="E91" s="631"/>
      <c r="F91" s="307">
        <f t="shared" si="16"/>
        <v>0</v>
      </c>
    </row>
    <row r="92" spans="1:6" ht="30">
      <c r="A92" s="305">
        <f t="shared" si="17"/>
        <v>69</v>
      </c>
      <c r="B92" s="329" t="s">
        <v>2246</v>
      </c>
      <c r="C92" s="306">
        <v>6</v>
      </c>
      <c r="D92" s="334" t="s">
        <v>95</v>
      </c>
      <c r="E92" s="631"/>
      <c r="F92" s="307">
        <f t="shared" si="16"/>
        <v>0</v>
      </c>
    </row>
    <row r="93" spans="1:6" ht="15.75">
      <c r="A93" s="747" t="s">
        <v>2247</v>
      </c>
      <c r="B93" s="748"/>
      <c r="C93" s="748"/>
      <c r="D93" s="748"/>
      <c r="E93" s="748"/>
      <c r="F93" s="749"/>
    </row>
    <row r="94" spans="1:6" ht="13.5">
      <c r="A94" s="750" t="s">
        <v>2185</v>
      </c>
      <c r="B94" s="751"/>
      <c r="C94" s="751"/>
      <c r="D94" s="751"/>
      <c r="E94" s="751"/>
      <c r="F94" s="752"/>
    </row>
    <row r="95" spans="1:6" ht="76.5">
      <c r="A95" s="305">
        <f>A92+1</f>
        <v>70</v>
      </c>
      <c r="B95" s="327" t="s">
        <v>2233</v>
      </c>
      <c r="C95" s="306">
        <v>1</v>
      </c>
      <c r="D95" s="334" t="s">
        <v>95</v>
      </c>
      <c r="E95" s="631"/>
      <c r="F95" s="307">
        <f>C95*E95</f>
        <v>0</v>
      </c>
    </row>
    <row r="96" spans="1:6" ht="12.75">
      <c r="A96" s="305">
        <f>A95+1</f>
        <v>71</v>
      </c>
      <c r="B96" s="308" t="s">
        <v>2187</v>
      </c>
      <c r="C96" s="306">
        <v>1</v>
      </c>
      <c r="D96" s="335" t="s">
        <v>95</v>
      </c>
      <c r="E96" s="631"/>
      <c r="F96" s="307">
        <f aca="true" t="shared" si="18" ref="F96:F97">C96*E96</f>
        <v>0</v>
      </c>
    </row>
    <row r="97" spans="1:6" ht="25.5">
      <c r="A97" s="305">
        <f>A96+1</f>
        <v>72</v>
      </c>
      <c r="B97" s="327" t="s">
        <v>2234</v>
      </c>
      <c r="C97" s="306">
        <v>1</v>
      </c>
      <c r="D97" s="334" t="s">
        <v>95</v>
      </c>
      <c r="E97" s="631"/>
      <c r="F97" s="307">
        <f t="shared" si="18"/>
        <v>0</v>
      </c>
    </row>
    <row r="98" spans="1:6" ht="13.5">
      <c r="A98" s="753" t="s">
        <v>2189</v>
      </c>
      <c r="B98" s="740"/>
      <c r="C98" s="740"/>
      <c r="D98" s="740"/>
      <c r="E98" s="740"/>
      <c r="F98" s="741"/>
    </row>
    <row r="99" spans="1:6" ht="25.5">
      <c r="A99" s="305">
        <f>A97+1</f>
        <v>73</v>
      </c>
      <c r="B99" s="328" t="s">
        <v>2235</v>
      </c>
      <c r="C99" s="306">
        <v>2</v>
      </c>
      <c r="D99" s="334" t="s">
        <v>95</v>
      </c>
      <c r="E99" s="631"/>
      <c r="F99" s="307">
        <f>C99*E99</f>
        <v>0</v>
      </c>
    </row>
    <row r="100" spans="1:6" ht="25.5">
      <c r="A100" s="305">
        <f>A99+1</f>
        <v>74</v>
      </c>
      <c r="B100" s="328" t="s">
        <v>2191</v>
      </c>
      <c r="C100" s="306">
        <v>6</v>
      </c>
      <c r="D100" s="334" t="s">
        <v>95</v>
      </c>
      <c r="E100" s="631"/>
      <c r="F100" s="307">
        <f aca="true" t="shared" si="19" ref="F100:F102">C100*E100</f>
        <v>0</v>
      </c>
    </row>
    <row r="101" spans="1:6" ht="12.75">
      <c r="A101" s="305">
        <f aca="true" t="shared" si="20" ref="A101:A102">A100+1</f>
        <v>75</v>
      </c>
      <c r="B101" s="328" t="s">
        <v>2236</v>
      </c>
      <c r="C101" s="306">
        <v>2</v>
      </c>
      <c r="D101" s="334" t="s">
        <v>95</v>
      </c>
      <c r="E101" s="631"/>
      <c r="F101" s="307">
        <f t="shared" si="19"/>
        <v>0</v>
      </c>
    </row>
    <row r="102" spans="1:6" ht="12.75">
      <c r="A102" s="305">
        <f t="shared" si="20"/>
        <v>76</v>
      </c>
      <c r="B102" s="328" t="s">
        <v>2194</v>
      </c>
      <c r="C102" s="306">
        <v>6</v>
      </c>
      <c r="D102" s="334" t="s">
        <v>95</v>
      </c>
      <c r="E102" s="631"/>
      <c r="F102" s="307">
        <f t="shared" si="19"/>
        <v>0</v>
      </c>
    </row>
    <row r="103" spans="1:6" ht="13.5">
      <c r="A103" s="739" t="s">
        <v>2196</v>
      </c>
      <c r="B103" s="740"/>
      <c r="C103" s="740"/>
      <c r="D103" s="740"/>
      <c r="E103" s="740"/>
      <c r="F103" s="741"/>
    </row>
    <row r="104" spans="1:6" ht="15">
      <c r="A104" s="305">
        <f>A102+1</f>
        <v>77</v>
      </c>
      <c r="B104" s="329" t="s">
        <v>2237</v>
      </c>
      <c r="C104" s="306">
        <v>10</v>
      </c>
      <c r="D104" s="334" t="s">
        <v>166</v>
      </c>
      <c r="E104" s="631"/>
      <c r="F104" s="307">
        <f aca="true" t="shared" si="21" ref="F104:F107">C104*E104</f>
        <v>0</v>
      </c>
    </row>
    <row r="105" spans="1:6" ht="15">
      <c r="A105" s="305">
        <f aca="true" t="shared" si="22" ref="A105:A106">A104+1</f>
        <v>78</v>
      </c>
      <c r="B105" s="329" t="s">
        <v>2238</v>
      </c>
      <c r="C105" s="306">
        <v>18</v>
      </c>
      <c r="D105" s="334" t="s">
        <v>166</v>
      </c>
      <c r="E105" s="631"/>
      <c r="F105" s="307">
        <f t="shared" si="21"/>
        <v>0</v>
      </c>
    </row>
    <row r="106" spans="1:6" ht="15">
      <c r="A106" s="305">
        <f t="shared" si="22"/>
        <v>79</v>
      </c>
      <c r="B106" s="329" t="s">
        <v>2239</v>
      </c>
      <c r="C106" s="306">
        <v>60</v>
      </c>
      <c r="D106" s="334" t="s">
        <v>166</v>
      </c>
      <c r="E106" s="631"/>
      <c r="F106" s="307">
        <f t="shared" si="21"/>
        <v>0</v>
      </c>
    </row>
    <row r="107" spans="1:6" ht="15">
      <c r="A107" s="305">
        <f>A106+1</f>
        <v>80</v>
      </c>
      <c r="B107" s="329" t="s">
        <v>2203</v>
      </c>
      <c r="C107" s="306">
        <v>4.6</v>
      </c>
      <c r="D107" s="334" t="s">
        <v>106</v>
      </c>
      <c r="E107" s="631"/>
      <c r="F107" s="307">
        <f t="shared" si="21"/>
        <v>0</v>
      </c>
    </row>
    <row r="108" spans="1:6" ht="13.5">
      <c r="A108" s="739" t="s">
        <v>2204</v>
      </c>
      <c r="B108" s="740"/>
      <c r="C108" s="740"/>
      <c r="D108" s="740"/>
      <c r="E108" s="740"/>
      <c r="F108" s="741"/>
    </row>
    <row r="109" spans="1:6" ht="15">
      <c r="A109" s="305">
        <f>A107+1</f>
        <v>81</v>
      </c>
      <c r="B109" s="329" t="s">
        <v>2240</v>
      </c>
      <c r="C109" s="306">
        <v>6</v>
      </c>
      <c r="D109" s="334" t="s">
        <v>95</v>
      </c>
      <c r="E109" s="631"/>
      <c r="F109" s="307">
        <f>C109*E109</f>
        <v>0</v>
      </c>
    </row>
    <row r="110" spans="1:6" ht="15">
      <c r="A110" s="305">
        <f aca="true" t="shared" si="23" ref="A110:A118">A109+1</f>
        <v>82</v>
      </c>
      <c r="B110" s="329" t="s">
        <v>2207</v>
      </c>
      <c r="C110" s="306">
        <v>11</v>
      </c>
      <c r="D110" s="334" t="s">
        <v>95</v>
      </c>
      <c r="E110" s="631"/>
      <c r="F110" s="307">
        <f>C110*E110</f>
        <v>0</v>
      </c>
    </row>
    <row r="111" spans="1:6" ht="15">
      <c r="A111" s="305">
        <f t="shared" si="23"/>
        <v>83</v>
      </c>
      <c r="B111" s="329" t="s">
        <v>2208</v>
      </c>
      <c r="C111" s="306">
        <v>2</v>
      </c>
      <c r="D111" s="334" t="s">
        <v>95</v>
      </c>
      <c r="E111" s="631"/>
      <c r="F111" s="307">
        <f>C111*E111</f>
        <v>0</v>
      </c>
    </row>
    <row r="112" spans="1:6" ht="15">
      <c r="A112" s="305">
        <f t="shared" si="23"/>
        <v>84</v>
      </c>
      <c r="B112" s="329" t="s">
        <v>2211</v>
      </c>
      <c r="C112" s="306">
        <v>6</v>
      </c>
      <c r="D112" s="334" t="s">
        <v>95</v>
      </c>
      <c r="E112" s="631"/>
      <c r="F112" s="307">
        <f aca="true" t="shared" si="24" ref="F112:F118">C112*E112</f>
        <v>0</v>
      </c>
    </row>
    <row r="113" spans="1:6" ht="15">
      <c r="A113" s="305">
        <f t="shared" si="23"/>
        <v>85</v>
      </c>
      <c r="B113" s="329" t="s">
        <v>2241</v>
      </c>
      <c r="C113" s="306">
        <v>4</v>
      </c>
      <c r="D113" s="334" t="s">
        <v>95</v>
      </c>
      <c r="E113" s="631"/>
      <c r="F113" s="307">
        <f t="shared" si="24"/>
        <v>0</v>
      </c>
    </row>
    <row r="114" spans="1:6" ht="15">
      <c r="A114" s="305">
        <f t="shared" si="23"/>
        <v>86</v>
      </c>
      <c r="B114" s="329" t="s">
        <v>2216</v>
      </c>
      <c r="C114" s="306">
        <v>2</v>
      </c>
      <c r="D114" s="334" t="s">
        <v>95</v>
      </c>
      <c r="E114" s="631"/>
      <c r="F114" s="307">
        <f t="shared" si="24"/>
        <v>0</v>
      </c>
    </row>
    <row r="115" spans="1:6" ht="15">
      <c r="A115" s="305">
        <f t="shared" si="23"/>
        <v>87</v>
      </c>
      <c r="B115" s="329" t="s">
        <v>2242</v>
      </c>
      <c r="C115" s="306">
        <v>2</v>
      </c>
      <c r="D115" s="334" t="s">
        <v>95</v>
      </c>
      <c r="E115" s="631"/>
      <c r="F115" s="307">
        <f t="shared" si="24"/>
        <v>0</v>
      </c>
    </row>
    <row r="116" spans="1:6" ht="15">
      <c r="A116" s="305">
        <f t="shared" si="23"/>
        <v>88</v>
      </c>
      <c r="B116" s="329" t="s">
        <v>2220</v>
      </c>
      <c r="C116" s="306">
        <v>2</v>
      </c>
      <c r="D116" s="334" t="s">
        <v>95</v>
      </c>
      <c r="E116" s="631"/>
      <c r="F116" s="307">
        <f t="shared" si="24"/>
        <v>0</v>
      </c>
    </row>
    <row r="117" spans="1:6" ht="15">
      <c r="A117" s="305">
        <f t="shared" si="23"/>
        <v>89</v>
      </c>
      <c r="B117" s="329" t="s">
        <v>2221</v>
      </c>
      <c r="C117" s="306">
        <v>2</v>
      </c>
      <c r="D117" s="334" t="s">
        <v>95</v>
      </c>
      <c r="E117" s="631"/>
      <c r="F117" s="307">
        <f t="shared" si="24"/>
        <v>0</v>
      </c>
    </row>
    <row r="118" spans="1:6" ht="15">
      <c r="A118" s="305">
        <f t="shared" si="23"/>
        <v>90</v>
      </c>
      <c r="B118" s="329" t="s">
        <v>2223</v>
      </c>
      <c r="C118" s="306">
        <v>1.8</v>
      </c>
      <c r="D118" s="334" t="s">
        <v>106</v>
      </c>
      <c r="E118" s="631"/>
      <c r="F118" s="307">
        <f t="shared" si="24"/>
        <v>0</v>
      </c>
    </row>
    <row r="119" spans="1:6" ht="13.5">
      <c r="A119" s="739" t="s">
        <v>2224</v>
      </c>
      <c r="B119" s="740"/>
      <c r="C119" s="740"/>
      <c r="D119" s="740"/>
      <c r="E119" s="740"/>
      <c r="F119" s="741"/>
    </row>
    <row r="120" spans="1:6" ht="15">
      <c r="A120" s="305">
        <f>A118+1</f>
        <v>91</v>
      </c>
      <c r="B120" s="329" t="s">
        <v>2244</v>
      </c>
      <c r="C120" s="306">
        <v>4</v>
      </c>
      <c r="D120" s="334" t="s">
        <v>95</v>
      </c>
      <c r="E120" s="631"/>
      <c r="F120" s="307">
        <f aca="true" t="shared" si="25" ref="F120:F123">C120*E120</f>
        <v>0</v>
      </c>
    </row>
    <row r="121" spans="1:6" ht="15">
      <c r="A121" s="305">
        <f aca="true" t="shared" si="26" ref="A121:A123">A120+1</f>
        <v>92</v>
      </c>
      <c r="B121" s="329" t="s">
        <v>2245</v>
      </c>
      <c r="C121" s="306">
        <v>2</v>
      </c>
      <c r="D121" s="334" t="s">
        <v>95</v>
      </c>
      <c r="E121" s="631"/>
      <c r="F121" s="307">
        <f t="shared" si="25"/>
        <v>0</v>
      </c>
    </row>
    <row r="122" spans="1:6" ht="30">
      <c r="A122" s="305">
        <f t="shared" si="26"/>
        <v>93</v>
      </c>
      <c r="B122" s="329" t="s">
        <v>2228</v>
      </c>
      <c r="C122" s="306">
        <v>6</v>
      </c>
      <c r="D122" s="334" t="s">
        <v>95</v>
      </c>
      <c r="E122" s="631"/>
      <c r="F122" s="307">
        <f t="shared" si="25"/>
        <v>0</v>
      </c>
    </row>
    <row r="123" spans="1:6" ht="30">
      <c r="A123" s="305">
        <f t="shared" si="26"/>
        <v>94</v>
      </c>
      <c r="B123" s="329" t="s">
        <v>2246</v>
      </c>
      <c r="C123" s="306">
        <v>9</v>
      </c>
      <c r="D123" s="334" t="s">
        <v>95</v>
      </c>
      <c r="E123" s="631"/>
      <c r="F123" s="307">
        <f t="shared" si="25"/>
        <v>0</v>
      </c>
    </row>
    <row r="124" spans="1:6" ht="13.5">
      <c r="A124" s="739" t="s">
        <v>2248</v>
      </c>
      <c r="B124" s="740"/>
      <c r="C124" s="740"/>
      <c r="D124" s="740"/>
      <c r="E124" s="740"/>
      <c r="F124" s="741"/>
    </row>
    <row r="125" spans="1:6" ht="30">
      <c r="A125" s="305">
        <f>A123+1</f>
        <v>95</v>
      </c>
      <c r="B125" s="329" t="s">
        <v>2249</v>
      </c>
      <c r="C125" s="306">
        <v>124</v>
      </c>
      <c r="D125" s="334" t="s">
        <v>166</v>
      </c>
      <c r="E125" s="631"/>
      <c r="F125" s="307">
        <f aca="true" t="shared" si="27" ref="F125:F134">C125*E125</f>
        <v>0</v>
      </c>
    </row>
    <row r="126" spans="1:6" ht="15">
      <c r="A126" s="305">
        <f aca="true" t="shared" si="28" ref="A126:A134">A125+1</f>
        <v>96</v>
      </c>
      <c r="B126" s="329" t="s">
        <v>2250</v>
      </c>
      <c r="C126" s="306">
        <v>142</v>
      </c>
      <c r="D126" s="334" t="s">
        <v>166</v>
      </c>
      <c r="E126" s="631"/>
      <c r="F126" s="307">
        <f t="shared" si="27"/>
        <v>0</v>
      </c>
    </row>
    <row r="127" spans="1:6" ht="15">
      <c r="A127" s="305">
        <f t="shared" si="28"/>
        <v>97</v>
      </c>
      <c r="B127" s="329" t="s">
        <v>2251</v>
      </c>
      <c r="C127" s="306">
        <v>18</v>
      </c>
      <c r="D127" s="334" t="s">
        <v>166</v>
      </c>
      <c r="E127" s="631"/>
      <c r="F127" s="307">
        <f t="shared" si="27"/>
        <v>0</v>
      </c>
    </row>
    <row r="128" spans="1:6" ht="30">
      <c r="A128" s="305">
        <f t="shared" si="28"/>
        <v>98</v>
      </c>
      <c r="B128" s="329" t="s">
        <v>2252</v>
      </c>
      <c r="C128" s="306">
        <v>124</v>
      </c>
      <c r="D128" s="334" t="s">
        <v>166</v>
      </c>
      <c r="E128" s="631"/>
      <c r="F128" s="307">
        <f t="shared" si="27"/>
        <v>0</v>
      </c>
    </row>
    <row r="129" spans="1:6" ht="15">
      <c r="A129" s="305">
        <f t="shared" si="28"/>
        <v>99</v>
      </c>
      <c r="B129" s="329" t="s">
        <v>2253</v>
      </c>
      <c r="C129" s="306">
        <v>142</v>
      </c>
      <c r="D129" s="334" t="s">
        <v>166</v>
      </c>
      <c r="E129" s="631"/>
      <c r="F129" s="307">
        <f t="shared" si="27"/>
        <v>0</v>
      </c>
    </row>
    <row r="130" spans="1:6" ht="15">
      <c r="A130" s="305">
        <f t="shared" si="28"/>
        <v>100</v>
      </c>
      <c r="B130" s="329" t="s">
        <v>2254</v>
      </c>
      <c r="C130" s="306">
        <v>18</v>
      </c>
      <c r="D130" s="334" t="s">
        <v>166</v>
      </c>
      <c r="E130" s="631"/>
      <c r="F130" s="307">
        <f t="shared" si="27"/>
        <v>0</v>
      </c>
    </row>
    <row r="131" spans="1:6" ht="15">
      <c r="A131" s="305">
        <f t="shared" si="28"/>
        <v>101</v>
      </c>
      <c r="B131" s="329" t="s">
        <v>2255</v>
      </c>
      <c r="C131" s="306">
        <v>2</v>
      </c>
      <c r="D131" s="334" t="s">
        <v>95</v>
      </c>
      <c r="E131" s="631"/>
      <c r="F131" s="307">
        <f t="shared" si="27"/>
        <v>0</v>
      </c>
    </row>
    <row r="132" spans="1:6" ht="15">
      <c r="A132" s="305">
        <f t="shared" si="28"/>
        <v>102</v>
      </c>
      <c r="B132" s="329" t="s">
        <v>2256</v>
      </c>
      <c r="C132" s="306">
        <v>6</v>
      </c>
      <c r="D132" s="334" t="s">
        <v>95</v>
      </c>
      <c r="E132" s="631"/>
      <c r="F132" s="307">
        <f t="shared" si="27"/>
        <v>0</v>
      </c>
    </row>
    <row r="133" spans="1:6" ht="15">
      <c r="A133" s="305">
        <f t="shared" si="28"/>
        <v>103</v>
      </c>
      <c r="B133" s="329" t="s">
        <v>2257</v>
      </c>
      <c r="C133" s="306">
        <v>1</v>
      </c>
      <c r="D133" s="334" t="s">
        <v>2258</v>
      </c>
      <c r="E133" s="631"/>
      <c r="F133" s="307">
        <f t="shared" si="27"/>
        <v>0</v>
      </c>
    </row>
    <row r="134" spans="1:6" ht="15">
      <c r="A134" s="305">
        <f t="shared" si="28"/>
        <v>104</v>
      </c>
      <c r="B134" s="329" t="s">
        <v>2259</v>
      </c>
      <c r="C134" s="306">
        <v>1</v>
      </c>
      <c r="D134" s="334" t="s">
        <v>2258</v>
      </c>
      <c r="E134" s="631"/>
      <c r="F134" s="307">
        <f t="shared" si="27"/>
        <v>0</v>
      </c>
    </row>
    <row r="135" spans="1:6" ht="15">
      <c r="A135" s="742" t="s">
        <v>2260</v>
      </c>
      <c r="B135" s="743"/>
      <c r="C135" s="743"/>
      <c r="D135" s="743"/>
      <c r="E135" s="743"/>
      <c r="F135" s="744"/>
    </row>
    <row r="136" spans="1:6" ht="39">
      <c r="A136" s="305">
        <f>A134+1</f>
        <v>105</v>
      </c>
      <c r="B136" s="310" t="s">
        <v>2261</v>
      </c>
      <c r="C136" s="306">
        <v>3</v>
      </c>
      <c r="D136" s="334" t="s">
        <v>95</v>
      </c>
      <c r="E136" s="633"/>
      <c r="F136" s="307">
        <f>C136*E136</f>
        <v>0</v>
      </c>
    </row>
    <row r="137" spans="1:6" ht="26.25">
      <c r="A137" s="305">
        <f>A136+1</f>
        <v>106</v>
      </c>
      <c r="B137" s="310" t="s">
        <v>2262</v>
      </c>
      <c r="C137" s="306">
        <v>11</v>
      </c>
      <c r="D137" s="334" t="s">
        <v>95</v>
      </c>
      <c r="E137" s="633"/>
      <c r="F137" s="307">
        <f aca="true" t="shared" si="29" ref="F137:F138">C137*E137</f>
        <v>0</v>
      </c>
    </row>
    <row r="138" spans="1:6" ht="15">
      <c r="A138" s="305">
        <f aca="true" t="shared" si="30" ref="A138:A156">A137+1</f>
        <v>107</v>
      </c>
      <c r="B138" s="310" t="s">
        <v>2263</v>
      </c>
      <c r="C138" s="306">
        <v>11</v>
      </c>
      <c r="D138" s="334" t="s">
        <v>95</v>
      </c>
      <c r="E138" s="633"/>
      <c r="F138" s="307">
        <f t="shared" si="29"/>
        <v>0</v>
      </c>
    </row>
    <row r="139" spans="1:6" ht="15">
      <c r="A139" s="305">
        <f t="shared" si="30"/>
        <v>108</v>
      </c>
      <c r="B139" s="330" t="s">
        <v>2264</v>
      </c>
      <c r="C139" s="306">
        <v>1</v>
      </c>
      <c r="D139" s="336" t="s">
        <v>95</v>
      </c>
      <c r="E139" s="633"/>
      <c r="F139" s="307">
        <f>C139*E139</f>
        <v>0</v>
      </c>
    </row>
    <row r="140" spans="1:6" ht="15">
      <c r="A140" s="305">
        <f t="shared" si="30"/>
        <v>109</v>
      </c>
      <c r="B140" s="330" t="s">
        <v>2265</v>
      </c>
      <c r="C140" s="306">
        <v>3</v>
      </c>
      <c r="D140" s="334" t="s">
        <v>166</v>
      </c>
      <c r="E140" s="633"/>
      <c r="F140" s="307">
        <f>C140*E140</f>
        <v>0</v>
      </c>
    </row>
    <row r="141" spans="1:6" ht="15">
      <c r="A141" s="305">
        <f t="shared" si="30"/>
        <v>110</v>
      </c>
      <c r="B141" s="330" t="s">
        <v>2266</v>
      </c>
      <c r="C141" s="306">
        <v>200</v>
      </c>
      <c r="D141" s="334" t="s">
        <v>166</v>
      </c>
      <c r="E141" s="633"/>
      <c r="F141" s="307">
        <f aca="true" t="shared" si="31" ref="F141:F142">C141*E141</f>
        <v>0</v>
      </c>
    </row>
    <row r="142" spans="1:6" ht="15">
      <c r="A142" s="305">
        <f t="shared" si="30"/>
        <v>111</v>
      </c>
      <c r="B142" s="330" t="s">
        <v>2267</v>
      </c>
      <c r="C142" s="306">
        <v>75</v>
      </c>
      <c r="D142" s="334" t="s">
        <v>166</v>
      </c>
      <c r="E142" s="633"/>
      <c r="F142" s="307">
        <f t="shared" si="31"/>
        <v>0</v>
      </c>
    </row>
    <row r="143" spans="1:6" ht="15">
      <c r="A143" s="305">
        <f t="shared" si="30"/>
        <v>112</v>
      </c>
      <c r="B143" s="330" t="s">
        <v>2268</v>
      </c>
      <c r="C143" s="306">
        <v>150</v>
      </c>
      <c r="D143" s="334" t="s">
        <v>166</v>
      </c>
      <c r="E143" s="633"/>
      <c r="F143" s="307">
        <f>C143*E143</f>
        <v>0</v>
      </c>
    </row>
    <row r="144" spans="1:6" ht="15">
      <c r="A144" s="305">
        <f t="shared" si="30"/>
        <v>113</v>
      </c>
      <c r="B144" s="331" t="s">
        <v>2269</v>
      </c>
      <c r="C144" s="306">
        <v>125</v>
      </c>
      <c r="D144" s="334" t="s">
        <v>166</v>
      </c>
      <c r="E144" s="633"/>
      <c r="F144" s="307">
        <f>C144*E144</f>
        <v>0</v>
      </c>
    </row>
    <row r="145" spans="1:6" ht="15">
      <c r="A145" s="305">
        <f t="shared" si="30"/>
        <v>114</v>
      </c>
      <c r="B145" s="331" t="s">
        <v>2270</v>
      </c>
      <c r="C145" s="306">
        <v>12</v>
      </c>
      <c r="D145" s="334" t="s">
        <v>166</v>
      </c>
      <c r="E145" s="633"/>
      <c r="F145" s="307">
        <f>C145*E145</f>
        <v>0</v>
      </c>
    </row>
    <row r="146" spans="1:6" ht="15">
      <c r="A146" s="305">
        <f t="shared" si="30"/>
        <v>115</v>
      </c>
      <c r="B146" s="331" t="s">
        <v>2271</v>
      </c>
      <c r="C146" s="306">
        <v>1</v>
      </c>
      <c r="D146" s="334" t="s">
        <v>2258</v>
      </c>
      <c r="E146" s="633"/>
      <c r="F146" s="307">
        <f>C146*E146</f>
        <v>0</v>
      </c>
    </row>
    <row r="147" spans="1:6" ht="15">
      <c r="A147" s="305">
        <f t="shared" si="30"/>
        <v>116</v>
      </c>
      <c r="B147" s="331" t="s">
        <v>2272</v>
      </c>
      <c r="C147" s="306">
        <v>1</v>
      </c>
      <c r="D147" s="336" t="s">
        <v>2258</v>
      </c>
      <c r="E147" s="633"/>
      <c r="F147" s="307">
        <f>C147*E147</f>
        <v>0</v>
      </c>
    </row>
    <row r="148" spans="1:6" ht="15">
      <c r="A148" s="739" t="s">
        <v>2273</v>
      </c>
      <c r="B148" s="745"/>
      <c r="C148" s="745"/>
      <c r="D148" s="745"/>
      <c r="E148" s="745"/>
      <c r="F148" s="746"/>
    </row>
    <row r="149" spans="1:6" ht="15">
      <c r="A149" s="305">
        <f>A147+1</f>
        <v>117</v>
      </c>
      <c r="B149" s="331" t="s">
        <v>2274</v>
      </c>
      <c r="C149" s="306">
        <v>3</v>
      </c>
      <c r="D149" s="336" t="s">
        <v>2258</v>
      </c>
      <c r="E149" s="633"/>
      <c r="F149" s="307">
        <f aca="true" t="shared" si="32" ref="F149:F156">C149*E149</f>
        <v>0</v>
      </c>
    </row>
    <row r="150" spans="1:6" ht="15">
      <c r="A150" s="305">
        <f t="shared" si="30"/>
        <v>118</v>
      </c>
      <c r="B150" s="332" t="s">
        <v>2275</v>
      </c>
      <c r="C150" s="311">
        <v>3</v>
      </c>
      <c r="D150" s="337" t="s">
        <v>2258</v>
      </c>
      <c r="E150" s="633"/>
      <c r="F150" s="312">
        <f t="shared" si="32"/>
        <v>0</v>
      </c>
    </row>
    <row r="151" spans="1:6" ht="15">
      <c r="A151" s="305">
        <f t="shared" si="30"/>
        <v>119</v>
      </c>
      <c r="B151" s="332" t="s">
        <v>2276</v>
      </c>
      <c r="C151" s="311">
        <v>1</v>
      </c>
      <c r="D151" s="337" t="s">
        <v>2258</v>
      </c>
      <c r="E151" s="633"/>
      <c r="F151" s="312">
        <f t="shared" si="32"/>
        <v>0</v>
      </c>
    </row>
    <row r="152" spans="1:6" ht="15">
      <c r="A152" s="305">
        <f t="shared" si="30"/>
        <v>120</v>
      </c>
      <c r="B152" s="332" t="s">
        <v>2277</v>
      </c>
      <c r="C152" s="311">
        <v>1</v>
      </c>
      <c r="D152" s="337" t="s">
        <v>2258</v>
      </c>
      <c r="E152" s="633"/>
      <c r="F152" s="312">
        <f t="shared" si="32"/>
        <v>0</v>
      </c>
    </row>
    <row r="153" spans="1:6" ht="15">
      <c r="A153" s="305">
        <f t="shared" si="30"/>
        <v>121</v>
      </c>
      <c r="B153" s="332" t="s">
        <v>2278</v>
      </c>
      <c r="C153" s="311">
        <v>1</v>
      </c>
      <c r="D153" s="337" t="s">
        <v>2258</v>
      </c>
      <c r="E153" s="633"/>
      <c r="F153" s="312">
        <f t="shared" si="32"/>
        <v>0</v>
      </c>
    </row>
    <row r="154" spans="1:6" ht="15">
      <c r="A154" s="305">
        <f t="shared" si="30"/>
        <v>122</v>
      </c>
      <c r="B154" s="332" t="s">
        <v>2279</v>
      </c>
      <c r="C154" s="313">
        <v>1</v>
      </c>
      <c r="D154" s="337" t="s">
        <v>2258</v>
      </c>
      <c r="E154" s="633"/>
      <c r="F154" s="312">
        <f t="shared" si="32"/>
        <v>0</v>
      </c>
    </row>
    <row r="155" spans="1:6" ht="15">
      <c r="A155" s="305">
        <f t="shared" si="30"/>
        <v>123</v>
      </c>
      <c r="B155" s="333" t="s">
        <v>2280</v>
      </c>
      <c r="C155" s="314">
        <v>1</v>
      </c>
      <c r="D155" s="338" t="s">
        <v>2258</v>
      </c>
      <c r="E155" s="634"/>
      <c r="F155" s="315">
        <f t="shared" si="32"/>
        <v>0</v>
      </c>
    </row>
    <row r="156" spans="1:6" ht="15.75" thickBot="1">
      <c r="A156" s="316">
        <f t="shared" si="30"/>
        <v>124</v>
      </c>
      <c r="B156" s="317" t="s">
        <v>2281</v>
      </c>
      <c r="C156" s="318">
        <v>1</v>
      </c>
      <c r="D156" s="339" t="s">
        <v>2258</v>
      </c>
      <c r="E156" s="635"/>
      <c r="F156" s="319">
        <f t="shared" si="32"/>
        <v>0</v>
      </c>
    </row>
    <row r="157" ht="12.75">
      <c r="A157" s="320" t="s">
        <v>2282</v>
      </c>
    </row>
    <row r="158" spans="5:6" ht="15">
      <c r="E158" s="321" t="s">
        <v>2082</v>
      </c>
      <c r="F158" s="322">
        <f>SUM(F16:F156)</f>
        <v>0</v>
      </c>
    </row>
  </sheetData>
  <sheetProtection algorithmName="SHA-512" hashValue="SWJPtojdMFgUismYo0ah+4sCttg5uND9TPuJP43d3IZ1bdL/Zhm/7OlGAIqHZqzKNNa4X7+IgCuGySBwWx1IsQ==" saltValue="fBSSE3Z6EwKaKJ7t6tAbDw==" spinCount="100000" sheet="1" objects="1" scenarios="1"/>
  <mergeCells count="39">
    <mergeCell ref="A4:A5"/>
    <mergeCell ref="B4:B5"/>
    <mergeCell ref="C4:D5"/>
    <mergeCell ref="E4:F5"/>
    <mergeCell ref="A1:F1"/>
    <mergeCell ref="A2:A3"/>
    <mergeCell ref="B2:B3"/>
    <mergeCell ref="C2:D3"/>
    <mergeCell ref="E2:F3"/>
    <mergeCell ref="A6:A7"/>
    <mergeCell ref="B6:B7"/>
    <mergeCell ref="C6:D7"/>
    <mergeCell ref="E6:F7"/>
    <mergeCell ref="A8:A9"/>
    <mergeCell ref="B8:B9"/>
    <mergeCell ref="C8:D9"/>
    <mergeCell ref="E8:F9"/>
    <mergeCell ref="A75:F75"/>
    <mergeCell ref="A11:F11"/>
    <mergeCell ref="A12:F12"/>
    <mergeCell ref="A13:F13"/>
    <mergeCell ref="A17:F17"/>
    <mergeCell ref="A24:F24"/>
    <mergeCell ref="A32:F32"/>
    <mergeCell ref="A52:F52"/>
    <mergeCell ref="A60:F60"/>
    <mergeCell ref="A61:F61"/>
    <mergeCell ref="A65:F65"/>
    <mergeCell ref="A70:F70"/>
    <mergeCell ref="A119:F119"/>
    <mergeCell ref="A124:F124"/>
    <mergeCell ref="A135:F135"/>
    <mergeCell ref="A148:F148"/>
    <mergeCell ref="A87:F87"/>
    <mergeCell ref="A93:F93"/>
    <mergeCell ref="A94:F94"/>
    <mergeCell ref="A98:F98"/>
    <mergeCell ref="A103:F103"/>
    <mergeCell ref="A108:F10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1155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1154</v>
      </c>
      <c r="B5" s="92"/>
      <c r="C5" s="93" t="s">
        <v>1155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02 2 VN 1 Rek'!E8</f>
        <v>0</v>
      </c>
      <c r="D15" s="131">
        <f>'SO 02 2 VN 1 Rek'!A16</f>
        <v>0</v>
      </c>
      <c r="E15" s="132"/>
      <c r="F15" s="133"/>
      <c r="G15" s="130">
        <f>'SO 02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02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02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02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02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0</v>
      </c>
      <c r="D23" s="141" t="s">
        <v>57</v>
      </c>
      <c r="E23" s="142"/>
      <c r="F23" s="143"/>
      <c r="G23" s="130">
        <f>'SO 02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0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0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0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1156</v>
      </c>
      <c r="D2" s="175"/>
      <c r="E2" s="176"/>
      <c r="F2" s="175"/>
      <c r="G2" s="694" t="s">
        <v>1155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02 2 VN 1 Pol'!B7</f>
        <v>01</v>
      </c>
      <c r="B7" s="47" t="str">
        <f>'SO 02 2 VN 1 Pol'!C7</f>
        <v>Vedlejší rozpočtové náklady</v>
      </c>
      <c r="D7" s="186"/>
      <c r="E7" s="276">
        <f>'SO 02 2 VN 1 Pol'!BA16</f>
        <v>0</v>
      </c>
      <c r="F7" s="277">
        <f>'SO 02 2 VN 1 Pol'!BB16</f>
        <v>0</v>
      </c>
      <c r="G7" s="277">
        <f>'SO 02 2 VN 1 Pol'!BC16</f>
        <v>0</v>
      </c>
      <c r="H7" s="277">
        <f>'SO 02 2 VN 1 Pol'!BD16</f>
        <v>0</v>
      </c>
      <c r="I7" s="278">
        <f>'SO 02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8" sqref="F8:F1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02 2 VN 1 Rek'!H1</f>
        <v>1</v>
      </c>
      <c r="G3" s="221"/>
    </row>
    <row r="4" spans="1:7" ht="13.5" thickBot="1">
      <c r="A4" s="703" t="s">
        <v>71</v>
      </c>
      <c r="B4" s="693"/>
      <c r="C4" s="174" t="s">
        <v>1156</v>
      </c>
      <c r="D4" s="222"/>
      <c r="E4" s="704" t="str">
        <f>'SO 02 2 VN 1 Rek'!G2</f>
        <v>Vedlejší náklady B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jv7hJHcof3BcwL1qukrEp0+NlnvOPpFJs4/oCsssB83n5l/TOaWSgvAq6GZ5Gn1fXpiVRdLuH6lu1lL1Ecsigw==" saltValue="eeBTf2Z0pAMa02aQ5EMphQ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1158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1157</v>
      </c>
      <c r="B5" s="92"/>
      <c r="C5" s="93" t="s">
        <v>1158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03 1 1 Rek'!E40</f>
        <v>6479816.05199134</v>
      </c>
      <c r="D15" s="131">
        <f>'SO 03 1 1 Rek'!A48</f>
        <v>0</v>
      </c>
      <c r="E15" s="132"/>
      <c r="F15" s="133"/>
      <c r="G15" s="130">
        <f>'SO 03 1 1 Rek'!I48</f>
        <v>0</v>
      </c>
    </row>
    <row r="16" spans="1:7" ht="15.95" customHeight="1">
      <c r="A16" s="128" t="s">
        <v>47</v>
      </c>
      <c r="B16" s="129" t="s">
        <v>48</v>
      </c>
      <c r="C16" s="130">
        <f>'SO 03 1 1 Rek'!F40</f>
        <v>9785956.551433284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03 1 1 Rek'!H40</f>
        <v>234462.65600000002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03 1 1 Rek'!G40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16500235.259424623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03 1 1 Rek'!I40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16500235.259424623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16500235.259424623</v>
      </c>
      <c r="D23" s="141" t="s">
        <v>57</v>
      </c>
      <c r="E23" s="142"/>
      <c r="F23" s="143"/>
      <c r="G23" s="130">
        <f>'SO 03 1 1 Rek'!H46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16500235.259424623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3465049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19965284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101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100</v>
      </c>
      <c r="B5" s="92"/>
      <c r="C5" s="93" t="s">
        <v>101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01 1 1 Rek'!E37</f>
        <v>0</v>
      </c>
      <c r="D15" s="131">
        <f>'SO 01 1 1 Rek'!A45</f>
        <v>0</v>
      </c>
      <c r="E15" s="132"/>
      <c r="F15" s="133"/>
      <c r="G15" s="130">
        <f>'SO 01 1 1 Rek'!I45</f>
        <v>0</v>
      </c>
    </row>
    <row r="16" spans="1:7" ht="15.95" customHeight="1">
      <c r="A16" s="128" t="s">
        <v>47</v>
      </c>
      <c r="B16" s="129" t="s">
        <v>48</v>
      </c>
      <c r="C16" s="130">
        <f>'SO 01 1 1 Rek'!F37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01 1 1 Rek'!H37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01 1 1 Rek'!G37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01 1 1 Rek'!I37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0</v>
      </c>
      <c r="D23" s="141" t="s">
        <v>57</v>
      </c>
      <c r="E23" s="142"/>
      <c r="F23" s="143"/>
      <c r="G23" s="130">
        <f>'SO 01 1 1 Rek'!H43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0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0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0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1159</v>
      </c>
      <c r="D2" s="175"/>
      <c r="E2" s="176"/>
      <c r="F2" s="175"/>
      <c r="G2" s="694" t="s">
        <v>1158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03 1 1 Pol'!B7</f>
        <v>1</v>
      </c>
      <c r="B7" s="47" t="str">
        <f>'SO 03 1 1 Pol'!C7</f>
        <v>Zemní práce</v>
      </c>
      <c r="D7" s="186"/>
      <c r="E7" s="276">
        <f>'SO 03 1 1 Pol'!BA18</f>
        <v>4488.369</v>
      </c>
      <c r="F7" s="277">
        <f>'SO 03 1 1 Pol'!BB18</f>
        <v>0</v>
      </c>
      <c r="G7" s="277">
        <f>'SO 03 1 1 Pol'!BC18</f>
        <v>0</v>
      </c>
      <c r="H7" s="277">
        <f>'SO 03 1 1 Pol'!BD18</f>
        <v>0</v>
      </c>
      <c r="I7" s="278">
        <f>'SO 03 1 1 Pol'!BE18</f>
        <v>0</v>
      </c>
    </row>
    <row r="8" spans="1:9" s="109" customFormat="1" ht="12.75">
      <c r="A8" s="275" t="str">
        <f>'SO 03 1 1 Pol'!B19</f>
        <v>2</v>
      </c>
      <c r="B8" s="47" t="str">
        <f>'SO 03 1 1 Pol'!C19</f>
        <v>Základy a zvláštní zakládání</v>
      </c>
      <c r="D8" s="186"/>
      <c r="E8" s="276">
        <f>'SO 03 1 1 Pol'!BA22</f>
        <v>3279.887</v>
      </c>
      <c r="F8" s="277">
        <f>'SO 03 1 1 Pol'!BB22</f>
        <v>0</v>
      </c>
      <c r="G8" s="277">
        <f>'SO 03 1 1 Pol'!BC22</f>
        <v>0</v>
      </c>
      <c r="H8" s="277">
        <f>'SO 03 1 1 Pol'!BD22</f>
        <v>0</v>
      </c>
      <c r="I8" s="278">
        <f>'SO 03 1 1 Pol'!BE22</f>
        <v>0</v>
      </c>
    </row>
    <row r="9" spans="1:9" s="109" customFormat="1" ht="12.75">
      <c r="A9" s="275" t="str">
        <f>'SO 03 1 1 Pol'!B23</f>
        <v>3</v>
      </c>
      <c r="B9" s="47" t="str">
        <f>'SO 03 1 1 Pol'!C23</f>
        <v>Svislé a kompletní konstrukce</v>
      </c>
      <c r="D9" s="186"/>
      <c r="E9" s="276">
        <f>'SO 03 1 1 Pol'!BA31</f>
        <v>136870.8265</v>
      </c>
      <c r="F9" s="277">
        <f>'SO 03 1 1 Pol'!BB31</f>
        <v>0</v>
      </c>
      <c r="G9" s="277">
        <f>'SO 03 1 1 Pol'!BC31</f>
        <v>0</v>
      </c>
      <c r="H9" s="277">
        <f>'SO 03 1 1 Pol'!BD31</f>
        <v>0</v>
      </c>
      <c r="I9" s="278">
        <f>'SO 03 1 1 Pol'!BE31</f>
        <v>0</v>
      </c>
    </row>
    <row r="10" spans="1:9" s="109" customFormat="1" ht="12.75">
      <c r="A10" s="275" t="str">
        <f>'SO 03 1 1 Pol'!B32</f>
        <v>4</v>
      </c>
      <c r="B10" s="47" t="str">
        <f>'SO 03 1 1 Pol'!C32</f>
        <v>Vodorovné konstrukce</v>
      </c>
      <c r="D10" s="186"/>
      <c r="E10" s="276">
        <f>'SO 03 1 1 Pol'!BA34</f>
        <v>1807100</v>
      </c>
      <c r="F10" s="277">
        <f>'SO 03 1 1 Pol'!BB34</f>
        <v>0</v>
      </c>
      <c r="G10" s="277">
        <f>'SO 03 1 1 Pol'!BC34</f>
        <v>0</v>
      </c>
      <c r="H10" s="277">
        <f>'SO 03 1 1 Pol'!BD34</f>
        <v>0</v>
      </c>
      <c r="I10" s="278">
        <f>'SO 03 1 1 Pol'!BE34</f>
        <v>0</v>
      </c>
    </row>
    <row r="11" spans="1:9" s="109" customFormat="1" ht="12.75">
      <c r="A11" s="275" t="str">
        <f>'SO 03 1 1 Pol'!B35</f>
        <v>5</v>
      </c>
      <c r="B11" s="47" t="str">
        <f>'SO 03 1 1 Pol'!C35</f>
        <v>Komunikace</v>
      </c>
      <c r="D11" s="186"/>
      <c r="E11" s="276">
        <f>'SO 03 1 1 Pol'!BA48</f>
        <v>8561.036109</v>
      </c>
      <c r="F11" s="277">
        <f>'SO 03 1 1 Pol'!BB48</f>
        <v>0</v>
      </c>
      <c r="G11" s="277">
        <f>'SO 03 1 1 Pol'!BC48</f>
        <v>0</v>
      </c>
      <c r="H11" s="277">
        <f>'SO 03 1 1 Pol'!BD48</f>
        <v>0</v>
      </c>
      <c r="I11" s="278">
        <f>'SO 03 1 1 Pol'!BE48</f>
        <v>0</v>
      </c>
    </row>
    <row r="12" spans="1:9" s="109" customFormat="1" ht="12.75">
      <c r="A12" s="275" t="str">
        <f>'SO 03 1 1 Pol'!B49</f>
        <v>61</v>
      </c>
      <c r="B12" s="47" t="str">
        <f>'SO 03 1 1 Pol'!C49</f>
        <v>Upravy povrchů vnitřní</v>
      </c>
      <c r="D12" s="186"/>
      <c r="E12" s="276">
        <f>'SO 03 1 1 Pol'!BA93</f>
        <v>112678.13215</v>
      </c>
      <c r="F12" s="277">
        <f>'SO 03 1 1 Pol'!BB93</f>
        <v>0</v>
      </c>
      <c r="G12" s="277">
        <f>'SO 03 1 1 Pol'!BC93</f>
        <v>0</v>
      </c>
      <c r="H12" s="277">
        <f>'SO 03 1 1 Pol'!BD93</f>
        <v>0</v>
      </c>
      <c r="I12" s="278">
        <f>'SO 03 1 1 Pol'!BE93</f>
        <v>0</v>
      </c>
    </row>
    <row r="13" spans="1:9" s="109" customFormat="1" ht="12.75">
      <c r="A13" s="275" t="str">
        <f>'SO 03 1 1 Pol'!B94</f>
        <v>62</v>
      </c>
      <c r="B13" s="47" t="str">
        <f>'SO 03 1 1 Pol'!C94</f>
        <v>Úpravy povrchů vnější</v>
      </c>
      <c r="D13" s="186"/>
      <c r="E13" s="276">
        <f>'SO 03 1 1 Pol'!BA358</f>
        <v>3136915.6427599997</v>
      </c>
      <c r="F13" s="277">
        <f>'SO 03 1 1 Pol'!BB358</f>
        <v>0</v>
      </c>
      <c r="G13" s="277">
        <f>'SO 03 1 1 Pol'!BC358</f>
        <v>0</v>
      </c>
      <c r="H13" s="277">
        <f>'SO 03 1 1 Pol'!BD358</f>
        <v>0</v>
      </c>
      <c r="I13" s="278">
        <f>'SO 03 1 1 Pol'!BE358</f>
        <v>0</v>
      </c>
    </row>
    <row r="14" spans="1:9" s="109" customFormat="1" ht="12.75">
      <c r="A14" s="275" t="str">
        <f>'SO 03 1 1 Pol'!B359</f>
        <v>621</v>
      </c>
      <c r="B14" s="47" t="str">
        <f>'SO 03 1 1 Pol'!C359</f>
        <v>Průzkumy a zkoušky</v>
      </c>
      <c r="D14" s="186"/>
      <c r="E14" s="276">
        <f>'SO 03 1 1 Pol'!BA363</f>
        <v>13000</v>
      </c>
      <c r="F14" s="277">
        <f>'SO 03 1 1 Pol'!BB363</f>
        <v>0</v>
      </c>
      <c r="G14" s="277">
        <f>'SO 03 1 1 Pol'!BC363</f>
        <v>0</v>
      </c>
      <c r="H14" s="277">
        <f>'SO 03 1 1 Pol'!BD363</f>
        <v>0</v>
      </c>
      <c r="I14" s="278">
        <f>'SO 03 1 1 Pol'!BE363</f>
        <v>0</v>
      </c>
    </row>
    <row r="15" spans="1:9" s="109" customFormat="1" ht="12.75">
      <c r="A15" s="275" t="str">
        <f>'SO 03 1 1 Pol'!B364</f>
        <v>63</v>
      </c>
      <c r="B15" s="47" t="str">
        <f>'SO 03 1 1 Pol'!C364</f>
        <v>Podlahy a podlahové konstrukce</v>
      </c>
      <c r="D15" s="186"/>
      <c r="E15" s="276">
        <f>'SO 03 1 1 Pol'!BA384</f>
        <v>10961.3205</v>
      </c>
      <c r="F15" s="277">
        <f>'SO 03 1 1 Pol'!BB384</f>
        <v>0</v>
      </c>
      <c r="G15" s="277">
        <f>'SO 03 1 1 Pol'!BC384</f>
        <v>0</v>
      </c>
      <c r="H15" s="277">
        <f>'SO 03 1 1 Pol'!BD384</f>
        <v>0</v>
      </c>
      <c r="I15" s="278">
        <f>'SO 03 1 1 Pol'!BE384</f>
        <v>0</v>
      </c>
    </row>
    <row r="16" spans="1:9" s="109" customFormat="1" ht="12.75">
      <c r="A16" s="275" t="str">
        <f>'SO 03 1 1 Pol'!B385</f>
        <v>64</v>
      </c>
      <c r="B16" s="47" t="str">
        <f>'SO 03 1 1 Pol'!C385</f>
        <v>Výplně otvorů</v>
      </c>
      <c r="D16" s="186"/>
      <c r="E16" s="276">
        <f>'SO 03 1 1 Pol'!BA399</f>
        <v>38615.02</v>
      </c>
      <c r="F16" s="277">
        <f>'SO 03 1 1 Pol'!BB399</f>
        <v>0</v>
      </c>
      <c r="G16" s="277">
        <f>'SO 03 1 1 Pol'!BC399</f>
        <v>0</v>
      </c>
      <c r="H16" s="277">
        <f>'SO 03 1 1 Pol'!BD399</f>
        <v>0</v>
      </c>
      <c r="I16" s="278">
        <f>'SO 03 1 1 Pol'!BE399</f>
        <v>0</v>
      </c>
    </row>
    <row r="17" spans="1:9" s="109" customFormat="1" ht="12.75">
      <c r="A17" s="275" t="str">
        <f>'SO 03 1 1 Pol'!B400</f>
        <v>94</v>
      </c>
      <c r="B17" s="47" t="str">
        <f>'SO 03 1 1 Pol'!C400</f>
        <v>Lešení a stavební výtahy</v>
      </c>
      <c r="D17" s="186"/>
      <c r="E17" s="276">
        <f>'SO 03 1 1 Pol'!BA445</f>
        <v>630954.25</v>
      </c>
      <c r="F17" s="277">
        <f>'SO 03 1 1 Pol'!BB445</f>
        <v>0</v>
      </c>
      <c r="G17" s="277">
        <f>'SO 03 1 1 Pol'!BC445</f>
        <v>0</v>
      </c>
      <c r="H17" s="277">
        <f>'SO 03 1 1 Pol'!BD445</f>
        <v>0</v>
      </c>
      <c r="I17" s="278">
        <f>'SO 03 1 1 Pol'!BE445</f>
        <v>0</v>
      </c>
    </row>
    <row r="18" spans="1:9" s="109" customFormat="1" ht="12.75">
      <c r="A18" s="275" t="str">
        <f>'SO 03 1 1 Pol'!B446</f>
        <v>95</v>
      </c>
      <c r="B18" s="47" t="str">
        <f>'SO 03 1 1 Pol'!C446</f>
        <v>Dokončovací konstrukce na pozemních stavbách</v>
      </c>
      <c r="D18" s="186"/>
      <c r="E18" s="276">
        <f>'SO 03 1 1 Pol'!BA449</f>
        <v>31000</v>
      </c>
      <c r="F18" s="277">
        <f>'SO 03 1 1 Pol'!BB449</f>
        <v>0</v>
      </c>
      <c r="G18" s="277">
        <f>'SO 03 1 1 Pol'!BC449</f>
        <v>0</v>
      </c>
      <c r="H18" s="277">
        <f>'SO 03 1 1 Pol'!BD449</f>
        <v>0</v>
      </c>
      <c r="I18" s="278">
        <f>'SO 03 1 1 Pol'!BE449</f>
        <v>0</v>
      </c>
    </row>
    <row r="19" spans="1:9" s="109" customFormat="1" ht="12.75">
      <c r="A19" s="275" t="str">
        <f>'SO 03 1 1 Pol'!B450</f>
        <v>96</v>
      </c>
      <c r="B19" s="47" t="str">
        <f>'SO 03 1 1 Pol'!C450</f>
        <v>Bourání konstrukcí</v>
      </c>
      <c r="D19" s="186"/>
      <c r="E19" s="276">
        <f>'SO 03 1 1 Pol'!BA469</f>
        <v>76023.8699</v>
      </c>
      <c r="F19" s="277">
        <f>'SO 03 1 1 Pol'!BB469</f>
        <v>0</v>
      </c>
      <c r="G19" s="277">
        <f>'SO 03 1 1 Pol'!BC469</f>
        <v>0</v>
      </c>
      <c r="H19" s="277">
        <f>'SO 03 1 1 Pol'!BD469</f>
        <v>0</v>
      </c>
      <c r="I19" s="278">
        <f>'SO 03 1 1 Pol'!BE469</f>
        <v>0</v>
      </c>
    </row>
    <row r="20" spans="1:9" s="109" customFormat="1" ht="12.75">
      <c r="A20" s="275" t="str">
        <f>'SO 03 1 1 Pol'!B470</f>
        <v>97</v>
      </c>
      <c r="B20" s="47" t="str">
        <f>'SO 03 1 1 Pol'!C470</f>
        <v>Prorážení otvorů</v>
      </c>
      <c r="D20" s="186"/>
      <c r="E20" s="276">
        <f>'SO 03 1 1 Pol'!BA501</f>
        <v>186055.63911</v>
      </c>
      <c r="F20" s="277">
        <f>'SO 03 1 1 Pol'!BB501</f>
        <v>0</v>
      </c>
      <c r="G20" s="277">
        <f>'SO 03 1 1 Pol'!BC501</f>
        <v>0</v>
      </c>
      <c r="H20" s="277">
        <f>'SO 03 1 1 Pol'!BD501</f>
        <v>0</v>
      </c>
      <c r="I20" s="278">
        <f>'SO 03 1 1 Pol'!BE501</f>
        <v>0</v>
      </c>
    </row>
    <row r="21" spans="1:9" s="109" customFormat="1" ht="12.75">
      <c r="A21" s="275" t="str">
        <f>'SO 03 1 1 Pol'!B502</f>
        <v>99</v>
      </c>
      <c r="B21" s="47" t="str">
        <f>'SO 03 1 1 Pol'!C502</f>
        <v>Staveništní přesun hmot</v>
      </c>
      <c r="D21" s="186"/>
      <c r="E21" s="276">
        <f>'SO 03 1 1 Pol'!BA504</f>
        <v>98099.46793979</v>
      </c>
      <c r="F21" s="277">
        <f>'SO 03 1 1 Pol'!BB504</f>
        <v>0</v>
      </c>
      <c r="G21" s="277">
        <f>'SO 03 1 1 Pol'!BC504</f>
        <v>0</v>
      </c>
      <c r="H21" s="277">
        <f>'SO 03 1 1 Pol'!BD504</f>
        <v>0</v>
      </c>
      <c r="I21" s="278">
        <f>'SO 03 1 1 Pol'!BE504</f>
        <v>0</v>
      </c>
    </row>
    <row r="22" spans="1:9" s="109" customFormat="1" ht="12.75">
      <c r="A22" s="275" t="str">
        <f>'SO 03 1 1 Pol'!B505</f>
        <v>712</v>
      </c>
      <c r="B22" s="47" t="str">
        <f>'SO 03 1 1 Pol'!C505</f>
        <v>Živičné krytiny</v>
      </c>
      <c r="D22" s="186"/>
      <c r="E22" s="276">
        <f>'SO 03 1 1 Pol'!BA596</f>
        <v>0</v>
      </c>
      <c r="F22" s="277">
        <f>'SO 03 1 1 Pol'!BB596</f>
        <v>2100465.963623004</v>
      </c>
      <c r="G22" s="277">
        <f>'SO 03 1 1 Pol'!BC596</f>
        <v>0</v>
      </c>
      <c r="H22" s="277">
        <f>'SO 03 1 1 Pol'!BD596</f>
        <v>0</v>
      </c>
      <c r="I22" s="278">
        <f>'SO 03 1 1 Pol'!BE596</f>
        <v>0</v>
      </c>
    </row>
    <row r="23" spans="1:9" s="109" customFormat="1" ht="12.75">
      <c r="A23" s="275" t="str">
        <f>'SO 03 1 1 Pol'!B597</f>
        <v>713</v>
      </c>
      <c r="B23" s="47" t="str">
        <f>'SO 03 1 1 Pol'!C597</f>
        <v>Izolace tepelné</v>
      </c>
      <c r="D23" s="186"/>
      <c r="E23" s="276">
        <f>'SO 03 1 1 Pol'!BA623</f>
        <v>0</v>
      </c>
      <c r="F23" s="277">
        <f>'SO 03 1 1 Pol'!BB623</f>
        <v>1155452.656391</v>
      </c>
      <c r="G23" s="277">
        <f>'SO 03 1 1 Pol'!BC623</f>
        <v>0</v>
      </c>
      <c r="H23" s="277">
        <f>'SO 03 1 1 Pol'!BD623</f>
        <v>0</v>
      </c>
      <c r="I23" s="278">
        <f>'SO 03 1 1 Pol'!BE623</f>
        <v>0</v>
      </c>
    </row>
    <row r="24" spans="1:9" s="109" customFormat="1" ht="12.75">
      <c r="A24" s="275" t="str">
        <f>'SO 03 1 1 Pol'!B624</f>
        <v>721</v>
      </c>
      <c r="B24" s="47" t="str">
        <f>'SO 03 1 1 Pol'!C624</f>
        <v>Vnitřní kanalizace</v>
      </c>
      <c r="D24" s="186"/>
      <c r="E24" s="276">
        <f>'SO 03 1 1 Pol'!BA632</f>
        <v>0</v>
      </c>
      <c r="F24" s="277">
        <f>'SO 03 1 1 Pol'!BB632</f>
        <v>48832.2486</v>
      </c>
      <c r="G24" s="277">
        <f>'SO 03 1 1 Pol'!BC632</f>
        <v>0</v>
      </c>
      <c r="H24" s="277">
        <f>'SO 03 1 1 Pol'!BD632</f>
        <v>0</v>
      </c>
      <c r="I24" s="278">
        <f>'SO 03 1 1 Pol'!BE632</f>
        <v>0</v>
      </c>
    </row>
    <row r="25" spans="1:9" s="109" customFormat="1" ht="12.75">
      <c r="A25" s="275" t="str">
        <f>'SO 03 1 1 Pol'!B633</f>
        <v>725</v>
      </c>
      <c r="B25" s="47" t="str">
        <f>'SO 03 1 1 Pol'!C633</f>
        <v>Zařizovací předměty</v>
      </c>
      <c r="D25" s="186"/>
      <c r="E25" s="276">
        <f>'SO 03 1 1 Pol'!BA635</f>
        <v>0</v>
      </c>
      <c r="F25" s="277">
        <f>'SO 03 1 1 Pol'!BB635</f>
        <v>40000</v>
      </c>
      <c r="G25" s="277">
        <f>'SO 03 1 1 Pol'!BC635</f>
        <v>0</v>
      </c>
      <c r="H25" s="277">
        <f>'SO 03 1 1 Pol'!BD635</f>
        <v>0</v>
      </c>
      <c r="I25" s="278">
        <f>'SO 03 1 1 Pol'!BE635</f>
        <v>0</v>
      </c>
    </row>
    <row r="26" spans="1:9" s="109" customFormat="1" ht="12.75">
      <c r="A26" s="275" t="str">
        <f>'SO 03 1 1 Pol'!B636</f>
        <v>731</v>
      </c>
      <c r="B26" s="47" t="str">
        <f>'SO 03 1 1 Pol'!C636</f>
        <v>Kotelny</v>
      </c>
      <c r="D26" s="186"/>
      <c r="E26" s="276">
        <f>'SO 03 1 1 Pol'!BA639</f>
        <v>0</v>
      </c>
      <c r="F26" s="277">
        <f>'SO 03 1 1 Pol'!BB639</f>
        <v>12000</v>
      </c>
      <c r="G26" s="277">
        <f>'SO 03 1 1 Pol'!BC639</f>
        <v>0</v>
      </c>
      <c r="H26" s="277">
        <f>'SO 03 1 1 Pol'!BD639</f>
        <v>0</v>
      </c>
      <c r="I26" s="278">
        <f>'SO 03 1 1 Pol'!BE639</f>
        <v>0</v>
      </c>
    </row>
    <row r="27" spans="1:9" s="109" customFormat="1" ht="12.75">
      <c r="A27" s="275" t="str">
        <f>'SO 03 1 1 Pol'!B640</f>
        <v>762</v>
      </c>
      <c r="B27" s="47" t="str">
        <f>'SO 03 1 1 Pol'!C640</f>
        <v>Konstrukce tesařské</v>
      </c>
      <c r="D27" s="186"/>
      <c r="E27" s="276">
        <f>'SO 03 1 1 Pol'!BA652</f>
        <v>0</v>
      </c>
      <c r="F27" s="277">
        <f>'SO 03 1 1 Pol'!BB652</f>
        <v>54199.665895816</v>
      </c>
      <c r="G27" s="277">
        <f>'SO 03 1 1 Pol'!BC652</f>
        <v>0</v>
      </c>
      <c r="H27" s="277">
        <f>'SO 03 1 1 Pol'!BD652</f>
        <v>0</v>
      </c>
      <c r="I27" s="278">
        <f>'SO 03 1 1 Pol'!BE652</f>
        <v>0</v>
      </c>
    </row>
    <row r="28" spans="1:9" s="109" customFormat="1" ht="12.75">
      <c r="A28" s="275" t="str">
        <f>'SO 03 1 1 Pol'!B653</f>
        <v>763</v>
      </c>
      <c r="B28" s="47" t="str">
        <f>'SO 03 1 1 Pol'!C653</f>
        <v>Dřevostavby</v>
      </c>
      <c r="D28" s="186"/>
      <c r="E28" s="276">
        <f>'SO 03 1 1 Pol'!BA658</f>
        <v>0</v>
      </c>
      <c r="F28" s="277">
        <f>'SO 03 1 1 Pol'!BB658</f>
        <v>403697.56371599995</v>
      </c>
      <c r="G28" s="277">
        <f>'SO 03 1 1 Pol'!BC658</f>
        <v>0</v>
      </c>
      <c r="H28" s="277">
        <f>'SO 03 1 1 Pol'!BD658</f>
        <v>0</v>
      </c>
      <c r="I28" s="278">
        <f>'SO 03 1 1 Pol'!BE658</f>
        <v>0</v>
      </c>
    </row>
    <row r="29" spans="1:9" s="109" customFormat="1" ht="12.75">
      <c r="A29" s="275" t="str">
        <f>'SO 03 1 1 Pol'!B659</f>
        <v>764</v>
      </c>
      <c r="B29" s="47" t="str">
        <f>'SO 03 1 1 Pol'!C659</f>
        <v>Konstrukce klempířské</v>
      </c>
      <c r="D29" s="186"/>
      <c r="E29" s="276">
        <f>'SO 03 1 1 Pol'!BA721</f>
        <v>0</v>
      </c>
      <c r="F29" s="277">
        <f>'SO 03 1 1 Pol'!BB721</f>
        <v>224591.95906175</v>
      </c>
      <c r="G29" s="277">
        <f>'SO 03 1 1 Pol'!BC721</f>
        <v>0</v>
      </c>
      <c r="H29" s="277">
        <f>'SO 03 1 1 Pol'!BD721</f>
        <v>0</v>
      </c>
      <c r="I29" s="278">
        <f>'SO 03 1 1 Pol'!BE721</f>
        <v>0</v>
      </c>
    </row>
    <row r="30" spans="1:9" s="109" customFormat="1" ht="12.75">
      <c r="A30" s="275" t="str">
        <f>'SO 03 1 1 Pol'!B722</f>
        <v>766</v>
      </c>
      <c r="B30" s="47" t="str">
        <f>'SO 03 1 1 Pol'!C722</f>
        <v>Konstrukce truhlářské</v>
      </c>
      <c r="D30" s="186"/>
      <c r="E30" s="276">
        <f>'SO 03 1 1 Pol'!BA755</f>
        <v>0</v>
      </c>
      <c r="F30" s="277">
        <f>'SO 03 1 1 Pol'!BB755</f>
        <v>140125.24184</v>
      </c>
      <c r="G30" s="277">
        <f>'SO 03 1 1 Pol'!BC755</f>
        <v>0</v>
      </c>
      <c r="H30" s="277">
        <f>'SO 03 1 1 Pol'!BD755</f>
        <v>0</v>
      </c>
      <c r="I30" s="278">
        <f>'SO 03 1 1 Pol'!BE755</f>
        <v>0</v>
      </c>
    </row>
    <row r="31" spans="1:9" s="109" customFormat="1" ht="12.75">
      <c r="A31" s="275" t="str">
        <f>'SO 03 1 1 Pol'!B756</f>
        <v>767</v>
      </c>
      <c r="B31" s="47" t="str">
        <f>'SO 03 1 1 Pol'!C756</f>
        <v>Konstrukce zámečnické</v>
      </c>
      <c r="D31" s="186"/>
      <c r="E31" s="276">
        <f>'SO 03 1 1 Pol'!BA775</f>
        <v>0</v>
      </c>
      <c r="F31" s="277">
        <f>'SO 03 1 1 Pol'!BB775</f>
        <v>785128.415475714</v>
      </c>
      <c r="G31" s="277">
        <f>'SO 03 1 1 Pol'!BC775</f>
        <v>0</v>
      </c>
      <c r="H31" s="277">
        <f>'SO 03 1 1 Pol'!BD775</f>
        <v>0</v>
      </c>
      <c r="I31" s="278">
        <f>'SO 03 1 1 Pol'!BE775</f>
        <v>0</v>
      </c>
    </row>
    <row r="32" spans="1:9" s="109" customFormat="1" ht="12.75">
      <c r="A32" s="275" t="str">
        <f>'SO 03 1 1 Pol'!B776</f>
        <v>769</v>
      </c>
      <c r="B32" s="47" t="str">
        <f>'SO 03 1 1 Pol'!C776</f>
        <v>Otvorové prvky z plastu</v>
      </c>
      <c r="D32" s="186"/>
      <c r="E32" s="276">
        <f>'SO 03 1 1 Pol'!BA800</f>
        <v>0</v>
      </c>
      <c r="F32" s="277">
        <f>'SO 03 1 1 Pol'!BB800</f>
        <v>88680.8</v>
      </c>
      <c r="G32" s="277">
        <f>'SO 03 1 1 Pol'!BC800</f>
        <v>0</v>
      </c>
      <c r="H32" s="277">
        <f>'SO 03 1 1 Pol'!BD800</f>
        <v>0</v>
      </c>
      <c r="I32" s="278">
        <f>'SO 03 1 1 Pol'!BE800</f>
        <v>0</v>
      </c>
    </row>
    <row r="33" spans="1:9" s="109" customFormat="1" ht="12.75">
      <c r="A33" s="275" t="str">
        <f>'SO 03 1 1 Pol'!B801</f>
        <v>769b</v>
      </c>
      <c r="B33" s="47" t="str">
        <f>'SO 03 1 1 Pol'!C801</f>
        <v>Otvorové prvky z hliníku</v>
      </c>
      <c r="D33" s="186"/>
      <c r="E33" s="276">
        <f>'SO 03 1 1 Pol'!BA854</f>
        <v>0</v>
      </c>
      <c r="F33" s="277">
        <f>'SO 03 1 1 Pol'!BB854</f>
        <v>4621878.8</v>
      </c>
      <c r="G33" s="277">
        <f>'SO 03 1 1 Pol'!BC854</f>
        <v>0</v>
      </c>
      <c r="H33" s="277">
        <f>'SO 03 1 1 Pol'!BD854</f>
        <v>0</v>
      </c>
      <c r="I33" s="278">
        <f>'SO 03 1 1 Pol'!BE854</f>
        <v>0</v>
      </c>
    </row>
    <row r="34" spans="1:9" s="109" customFormat="1" ht="12.75">
      <c r="A34" s="275" t="str">
        <f>'SO 03 1 1 Pol'!B855</f>
        <v>783</v>
      </c>
      <c r="B34" s="47" t="str">
        <f>'SO 03 1 1 Pol'!C855</f>
        <v>Nátěry</v>
      </c>
      <c r="D34" s="186"/>
      <c r="E34" s="276">
        <f>'SO 03 1 1 Pol'!BA860</f>
        <v>0</v>
      </c>
      <c r="F34" s="277">
        <f>'SO 03 1 1 Pol'!BB860</f>
        <v>88873.656</v>
      </c>
      <c r="G34" s="277">
        <f>'SO 03 1 1 Pol'!BC860</f>
        <v>0</v>
      </c>
      <c r="H34" s="277">
        <f>'SO 03 1 1 Pol'!BD860</f>
        <v>0</v>
      </c>
      <c r="I34" s="278">
        <f>'SO 03 1 1 Pol'!BE860</f>
        <v>0</v>
      </c>
    </row>
    <row r="35" spans="1:9" s="109" customFormat="1" ht="12.75">
      <c r="A35" s="275" t="str">
        <f>'SO 03 1 1 Pol'!B861</f>
        <v>784</v>
      </c>
      <c r="B35" s="47" t="str">
        <f>'SO 03 1 1 Pol'!C861</f>
        <v>Malby</v>
      </c>
      <c r="D35" s="186"/>
      <c r="E35" s="276">
        <f>'SO 03 1 1 Pol'!BA873</f>
        <v>0</v>
      </c>
      <c r="F35" s="277">
        <f>'SO 03 1 1 Pol'!BB873</f>
        <v>22029.58083</v>
      </c>
      <c r="G35" s="277">
        <f>'SO 03 1 1 Pol'!BC873</f>
        <v>0</v>
      </c>
      <c r="H35" s="277">
        <f>'SO 03 1 1 Pol'!BD873</f>
        <v>0</v>
      </c>
      <c r="I35" s="278">
        <f>'SO 03 1 1 Pol'!BE873</f>
        <v>0</v>
      </c>
    </row>
    <row r="36" spans="1:9" s="109" customFormat="1" ht="12.75">
      <c r="A36" s="275" t="str">
        <f>'SO 03 1 1 Pol'!B874</f>
        <v>M21</v>
      </c>
      <c r="B36" s="47" t="str">
        <f>'SO 03 1 1 Pol'!C874</f>
        <v>Elektromontáže</v>
      </c>
      <c r="D36" s="186"/>
      <c r="E36" s="276">
        <f>'SO 03 1 1 Pol'!BA877</f>
        <v>0</v>
      </c>
      <c r="F36" s="277">
        <f>'SO 03 1 1 Pol'!BB877</f>
        <v>0</v>
      </c>
      <c r="G36" s="277">
        <f>'SO 03 1 1 Pol'!BC877</f>
        <v>0</v>
      </c>
      <c r="H36" s="277">
        <f>'SO 03 1 1 Pol'!BD877</f>
        <v>0</v>
      </c>
      <c r="I36" s="278">
        <f>'SO 03 1 1 Pol'!BE877</f>
        <v>0</v>
      </c>
    </row>
    <row r="37" spans="1:9" s="109" customFormat="1" ht="12.75">
      <c r="A37" s="275" t="str">
        <f>'SO 03 1 1 Pol'!B878</f>
        <v>M24</v>
      </c>
      <c r="B37" s="47" t="str">
        <f>'SO 03 1 1 Pol'!C878</f>
        <v>Montáže vzduchotechnických zařízení</v>
      </c>
      <c r="D37" s="186"/>
      <c r="E37" s="276">
        <f>'SO 03 1 1 Pol'!BA882</f>
        <v>0</v>
      </c>
      <c r="F37" s="277">
        <f>'SO 03 1 1 Pol'!BB882</f>
        <v>0</v>
      </c>
      <c r="G37" s="277">
        <f>'SO 03 1 1 Pol'!BC882</f>
        <v>0</v>
      </c>
      <c r="H37" s="277">
        <f>'SO 03 1 1 Pol'!BD882</f>
        <v>39600</v>
      </c>
      <c r="I37" s="278">
        <f>'SO 03 1 1 Pol'!BE882</f>
        <v>0</v>
      </c>
    </row>
    <row r="38" spans="1:9" s="109" customFormat="1" ht="12.75">
      <c r="A38" s="275" t="str">
        <f>'SO 03 1 1 Pol'!B883</f>
        <v>M99</v>
      </c>
      <c r="B38" s="47" t="str">
        <f>'SO 03 1 1 Pol'!C883</f>
        <v>Ostatní práce "M"</v>
      </c>
      <c r="D38" s="186"/>
      <c r="E38" s="276">
        <f>'SO 03 1 1 Pol'!BA892</f>
        <v>0</v>
      </c>
      <c r="F38" s="277">
        <f>'SO 03 1 1 Pol'!BB892</f>
        <v>0</v>
      </c>
      <c r="G38" s="277">
        <f>'SO 03 1 1 Pol'!BC892</f>
        <v>0</v>
      </c>
      <c r="H38" s="277">
        <f>'SO 03 1 1 Pol'!BD892</f>
        <v>194862.65600000002</v>
      </c>
      <c r="I38" s="278">
        <f>'SO 03 1 1 Pol'!BE892</f>
        <v>0</v>
      </c>
    </row>
    <row r="39" spans="1:9" s="109" customFormat="1" ht="13.5" thickBot="1">
      <c r="A39" s="275" t="str">
        <f>'SO 03 1 1 Pol'!B893</f>
        <v>D96</v>
      </c>
      <c r="B39" s="47" t="str">
        <f>'SO 03 1 1 Pol'!C893</f>
        <v>Přesuny suti a vybouraných hmot</v>
      </c>
      <c r="D39" s="186"/>
      <c r="E39" s="276">
        <f>'SO 03 1 1 Pol'!BA900</f>
        <v>185212.59102255</v>
      </c>
      <c r="F39" s="277">
        <f>'SO 03 1 1 Pol'!BB900</f>
        <v>0</v>
      </c>
      <c r="G39" s="277">
        <f>'SO 03 1 1 Pol'!BC900</f>
        <v>0</v>
      </c>
      <c r="H39" s="277">
        <f>'SO 03 1 1 Pol'!BD900</f>
        <v>0</v>
      </c>
      <c r="I39" s="278">
        <f>'SO 03 1 1 Pol'!BE900</f>
        <v>0</v>
      </c>
    </row>
    <row r="40" spans="1:9" s="4" customFormat="1" ht="13.5" thickBot="1">
      <c r="A40" s="187"/>
      <c r="B40" s="188" t="s">
        <v>74</v>
      </c>
      <c r="C40" s="188"/>
      <c r="D40" s="189"/>
      <c r="E40" s="190">
        <f>SUM(E7:E39)</f>
        <v>6479816.05199134</v>
      </c>
      <c r="F40" s="191">
        <f>SUM(F7:F39)</f>
        <v>9785956.551433284</v>
      </c>
      <c r="G40" s="191">
        <f>SUM(G7:G39)</f>
        <v>0</v>
      </c>
      <c r="H40" s="191">
        <f>SUM(H7:H39)</f>
        <v>234462.65600000002</v>
      </c>
      <c r="I40" s="192">
        <f>SUM(I7:I39)</f>
        <v>0</v>
      </c>
    </row>
    <row r="41" spans="1:9" ht="12.7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57" ht="19.5" customHeight="1">
      <c r="A42" s="178" t="s">
        <v>75</v>
      </c>
      <c r="B42" s="178"/>
      <c r="C42" s="178"/>
      <c r="D42" s="178"/>
      <c r="E42" s="178"/>
      <c r="F42" s="178"/>
      <c r="G42" s="193"/>
      <c r="H42" s="178"/>
      <c r="I42" s="178"/>
      <c r="BA42" s="115"/>
      <c r="BB42" s="115"/>
      <c r="BC42" s="115"/>
      <c r="BD42" s="115"/>
      <c r="BE42" s="115"/>
    </row>
    <row r="43" ht="13.5" thickBot="1"/>
    <row r="44" spans="1:9" ht="12.75">
      <c r="A44" s="144" t="s">
        <v>76</v>
      </c>
      <c r="B44" s="145"/>
      <c r="C44" s="145"/>
      <c r="D44" s="194"/>
      <c r="E44" s="195" t="s">
        <v>77</v>
      </c>
      <c r="F44" s="196" t="s">
        <v>12</v>
      </c>
      <c r="G44" s="197" t="s">
        <v>78</v>
      </c>
      <c r="H44" s="198"/>
      <c r="I44" s="199" t="s">
        <v>77</v>
      </c>
    </row>
    <row r="45" spans="1:53" ht="12.75">
      <c r="A45" s="138"/>
      <c r="B45" s="129"/>
      <c r="C45" s="129"/>
      <c r="D45" s="200"/>
      <c r="E45" s="201"/>
      <c r="F45" s="202"/>
      <c r="G45" s="203">
        <f>CHOOSE(BA45+1,E40+F40,E40+F40+H40,E40+F40+G40+H40,E40,F40,H40,G40,H40+G40,0)</f>
        <v>0</v>
      </c>
      <c r="H45" s="204"/>
      <c r="I45" s="205">
        <f>E45+F45*G45/100</f>
        <v>0</v>
      </c>
      <c r="BA45" s="1">
        <v>8</v>
      </c>
    </row>
    <row r="46" spans="1:9" ht="13.5" thickBot="1">
      <c r="A46" s="206"/>
      <c r="B46" s="207" t="s">
        <v>79</v>
      </c>
      <c r="C46" s="208"/>
      <c r="D46" s="209"/>
      <c r="E46" s="210"/>
      <c r="F46" s="211"/>
      <c r="G46" s="211"/>
      <c r="H46" s="697">
        <f>SUM(I45:I45)</f>
        <v>0</v>
      </c>
      <c r="I46" s="698"/>
    </row>
    <row r="48" spans="2:9" ht="12.75">
      <c r="B48" s="4"/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  <row r="95" spans="6:9" ht="12.75">
      <c r="F95" s="212"/>
      <c r="G95" s="213"/>
      <c r="H95" s="213"/>
      <c r="I95" s="31"/>
    </row>
    <row r="96" spans="6:9" ht="12.75">
      <c r="F96" s="212"/>
      <c r="G96" s="213"/>
      <c r="H96" s="213"/>
      <c r="I96" s="31"/>
    </row>
    <row r="97" spans="6:9" ht="12.75">
      <c r="F97" s="212"/>
      <c r="G97" s="213"/>
      <c r="H97" s="213"/>
      <c r="I97" s="31"/>
    </row>
  </sheetData>
  <mergeCells count="4">
    <mergeCell ref="A1:B1"/>
    <mergeCell ref="A2:B2"/>
    <mergeCell ref="G2:I2"/>
    <mergeCell ref="H46:I4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73"/>
  <sheetViews>
    <sheetView showGridLines="0" showZeros="0" zoomScaleSheetLayoutView="100" workbookViewId="0" topLeftCell="A1">
      <selection activeCell="F876" sqref="F876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03 1 1 Rek'!H1</f>
        <v>1</v>
      </c>
      <c r="G3" s="221"/>
    </row>
    <row r="4" spans="1:7" ht="13.5" thickBot="1">
      <c r="A4" s="703" t="s">
        <v>71</v>
      </c>
      <c r="B4" s="693"/>
      <c r="C4" s="174" t="s">
        <v>1159</v>
      </c>
      <c r="D4" s="222"/>
      <c r="E4" s="704" t="str">
        <f>'SO 03 1 1 Rek'!G2</f>
        <v>Pavilon C - tělocvična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120</v>
      </c>
      <c r="C8" s="244" t="s">
        <v>121</v>
      </c>
      <c r="D8" s="245" t="s">
        <v>122</v>
      </c>
      <c r="E8" s="246">
        <v>2.7855</v>
      </c>
      <c r="F8" s="246">
        <v>865</v>
      </c>
      <c r="G8" s="247">
        <f>E8*F8</f>
        <v>2409.4575</v>
      </c>
      <c r="H8" s="248">
        <v>0</v>
      </c>
      <c r="I8" s="249">
        <f>E8*H8</f>
        <v>0</v>
      </c>
      <c r="J8" s="248">
        <v>0</v>
      </c>
      <c r="K8" s="249">
        <f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2409.4575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1160</v>
      </c>
      <c r="D9" s="700"/>
      <c r="E9" s="254">
        <v>2.7855</v>
      </c>
      <c r="F9" s="255"/>
      <c r="G9" s="256"/>
      <c r="H9" s="257"/>
      <c r="I9" s="251"/>
      <c r="J9" s="258"/>
      <c r="K9" s="251"/>
      <c r="M9" s="252" t="s">
        <v>1160</v>
      </c>
      <c r="O9" s="241"/>
    </row>
    <row r="10" spans="1:80" ht="12.75">
      <c r="A10" s="242">
        <v>2</v>
      </c>
      <c r="B10" s="243" t="s">
        <v>129</v>
      </c>
      <c r="C10" s="244" t="s">
        <v>130</v>
      </c>
      <c r="D10" s="245" t="s">
        <v>122</v>
      </c>
      <c r="E10" s="246">
        <v>2.7855</v>
      </c>
      <c r="F10" s="246">
        <v>151</v>
      </c>
      <c r="G10" s="247">
        <f>E10*F10</f>
        <v>420.6105</v>
      </c>
      <c r="H10" s="248">
        <v>0</v>
      </c>
      <c r="I10" s="249">
        <f>E10*H10</f>
        <v>0</v>
      </c>
      <c r="J10" s="248">
        <v>0</v>
      </c>
      <c r="K10" s="249">
        <f>E10*J10</f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>IF(AZ10=1,G10,0)</f>
        <v>420.6105</v>
      </c>
      <c r="BB10" s="214">
        <f>IF(AZ10=2,G10,0)</f>
        <v>0</v>
      </c>
      <c r="BC10" s="214">
        <f>IF(AZ10=3,G10,0)</f>
        <v>0</v>
      </c>
      <c r="BD10" s="214">
        <f>IF(AZ10=4,G10,0)</f>
        <v>0</v>
      </c>
      <c r="BE10" s="214">
        <f>IF(AZ10=5,G10,0)</f>
        <v>0</v>
      </c>
      <c r="CA10" s="241">
        <v>1</v>
      </c>
      <c r="CB10" s="241">
        <v>1</v>
      </c>
    </row>
    <row r="11" spans="1:15" ht="12.75">
      <c r="A11" s="250"/>
      <c r="B11" s="253"/>
      <c r="C11" s="699" t="s">
        <v>1160</v>
      </c>
      <c r="D11" s="700"/>
      <c r="E11" s="254">
        <v>2.7855</v>
      </c>
      <c r="F11" s="255"/>
      <c r="G11" s="256"/>
      <c r="H11" s="257"/>
      <c r="I11" s="251"/>
      <c r="J11" s="258"/>
      <c r="K11" s="251"/>
      <c r="M11" s="252" t="s">
        <v>1160</v>
      </c>
      <c r="O11" s="241"/>
    </row>
    <row r="12" spans="1:80" ht="12.75">
      <c r="A12" s="242">
        <v>3</v>
      </c>
      <c r="B12" s="243" t="s">
        <v>139</v>
      </c>
      <c r="C12" s="244" t="s">
        <v>140</v>
      </c>
      <c r="D12" s="245" t="s">
        <v>122</v>
      </c>
      <c r="E12" s="246">
        <v>2.7855</v>
      </c>
      <c r="F12" s="246">
        <v>15</v>
      </c>
      <c r="G12" s="247">
        <f>E12*F12</f>
        <v>41.7825</v>
      </c>
      <c r="H12" s="248">
        <v>0</v>
      </c>
      <c r="I12" s="249">
        <f>E12*H12</f>
        <v>0</v>
      </c>
      <c r="J12" s="248">
        <v>0</v>
      </c>
      <c r="K12" s="249">
        <f>E12*J12</f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>IF(AZ12=1,G12,0)</f>
        <v>41.7825</v>
      </c>
      <c r="BB12" s="214">
        <f>IF(AZ12=2,G12,0)</f>
        <v>0</v>
      </c>
      <c r="BC12" s="214">
        <f>IF(AZ12=3,G12,0)</f>
        <v>0</v>
      </c>
      <c r="BD12" s="214">
        <f>IF(AZ12=4,G12,0)</f>
        <v>0</v>
      </c>
      <c r="BE12" s="214">
        <f>IF(AZ12=5,G12,0)</f>
        <v>0</v>
      </c>
      <c r="CA12" s="241">
        <v>1</v>
      </c>
      <c r="CB12" s="241">
        <v>1</v>
      </c>
    </row>
    <row r="13" spans="1:15" ht="12.75">
      <c r="A13" s="250"/>
      <c r="B13" s="253"/>
      <c r="C13" s="699" t="s">
        <v>1160</v>
      </c>
      <c r="D13" s="700"/>
      <c r="E13" s="254">
        <v>2.7855</v>
      </c>
      <c r="F13" s="255"/>
      <c r="G13" s="256"/>
      <c r="H13" s="257"/>
      <c r="I13" s="251"/>
      <c r="J13" s="258"/>
      <c r="K13" s="251"/>
      <c r="M13" s="252" t="s">
        <v>1160</v>
      </c>
      <c r="O13" s="241"/>
    </row>
    <row r="14" spans="1:80" ht="12.75">
      <c r="A14" s="242">
        <v>4</v>
      </c>
      <c r="B14" s="243" t="s">
        <v>143</v>
      </c>
      <c r="C14" s="244" t="s">
        <v>144</v>
      </c>
      <c r="D14" s="245" t="s">
        <v>122</v>
      </c>
      <c r="E14" s="246">
        <v>2.7855</v>
      </c>
      <c r="F14" s="246">
        <v>260</v>
      </c>
      <c r="G14" s="247">
        <f>E14*F14</f>
        <v>724.23</v>
      </c>
      <c r="H14" s="248">
        <v>0</v>
      </c>
      <c r="I14" s="249">
        <f>E14*H14</f>
        <v>0</v>
      </c>
      <c r="J14" s="248">
        <v>0</v>
      </c>
      <c r="K14" s="249">
        <f>E14*J14</f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>IF(AZ14=1,G14,0)</f>
        <v>724.23</v>
      </c>
      <c r="BB14" s="214">
        <f>IF(AZ14=2,G14,0)</f>
        <v>0</v>
      </c>
      <c r="BC14" s="214">
        <f>IF(AZ14=3,G14,0)</f>
        <v>0</v>
      </c>
      <c r="BD14" s="214">
        <f>IF(AZ14=4,G14,0)</f>
        <v>0</v>
      </c>
      <c r="BE14" s="214">
        <f>IF(AZ14=5,G14,0)</f>
        <v>0</v>
      </c>
      <c r="CA14" s="241">
        <v>1</v>
      </c>
      <c r="CB14" s="241">
        <v>1</v>
      </c>
    </row>
    <row r="15" spans="1:15" ht="12.75">
      <c r="A15" s="250"/>
      <c r="B15" s="253"/>
      <c r="C15" s="699" t="s">
        <v>1160</v>
      </c>
      <c r="D15" s="700"/>
      <c r="E15" s="254">
        <v>2.7855</v>
      </c>
      <c r="F15" s="255"/>
      <c r="G15" s="256"/>
      <c r="H15" s="257"/>
      <c r="I15" s="251"/>
      <c r="J15" s="258"/>
      <c r="K15" s="251"/>
      <c r="M15" s="252" t="s">
        <v>1160</v>
      </c>
      <c r="O15" s="241"/>
    </row>
    <row r="16" spans="1:80" ht="22.5">
      <c r="A16" s="242">
        <v>5</v>
      </c>
      <c r="B16" s="243" t="s">
        <v>149</v>
      </c>
      <c r="C16" s="244" t="s">
        <v>150</v>
      </c>
      <c r="D16" s="245" t="s">
        <v>106</v>
      </c>
      <c r="E16" s="246">
        <v>9.285</v>
      </c>
      <c r="F16" s="246">
        <v>96.1</v>
      </c>
      <c r="G16" s="247">
        <f>E16*F16</f>
        <v>892.2885</v>
      </c>
      <c r="H16" s="248">
        <v>0</v>
      </c>
      <c r="I16" s="249">
        <f>E16*H16</f>
        <v>0</v>
      </c>
      <c r="J16" s="248">
        <v>0</v>
      </c>
      <c r="K16" s="249">
        <f>E16*J16</f>
        <v>0</v>
      </c>
      <c r="O16" s="241">
        <v>2</v>
      </c>
      <c r="AA16" s="214">
        <v>2</v>
      </c>
      <c r="AB16" s="214">
        <v>1</v>
      </c>
      <c r="AC16" s="214">
        <v>1</v>
      </c>
      <c r="AZ16" s="214">
        <v>1</v>
      </c>
      <c r="BA16" s="214">
        <f>IF(AZ16=1,G16,0)</f>
        <v>892.2885</v>
      </c>
      <c r="BB16" s="214">
        <f>IF(AZ16=2,G16,0)</f>
        <v>0</v>
      </c>
      <c r="BC16" s="214">
        <f>IF(AZ16=3,G16,0)</f>
        <v>0</v>
      </c>
      <c r="BD16" s="214">
        <f>IF(AZ16=4,G16,0)</f>
        <v>0</v>
      </c>
      <c r="BE16" s="214">
        <f>IF(AZ16=5,G16,0)</f>
        <v>0</v>
      </c>
      <c r="CA16" s="241">
        <v>2</v>
      </c>
      <c r="CB16" s="241">
        <v>1</v>
      </c>
    </row>
    <row r="17" spans="1:15" ht="12.75">
      <c r="A17" s="250"/>
      <c r="B17" s="253"/>
      <c r="C17" s="699" t="s">
        <v>1161</v>
      </c>
      <c r="D17" s="700"/>
      <c r="E17" s="254">
        <v>9.285</v>
      </c>
      <c r="F17" s="255"/>
      <c r="G17" s="256"/>
      <c r="H17" s="257"/>
      <c r="I17" s="251"/>
      <c r="J17" s="258"/>
      <c r="K17" s="251"/>
      <c r="M17" s="252" t="s">
        <v>1161</v>
      </c>
      <c r="O17" s="241"/>
    </row>
    <row r="18" spans="1:57" ht="12.75">
      <c r="A18" s="259"/>
      <c r="B18" s="260" t="s">
        <v>96</v>
      </c>
      <c r="C18" s="261" t="s">
        <v>103</v>
      </c>
      <c r="D18" s="262"/>
      <c r="E18" s="263"/>
      <c r="F18" s="264"/>
      <c r="G18" s="265">
        <f>SUM(G7:G17)</f>
        <v>4488.369</v>
      </c>
      <c r="H18" s="266"/>
      <c r="I18" s="267">
        <f>SUM(I7:I17)</f>
        <v>0</v>
      </c>
      <c r="J18" s="266"/>
      <c r="K18" s="267">
        <f>SUM(K7:K17)</f>
        <v>0</v>
      </c>
      <c r="O18" s="241">
        <v>4</v>
      </c>
      <c r="BA18" s="268">
        <f>SUM(BA7:BA17)</f>
        <v>4488.369</v>
      </c>
      <c r="BB18" s="268">
        <f>SUM(BB7:BB17)</f>
        <v>0</v>
      </c>
      <c r="BC18" s="268">
        <f>SUM(BC7:BC17)</f>
        <v>0</v>
      </c>
      <c r="BD18" s="268">
        <f>SUM(BD7:BD17)</f>
        <v>0</v>
      </c>
      <c r="BE18" s="268">
        <f>SUM(BE7:BE17)</f>
        <v>0</v>
      </c>
    </row>
    <row r="19" spans="1:15" ht="12.75">
      <c r="A19" s="231" t="s">
        <v>92</v>
      </c>
      <c r="B19" s="232" t="s">
        <v>152</v>
      </c>
      <c r="C19" s="233" t="s">
        <v>153</v>
      </c>
      <c r="D19" s="234"/>
      <c r="E19" s="235"/>
      <c r="F19" s="235"/>
      <c r="G19" s="236"/>
      <c r="H19" s="237"/>
      <c r="I19" s="238"/>
      <c r="J19" s="239"/>
      <c r="K19" s="240"/>
      <c r="O19" s="241">
        <v>1</v>
      </c>
    </row>
    <row r="20" spans="1:80" ht="12.75">
      <c r="A20" s="242">
        <v>6</v>
      </c>
      <c r="B20" s="243" t="s">
        <v>155</v>
      </c>
      <c r="C20" s="244" t="s">
        <v>156</v>
      </c>
      <c r="D20" s="245" t="s">
        <v>106</v>
      </c>
      <c r="E20" s="246">
        <v>4.1782</v>
      </c>
      <c r="F20" s="246">
        <v>785</v>
      </c>
      <c r="G20" s="247">
        <f>E20*F20</f>
        <v>3279.887</v>
      </c>
      <c r="H20" s="248">
        <v>6E-05</v>
      </c>
      <c r="I20" s="249">
        <f>E20*H20</f>
        <v>0.000250692</v>
      </c>
      <c r="J20" s="248">
        <v>-0.207</v>
      </c>
      <c r="K20" s="249">
        <f>E20*J20</f>
        <v>-0.8648874000000001</v>
      </c>
      <c r="O20" s="241">
        <v>2</v>
      </c>
      <c r="AA20" s="214">
        <v>1</v>
      </c>
      <c r="AB20" s="214">
        <v>1</v>
      </c>
      <c r="AC20" s="214">
        <v>1</v>
      </c>
      <c r="AZ20" s="214">
        <v>1</v>
      </c>
      <c r="BA20" s="214">
        <f>IF(AZ20=1,G20,0)</f>
        <v>3279.887</v>
      </c>
      <c r="BB20" s="214">
        <f>IF(AZ20=2,G20,0)</f>
        <v>0</v>
      </c>
      <c r="BC20" s="214">
        <f>IF(AZ20=3,G20,0)</f>
        <v>0</v>
      </c>
      <c r="BD20" s="214">
        <f>IF(AZ20=4,G20,0)</f>
        <v>0</v>
      </c>
      <c r="BE20" s="214">
        <f>IF(AZ20=5,G20,0)</f>
        <v>0</v>
      </c>
      <c r="CA20" s="241">
        <v>1</v>
      </c>
      <c r="CB20" s="241">
        <v>1</v>
      </c>
    </row>
    <row r="21" spans="1:15" ht="12.75">
      <c r="A21" s="250"/>
      <c r="B21" s="253"/>
      <c r="C21" s="699" t="s">
        <v>1162</v>
      </c>
      <c r="D21" s="700"/>
      <c r="E21" s="254">
        <v>4.1782</v>
      </c>
      <c r="F21" s="255"/>
      <c r="G21" s="256"/>
      <c r="H21" s="257"/>
      <c r="I21" s="251"/>
      <c r="J21" s="258"/>
      <c r="K21" s="251"/>
      <c r="M21" s="252" t="s">
        <v>1162</v>
      </c>
      <c r="O21" s="241"/>
    </row>
    <row r="22" spans="1:57" ht="12.75">
      <c r="A22" s="259"/>
      <c r="B22" s="260" t="s">
        <v>96</v>
      </c>
      <c r="C22" s="261" t="s">
        <v>154</v>
      </c>
      <c r="D22" s="262"/>
      <c r="E22" s="263"/>
      <c r="F22" s="264"/>
      <c r="G22" s="265">
        <f>SUM(G19:G21)</f>
        <v>3279.887</v>
      </c>
      <c r="H22" s="266"/>
      <c r="I22" s="267">
        <f>SUM(I19:I21)</f>
        <v>0.000250692</v>
      </c>
      <c r="J22" s="266"/>
      <c r="K22" s="267">
        <f>SUM(K19:K21)</f>
        <v>-0.8648874000000001</v>
      </c>
      <c r="O22" s="241">
        <v>4</v>
      </c>
      <c r="BA22" s="268">
        <f>SUM(BA19:BA21)</f>
        <v>3279.887</v>
      </c>
      <c r="BB22" s="268">
        <f>SUM(BB19:BB21)</f>
        <v>0</v>
      </c>
      <c r="BC22" s="268">
        <f>SUM(BC19:BC21)</f>
        <v>0</v>
      </c>
      <c r="BD22" s="268">
        <f>SUM(BD19:BD21)</f>
        <v>0</v>
      </c>
      <c r="BE22" s="268">
        <f>SUM(BE19:BE21)</f>
        <v>0</v>
      </c>
    </row>
    <row r="23" spans="1:15" ht="12.75">
      <c r="A23" s="231" t="s">
        <v>92</v>
      </c>
      <c r="B23" s="232" t="s">
        <v>174</v>
      </c>
      <c r="C23" s="233" t="s">
        <v>175</v>
      </c>
      <c r="D23" s="234"/>
      <c r="E23" s="235"/>
      <c r="F23" s="235"/>
      <c r="G23" s="236"/>
      <c r="H23" s="237"/>
      <c r="I23" s="238"/>
      <c r="J23" s="239"/>
      <c r="K23" s="240"/>
      <c r="O23" s="241">
        <v>1</v>
      </c>
    </row>
    <row r="24" spans="1:80" ht="12.75">
      <c r="A24" s="242">
        <v>7</v>
      </c>
      <c r="B24" s="243" t="s">
        <v>946</v>
      </c>
      <c r="C24" s="244" t="s">
        <v>947</v>
      </c>
      <c r="D24" s="245" t="s">
        <v>106</v>
      </c>
      <c r="E24" s="246">
        <v>94.4387</v>
      </c>
      <c r="F24" s="246">
        <v>965</v>
      </c>
      <c r="G24" s="247">
        <f>E24*F24</f>
        <v>91133.3455</v>
      </c>
      <c r="H24" s="248">
        <v>0.27</v>
      </c>
      <c r="I24" s="249">
        <f>E24*H24</f>
        <v>25.498449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91133.3455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22.5">
      <c r="A25" s="250"/>
      <c r="B25" s="253"/>
      <c r="C25" s="699" t="s">
        <v>1163</v>
      </c>
      <c r="D25" s="700"/>
      <c r="E25" s="254">
        <v>77.0537</v>
      </c>
      <c r="F25" s="255"/>
      <c r="G25" s="256"/>
      <c r="H25" s="257"/>
      <c r="I25" s="251"/>
      <c r="J25" s="258"/>
      <c r="K25" s="251"/>
      <c r="M25" s="252" t="s">
        <v>1163</v>
      </c>
      <c r="O25" s="241"/>
    </row>
    <row r="26" spans="1:15" ht="12.75">
      <c r="A26" s="250"/>
      <c r="B26" s="253"/>
      <c r="C26" s="699" t="s">
        <v>1164</v>
      </c>
      <c r="D26" s="700"/>
      <c r="E26" s="254">
        <v>17.385</v>
      </c>
      <c r="F26" s="255"/>
      <c r="G26" s="256"/>
      <c r="H26" s="257"/>
      <c r="I26" s="251"/>
      <c r="J26" s="258"/>
      <c r="K26" s="251"/>
      <c r="M26" s="252" t="s">
        <v>1164</v>
      </c>
      <c r="O26" s="241"/>
    </row>
    <row r="27" spans="1:80" ht="12.75">
      <c r="A27" s="242">
        <v>8</v>
      </c>
      <c r="B27" s="243" t="s">
        <v>956</v>
      </c>
      <c r="C27" s="244" t="s">
        <v>957</v>
      </c>
      <c r="D27" s="245" t="s">
        <v>166</v>
      </c>
      <c r="E27" s="246">
        <v>79.775</v>
      </c>
      <c r="F27" s="246">
        <v>150</v>
      </c>
      <c r="G27" s="247">
        <f>E27*F27</f>
        <v>11966.25</v>
      </c>
      <c r="H27" s="248">
        <v>0</v>
      </c>
      <c r="I27" s="249">
        <f>E27*H27</f>
        <v>0</v>
      </c>
      <c r="J27" s="248">
        <v>0</v>
      </c>
      <c r="K27" s="249">
        <f>E27*J27</f>
        <v>0</v>
      </c>
      <c r="O27" s="241">
        <v>2</v>
      </c>
      <c r="AA27" s="214">
        <v>1</v>
      </c>
      <c r="AB27" s="214">
        <v>1</v>
      </c>
      <c r="AC27" s="214">
        <v>1</v>
      </c>
      <c r="AZ27" s="214">
        <v>1</v>
      </c>
      <c r="BA27" s="214">
        <f>IF(AZ27=1,G27,0)</f>
        <v>11966.25</v>
      </c>
      <c r="BB27" s="214">
        <f>IF(AZ27=2,G27,0)</f>
        <v>0</v>
      </c>
      <c r="BC27" s="214">
        <f>IF(AZ27=3,G27,0)</f>
        <v>0</v>
      </c>
      <c r="BD27" s="214">
        <f>IF(AZ27=4,G27,0)</f>
        <v>0</v>
      </c>
      <c r="BE27" s="214">
        <f>IF(AZ27=5,G27,0)</f>
        <v>0</v>
      </c>
      <c r="CA27" s="241">
        <v>1</v>
      </c>
      <c r="CB27" s="241">
        <v>1</v>
      </c>
    </row>
    <row r="28" spans="1:15" ht="22.5">
      <c r="A28" s="250"/>
      <c r="B28" s="253"/>
      <c r="C28" s="699" t="s">
        <v>1165</v>
      </c>
      <c r="D28" s="700"/>
      <c r="E28" s="254">
        <v>79.775</v>
      </c>
      <c r="F28" s="255"/>
      <c r="G28" s="256"/>
      <c r="H28" s="257"/>
      <c r="I28" s="251"/>
      <c r="J28" s="258"/>
      <c r="K28" s="251"/>
      <c r="M28" s="252" t="s">
        <v>1165</v>
      </c>
      <c r="O28" s="241"/>
    </row>
    <row r="29" spans="1:80" ht="22.5">
      <c r="A29" s="242">
        <v>9</v>
      </c>
      <c r="B29" s="243" t="s">
        <v>177</v>
      </c>
      <c r="C29" s="244" t="s">
        <v>178</v>
      </c>
      <c r="D29" s="245" t="s">
        <v>106</v>
      </c>
      <c r="E29" s="246">
        <v>152.811</v>
      </c>
      <c r="F29" s="246">
        <v>221</v>
      </c>
      <c r="G29" s="247">
        <f>E29*F29</f>
        <v>33771.231</v>
      </c>
      <c r="H29" s="248">
        <v>0.04</v>
      </c>
      <c r="I29" s="249">
        <f>E29*H29</f>
        <v>6.11244</v>
      </c>
      <c r="J29" s="248">
        <v>-0.04</v>
      </c>
      <c r="K29" s="249">
        <f>E29*J29</f>
        <v>-6.11244</v>
      </c>
      <c r="O29" s="241">
        <v>2</v>
      </c>
      <c r="AA29" s="214">
        <v>1</v>
      </c>
      <c r="AB29" s="214">
        <v>1</v>
      </c>
      <c r="AC29" s="214">
        <v>1</v>
      </c>
      <c r="AZ29" s="214">
        <v>1</v>
      </c>
      <c r="BA29" s="214">
        <f>IF(AZ29=1,G29,0)</f>
        <v>33771.231</v>
      </c>
      <c r="BB29" s="214">
        <f>IF(AZ29=2,G29,0)</f>
        <v>0</v>
      </c>
      <c r="BC29" s="214">
        <f>IF(AZ29=3,G29,0)</f>
        <v>0</v>
      </c>
      <c r="BD29" s="214">
        <f>IF(AZ29=4,G29,0)</f>
        <v>0</v>
      </c>
      <c r="BE29" s="214">
        <f>IF(AZ29=5,G29,0)</f>
        <v>0</v>
      </c>
      <c r="CA29" s="241">
        <v>1</v>
      </c>
      <c r="CB29" s="241">
        <v>1</v>
      </c>
    </row>
    <row r="30" spans="1:15" ht="12.75">
      <c r="A30" s="250"/>
      <c r="B30" s="253"/>
      <c r="C30" s="699" t="s">
        <v>1166</v>
      </c>
      <c r="D30" s="700"/>
      <c r="E30" s="254">
        <v>152.811</v>
      </c>
      <c r="F30" s="255"/>
      <c r="G30" s="256"/>
      <c r="H30" s="257"/>
      <c r="I30" s="251"/>
      <c r="J30" s="258"/>
      <c r="K30" s="251"/>
      <c r="M30" s="252" t="s">
        <v>1166</v>
      </c>
      <c r="O30" s="241"/>
    </row>
    <row r="31" spans="1:57" ht="12.75">
      <c r="A31" s="259"/>
      <c r="B31" s="260" t="s">
        <v>96</v>
      </c>
      <c r="C31" s="261" t="s">
        <v>176</v>
      </c>
      <c r="D31" s="262"/>
      <c r="E31" s="263"/>
      <c r="F31" s="264"/>
      <c r="G31" s="265">
        <f>SUM(G23:G30)</f>
        <v>136870.8265</v>
      </c>
      <c r="H31" s="266"/>
      <c r="I31" s="267">
        <f>SUM(I23:I30)</f>
        <v>31.610889</v>
      </c>
      <c r="J31" s="266"/>
      <c r="K31" s="267">
        <f>SUM(K23:K30)</f>
        <v>-6.11244</v>
      </c>
      <c r="O31" s="241">
        <v>4</v>
      </c>
      <c r="BA31" s="268">
        <f>SUM(BA23:BA30)</f>
        <v>136870.8265</v>
      </c>
      <c r="BB31" s="268">
        <f>SUM(BB23:BB30)</f>
        <v>0</v>
      </c>
      <c r="BC31" s="268">
        <f>SUM(BC23:BC30)</f>
        <v>0</v>
      </c>
      <c r="BD31" s="268">
        <f>SUM(BD23:BD30)</f>
        <v>0</v>
      </c>
      <c r="BE31" s="268">
        <f>SUM(BE23:BE30)</f>
        <v>0</v>
      </c>
    </row>
    <row r="32" spans="1:15" ht="12.75">
      <c r="A32" s="231" t="s">
        <v>92</v>
      </c>
      <c r="B32" s="232" t="s">
        <v>972</v>
      </c>
      <c r="C32" s="233" t="s">
        <v>973</v>
      </c>
      <c r="D32" s="234"/>
      <c r="E32" s="235"/>
      <c r="F32" s="235"/>
      <c r="G32" s="236"/>
      <c r="H32" s="237"/>
      <c r="I32" s="238"/>
      <c r="J32" s="239"/>
      <c r="K32" s="240"/>
      <c r="O32" s="241">
        <v>1</v>
      </c>
    </row>
    <row r="33" spans="1:80" ht="22.5">
      <c r="A33" s="242">
        <v>10</v>
      </c>
      <c r="B33" s="243" t="s">
        <v>1167</v>
      </c>
      <c r="C33" s="244" t="s">
        <v>1168</v>
      </c>
      <c r="D33" s="245" t="s">
        <v>106</v>
      </c>
      <c r="E33" s="246">
        <v>1063</v>
      </c>
      <c r="F33" s="246">
        <v>1700</v>
      </c>
      <c r="G33" s="247">
        <f>E33*F33</f>
        <v>1807100</v>
      </c>
      <c r="H33" s="248">
        <v>0.01838</v>
      </c>
      <c r="I33" s="249">
        <f>E33*H33</f>
        <v>19.53794</v>
      </c>
      <c r="J33" s="248"/>
      <c r="K33" s="249">
        <f>E33*J33</f>
        <v>0</v>
      </c>
      <c r="O33" s="241">
        <v>2</v>
      </c>
      <c r="AA33" s="214">
        <v>12</v>
      </c>
      <c r="AB33" s="214">
        <v>0</v>
      </c>
      <c r="AC33" s="214">
        <v>134</v>
      </c>
      <c r="AZ33" s="214">
        <v>1</v>
      </c>
      <c r="BA33" s="214">
        <f>IF(AZ33=1,G33,0)</f>
        <v>1807100</v>
      </c>
      <c r="BB33" s="214">
        <f>IF(AZ33=2,G33,0)</f>
        <v>0</v>
      </c>
      <c r="BC33" s="214">
        <f>IF(AZ33=3,G33,0)</f>
        <v>0</v>
      </c>
      <c r="BD33" s="214">
        <f>IF(AZ33=4,G33,0)</f>
        <v>0</v>
      </c>
      <c r="BE33" s="214">
        <f>IF(AZ33=5,G33,0)</f>
        <v>0</v>
      </c>
      <c r="CA33" s="241">
        <v>12</v>
      </c>
      <c r="CB33" s="241">
        <v>0</v>
      </c>
    </row>
    <row r="34" spans="1:57" ht="12.75">
      <c r="A34" s="259"/>
      <c r="B34" s="260" t="s">
        <v>96</v>
      </c>
      <c r="C34" s="261" t="s">
        <v>974</v>
      </c>
      <c r="D34" s="262"/>
      <c r="E34" s="263"/>
      <c r="F34" s="264"/>
      <c r="G34" s="265">
        <f>SUM(G32:G33)</f>
        <v>1807100</v>
      </c>
      <c r="H34" s="266"/>
      <c r="I34" s="267">
        <f>SUM(I32:I33)</f>
        <v>19.53794</v>
      </c>
      <c r="J34" s="266"/>
      <c r="K34" s="267">
        <f>SUM(K32:K33)</f>
        <v>0</v>
      </c>
      <c r="O34" s="241">
        <v>4</v>
      </c>
      <c r="BA34" s="268">
        <f>SUM(BA32:BA33)</f>
        <v>1807100</v>
      </c>
      <c r="BB34" s="268">
        <f>SUM(BB32:BB33)</f>
        <v>0</v>
      </c>
      <c r="BC34" s="268">
        <f>SUM(BC32:BC33)</f>
        <v>0</v>
      </c>
      <c r="BD34" s="268">
        <f>SUM(BD32:BD33)</f>
        <v>0</v>
      </c>
      <c r="BE34" s="268">
        <f>SUM(BE32:BE33)</f>
        <v>0</v>
      </c>
    </row>
    <row r="35" spans="1:15" ht="12.75">
      <c r="A35" s="231" t="s">
        <v>92</v>
      </c>
      <c r="B35" s="232" t="s">
        <v>201</v>
      </c>
      <c r="C35" s="233" t="s">
        <v>202</v>
      </c>
      <c r="D35" s="234"/>
      <c r="E35" s="235"/>
      <c r="F35" s="235"/>
      <c r="G35" s="236"/>
      <c r="H35" s="237"/>
      <c r="I35" s="238"/>
      <c r="J35" s="239"/>
      <c r="K35" s="240"/>
      <c r="O35" s="241">
        <v>1</v>
      </c>
    </row>
    <row r="36" spans="1:80" ht="12.75">
      <c r="A36" s="242">
        <v>11</v>
      </c>
      <c r="B36" s="243" t="s">
        <v>204</v>
      </c>
      <c r="C36" s="244" t="s">
        <v>205</v>
      </c>
      <c r="D36" s="245" t="s">
        <v>106</v>
      </c>
      <c r="E36" s="246">
        <v>9.285</v>
      </c>
      <c r="F36" s="246">
        <v>141.5</v>
      </c>
      <c r="G36" s="247">
        <f>E36*F36</f>
        <v>1313.8275</v>
      </c>
      <c r="H36" s="248">
        <v>0.40481</v>
      </c>
      <c r="I36" s="249">
        <f>E36*H36</f>
        <v>3.75866085</v>
      </c>
      <c r="J36" s="248">
        <v>0</v>
      </c>
      <c r="K36" s="249">
        <f>E36*J36</f>
        <v>0</v>
      </c>
      <c r="O36" s="241">
        <v>2</v>
      </c>
      <c r="AA36" s="214">
        <v>1</v>
      </c>
      <c r="AB36" s="214">
        <v>1</v>
      </c>
      <c r="AC36" s="214">
        <v>1</v>
      </c>
      <c r="AZ36" s="214">
        <v>1</v>
      </c>
      <c r="BA36" s="214">
        <f>IF(AZ36=1,G36,0)</f>
        <v>1313.8275</v>
      </c>
      <c r="BB36" s="214">
        <f>IF(AZ36=2,G36,0)</f>
        <v>0</v>
      </c>
      <c r="BC36" s="214">
        <f>IF(AZ36=3,G36,0)</f>
        <v>0</v>
      </c>
      <c r="BD36" s="214">
        <f>IF(AZ36=4,G36,0)</f>
        <v>0</v>
      </c>
      <c r="BE36" s="214">
        <f>IF(AZ36=5,G36,0)</f>
        <v>0</v>
      </c>
      <c r="CA36" s="241">
        <v>1</v>
      </c>
      <c r="CB36" s="241">
        <v>1</v>
      </c>
    </row>
    <row r="37" spans="1:15" ht="12.75">
      <c r="A37" s="250"/>
      <c r="B37" s="253"/>
      <c r="C37" s="699" t="s">
        <v>1161</v>
      </c>
      <c r="D37" s="700"/>
      <c r="E37" s="254">
        <v>9.285</v>
      </c>
      <c r="F37" s="255"/>
      <c r="G37" s="256"/>
      <c r="H37" s="257"/>
      <c r="I37" s="251"/>
      <c r="J37" s="258"/>
      <c r="K37" s="251"/>
      <c r="M37" s="252" t="s">
        <v>1161</v>
      </c>
      <c r="O37" s="241"/>
    </row>
    <row r="38" spans="1:80" ht="12.75">
      <c r="A38" s="242">
        <v>12</v>
      </c>
      <c r="B38" s="243" t="s">
        <v>210</v>
      </c>
      <c r="C38" s="244" t="s">
        <v>211</v>
      </c>
      <c r="D38" s="245" t="s">
        <v>106</v>
      </c>
      <c r="E38" s="246">
        <v>9.285</v>
      </c>
      <c r="F38" s="246">
        <v>25.2</v>
      </c>
      <c r="G38" s="247">
        <f>E38*F38</f>
        <v>233.982</v>
      </c>
      <c r="H38" s="248">
        <v>0</v>
      </c>
      <c r="I38" s="249">
        <f>E38*H38</f>
        <v>0</v>
      </c>
      <c r="J38" s="248">
        <v>0</v>
      </c>
      <c r="K38" s="249">
        <f>E38*J38</f>
        <v>0</v>
      </c>
      <c r="O38" s="241">
        <v>2</v>
      </c>
      <c r="AA38" s="214">
        <v>1</v>
      </c>
      <c r="AB38" s="214">
        <v>1</v>
      </c>
      <c r="AC38" s="214">
        <v>1</v>
      </c>
      <c r="AZ38" s="214">
        <v>1</v>
      </c>
      <c r="BA38" s="214">
        <f>IF(AZ38=1,G38,0)</f>
        <v>233.982</v>
      </c>
      <c r="BB38" s="214">
        <f>IF(AZ38=2,G38,0)</f>
        <v>0</v>
      </c>
      <c r="BC38" s="214">
        <f>IF(AZ38=3,G38,0)</f>
        <v>0</v>
      </c>
      <c r="BD38" s="214">
        <f>IF(AZ38=4,G38,0)</f>
        <v>0</v>
      </c>
      <c r="BE38" s="214">
        <f>IF(AZ38=5,G38,0)</f>
        <v>0</v>
      </c>
      <c r="CA38" s="241">
        <v>1</v>
      </c>
      <c r="CB38" s="241">
        <v>1</v>
      </c>
    </row>
    <row r="39" spans="1:15" ht="12.75">
      <c r="A39" s="250"/>
      <c r="B39" s="253"/>
      <c r="C39" s="699" t="s">
        <v>1161</v>
      </c>
      <c r="D39" s="700"/>
      <c r="E39" s="254">
        <v>9.285</v>
      </c>
      <c r="F39" s="255"/>
      <c r="G39" s="256"/>
      <c r="H39" s="257"/>
      <c r="I39" s="251"/>
      <c r="J39" s="258"/>
      <c r="K39" s="251"/>
      <c r="M39" s="252" t="s">
        <v>1161</v>
      </c>
      <c r="O39" s="241"/>
    </row>
    <row r="40" spans="1:80" ht="22.5">
      <c r="A40" s="242">
        <v>13</v>
      </c>
      <c r="B40" s="243" t="s">
        <v>214</v>
      </c>
      <c r="C40" s="244" t="s">
        <v>215</v>
      </c>
      <c r="D40" s="245" t="s">
        <v>106</v>
      </c>
      <c r="E40" s="246">
        <v>7.7375</v>
      </c>
      <c r="F40" s="246">
        <v>468</v>
      </c>
      <c r="G40" s="247">
        <f>E40*F40</f>
        <v>3621.15</v>
      </c>
      <c r="H40" s="248">
        <v>0.19825</v>
      </c>
      <c r="I40" s="249">
        <f>E40*H40</f>
        <v>1.533959375</v>
      </c>
      <c r="J40" s="248">
        <v>0</v>
      </c>
      <c r="K40" s="249">
        <f>E40*J40</f>
        <v>0</v>
      </c>
      <c r="O40" s="241">
        <v>2</v>
      </c>
      <c r="AA40" s="214">
        <v>1</v>
      </c>
      <c r="AB40" s="214">
        <v>1</v>
      </c>
      <c r="AC40" s="214">
        <v>1</v>
      </c>
      <c r="AZ40" s="214">
        <v>1</v>
      </c>
      <c r="BA40" s="214">
        <f>IF(AZ40=1,G40,0)</f>
        <v>3621.15</v>
      </c>
      <c r="BB40" s="214">
        <f>IF(AZ40=2,G40,0)</f>
        <v>0</v>
      </c>
      <c r="BC40" s="214">
        <f>IF(AZ40=3,G40,0)</f>
        <v>0</v>
      </c>
      <c r="BD40" s="214">
        <f>IF(AZ40=4,G40,0)</f>
        <v>0</v>
      </c>
      <c r="BE40" s="214">
        <f>IF(AZ40=5,G40,0)</f>
        <v>0</v>
      </c>
      <c r="CA40" s="241">
        <v>1</v>
      </c>
      <c r="CB40" s="241">
        <v>1</v>
      </c>
    </row>
    <row r="41" spans="1:15" ht="12.75">
      <c r="A41" s="250"/>
      <c r="B41" s="253"/>
      <c r="C41" s="699" t="s">
        <v>1169</v>
      </c>
      <c r="D41" s="700"/>
      <c r="E41" s="254">
        <v>7.7375</v>
      </c>
      <c r="F41" s="255"/>
      <c r="G41" s="256"/>
      <c r="H41" s="257"/>
      <c r="I41" s="251"/>
      <c r="J41" s="258"/>
      <c r="K41" s="251"/>
      <c r="M41" s="252" t="s">
        <v>1169</v>
      </c>
      <c r="O41" s="241"/>
    </row>
    <row r="42" spans="1:80" ht="22.5">
      <c r="A42" s="242">
        <v>14</v>
      </c>
      <c r="B42" s="243" t="s">
        <v>218</v>
      </c>
      <c r="C42" s="244" t="s">
        <v>219</v>
      </c>
      <c r="D42" s="245" t="s">
        <v>166</v>
      </c>
      <c r="E42" s="246">
        <v>15.475</v>
      </c>
      <c r="F42" s="246">
        <v>197</v>
      </c>
      <c r="G42" s="247">
        <f>E42*F42</f>
        <v>3048.575</v>
      </c>
      <c r="H42" s="248">
        <v>0.12501</v>
      </c>
      <c r="I42" s="249">
        <f>E42*H42</f>
        <v>1.93452975</v>
      </c>
      <c r="J42" s="248">
        <v>0</v>
      </c>
      <c r="K42" s="249">
        <f>E42*J42</f>
        <v>0</v>
      </c>
      <c r="O42" s="241">
        <v>2</v>
      </c>
      <c r="AA42" s="214">
        <v>1</v>
      </c>
      <c r="AB42" s="214">
        <v>1</v>
      </c>
      <c r="AC42" s="214">
        <v>1</v>
      </c>
      <c r="AZ42" s="214">
        <v>1</v>
      </c>
      <c r="BA42" s="214">
        <f>IF(AZ42=1,G42,0)</f>
        <v>3048.575</v>
      </c>
      <c r="BB42" s="214">
        <f>IF(AZ42=2,G42,0)</f>
        <v>0</v>
      </c>
      <c r="BC42" s="214">
        <f>IF(AZ42=3,G42,0)</f>
        <v>0</v>
      </c>
      <c r="BD42" s="214">
        <f>IF(AZ42=4,G42,0)</f>
        <v>0</v>
      </c>
      <c r="BE42" s="214">
        <f>IF(AZ42=5,G42,0)</f>
        <v>0</v>
      </c>
      <c r="CA42" s="241">
        <v>1</v>
      </c>
      <c r="CB42" s="241">
        <v>1</v>
      </c>
    </row>
    <row r="43" spans="1:15" ht="12.75">
      <c r="A43" s="250"/>
      <c r="B43" s="253"/>
      <c r="C43" s="699" t="s">
        <v>1170</v>
      </c>
      <c r="D43" s="700"/>
      <c r="E43" s="254">
        <v>15.475</v>
      </c>
      <c r="F43" s="255"/>
      <c r="G43" s="256"/>
      <c r="H43" s="257"/>
      <c r="I43" s="251"/>
      <c r="J43" s="258"/>
      <c r="K43" s="251"/>
      <c r="M43" s="252" t="s">
        <v>1170</v>
      </c>
      <c r="O43" s="241"/>
    </row>
    <row r="44" spans="1:80" ht="12.75">
      <c r="A44" s="242">
        <v>15</v>
      </c>
      <c r="B44" s="243" t="s">
        <v>223</v>
      </c>
      <c r="C44" s="244" t="s">
        <v>224</v>
      </c>
      <c r="D44" s="245" t="s">
        <v>106</v>
      </c>
      <c r="E44" s="246">
        <v>10.6777</v>
      </c>
      <c r="F44" s="246">
        <v>32.17</v>
      </c>
      <c r="G44" s="247">
        <f>E44*F44</f>
        <v>343.50160900000003</v>
      </c>
      <c r="H44" s="248">
        <v>0.0003</v>
      </c>
      <c r="I44" s="249">
        <f>E44*H44</f>
        <v>0.0032033099999999996</v>
      </c>
      <c r="J44" s="248"/>
      <c r="K44" s="249">
        <f>E44*J44</f>
        <v>0</v>
      </c>
      <c r="O44" s="241">
        <v>2</v>
      </c>
      <c r="AA44" s="214">
        <v>3</v>
      </c>
      <c r="AB44" s="214">
        <v>1</v>
      </c>
      <c r="AC44" s="214">
        <v>693661981</v>
      </c>
      <c r="AZ44" s="214">
        <v>1</v>
      </c>
      <c r="BA44" s="214">
        <f>IF(AZ44=1,G44,0)</f>
        <v>343.50160900000003</v>
      </c>
      <c r="BB44" s="214">
        <f>IF(AZ44=2,G44,0)</f>
        <v>0</v>
      </c>
      <c r="BC44" s="214">
        <f>IF(AZ44=3,G44,0)</f>
        <v>0</v>
      </c>
      <c r="BD44" s="214">
        <f>IF(AZ44=4,G44,0)</f>
        <v>0</v>
      </c>
      <c r="BE44" s="214">
        <f>IF(AZ44=5,G44,0)</f>
        <v>0</v>
      </c>
      <c r="CA44" s="241">
        <v>3</v>
      </c>
      <c r="CB44" s="241">
        <v>1</v>
      </c>
    </row>
    <row r="45" spans="1:15" ht="12.75">
      <c r="A45" s="250"/>
      <c r="B45" s="253"/>
      <c r="C45" s="699" t="s">
        <v>1161</v>
      </c>
      <c r="D45" s="700"/>
      <c r="E45" s="254">
        <v>9.285</v>
      </c>
      <c r="F45" s="255"/>
      <c r="G45" s="256"/>
      <c r="H45" s="257"/>
      <c r="I45" s="251"/>
      <c r="J45" s="258"/>
      <c r="K45" s="251"/>
      <c r="M45" s="252" t="s">
        <v>1161</v>
      </c>
      <c r="O45" s="241"/>
    </row>
    <row r="46" spans="1:15" ht="12.75">
      <c r="A46" s="250"/>
      <c r="B46" s="253"/>
      <c r="C46" s="701" t="s">
        <v>113</v>
      </c>
      <c r="D46" s="700"/>
      <c r="E46" s="279">
        <v>9.285</v>
      </c>
      <c r="F46" s="255"/>
      <c r="G46" s="256"/>
      <c r="H46" s="257"/>
      <c r="I46" s="251"/>
      <c r="J46" s="258"/>
      <c r="K46" s="251"/>
      <c r="M46" s="252" t="s">
        <v>113</v>
      </c>
      <c r="O46" s="241"/>
    </row>
    <row r="47" spans="1:15" ht="12.75">
      <c r="A47" s="250"/>
      <c r="B47" s="253"/>
      <c r="C47" s="699" t="s">
        <v>1171</v>
      </c>
      <c r="D47" s="700"/>
      <c r="E47" s="254">
        <v>1.3927</v>
      </c>
      <c r="F47" s="255"/>
      <c r="G47" s="256"/>
      <c r="H47" s="257"/>
      <c r="I47" s="251"/>
      <c r="J47" s="258"/>
      <c r="K47" s="251"/>
      <c r="M47" s="252" t="s">
        <v>1171</v>
      </c>
      <c r="O47" s="241"/>
    </row>
    <row r="48" spans="1:57" ht="12.75">
      <c r="A48" s="259"/>
      <c r="B48" s="260" t="s">
        <v>96</v>
      </c>
      <c r="C48" s="261" t="s">
        <v>203</v>
      </c>
      <c r="D48" s="262"/>
      <c r="E48" s="263"/>
      <c r="F48" s="264"/>
      <c r="G48" s="265">
        <f>SUM(G35:G47)</f>
        <v>8561.036109</v>
      </c>
      <c r="H48" s="266"/>
      <c r="I48" s="267">
        <f>SUM(I35:I47)</f>
        <v>7.2303532850000005</v>
      </c>
      <c r="J48" s="266"/>
      <c r="K48" s="267">
        <f>SUM(K35:K47)</f>
        <v>0</v>
      </c>
      <c r="O48" s="241">
        <v>4</v>
      </c>
      <c r="BA48" s="268">
        <f>SUM(BA35:BA47)</f>
        <v>8561.036109</v>
      </c>
      <c r="BB48" s="268">
        <f>SUM(BB35:BB47)</f>
        <v>0</v>
      </c>
      <c r="BC48" s="268">
        <f>SUM(BC35:BC47)</f>
        <v>0</v>
      </c>
      <c r="BD48" s="268">
        <f>SUM(BD35:BD47)</f>
        <v>0</v>
      </c>
      <c r="BE48" s="268">
        <f>SUM(BE35:BE47)</f>
        <v>0</v>
      </c>
    </row>
    <row r="49" spans="1:15" ht="12.75">
      <c r="A49" s="231" t="s">
        <v>92</v>
      </c>
      <c r="B49" s="232" t="s">
        <v>226</v>
      </c>
      <c r="C49" s="233" t="s">
        <v>227</v>
      </c>
      <c r="D49" s="234"/>
      <c r="E49" s="235"/>
      <c r="F49" s="235"/>
      <c r="G49" s="236"/>
      <c r="H49" s="237"/>
      <c r="I49" s="238"/>
      <c r="J49" s="239"/>
      <c r="K49" s="240"/>
      <c r="O49" s="241">
        <v>1</v>
      </c>
    </row>
    <row r="50" spans="1:80" ht="12.75">
      <c r="A50" s="242">
        <v>16</v>
      </c>
      <c r="B50" s="243" t="s">
        <v>991</v>
      </c>
      <c r="C50" s="244" t="s">
        <v>992</v>
      </c>
      <c r="D50" s="245" t="s">
        <v>106</v>
      </c>
      <c r="E50" s="246">
        <v>90.0737</v>
      </c>
      <c r="F50" s="246">
        <v>97.6</v>
      </c>
      <c r="G50" s="247">
        <f>E50*F50</f>
        <v>8791.19312</v>
      </c>
      <c r="H50" s="248">
        <v>0.0025</v>
      </c>
      <c r="I50" s="249">
        <f>E50*H50</f>
        <v>0.22518425</v>
      </c>
      <c r="J50" s="248">
        <v>0</v>
      </c>
      <c r="K50" s="249">
        <f>E50*J50</f>
        <v>0</v>
      </c>
      <c r="O50" s="241">
        <v>2</v>
      </c>
      <c r="AA50" s="214">
        <v>1</v>
      </c>
      <c r="AB50" s="214">
        <v>1</v>
      </c>
      <c r="AC50" s="214">
        <v>1</v>
      </c>
      <c r="AZ50" s="214">
        <v>1</v>
      </c>
      <c r="BA50" s="214">
        <f>IF(AZ50=1,G50,0)</f>
        <v>8791.19312</v>
      </c>
      <c r="BB50" s="214">
        <f>IF(AZ50=2,G50,0)</f>
        <v>0</v>
      </c>
      <c r="BC50" s="214">
        <f>IF(AZ50=3,G50,0)</f>
        <v>0</v>
      </c>
      <c r="BD50" s="214">
        <f>IF(AZ50=4,G50,0)</f>
        <v>0</v>
      </c>
      <c r="BE50" s="214">
        <f>IF(AZ50=5,G50,0)</f>
        <v>0</v>
      </c>
      <c r="CA50" s="241">
        <v>1</v>
      </c>
      <c r="CB50" s="241">
        <v>1</v>
      </c>
    </row>
    <row r="51" spans="1:15" ht="12.75">
      <c r="A51" s="250"/>
      <c r="B51" s="253"/>
      <c r="C51" s="699" t="s">
        <v>123</v>
      </c>
      <c r="D51" s="700"/>
      <c r="E51" s="254">
        <v>0</v>
      </c>
      <c r="F51" s="255"/>
      <c r="G51" s="256"/>
      <c r="H51" s="257"/>
      <c r="I51" s="251"/>
      <c r="J51" s="258"/>
      <c r="K51" s="251"/>
      <c r="M51" s="252" t="s">
        <v>123</v>
      </c>
      <c r="O51" s="241"/>
    </row>
    <row r="52" spans="1:15" ht="12.75">
      <c r="A52" s="250"/>
      <c r="B52" s="253"/>
      <c r="C52" s="699" t="s">
        <v>1172</v>
      </c>
      <c r="D52" s="700"/>
      <c r="E52" s="254">
        <v>13.02</v>
      </c>
      <c r="F52" s="255"/>
      <c r="G52" s="256"/>
      <c r="H52" s="257"/>
      <c r="I52" s="251"/>
      <c r="J52" s="258"/>
      <c r="K52" s="251"/>
      <c r="M52" s="252" t="s">
        <v>1172</v>
      </c>
      <c r="O52" s="241"/>
    </row>
    <row r="53" spans="1:15" ht="22.5">
      <c r="A53" s="250"/>
      <c r="B53" s="253"/>
      <c r="C53" s="699" t="s">
        <v>1163</v>
      </c>
      <c r="D53" s="700"/>
      <c r="E53" s="254">
        <v>77.0537</v>
      </c>
      <c r="F53" s="255"/>
      <c r="G53" s="256"/>
      <c r="H53" s="257"/>
      <c r="I53" s="251"/>
      <c r="J53" s="258"/>
      <c r="K53" s="251"/>
      <c r="M53" s="252" t="s">
        <v>1163</v>
      </c>
      <c r="O53" s="241"/>
    </row>
    <row r="54" spans="1:80" ht="12.75">
      <c r="A54" s="242">
        <v>17</v>
      </c>
      <c r="B54" s="243" t="s">
        <v>229</v>
      </c>
      <c r="C54" s="244" t="s">
        <v>230</v>
      </c>
      <c r="D54" s="245" t="s">
        <v>166</v>
      </c>
      <c r="E54" s="246">
        <v>509.37</v>
      </c>
      <c r="F54" s="246">
        <v>57.6</v>
      </c>
      <c r="G54" s="247">
        <f>E54*F54</f>
        <v>29339.712</v>
      </c>
      <c r="H54" s="248">
        <v>0.00023</v>
      </c>
      <c r="I54" s="249">
        <f>E54*H54</f>
        <v>0.1171551</v>
      </c>
      <c r="J54" s="248">
        <v>0</v>
      </c>
      <c r="K54" s="249">
        <f>E54*J54</f>
        <v>0</v>
      </c>
      <c r="O54" s="241">
        <v>2</v>
      </c>
      <c r="AA54" s="214">
        <v>1</v>
      </c>
      <c r="AB54" s="214">
        <v>1</v>
      </c>
      <c r="AC54" s="214">
        <v>1</v>
      </c>
      <c r="AZ54" s="214">
        <v>1</v>
      </c>
      <c r="BA54" s="214">
        <f>IF(AZ54=1,G54,0)</f>
        <v>29339.712</v>
      </c>
      <c r="BB54" s="214">
        <f>IF(AZ54=2,G54,0)</f>
        <v>0</v>
      </c>
      <c r="BC54" s="214">
        <f>IF(AZ54=3,G54,0)</f>
        <v>0</v>
      </c>
      <c r="BD54" s="214">
        <f>IF(AZ54=4,G54,0)</f>
        <v>0</v>
      </c>
      <c r="BE54" s="214">
        <f>IF(AZ54=5,G54,0)</f>
        <v>0</v>
      </c>
      <c r="CA54" s="241">
        <v>1</v>
      </c>
      <c r="CB54" s="241">
        <v>1</v>
      </c>
    </row>
    <row r="55" spans="1:15" ht="12.75">
      <c r="A55" s="250"/>
      <c r="B55" s="253"/>
      <c r="C55" s="699" t="s">
        <v>1173</v>
      </c>
      <c r="D55" s="700"/>
      <c r="E55" s="254">
        <v>509.37</v>
      </c>
      <c r="F55" s="255"/>
      <c r="G55" s="256"/>
      <c r="H55" s="257"/>
      <c r="I55" s="251"/>
      <c r="J55" s="258"/>
      <c r="K55" s="251"/>
      <c r="M55" s="252" t="s">
        <v>1173</v>
      </c>
      <c r="O55" s="241"/>
    </row>
    <row r="56" spans="1:80" ht="12.75">
      <c r="A56" s="242">
        <v>18</v>
      </c>
      <c r="B56" s="243" t="s">
        <v>243</v>
      </c>
      <c r="C56" s="244" t="s">
        <v>244</v>
      </c>
      <c r="D56" s="245" t="s">
        <v>106</v>
      </c>
      <c r="E56" s="246">
        <v>445.8878</v>
      </c>
      <c r="F56" s="246">
        <v>35</v>
      </c>
      <c r="G56" s="247">
        <f>E56*F56</f>
        <v>15606.073</v>
      </c>
      <c r="H56" s="248">
        <v>4E-05</v>
      </c>
      <c r="I56" s="249">
        <f>E56*H56</f>
        <v>0.017835512</v>
      </c>
      <c r="J56" s="248">
        <v>0</v>
      </c>
      <c r="K56" s="249">
        <f>E56*J56</f>
        <v>0</v>
      </c>
      <c r="O56" s="241">
        <v>2</v>
      </c>
      <c r="AA56" s="214">
        <v>1</v>
      </c>
      <c r="AB56" s="214">
        <v>1</v>
      </c>
      <c r="AC56" s="214">
        <v>1</v>
      </c>
      <c r="AZ56" s="214">
        <v>1</v>
      </c>
      <c r="BA56" s="214">
        <f>IF(AZ56=1,G56,0)</f>
        <v>15606.073</v>
      </c>
      <c r="BB56" s="214">
        <f>IF(AZ56=2,G56,0)</f>
        <v>0</v>
      </c>
      <c r="BC56" s="214">
        <f>IF(AZ56=3,G56,0)</f>
        <v>0</v>
      </c>
      <c r="BD56" s="214">
        <f>IF(AZ56=4,G56,0)</f>
        <v>0</v>
      </c>
      <c r="BE56" s="214">
        <f>IF(AZ56=5,G56,0)</f>
        <v>0</v>
      </c>
      <c r="CA56" s="241">
        <v>1</v>
      </c>
      <c r="CB56" s="241">
        <v>1</v>
      </c>
    </row>
    <row r="57" spans="1:15" ht="12.75">
      <c r="A57" s="250"/>
      <c r="B57" s="253"/>
      <c r="C57" s="699" t="s">
        <v>1174</v>
      </c>
      <c r="D57" s="700"/>
      <c r="E57" s="254">
        <v>0</v>
      </c>
      <c r="F57" s="255"/>
      <c r="G57" s="256"/>
      <c r="H57" s="257"/>
      <c r="I57" s="251"/>
      <c r="J57" s="258"/>
      <c r="K57" s="251"/>
      <c r="M57" s="252" t="s">
        <v>1174</v>
      </c>
      <c r="O57" s="241"/>
    </row>
    <row r="58" spans="1:15" ht="12.75">
      <c r="A58" s="250"/>
      <c r="B58" s="253"/>
      <c r="C58" s="699" t="s">
        <v>1175</v>
      </c>
      <c r="D58" s="700"/>
      <c r="E58" s="254">
        <v>15.12</v>
      </c>
      <c r="F58" s="255"/>
      <c r="G58" s="256"/>
      <c r="H58" s="257"/>
      <c r="I58" s="251"/>
      <c r="J58" s="258"/>
      <c r="K58" s="251"/>
      <c r="M58" s="252" t="s">
        <v>1175</v>
      </c>
      <c r="O58" s="241"/>
    </row>
    <row r="59" spans="1:15" ht="12.75">
      <c r="A59" s="250"/>
      <c r="B59" s="253"/>
      <c r="C59" s="699" t="s">
        <v>1176</v>
      </c>
      <c r="D59" s="700"/>
      <c r="E59" s="254">
        <v>10.8</v>
      </c>
      <c r="F59" s="255"/>
      <c r="G59" s="256"/>
      <c r="H59" s="257"/>
      <c r="I59" s="251"/>
      <c r="J59" s="258"/>
      <c r="K59" s="251"/>
      <c r="M59" s="252" t="s">
        <v>1176</v>
      </c>
      <c r="O59" s="241"/>
    </row>
    <row r="60" spans="1:15" ht="12.75">
      <c r="A60" s="250"/>
      <c r="B60" s="253"/>
      <c r="C60" s="699" t="s">
        <v>1177</v>
      </c>
      <c r="D60" s="700"/>
      <c r="E60" s="254">
        <v>3.51</v>
      </c>
      <c r="F60" s="255"/>
      <c r="G60" s="256"/>
      <c r="H60" s="257"/>
      <c r="I60" s="251"/>
      <c r="J60" s="258"/>
      <c r="K60" s="251"/>
      <c r="M60" s="252" t="s">
        <v>1177</v>
      </c>
      <c r="O60" s="241"/>
    </row>
    <row r="61" spans="1:15" ht="12.75">
      <c r="A61" s="250"/>
      <c r="B61" s="253"/>
      <c r="C61" s="699" t="s">
        <v>1178</v>
      </c>
      <c r="D61" s="700"/>
      <c r="E61" s="254">
        <v>22.68</v>
      </c>
      <c r="F61" s="255"/>
      <c r="G61" s="256"/>
      <c r="H61" s="257"/>
      <c r="I61" s="251"/>
      <c r="J61" s="258"/>
      <c r="K61" s="251"/>
      <c r="M61" s="252" t="s">
        <v>1178</v>
      </c>
      <c r="O61" s="241"/>
    </row>
    <row r="62" spans="1:15" ht="12.75">
      <c r="A62" s="250"/>
      <c r="B62" s="253"/>
      <c r="C62" s="699" t="s">
        <v>1179</v>
      </c>
      <c r="D62" s="700"/>
      <c r="E62" s="254">
        <v>191.62</v>
      </c>
      <c r="F62" s="255"/>
      <c r="G62" s="256"/>
      <c r="H62" s="257"/>
      <c r="I62" s="251"/>
      <c r="J62" s="258"/>
      <c r="K62" s="251"/>
      <c r="M62" s="252" t="s">
        <v>1179</v>
      </c>
      <c r="O62" s="241"/>
    </row>
    <row r="63" spans="1:15" ht="12.75">
      <c r="A63" s="250"/>
      <c r="B63" s="253"/>
      <c r="C63" s="699" t="s">
        <v>1180</v>
      </c>
      <c r="D63" s="700"/>
      <c r="E63" s="254">
        <v>38.324</v>
      </c>
      <c r="F63" s="255"/>
      <c r="G63" s="256"/>
      <c r="H63" s="257"/>
      <c r="I63" s="251"/>
      <c r="J63" s="258"/>
      <c r="K63" s="251"/>
      <c r="M63" s="252" t="s">
        <v>1180</v>
      </c>
      <c r="O63" s="241"/>
    </row>
    <row r="64" spans="1:15" ht="12.75">
      <c r="A64" s="250"/>
      <c r="B64" s="253"/>
      <c r="C64" s="699" t="s">
        <v>1181</v>
      </c>
      <c r="D64" s="700"/>
      <c r="E64" s="254">
        <v>47.1345</v>
      </c>
      <c r="F64" s="255"/>
      <c r="G64" s="256"/>
      <c r="H64" s="257"/>
      <c r="I64" s="251"/>
      <c r="J64" s="258"/>
      <c r="K64" s="251"/>
      <c r="M64" s="252" t="s">
        <v>1181</v>
      </c>
      <c r="O64" s="241"/>
    </row>
    <row r="65" spans="1:15" ht="12.75">
      <c r="A65" s="250"/>
      <c r="B65" s="253"/>
      <c r="C65" s="699" t="s">
        <v>1182</v>
      </c>
      <c r="D65" s="700"/>
      <c r="E65" s="254">
        <v>12.3113</v>
      </c>
      <c r="F65" s="255"/>
      <c r="G65" s="256"/>
      <c r="H65" s="257"/>
      <c r="I65" s="251"/>
      <c r="J65" s="258"/>
      <c r="K65" s="251"/>
      <c r="M65" s="252" t="s">
        <v>1182</v>
      </c>
      <c r="O65" s="241"/>
    </row>
    <row r="66" spans="1:15" ht="12.75">
      <c r="A66" s="250"/>
      <c r="B66" s="253"/>
      <c r="C66" s="699" t="s">
        <v>1183</v>
      </c>
      <c r="D66" s="700"/>
      <c r="E66" s="254">
        <v>62.92</v>
      </c>
      <c r="F66" s="255"/>
      <c r="G66" s="256"/>
      <c r="H66" s="257"/>
      <c r="I66" s="251"/>
      <c r="J66" s="258"/>
      <c r="K66" s="251"/>
      <c r="M66" s="252" t="s">
        <v>1183</v>
      </c>
      <c r="O66" s="241"/>
    </row>
    <row r="67" spans="1:15" ht="12.75">
      <c r="A67" s="250"/>
      <c r="B67" s="253"/>
      <c r="C67" s="699" t="s">
        <v>1184</v>
      </c>
      <c r="D67" s="700"/>
      <c r="E67" s="254">
        <v>12.584</v>
      </c>
      <c r="F67" s="255"/>
      <c r="G67" s="256"/>
      <c r="H67" s="257"/>
      <c r="I67" s="251"/>
      <c r="J67" s="258"/>
      <c r="K67" s="251"/>
      <c r="M67" s="252" t="s">
        <v>1184</v>
      </c>
      <c r="O67" s="241"/>
    </row>
    <row r="68" spans="1:15" ht="12.75">
      <c r="A68" s="250"/>
      <c r="B68" s="253"/>
      <c r="C68" s="701" t="s">
        <v>113</v>
      </c>
      <c r="D68" s="700"/>
      <c r="E68" s="279">
        <v>417.00380000000007</v>
      </c>
      <c r="F68" s="255"/>
      <c r="G68" s="256"/>
      <c r="H68" s="257"/>
      <c r="I68" s="251"/>
      <c r="J68" s="258"/>
      <c r="K68" s="251"/>
      <c r="M68" s="252" t="s">
        <v>113</v>
      </c>
      <c r="O68" s="241"/>
    </row>
    <row r="69" spans="1:15" ht="12.75">
      <c r="A69" s="250"/>
      <c r="B69" s="253"/>
      <c r="C69" s="699" t="s">
        <v>1185</v>
      </c>
      <c r="D69" s="700"/>
      <c r="E69" s="254">
        <v>0</v>
      </c>
      <c r="F69" s="255"/>
      <c r="G69" s="256"/>
      <c r="H69" s="257"/>
      <c r="I69" s="251"/>
      <c r="J69" s="258"/>
      <c r="K69" s="251"/>
      <c r="M69" s="252" t="s">
        <v>1185</v>
      </c>
      <c r="O69" s="241"/>
    </row>
    <row r="70" spans="1:15" ht="12.75">
      <c r="A70" s="250"/>
      <c r="B70" s="253"/>
      <c r="C70" s="699" t="s">
        <v>1186</v>
      </c>
      <c r="D70" s="700"/>
      <c r="E70" s="254">
        <v>1.576</v>
      </c>
      <c r="F70" s="255"/>
      <c r="G70" s="256"/>
      <c r="H70" s="257"/>
      <c r="I70" s="251"/>
      <c r="J70" s="258"/>
      <c r="K70" s="251"/>
      <c r="M70" s="252" t="s">
        <v>1186</v>
      </c>
      <c r="O70" s="241"/>
    </row>
    <row r="71" spans="1:15" ht="12.75">
      <c r="A71" s="250"/>
      <c r="B71" s="253"/>
      <c r="C71" s="699" t="s">
        <v>1187</v>
      </c>
      <c r="D71" s="700"/>
      <c r="E71" s="254">
        <v>14.7</v>
      </c>
      <c r="F71" s="255"/>
      <c r="G71" s="256"/>
      <c r="H71" s="257"/>
      <c r="I71" s="251"/>
      <c r="J71" s="258"/>
      <c r="K71" s="251"/>
      <c r="M71" s="252" t="s">
        <v>1187</v>
      </c>
      <c r="O71" s="241"/>
    </row>
    <row r="72" spans="1:15" ht="12.75">
      <c r="A72" s="250"/>
      <c r="B72" s="253"/>
      <c r="C72" s="699" t="s">
        <v>1188</v>
      </c>
      <c r="D72" s="700"/>
      <c r="E72" s="254">
        <v>12.608</v>
      </c>
      <c r="F72" s="255"/>
      <c r="G72" s="256"/>
      <c r="H72" s="257"/>
      <c r="I72" s="251"/>
      <c r="J72" s="258"/>
      <c r="K72" s="251"/>
      <c r="M72" s="252" t="s">
        <v>1188</v>
      </c>
      <c r="O72" s="241"/>
    </row>
    <row r="73" spans="1:15" ht="12.75">
      <c r="A73" s="250"/>
      <c r="B73" s="253"/>
      <c r="C73" s="701" t="s">
        <v>113</v>
      </c>
      <c r="D73" s="700"/>
      <c r="E73" s="279">
        <v>28.884</v>
      </c>
      <c r="F73" s="255"/>
      <c r="G73" s="256"/>
      <c r="H73" s="257"/>
      <c r="I73" s="251"/>
      <c r="J73" s="258"/>
      <c r="K73" s="251"/>
      <c r="M73" s="252" t="s">
        <v>113</v>
      </c>
      <c r="O73" s="241"/>
    </row>
    <row r="74" spans="1:80" ht="12.75">
      <c r="A74" s="242">
        <v>19</v>
      </c>
      <c r="B74" s="243" t="s">
        <v>1004</v>
      </c>
      <c r="C74" s="244" t="s">
        <v>1005</v>
      </c>
      <c r="D74" s="245" t="s">
        <v>106</v>
      </c>
      <c r="E74" s="246">
        <v>90.0737</v>
      </c>
      <c r="F74" s="246">
        <v>36.4</v>
      </c>
      <c r="G74" s="247">
        <f>E74*F74</f>
        <v>3278.68268</v>
      </c>
      <c r="H74" s="248">
        <v>0.00047</v>
      </c>
      <c r="I74" s="249">
        <f>E74*H74</f>
        <v>0.042334639</v>
      </c>
      <c r="J74" s="248">
        <v>0</v>
      </c>
      <c r="K74" s="249">
        <f>E74*J74</f>
        <v>0</v>
      </c>
      <c r="O74" s="241">
        <v>2</v>
      </c>
      <c r="AA74" s="214">
        <v>1</v>
      </c>
      <c r="AB74" s="214">
        <v>1</v>
      </c>
      <c r="AC74" s="214">
        <v>1</v>
      </c>
      <c r="AZ74" s="214">
        <v>1</v>
      </c>
      <c r="BA74" s="214">
        <f>IF(AZ74=1,G74,0)</f>
        <v>3278.68268</v>
      </c>
      <c r="BB74" s="214">
        <f>IF(AZ74=2,G74,0)</f>
        <v>0</v>
      </c>
      <c r="BC74" s="214">
        <f>IF(AZ74=3,G74,0)</f>
        <v>0</v>
      </c>
      <c r="BD74" s="214">
        <f>IF(AZ74=4,G74,0)</f>
        <v>0</v>
      </c>
      <c r="BE74" s="214">
        <f>IF(AZ74=5,G74,0)</f>
        <v>0</v>
      </c>
      <c r="CA74" s="241">
        <v>1</v>
      </c>
      <c r="CB74" s="241">
        <v>1</v>
      </c>
    </row>
    <row r="75" spans="1:15" ht="12.75">
      <c r="A75" s="250"/>
      <c r="B75" s="253"/>
      <c r="C75" s="699" t="s">
        <v>123</v>
      </c>
      <c r="D75" s="700"/>
      <c r="E75" s="254">
        <v>0</v>
      </c>
      <c r="F75" s="255"/>
      <c r="G75" s="256"/>
      <c r="H75" s="257"/>
      <c r="I75" s="251"/>
      <c r="J75" s="258"/>
      <c r="K75" s="251"/>
      <c r="M75" s="252" t="s">
        <v>123</v>
      </c>
      <c r="O75" s="241"/>
    </row>
    <row r="76" spans="1:15" ht="12.75">
      <c r="A76" s="250"/>
      <c r="B76" s="253"/>
      <c r="C76" s="699" t="s">
        <v>1172</v>
      </c>
      <c r="D76" s="700"/>
      <c r="E76" s="254">
        <v>13.02</v>
      </c>
      <c r="F76" s="255"/>
      <c r="G76" s="256"/>
      <c r="H76" s="257"/>
      <c r="I76" s="251"/>
      <c r="J76" s="258"/>
      <c r="K76" s="251"/>
      <c r="M76" s="252" t="s">
        <v>1172</v>
      </c>
      <c r="O76" s="241"/>
    </row>
    <row r="77" spans="1:15" ht="22.5">
      <c r="A77" s="250"/>
      <c r="B77" s="253"/>
      <c r="C77" s="699" t="s">
        <v>1163</v>
      </c>
      <c r="D77" s="700"/>
      <c r="E77" s="254">
        <v>77.0537</v>
      </c>
      <c r="F77" s="255"/>
      <c r="G77" s="256"/>
      <c r="H77" s="257"/>
      <c r="I77" s="251"/>
      <c r="J77" s="258"/>
      <c r="K77" s="251"/>
      <c r="M77" s="252" t="s">
        <v>1163</v>
      </c>
      <c r="O77" s="241"/>
    </row>
    <row r="78" spans="1:80" ht="12.75">
      <c r="A78" s="242">
        <v>20</v>
      </c>
      <c r="B78" s="243" t="s">
        <v>257</v>
      </c>
      <c r="C78" s="244" t="s">
        <v>258</v>
      </c>
      <c r="D78" s="245" t="s">
        <v>147</v>
      </c>
      <c r="E78" s="246">
        <v>20</v>
      </c>
      <c r="F78" s="246">
        <v>364</v>
      </c>
      <c r="G78" s="247">
        <f>E78*F78</f>
        <v>7280</v>
      </c>
      <c r="H78" s="248">
        <v>0.04543</v>
      </c>
      <c r="I78" s="249">
        <f>E78*H78</f>
        <v>0.9086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7280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80" ht="12.75">
      <c r="A79" s="242">
        <v>21</v>
      </c>
      <c r="B79" s="243" t="s">
        <v>1014</v>
      </c>
      <c r="C79" s="244" t="s">
        <v>1015</v>
      </c>
      <c r="D79" s="245" t="s">
        <v>166</v>
      </c>
      <c r="E79" s="246">
        <v>509.37</v>
      </c>
      <c r="F79" s="246">
        <v>53.1</v>
      </c>
      <c r="G79" s="247">
        <f>E79*F79</f>
        <v>27047.547000000002</v>
      </c>
      <c r="H79" s="248">
        <v>0.00431</v>
      </c>
      <c r="I79" s="249">
        <f>E79*H79</f>
        <v>2.1953847</v>
      </c>
      <c r="J79" s="248">
        <v>0</v>
      </c>
      <c r="K79" s="249">
        <f>E79*J79</f>
        <v>0</v>
      </c>
      <c r="O79" s="241">
        <v>2</v>
      </c>
      <c r="AA79" s="214">
        <v>1</v>
      </c>
      <c r="AB79" s="214">
        <v>1</v>
      </c>
      <c r="AC79" s="214">
        <v>1</v>
      </c>
      <c r="AZ79" s="214">
        <v>1</v>
      </c>
      <c r="BA79" s="214">
        <f>IF(AZ79=1,G79,0)</f>
        <v>27047.547000000002</v>
      </c>
      <c r="BB79" s="214">
        <f>IF(AZ79=2,G79,0)</f>
        <v>0</v>
      </c>
      <c r="BC79" s="214">
        <f>IF(AZ79=3,G79,0)</f>
        <v>0</v>
      </c>
      <c r="BD79" s="214">
        <f>IF(AZ79=4,G79,0)</f>
        <v>0</v>
      </c>
      <c r="BE79" s="214">
        <f>IF(AZ79=5,G79,0)</f>
        <v>0</v>
      </c>
      <c r="CA79" s="241">
        <v>1</v>
      </c>
      <c r="CB79" s="241">
        <v>1</v>
      </c>
    </row>
    <row r="80" spans="1:15" ht="12.75">
      <c r="A80" s="250"/>
      <c r="B80" s="253"/>
      <c r="C80" s="699" t="s">
        <v>1173</v>
      </c>
      <c r="D80" s="700"/>
      <c r="E80" s="254">
        <v>509.37</v>
      </c>
      <c r="F80" s="255"/>
      <c r="G80" s="256"/>
      <c r="H80" s="257"/>
      <c r="I80" s="251"/>
      <c r="J80" s="258"/>
      <c r="K80" s="251"/>
      <c r="M80" s="252" t="s">
        <v>1173</v>
      </c>
      <c r="O80" s="241"/>
    </row>
    <row r="81" spans="1:80" ht="22.5">
      <c r="A81" s="242">
        <v>22</v>
      </c>
      <c r="B81" s="243" t="s">
        <v>1016</v>
      </c>
      <c r="C81" s="244" t="s">
        <v>442</v>
      </c>
      <c r="D81" s="245" t="s">
        <v>106</v>
      </c>
      <c r="E81" s="246">
        <v>77.0537</v>
      </c>
      <c r="F81" s="246">
        <v>175.5</v>
      </c>
      <c r="G81" s="247">
        <f>E81*F81</f>
        <v>13522.924350000001</v>
      </c>
      <c r="H81" s="248">
        <v>0.00367</v>
      </c>
      <c r="I81" s="249">
        <f>E81*H81</f>
        <v>0.28278707900000005</v>
      </c>
      <c r="J81" s="248">
        <v>0</v>
      </c>
      <c r="K81" s="249">
        <f>E81*J81</f>
        <v>0</v>
      </c>
      <c r="O81" s="241">
        <v>2</v>
      </c>
      <c r="AA81" s="214">
        <v>1</v>
      </c>
      <c r="AB81" s="214">
        <v>1</v>
      </c>
      <c r="AC81" s="214">
        <v>1</v>
      </c>
      <c r="AZ81" s="214">
        <v>1</v>
      </c>
      <c r="BA81" s="214">
        <f>IF(AZ81=1,G81,0)</f>
        <v>13522.924350000001</v>
      </c>
      <c r="BB81" s="214">
        <f>IF(AZ81=2,G81,0)</f>
        <v>0</v>
      </c>
      <c r="BC81" s="214">
        <f>IF(AZ81=3,G81,0)</f>
        <v>0</v>
      </c>
      <c r="BD81" s="214">
        <f>IF(AZ81=4,G81,0)</f>
        <v>0</v>
      </c>
      <c r="BE81" s="214">
        <f>IF(AZ81=5,G81,0)</f>
        <v>0</v>
      </c>
      <c r="CA81" s="241">
        <v>1</v>
      </c>
      <c r="CB81" s="241">
        <v>1</v>
      </c>
    </row>
    <row r="82" spans="1:15" ht="22.5">
      <c r="A82" s="250"/>
      <c r="B82" s="253"/>
      <c r="C82" s="699" t="s">
        <v>1163</v>
      </c>
      <c r="D82" s="700"/>
      <c r="E82" s="254">
        <v>77.0537</v>
      </c>
      <c r="F82" s="255"/>
      <c r="G82" s="256"/>
      <c r="H82" s="257"/>
      <c r="I82" s="251"/>
      <c r="J82" s="258"/>
      <c r="K82" s="251"/>
      <c r="M82" s="252" t="s">
        <v>1163</v>
      </c>
      <c r="O82" s="241"/>
    </row>
    <row r="83" spans="1:80" ht="22.5">
      <c r="A83" s="242">
        <v>23</v>
      </c>
      <c r="B83" s="243" t="s">
        <v>1189</v>
      </c>
      <c r="C83" s="244" t="s">
        <v>1190</v>
      </c>
      <c r="D83" s="245" t="s">
        <v>106</v>
      </c>
      <c r="E83" s="246">
        <v>13.02</v>
      </c>
      <c r="F83" s="246">
        <v>600</v>
      </c>
      <c r="G83" s="247">
        <f>E83*F83</f>
        <v>7812</v>
      </c>
      <c r="H83" s="248">
        <v>0.00974</v>
      </c>
      <c r="I83" s="249">
        <f>E83*H83</f>
        <v>0.1268148</v>
      </c>
      <c r="J83" s="248">
        <v>0</v>
      </c>
      <c r="K83" s="249">
        <f>E83*J83</f>
        <v>0</v>
      </c>
      <c r="O83" s="241">
        <v>2</v>
      </c>
      <c r="AA83" s="214">
        <v>1</v>
      </c>
      <c r="AB83" s="214">
        <v>1</v>
      </c>
      <c r="AC83" s="214">
        <v>1</v>
      </c>
      <c r="AZ83" s="214">
        <v>1</v>
      </c>
      <c r="BA83" s="214">
        <f>IF(AZ83=1,G83,0)</f>
        <v>7812</v>
      </c>
      <c r="BB83" s="214">
        <f>IF(AZ83=2,G83,0)</f>
        <v>0</v>
      </c>
      <c r="BC83" s="214">
        <f>IF(AZ83=3,G83,0)</f>
        <v>0</v>
      </c>
      <c r="BD83" s="214">
        <f>IF(AZ83=4,G83,0)</f>
        <v>0</v>
      </c>
      <c r="BE83" s="214">
        <f>IF(AZ83=5,G83,0)</f>
        <v>0</v>
      </c>
      <c r="CA83" s="241">
        <v>1</v>
      </c>
      <c r="CB83" s="241">
        <v>1</v>
      </c>
    </row>
    <row r="84" spans="1:15" ht="22.5">
      <c r="A84" s="250"/>
      <c r="B84" s="253"/>
      <c r="C84" s="699" t="s">
        <v>328</v>
      </c>
      <c r="D84" s="700"/>
      <c r="E84" s="254">
        <v>0</v>
      </c>
      <c r="F84" s="255"/>
      <c r="G84" s="256"/>
      <c r="H84" s="257"/>
      <c r="I84" s="251"/>
      <c r="J84" s="258"/>
      <c r="K84" s="251"/>
      <c r="M84" s="252" t="s">
        <v>328</v>
      </c>
      <c r="O84" s="241"/>
    </row>
    <row r="85" spans="1:15" ht="12.75">
      <c r="A85" s="250"/>
      <c r="B85" s="253"/>
      <c r="C85" s="699" t="s">
        <v>329</v>
      </c>
      <c r="D85" s="700"/>
      <c r="E85" s="254">
        <v>0</v>
      </c>
      <c r="F85" s="255"/>
      <c r="G85" s="256"/>
      <c r="H85" s="257"/>
      <c r="I85" s="251"/>
      <c r="J85" s="258"/>
      <c r="K85" s="251"/>
      <c r="M85" s="252" t="s">
        <v>329</v>
      </c>
      <c r="O85" s="241"/>
    </row>
    <row r="86" spans="1:15" ht="12.75">
      <c r="A86" s="250"/>
      <c r="B86" s="253"/>
      <c r="C86" s="699" t="s">
        <v>330</v>
      </c>
      <c r="D86" s="700"/>
      <c r="E86" s="254">
        <v>0</v>
      </c>
      <c r="F86" s="255"/>
      <c r="G86" s="256"/>
      <c r="H86" s="257"/>
      <c r="I86" s="251"/>
      <c r="J86" s="258"/>
      <c r="K86" s="251"/>
      <c r="M86" s="252" t="s">
        <v>330</v>
      </c>
      <c r="O86" s="241"/>
    </row>
    <row r="87" spans="1:15" ht="12.75">
      <c r="A87" s="250"/>
      <c r="B87" s="253"/>
      <c r="C87" s="699" t="s">
        <v>331</v>
      </c>
      <c r="D87" s="700"/>
      <c r="E87" s="254">
        <v>0</v>
      </c>
      <c r="F87" s="255"/>
      <c r="G87" s="256"/>
      <c r="H87" s="257"/>
      <c r="I87" s="251"/>
      <c r="J87" s="258"/>
      <c r="K87" s="251"/>
      <c r="M87" s="252" t="s">
        <v>331</v>
      </c>
      <c r="O87" s="241"/>
    </row>
    <row r="88" spans="1:15" ht="22.5">
      <c r="A88" s="250"/>
      <c r="B88" s="253"/>
      <c r="C88" s="699" t="s">
        <v>332</v>
      </c>
      <c r="D88" s="700"/>
      <c r="E88" s="254">
        <v>0</v>
      </c>
      <c r="F88" s="255"/>
      <c r="G88" s="256"/>
      <c r="H88" s="257"/>
      <c r="I88" s="251"/>
      <c r="J88" s="258"/>
      <c r="K88" s="251"/>
      <c r="M88" s="252" t="s">
        <v>332</v>
      </c>
      <c r="O88" s="241"/>
    </row>
    <row r="89" spans="1:15" ht="12.75">
      <c r="A89" s="250"/>
      <c r="B89" s="253"/>
      <c r="C89" s="699" t="s">
        <v>333</v>
      </c>
      <c r="D89" s="700"/>
      <c r="E89" s="254">
        <v>0</v>
      </c>
      <c r="F89" s="255"/>
      <c r="G89" s="256"/>
      <c r="H89" s="257"/>
      <c r="I89" s="251"/>
      <c r="J89" s="258"/>
      <c r="K89" s="251"/>
      <c r="M89" s="252" t="s">
        <v>333</v>
      </c>
      <c r="O89" s="241"/>
    </row>
    <row r="90" spans="1:15" ht="12.75">
      <c r="A90" s="250"/>
      <c r="B90" s="253"/>
      <c r="C90" s="699" t="s">
        <v>334</v>
      </c>
      <c r="D90" s="700"/>
      <c r="E90" s="254">
        <v>0</v>
      </c>
      <c r="F90" s="255"/>
      <c r="G90" s="256"/>
      <c r="H90" s="257"/>
      <c r="I90" s="251"/>
      <c r="J90" s="258"/>
      <c r="K90" s="251"/>
      <c r="M90" s="252" t="s">
        <v>334</v>
      </c>
      <c r="O90" s="241"/>
    </row>
    <row r="91" spans="1:15" ht="12.75">
      <c r="A91" s="250"/>
      <c r="B91" s="253"/>
      <c r="C91" s="699" t="s">
        <v>123</v>
      </c>
      <c r="D91" s="700"/>
      <c r="E91" s="254">
        <v>0</v>
      </c>
      <c r="F91" s="255"/>
      <c r="G91" s="256"/>
      <c r="H91" s="257"/>
      <c r="I91" s="251"/>
      <c r="J91" s="258"/>
      <c r="K91" s="251"/>
      <c r="M91" s="252" t="s">
        <v>123</v>
      </c>
      <c r="O91" s="241"/>
    </row>
    <row r="92" spans="1:15" ht="12.75">
      <c r="A92" s="250"/>
      <c r="B92" s="253"/>
      <c r="C92" s="699" t="s">
        <v>1172</v>
      </c>
      <c r="D92" s="700"/>
      <c r="E92" s="254">
        <v>13.02</v>
      </c>
      <c r="F92" s="255"/>
      <c r="G92" s="256"/>
      <c r="H92" s="257"/>
      <c r="I92" s="251"/>
      <c r="J92" s="258"/>
      <c r="K92" s="251"/>
      <c r="M92" s="252" t="s">
        <v>1172</v>
      </c>
      <c r="O92" s="241"/>
    </row>
    <row r="93" spans="1:57" ht="12.75">
      <c r="A93" s="259"/>
      <c r="B93" s="260" t="s">
        <v>96</v>
      </c>
      <c r="C93" s="261" t="s">
        <v>228</v>
      </c>
      <c r="D93" s="262"/>
      <c r="E93" s="263"/>
      <c r="F93" s="264"/>
      <c r="G93" s="265">
        <f>SUM(G49:G92)</f>
        <v>112678.13215</v>
      </c>
      <c r="H93" s="266"/>
      <c r="I93" s="267">
        <f>SUM(I49:I92)</f>
        <v>3.91609608</v>
      </c>
      <c r="J93" s="266"/>
      <c r="K93" s="267">
        <f>SUM(K49:K92)</f>
        <v>0</v>
      </c>
      <c r="O93" s="241">
        <v>4</v>
      </c>
      <c r="BA93" s="268">
        <f>SUM(BA49:BA92)</f>
        <v>112678.13215</v>
      </c>
      <c r="BB93" s="268">
        <f>SUM(BB49:BB92)</f>
        <v>0</v>
      </c>
      <c r="BC93" s="268">
        <f>SUM(BC49:BC92)</f>
        <v>0</v>
      </c>
      <c r="BD93" s="268">
        <f>SUM(BD49:BD92)</f>
        <v>0</v>
      </c>
      <c r="BE93" s="268">
        <f>SUM(BE49:BE92)</f>
        <v>0</v>
      </c>
    </row>
    <row r="94" spans="1:15" ht="12.75">
      <c r="A94" s="231" t="s">
        <v>92</v>
      </c>
      <c r="B94" s="232" t="s">
        <v>276</v>
      </c>
      <c r="C94" s="233" t="s">
        <v>277</v>
      </c>
      <c r="D94" s="234"/>
      <c r="E94" s="235"/>
      <c r="F94" s="235"/>
      <c r="G94" s="236"/>
      <c r="H94" s="237"/>
      <c r="I94" s="238"/>
      <c r="J94" s="239"/>
      <c r="K94" s="240"/>
      <c r="O94" s="241">
        <v>1</v>
      </c>
    </row>
    <row r="95" spans="1:80" ht="22.5">
      <c r="A95" s="242">
        <v>24</v>
      </c>
      <c r="B95" s="243" t="s">
        <v>1191</v>
      </c>
      <c r="C95" s="244" t="s">
        <v>1192</v>
      </c>
      <c r="D95" s="245" t="s">
        <v>106</v>
      </c>
      <c r="E95" s="246">
        <v>308.7</v>
      </c>
      <c r="F95" s="246">
        <v>243</v>
      </c>
      <c r="G95" s="247">
        <f>E95*F95</f>
        <v>75014.09999999999</v>
      </c>
      <c r="H95" s="248">
        <v>0.00245</v>
      </c>
      <c r="I95" s="249">
        <f>E95*H95</f>
        <v>0.756315</v>
      </c>
      <c r="J95" s="248">
        <v>0</v>
      </c>
      <c r="K95" s="249">
        <f>E95*J95</f>
        <v>0</v>
      </c>
      <c r="O95" s="241">
        <v>2</v>
      </c>
      <c r="AA95" s="214">
        <v>1</v>
      </c>
      <c r="AB95" s="214">
        <v>1</v>
      </c>
      <c r="AC95" s="214">
        <v>1</v>
      </c>
      <c r="AZ95" s="214">
        <v>1</v>
      </c>
      <c r="BA95" s="214">
        <f>IF(AZ95=1,G95,0)</f>
        <v>75014.09999999999</v>
      </c>
      <c r="BB95" s="214">
        <f>IF(AZ95=2,G95,0)</f>
        <v>0</v>
      </c>
      <c r="BC95" s="214">
        <f>IF(AZ95=3,G95,0)</f>
        <v>0</v>
      </c>
      <c r="BD95" s="214">
        <f>IF(AZ95=4,G95,0)</f>
        <v>0</v>
      </c>
      <c r="BE95" s="214">
        <f>IF(AZ95=5,G95,0)</f>
        <v>0</v>
      </c>
      <c r="CA95" s="241">
        <v>1</v>
      </c>
      <c r="CB95" s="241">
        <v>1</v>
      </c>
    </row>
    <row r="96" spans="1:15" ht="12.75">
      <c r="A96" s="250"/>
      <c r="B96" s="253"/>
      <c r="C96" s="699" t="s">
        <v>1193</v>
      </c>
      <c r="D96" s="700"/>
      <c r="E96" s="254">
        <v>136.22</v>
      </c>
      <c r="F96" s="255"/>
      <c r="G96" s="256"/>
      <c r="H96" s="257"/>
      <c r="I96" s="251"/>
      <c r="J96" s="258"/>
      <c r="K96" s="251"/>
      <c r="M96" s="252" t="s">
        <v>1193</v>
      </c>
      <c r="O96" s="241"/>
    </row>
    <row r="97" spans="1:15" ht="12.75">
      <c r="A97" s="250"/>
      <c r="B97" s="253"/>
      <c r="C97" s="699" t="s">
        <v>1194</v>
      </c>
      <c r="D97" s="700"/>
      <c r="E97" s="254">
        <v>147</v>
      </c>
      <c r="F97" s="255"/>
      <c r="G97" s="256"/>
      <c r="H97" s="257"/>
      <c r="I97" s="251"/>
      <c r="J97" s="258"/>
      <c r="K97" s="251"/>
      <c r="M97" s="252" t="s">
        <v>1194</v>
      </c>
      <c r="O97" s="241"/>
    </row>
    <row r="98" spans="1:15" ht="12.75">
      <c r="A98" s="250"/>
      <c r="B98" s="253"/>
      <c r="C98" s="699" t="s">
        <v>1195</v>
      </c>
      <c r="D98" s="700"/>
      <c r="E98" s="254">
        <v>25.48</v>
      </c>
      <c r="F98" s="255"/>
      <c r="G98" s="256"/>
      <c r="H98" s="257"/>
      <c r="I98" s="251"/>
      <c r="J98" s="258"/>
      <c r="K98" s="251"/>
      <c r="M98" s="252" t="s">
        <v>1195</v>
      </c>
      <c r="O98" s="241"/>
    </row>
    <row r="99" spans="1:80" ht="12.75">
      <c r="A99" s="242">
        <v>25</v>
      </c>
      <c r="B99" s="243" t="s">
        <v>279</v>
      </c>
      <c r="C99" s="244" t="s">
        <v>280</v>
      </c>
      <c r="D99" s="245" t="s">
        <v>106</v>
      </c>
      <c r="E99" s="246">
        <v>445.8878</v>
      </c>
      <c r="F99" s="246">
        <v>35</v>
      </c>
      <c r="G99" s="247">
        <f>E99*F99</f>
        <v>15606.073</v>
      </c>
      <c r="H99" s="248">
        <v>4E-05</v>
      </c>
      <c r="I99" s="249">
        <f>E99*H99</f>
        <v>0.017835512</v>
      </c>
      <c r="J99" s="248">
        <v>0</v>
      </c>
      <c r="K99" s="249">
        <f>E99*J99</f>
        <v>0</v>
      </c>
      <c r="O99" s="241">
        <v>2</v>
      </c>
      <c r="AA99" s="214">
        <v>1</v>
      </c>
      <c r="AB99" s="214">
        <v>1</v>
      </c>
      <c r="AC99" s="214">
        <v>1</v>
      </c>
      <c r="AZ99" s="214">
        <v>1</v>
      </c>
      <c r="BA99" s="214">
        <f>IF(AZ99=1,G99,0)</f>
        <v>15606.073</v>
      </c>
      <c r="BB99" s="214">
        <f>IF(AZ99=2,G99,0)</f>
        <v>0</v>
      </c>
      <c r="BC99" s="214">
        <f>IF(AZ99=3,G99,0)</f>
        <v>0</v>
      </c>
      <c r="BD99" s="214">
        <f>IF(AZ99=4,G99,0)</f>
        <v>0</v>
      </c>
      <c r="BE99" s="214">
        <f>IF(AZ99=5,G99,0)</f>
        <v>0</v>
      </c>
      <c r="CA99" s="241">
        <v>1</v>
      </c>
      <c r="CB99" s="241">
        <v>1</v>
      </c>
    </row>
    <row r="100" spans="1:15" ht="12.75">
      <c r="A100" s="250"/>
      <c r="B100" s="253"/>
      <c r="C100" s="699" t="s">
        <v>1174</v>
      </c>
      <c r="D100" s="700"/>
      <c r="E100" s="254">
        <v>0</v>
      </c>
      <c r="F100" s="255"/>
      <c r="G100" s="256"/>
      <c r="H100" s="257"/>
      <c r="I100" s="251"/>
      <c r="J100" s="258"/>
      <c r="K100" s="251"/>
      <c r="M100" s="252" t="s">
        <v>1174</v>
      </c>
      <c r="O100" s="241"/>
    </row>
    <row r="101" spans="1:15" ht="12.75">
      <c r="A101" s="250"/>
      <c r="B101" s="253"/>
      <c r="C101" s="699" t="s">
        <v>1175</v>
      </c>
      <c r="D101" s="700"/>
      <c r="E101" s="254">
        <v>15.12</v>
      </c>
      <c r="F101" s="255"/>
      <c r="G101" s="256"/>
      <c r="H101" s="257"/>
      <c r="I101" s="251"/>
      <c r="J101" s="258"/>
      <c r="K101" s="251"/>
      <c r="M101" s="252" t="s">
        <v>1175</v>
      </c>
      <c r="O101" s="241"/>
    </row>
    <row r="102" spans="1:15" ht="12.75">
      <c r="A102" s="250"/>
      <c r="B102" s="253"/>
      <c r="C102" s="699" t="s">
        <v>1176</v>
      </c>
      <c r="D102" s="700"/>
      <c r="E102" s="254">
        <v>10.8</v>
      </c>
      <c r="F102" s="255"/>
      <c r="G102" s="256"/>
      <c r="H102" s="257"/>
      <c r="I102" s="251"/>
      <c r="J102" s="258"/>
      <c r="K102" s="251"/>
      <c r="M102" s="252" t="s">
        <v>1176</v>
      </c>
      <c r="O102" s="241"/>
    </row>
    <row r="103" spans="1:15" ht="12.75">
      <c r="A103" s="250"/>
      <c r="B103" s="253"/>
      <c r="C103" s="699" t="s">
        <v>1177</v>
      </c>
      <c r="D103" s="700"/>
      <c r="E103" s="254">
        <v>3.51</v>
      </c>
      <c r="F103" s="255"/>
      <c r="G103" s="256"/>
      <c r="H103" s="257"/>
      <c r="I103" s="251"/>
      <c r="J103" s="258"/>
      <c r="K103" s="251"/>
      <c r="M103" s="252" t="s">
        <v>1177</v>
      </c>
      <c r="O103" s="241"/>
    </row>
    <row r="104" spans="1:15" ht="12.75">
      <c r="A104" s="250"/>
      <c r="B104" s="253"/>
      <c r="C104" s="699" t="s">
        <v>1178</v>
      </c>
      <c r="D104" s="700"/>
      <c r="E104" s="254">
        <v>22.68</v>
      </c>
      <c r="F104" s="255"/>
      <c r="G104" s="256"/>
      <c r="H104" s="257"/>
      <c r="I104" s="251"/>
      <c r="J104" s="258"/>
      <c r="K104" s="251"/>
      <c r="M104" s="252" t="s">
        <v>1178</v>
      </c>
      <c r="O104" s="241"/>
    </row>
    <row r="105" spans="1:15" ht="12.75">
      <c r="A105" s="250"/>
      <c r="B105" s="253"/>
      <c r="C105" s="699" t="s">
        <v>1179</v>
      </c>
      <c r="D105" s="700"/>
      <c r="E105" s="254">
        <v>191.62</v>
      </c>
      <c r="F105" s="255"/>
      <c r="G105" s="256"/>
      <c r="H105" s="257"/>
      <c r="I105" s="251"/>
      <c r="J105" s="258"/>
      <c r="K105" s="251"/>
      <c r="M105" s="252" t="s">
        <v>1179</v>
      </c>
      <c r="O105" s="241"/>
    </row>
    <row r="106" spans="1:15" ht="12.75">
      <c r="A106" s="250"/>
      <c r="B106" s="253"/>
      <c r="C106" s="699" t="s">
        <v>1180</v>
      </c>
      <c r="D106" s="700"/>
      <c r="E106" s="254">
        <v>38.324</v>
      </c>
      <c r="F106" s="255"/>
      <c r="G106" s="256"/>
      <c r="H106" s="257"/>
      <c r="I106" s="251"/>
      <c r="J106" s="258"/>
      <c r="K106" s="251"/>
      <c r="M106" s="252" t="s">
        <v>1180</v>
      </c>
      <c r="O106" s="241"/>
    </row>
    <row r="107" spans="1:15" ht="12.75">
      <c r="A107" s="250"/>
      <c r="B107" s="253"/>
      <c r="C107" s="699" t="s">
        <v>1181</v>
      </c>
      <c r="D107" s="700"/>
      <c r="E107" s="254">
        <v>47.1345</v>
      </c>
      <c r="F107" s="255"/>
      <c r="G107" s="256"/>
      <c r="H107" s="257"/>
      <c r="I107" s="251"/>
      <c r="J107" s="258"/>
      <c r="K107" s="251"/>
      <c r="M107" s="252" t="s">
        <v>1181</v>
      </c>
      <c r="O107" s="241"/>
    </row>
    <row r="108" spans="1:15" ht="12.75">
      <c r="A108" s="250"/>
      <c r="B108" s="253"/>
      <c r="C108" s="699" t="s">
        <v>1182</v>
      </c>
      <c r="D108" s="700"/>
      <c r="E108" s="254">
        <v>12.3113</v>
      </c>
      <c r="F108" s="255"/>
      <c r="G108" s="256"/>
      <c r="H108" s="257"/>
      <c r="I108" s="251"/>
      <c r="J108" s="258"/>
      <c r="K108" s="251"/>
      <c r="M108" s="252" t="s">
        <v>1182</v>
      </c>
      <c r="O108" s="241"/>
    </row>
    <row r="109" spans="1:15" ht="12.75">
      <c r="A109" s="250"/>
      <c r="B109" s="253"/>
      <c r="C109" s="699" t="s">
        <v>1183</v>
      </c>
      <c r="D109" s="700"/>
      <c r="E109" s="254">
        <v>62.92</v>
      </c>
      <c r="F109" s="255"/>
      <c r="G109" s="256"/>
      <c r="H109" s="257"/>
      <c r="I109" s="251"/>
      <c r="J109" s="258"/>
      <c r="K109" s="251"/>
      <c r="M109" s="252" t="s">
        <v>1183</v>
      </c>
      <c r="O109" s="241"/>
    </row>
    <row r="110" spans="1:15" ht="12.75">
      <c r="A110" s="250"/>
      <c r="B110" s="253"/>
      <c r="C110" s="699" t="s">
        <v>1184</v>
      </c>
      <c r="D110" s="700"/>
      <c r="E110" s="254">
        <v>12.584</v>
      </c>
      <c r="F110" s="255"/>
      <c r="G110" s="256"/>
      <c r="H110" s="257"/>
      <c r="I110" s="251"/>
      <c r="J110" s="258"/>
      <c r="K110" s="251"/>
      <c r="M110" s="252" t="s">
        <v>1184</v>
      </c>
      <c r="O110" s="241"/>
    </row>
    <row r="111" spans="1:15" ht="12.75">
      <c r="A111" s="250"/>
      <c r="B111" s="253"/>
      <c r="C111" s="701" t="s">
        <v>113</v>
      </c>
      <c r="D111" s="700"/>
      <c r="E111" s="279">
        <v>417.00380000000007</v>
      </c>
      <c r="F111" s="255"/>
      <c r="G111" s="256"/>
      <c r="H111" s="257"/>
      <c r="I111" s="251"/>
      <c r="J111" s="258"/>
      <c r="K111" s="251"/>
      <c r="M111" s="252" t="s">
        <v>113</v>
      </c>
      <c r="O111" s="241"/>
    </row>
    <row r="112" spans="1:15" ht="12.75">
      <c r="A112" s="250"/>
      <c r="B112" s="253"/>
      <c r="C112" s="699" t="s">
        <v>1185</v>
      </c>
      <c r="D112" s="700"/>
      <c r="E112" s="254">
        <v>0</v>
      </c>
      <c r="F112" s="255"/>
      <c r="G112" s="256"/>
      <c r="H112" s="257"/>
      <c r="I112" s="251"/>
      <c r="J112" s="258"/>
      <c r="K112" s="251"/>
      <c r="M112" s="252" t="s">
        <v>1185</v>
      </c>
      <c r="O112" s="241"/>
    </row>
    <row r="113" spans="1:15" ht="12.75">
      <c r="A113" s="250"/>
      <c r="B113" s="253"/>
      <c r="C113" s="699" t="s">
        <v>1186</v>
      </c>
      <c r="D113" s="700"/>
      <c r="E113" s="254">
        <v>1.576</v>
      </c>
      <c r="F113" s="255"/>
      <c r="G113" s="256"/>
      <c r="H113" s="257"/>
      <c r="I113" s="251"/>
      <c r="J113" s="258"/>
      <c r="K113" s="251"/>
      <c r="M113" s="252" t="s">
        <v>1186</v>
      </c>
      <c r="O113" s="241"/>
    </row>
    <row r="114" spans="1:15" ht="12.75">
      <c r="A114" s="250"/>
      <c r="B114" s="253"/>
      <c r="C114" s="699" t="s">
        <v>1187</v>
      </c>
      <c r="D114" s="700"/>
      <c r="E114" s="254">
        <v>14.7</v>
      </c>
      <c r="F114" s="255"/>
      <c r="G114" s="256"/>
      <c r="H114" s="257"/>
      <c r="I114" s="251"/>
      <c r="J114" s="258"/>
      <c r="K114" s="251"/>
      <c r="M114" s="252" t="s">
        <v>1187</v>
      </c>
      <c r="O114" s="241"/>
    </row>
    <row r="115" spans="1:15" ht="12.75">
      <c r="A115" s="250"/>
      <c r="B115" s="253"/>
      <c r="C115" s="699" t="s">
        <v>1188</v>
      </c>
      <c r="D115" s="700"/>
      <c r="E115" s="254">
        <v>12.608</v>
      </c>
      <c r="F115" s="255"/>
      <c r="G115" s="256"/>
      <c r="H115" s="257"/>
      <c r="I115" s="251"/>
      <c r="J115" s="258"/>
      <c r="K115" s="251"/>
      <c r="M115" s="252" t="s">
        <v>1188</v>
      </c>
      <c r="O115" s="241"/>
    </row>
    <row r="116" spans="1:15" ht="12.75">
      <c r="A116" s="250"/>
      <c r="B116" s="253"/>
      <c r="C116" s="701" t="s">
        <v>113</v>
      </c>
      <c r="D116" s="700"/>
      <c r="E116" s="279">
        <v>28.884</v>
      </c>
      <c r="F116" s="255"/>
      <c r="G116" s="256"/>
      <c r="H116" s="257"/>
      <c r="I116" s="251"/>
      <c r="J116" s="258"/>
      <c r="K116" s="251"/>
      <c r="M116" s="252" t="s">
        <v>113</v>
      </c>
      <c r="O116" s="241"/>
    </row>
    <row r="117" spans="1:80" ht="12.75">
      <c r="A117" s="242">
        <v>26</v>
      </c>
      <c r="B117" s="243" t="s">
        <v>287</v>
      </c>
      <c r="C117" s="244" t="s">
        <v>288</v>
      </c>
      <c r="D117" s="245" t="s">
        <v>166</v>
      </c>
      <c r="E117" s="246">
        <v>144.65</v>
      </c>
      <c r="F117" s="246">
        <v>73</v>
      </c>
      <c r="G117" s="247">
        <f>E117*F117</f>
        <v>10559.45</v>
      </c>
      <c r="H117" s="248">
        <v>0</v>
      </c>
      <c r="I117" s="249">
        <f>E117*H117</f>
        <v>0</v>
      </c>
      <c r="J117" s="248">
        <v>0</v>
      </c>
      <c r="K117" s="249">
        <f>E117*J117</f>
        <v>0</v>
      </c>
      <c r="O117" s="241">
        <v>2</v>
      </c>
      <c r="AA117" s="214">
        <v>1</v>
      </c>
      <c r="AB117" s="214">
        <v>1</v>
      </c>
      <c r="AC117" s="214">
        <v>1</v>
      </c>
      <c r="AZ117" s="214">
        <v>1</v>
      </c>
      <c r="BA117" s="214">
        <f>IF(AZ117=1,G117,0)</f>
        <v>10559.45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</v>
      </c>
      <c r="CB117" s="241">
        <v>1</v>
      </c>
    </row>
    <row r="118" spans="1:15" ht="12.75">
      <c r="A118" s="250"/>
      <c r="B118" s="253"/>
      <c r="C118" s="699" t="s">
        <v>1196</v>
      </c>
      <c r="D118" s="700"/>
      <c r="E118" s="254">
        <v>45.5</v>
      </c>
      <c r="F118" s="255"/>
      <c r="G118" s="256"/>
      <c r="H118" s="257"/>
      <c r="I118" s="251"/>
      <c r="J118" s="258"/>
      <c r="K118" s="251"/>
      <c r="M118" s="252" t="s">
        <v>1196</v>
      </c>
      <c r="O118" s="241"/>
    </row>
    <row r="119" spans="1:15" ht="12.75">
      <c r="A119" s="250"/>
      <c r="B119" s="253"/>
      <c r="C119" s="699" t="s">
        <v>1197</v>
      </c>
      <c r="D119" s="700"/>
      <c r="E119" s="254">
        <v>14.1</v>
      </c>
      <c r="F119" s="255"/>
      <c r="G119" s="256"/>
      <c r="H119" s="257"/>
      <c r="I119" s="251"/>
      <c r="J119" s="258"/>
      <c r="K119" s="251"/>
      <c r="M119" s="252" t="s">
        <v>1197</v>
      </c>
      <c r="O119" s="241"/>
    </row>
    <row r="120" spans="1:15" ht="12.75">
      <c r="A120" s="250"/>
      <c r="B120" s="253"/>
      <c r="C120" s="699" t="s">
        <v>1198</v>
      </c>
      <c r="D120" s="700"/>
      <c r="E120" s="254">
        <v>60.25</v>
      </c>
      <c r="F120" s="255"/>
      <c r="G120" s="256"/>
      <c r="H120" s="257"/>
      <c r="I120" s="251"/>
      <c r="J120" s="258"/>
      <c r="K120" s="251"/>
      <c r="M120" s="252" t="s">
        <v>1198</v>
      </c>
      <c r="O120" s="241"/>
    </row>
    <row r="121" spans="1:15" ht="12.75">
      <c r="A121" s="250"/>
      <c r="B121" s="253"/>
      <c r="C121" s="699" t="s">
        <v>1199</v>
      </c>
      <c r="D121" s="700"/>
      <c r="E121" s="254">
        <v>24.8</v>
      </c>
      <c r="F121" s="255"/>
      <c r="G121" s="256"/>
      <c r="H121" s="257"/>
      <c r="I121" s="251"/>
      <c r="J121" s="258"/>
      <c r="K121" s="251"/>
      <c r="M121" s="252" t="s">
        <v>1199</v>
      </c>
      <c r="O121" s="241"/>
    </row>
    <row r="122" spans="1:80" ht="12.75">
      <c r="A122" s="242">
        <v>27</v>
      </c>
      <c r="B122" s="243" t="s">
        <v>295</v>
      </c>
      <c r="C122" s="244" t="s">
        <v>296</v>
      </c>
      <c r="D122" s="245" t="s">
        <v>106</v>
      </c>
      <c r="E122" s="246">
        <v>2129.4958</v>
      </c>
      <c r="F122" s="246">
        <v>38.7</v>
      </c>
      <c r="G122" s="247">
        <f>E122*F122</f>
        <v>82411.48746000002</v>
      </c>
      <c r="H122" s="248">
        <v>0.00035</v>
      </c>
      <c r="I122" s="249">
        <f>E122*H122</f>
        <v>0.7453235300000001</v>
      </c>
      <c r="J122" s="248">
        <v>0</v>
      </c>
      <c r="K122" s="249">
        <f>E122*J122</f>
        <v>0</v>
      </c>
      <c r="O122" s="241">
        <v>2</v>
      </c>
      <c r="AA122" s="214">
        <v>1</v>
      </c>
      <c r="AB122" s="214">
        <v>1</v>
      </c>
      <c r="AC122" s="214">
        <v>1</v>
      </c>
      <c r="AZ122" s="214">
        <v>1</v>
      </c>
      <c r="BA122" s="214">
        <f>IF(AZ122=1,G122,0)</f>
        <v>82411.48746000002</v>
      </c>
      <c r="BB122" s="214">
        <f>IF(AZ122=2,G122,0)</f>
        <v>0</v>
      </c>
      <c r="BC122" s="214">
        <f>IF(AZ122=3,G122,0)</f>
        <v>0</v>
      </c>
      <c r="BD122" s="214">
        <f>IF(AZ122=4,G122,0)</f>
        <v>0</v>
      </c>
      <c r="BE122" s="214">
        <f>IF(AZ122=5,G122,0)</f>
        <v>0</v>
      </c>
      <c r="CA122" s="241">
        <v>1</v>
      </c>
      <c r="CB122" s="241">
        <v>1</v>
      </c>
    </row>
    <row r="123" spans="1:15" ht="12.75">
      <c r="A123" s="250"/>
      <c r="B123" s="253"/>
      <c r="C123" s="699" t="s">
        <v>1200</v>
      </c>
      <c r="D123" s="700"/>
      <c r="E123" s="254">
        <v>308.7</v>
      </c>
      <c r="F123" s="255"/>
      <c r="G123" s="256"/>
      <c r="H123" s="257"/>
      <c r="I123" s="251"/>
      <c r="J123" s="258"/>
      <c r="K123" s="251"/>
      <c r="M123" s="252" t="s">
        <v>1200</v>
      </c>
      <c r="O123" s="241"/>
    </row>
    <row r="124" spans="1:15" ht="12.75">
      <c r="A124" s="250"/>
      <c r="B124" s="253"/>
      <c r="C124" s="699" t="s">
        <v>1201</v>
      </c>
      <c r="D124" s="700"/>
      <c r="E124" s="254">
        <v>601.7728</v>
      </c>
      <c r="F124" s="255"/>
      <c r="G124" s="256"/>
      <c r="H124" s="257"/>
      <c r="I124" s="251"/>
      <c r="J124" s="258"/>
      <c r="K124" s="251"/>
      <c r="M124" s="252" t="s">
        <v>1201</v>
      </c>
      <c r="O124" s="241"/>
    </row>
    <row r="125" spans="1:15" ht="12.75">
      <c r="A125" s="250"/>
      <c r="B125" s="253"/>
      <c r="C125" s="699" t="s">
        <v>1202</v>
      </c>
      <c r="D125" s="700"/>
      <c r="E125" s="254">
        <v>475.458</v>
      </c>
      <c r="F125" s="255"/>
      <c r="G125" s="256"/>
      <c r="H125" s="257"/>
      <c r="I125" s="251"/>
      <c r="J125" s="258"/>
      <c r="K125" s="251"/>
      <c r="M125" s="252" t="s">
        <v>1202</v>
      </c>
      <c r="O125" s="241"/>
    </row>
    <row r="126" spans="1:15" ht="12.75">
      <c r="A126" s="250"/>
      <c r="B126" s="253"/>
      <c r="C126" s="699" t="s">
        <v>1203</v>
      </c>
      <c r="D126" s="700"/>
      <c r="E126" s="254">
        <v>86.6925</v>
      </c>
      <c r="F126" s="255"/>
      <c r="G126" s="256"/>
      <c r="H126" s="257"/>
      <c r="I126" s="251"/>
      <c r="J126" s="258"/>
      <c r="K126" s="251"/>
      <c r="M126" s="252" t="s">
        <v>1203</v>
      </c>
      <c r="O126" s="241"/>
    </row>
    <row r="127" spans="1:15" ht="12.75">
      <c r="A127" s="250"/>
      <c r="B127" s="253"/>
      <c r="C127" s="699" t="s">
        <v>1204</v>
      </c>
      <c r="D127" s="700"/>
      <c r="E127" s="254">
        <v>204.2625</v>
      </c>
      <c r="F127" s="255"/>
      <c r="G127" s="256"/>
      <c r="H127" s="257"/>
      <c r="I127" s="251"/>
      <c r="J127" s="258"/>
      <c r="K127" s="251"/>
      <c r="M127" s="252" t="s">
        <v>1204</v>
      </c>
      <c r="O127" s="241"/>
    </row>
    <row r="128" spans="1:15" ht="12.75">
      <c r="A128" s="250"/>
      <c r="B128" s="253"/>
      <c r="C128" s="699" t="s">
        <v>1205</v>
      </c>
      <c r="D128" s="700"/>
      <c r="E128" s="254">
        <v>54.45</v>
      </c>
      <c r="F128" s="255"/>
      <c r="G128" s="256"/>
      <c r="H128" s="257"/>
      <c r="I128" s="251"/>
      <c r="J128" s="258"/>
      <c r="K128" s="251"/>
      <c r="M128" s="252" t="s">
        <v>1205</v>
      </c>
      <c r="O128" s="241"/>
    </row>
    <row r="129" spans="1:15" ht="12.75">
      <c r="A129" s="250"/>
      <c r="B129" s="253"/>
      <c r="C129" s="699" t="s">
        <v>1206</v>
      </c>
      <c r="D129" s="700"/>
      <c r="E129" s="254">
        <v>11.2</v>
      </c>
      <c r="F129" s="255"/>
      <c r="G129" s="256"/>
      <c r="H129" s="257"/>
      <c r="I129" s="251"/>
      <c r="J129" s="258"/>
      <c r="K129" s="251"/>
      <c r="M129" s="252" t="s">
        <v>1206</v>
      </c>
      <c r="O129" s="241"/>
    </row>
    <row r="130" spans="1:15" ht="12.75">
      <c r="A130" s="250"/>
      <c r="B130" s="253"/>
      <c r="C130" s="699" t="s">
        <v>1207</v>
      </c>
      <c r="D130" s="700"/>
      <c r="E130" s="254">
        <v>283.74</v>
      </c>
      <c r="F130" s="255"/>
      <c r="G130" s="256"/>
      <c r="H130" s="257"/>
      <c r="I130" s="251"/>
      <c r="J130" s="258"/>
      <c r="K130" s="251"/>
      <c r="M130" s="252" t="s">
        <v>1207</v>
      </c>
      <c r="O130" s="241"/>
    </row>
    <row r="131" spans="1:15" ht="12.75">
      <c r="A131" s="250"/>
      <c r="B131" s="253"/>
      <c r="C131" s="701" t="s">
        <v>113</v>
      </c>
      <c r="D131" s="700"/>
      <c r="E131" s="279">
        <v>2026.2758000000003</v>
      </c>
      <c r="F131" s="255"/>
      <c r="G131" s="256"/>
      <c r="H131" s="257"/>
      <c r="I131" s="251"/>
      <c r="J131" s="258"/>
      <c r="K131" s="251"/>
      <c r="M131" s="252" t="s">
        <v>113</v>
      </c>
      <c r="O131" s="241"/>
    </row>
    <row r="132" spans="1:15" ht="12.75">
      <c r="A132" s="250"/>
      <c r="B132" s="253"/>
      <c r="C132" s="699" t="s">
        <v>1208</v>
      </c>
      <c r="D132" s="700"/>
      <c r="E132" s="254">
        <v>103.22</v>
      </c>
      <c r="F132" s="255"/>
      <c r="G132" s="256"/>
      <c r="H132" s="257"/>
      <c r="I132" s="251"/>
      <c r="J132" s="258"/>
      <c r="K132" s="251"/>
      <c r="M132" s="252" t="s">
        <v>1208</v>
      </c>
      <c r="O132" s="241"/>
    </row>
    <row r="133" spans="1:80" ht="12.75">
      <c r="A133" s="242">
        <v>28</v>
      </c>
      <c r="B133" s="243" t="s">
        <v>322</v>
      </c>
      <c r="C133" s="244" t="s">
        <v>323</v>
      </c>
      <c r="D133" s="245" t="s">
        <v>166</v>
      </c>
      <c r="E133" s="246">
        <v>20</v>
      </c>
      <c r="F133" s="246">
        <v>212.5</v>
      </c>
      <c r="G133" s="247">
        <f>E133*F133</f>
        <v>4250</v>
      </c>
      <c r="H133" s="248">
        <v>0.00051</v>
      </c>
      <c r="I133" s="249">
        <f>E133*H133</f>
        <v>0.0102</v>
      </c>
      <c r="J133" s="248">
        <v>0</v>
      </c>
      <c r="K133" s="249">
        <f>E133*J133</f>
        <v>0</v>
      </c>
      <c r="O133" s="241">
        <v>2</v>
      </c>
      <c r="AA133" s="214">
        <v>1</v>
      </c>
      <c r="AB133" s="214">
        <v>1</v>
      </c>
      <c r="AC133" s="214">
        <v>1</v>
      </c>
      <c r="AZ133" s="214">
        <v>1</v>
      </c>
      <c r="BA133" s="214">
        <f>IF(AZ133=1,G133,0)</f>
        <v>4250</v>
      </c>
      <c r="BB133" s="214">
        <f>IF(AZ133=2,G133,0)</f>
        <v>0</v>
      </c>
      <c r="BC133" s="214">
        <f>IF(AZ133=3,G133,0)</f>
        <v>0</v>
      </c>
      <c r="BD133" s="214">
        <f>IF(AZ133=4,G133,0)</f>
        <v>0</v>
      </c>
      <c r="BE133" s="214">
        <f>IF(AZ133=5,G133,0)</f>
        <v>0</v>
      </c>
      <c r="CA133" s="241">
        <v>1</v>
      </c>
      <c r="CB133" s="241">
        <v>1</v>
      </c>
    </row>
    <row r="134" spans="1:15" ht="12.75">
      <c r="A134" s="250"/>
      <c r="B134" s="253"/>
      <c r="C134" s="699" t="s">
        <v>1209</v>
      </c>
      <c r="D134" s="700"/>
      <c r="E134" s="254">
        <v>20</v>
      </c>
      <c r="F134" s="255"/>
      <c r="G134" s="256"/>
      <c r="H134" s="257"/>
      <c r="I134" s="251"/>
      <c r="J134" s="258"/>
      <c r="K134" s="251"/>
      <c r="M134" s="252" t="s">
        <v>1209</v>
      </c>
      <c r="O134" s="241"/>
    </row>
    <row r="135" spans="1:80" ht="22.5">
      <c r="A135" s="242">
        <v>29</v>
      </c>
      <c r="B135" s="243" t="s">
        <v>326</v>
      </c>
      <c r="C135" s="244" t="s">
        <v>327</v>
      </c>
      <c r="D135" s="245" t="s">
        <v>106</v>
      </c>
      <c r="E135" s="246">
        <v>601.7728</v>
      </c>
      <c r="F135" s="246">
        <v>923</v>
      </c>
      <c r="G135" s="247">
        <f>E135*F135</f>
        <v>555436.2944</v>
      </c>
      <c r="H135" s="248">
        <v>0.01335</v>
      </c>
      <c r="I135" s="249">
        <f>E135*H135</f>
        <v>8.03366688</v>
      </c>
      <c r="J135" s="248">
        <v>0</v>
      </c>
      <c r="K135" s="249">
        <f>E135*J135</f>
        <v>0</v>
      </c>
      <c r="O135" s="241">
        <v>2</v>
      </c>
      <c r="AA135" s="214">
        <v>1</v>
      </c>
      <c r="AB135" s="214">
        <v>1</v>
      </c>
      <c r="AC135" s="214">
        <v>1</v>
      </c>
      <c r="AZ135" s="214">
        <v>1</v>
      </c>
      <c r="BA135" s="214">
        <f>IF(AZ135=1,G135,0)</f>
        <v>555436.2944</v>
      </c>
      <c r="BB135" s="214">
        <f>IF(AZ135=2,G135,0)</f>
        <v>0</v>
      </c>
      <c r="BC135" s="214">
        <f>IF(AZ135=3,G135,0)</f>
        <v>0</v>
      </c>
      <c r="BD135" s="214">
        <f>IF(AZ135=4,G135,0)</f>
        <v>0</v>
      </c>
      <c r="BE135" s="214">
        <f>IF(AZ135=5,G135,0)</f>
        <v>0</v>
      </c>
      <c r="CA135" s="241">
        <v>1</v>
      </c>
      <c r="CB135" s="241">
        <v>1</v>
      </c>
    </row>
    <row r="136" spans="1:15" ht="22.5">
      <c r="A136" s="250"/>
      <c r="B136" s="253"/>
      <c r="C136" s="699" t="s">
        <v>328</v>
      </c>
      <c r="D136" s="700"/>
      <c r="E136" s="254">
        <v>0</v>
      </c>
      <c r="F136" s="255"/>
      <c r="G136" s="256"/>
      <c r="H136" s="257"/>
      <c r="I136" s="251"/>
      <c r="J136" s="258"/>
      <c r="K136" s="251"/>
      <c r="M136" s="252" t="s">
        <v>328</v>
      </c>
      <c r="O136" s="241"/>
    </row>
    <row r="137" spans="1:15" ht="12.75">
      <c r="A137" s="250"/>
      <c r="B137" s="253"/>
      <c r="C137" s="699" t="s">
        <v>329</v>
      </c>
      <c r="D137" s="700"/>
      <c r="E137" s="254">
        <v>0</v>
      </c>
      <c r="F137" s="255"/>
      <c r="G137" s="256"/>
      <c r="H137" s="257"/>
      <c r="I137" s="251"/>
      <c r="J137" s="258"/>
      <c r="K137" s="251"/>
      <c r="M137" s="252" t="s">
        <v>329</v>
      </c>
      <c r="O137" s="241"/>
    </row>
    <row r="138" spans="1:15" ht="12.75">
      <c r="A138" s="250"/>
      <c r="B138" s="253"/>
      <c r="C138" s="699" t="s">
        <v>330</v>
      </c>
      <c r="D138" s="700"/>
      <c r="E138" s="254">
        <v>0</v>
      </c>
      <c r="F138" s="255"/>
      <c r="G138" s="256"/>
      <c r="H138" s="257"/>
      <c r="I138" s="251"/>
      <c r="J138" s="258"/>
      <c r="K138" s="251"/>
      <c r="M138" s="252" t="s">
        <v>330</v>
      </c>
      <c r="O138" s="241"/>
    </row>
    <row r="139" spans="1:15" ht="12.75">
      <c r="A139" s="250"/>
      <c r="B139" s="253"/>
      <c r="C139" s="699" t="s">
        <v>331</v>
      </c>
      <c r="D139" s="700"/>
      <c r="E139" s="254">
        <v>0</v>
      </c>
      <c r="F139" s="255"/>
      <c r="G139" s="256"/>
      <c r="H139" s="257"/>
      <c r="I139" s="251"/>
      <c r="J139" s="258"/>
      <c r="K139" s="251"/>
      <c r="M139" s="252" t="s">
        <v>331</v>
      </c>
      <c r="O139" s="241"/>
    </row>
    <row r="140" spans="1:15" ht="22.5">
      <c r="A140" s="250"/>
      <c r="B140" s="253"/>
      <c r="C140" s="699" t="s">
        <v>332</v>
      </c>
      <c r="D140" s="700"/>
      <c r="E140" s="254">
        <v>0</v>
      </c>
      <c r="F140" s="255"/>
      <c r="G140" s="256"/>
      <c r="H140" s="257"/>
      <c r="I140" s="251"/>
      <c r="J140" s="258"/>
      <c r="K140" s="251"/>
      <c r="M140" s="252" t="s">
        <v>332</v>
      </c>
      <c r="O140" s="241"/>
    </row>
    <row r="141" spans="1:15" ht="12.75">
      <c r="A141" s="250"/>
      <c r="B141" s="253"/>
      <c r="C141" s="699" t="s">
        <v>333</v>
      </c>
      <c r="D141" s="700"/>
      <c r="E141" s="254">
        <v>0</v>
      </c>
      <c r="F141" s="255"/>
      <c r="G141" s="256"/>
      <c r="H141" s="257"/>
      <c r="I141" s="251"/>
      <c r="J141" s="258"/>
      <c r="K141" s="251"/>
      <c r="M141" s="252" t="s">
        <v>333</v>
      </c>
      <c r="O141" s="241"/>
    </row>
    <row r="142" spans="1:15" ht="12.75">
      <c r="A142" s="250"/>
      <c r="B142" s="253"/>
      <c r="C142" s="699" t="s">
        <v>334</v>
      </c>
      <c r="D142" s="700"/>
      <c r="E142" s="254">
        <v>0</v>
      </c>
      <c r="F142" s="255"/>
      <c r="G142" s="256"/>
      <c r="H142" s="257"/>
      <c r="I142" s="251"/>
      <c r="J142" s="258"/>
      <c r="K142" s="251"/>
      <c r="M142" s="252" t="s">
        <v>334</v>
      </c>
      <c r="O142" s="241"/>
    </row>
    <row r="143" spans="1:15" ht="12.75">
      <c r="A143" s="250"/>
      <c r="B143" s="253"/>
      <c r="C143" s="699" t="s">
        <v>335</v>
      </c>
      <c r="D143" s="700"/>
      <c r="E143" s="254">
        <v>0</v>
      </c>
      <c r="F143" s="255"/>
      <c r="G143" s="256"/>
      <c r="H143" s="257"/>
      <c r="I143" s="251"/>
      <c r="J143" s="258"/>
      <c r="K143" s="251"/>
      <c r="M143" s="252" t="s">
        <v>335</v>
      </c>
      <c r="O143" s="241"/>
    </row>
    <row r="144" spans="1:15" ht="12.75">
      <c r="A144" s="250"/>
      <c r="B144" s="253"/>
      <c r="C144" s="699" t="s">
        <v>123</v>
      </c>
      <c r="D144" s="700"/>
      <c r="E144" s="254">
        <v>0</v>
      </c>
      <c r="F144" s="255"/>
      <c r="G144" s="256"/>
      <c r="H144" s="257"/>
      <c r="I144" s="251"/>
      <c r="J144" s="258"/>
      <c r="K144" s="251"/>
      <c r="M144" s="252" t="s">
        <v>123</v>
      </c>
      <c r="O144" s="241"/>
    </row>
    <row r="145" spans="1:15" ht="12.75">
      <c r="A145" s="250"/>
      <c r="B145" s="253"/>
      <c r="C145" s="699" t="s">
        <v>1210</v>
      </c>
      <c r="D145" s="700"/>
      <c r="E145" s="254">
        <v>45.4904</v>
      </c>
      <c r="F145" s="255"/>
      <c r="G145" s="256"/>
      <c r="H145" s="257"/>
      <c r="I145" s="251"/>
      <c r="J145" s="258"/>
      <c r="K145" s="251"/>
      <c r="M145" s="252" t="s">
        <v>1210</v>
      </c>
      <c r="O145" s="241"/>
    </row>
    <row r="146" spans="1:15" ht="12.75">
      <c r="A146" s="250"/>
      <c r="B146" s="253"/>
      <c r="C146" s="699" t="s">
        <v>1211</v>
      </c>
      <c r="D146" s="700"/>
      <c r="E146" s="254">
        <v>168.705</v>
      </c>
      <c r="F146" s="255"/>
      <c r="G146" s="256"/>
      <c r="H146" s="257"/>
      <c r="I146" s="251"/>
      <c r="J146" s="258"/>
      <c r="K146" s="251"/>
      <c r="M146" s="252" t="s">
        <v>1211</v>
      </c>
      <c r="O146" s="241"/>
    </row>
    <row r="147" spans="1:15" ht="12.75">
      <c r="A147" s="250"/>
      <c r="B147" s="253"/>
      <c r="C147" s="699" t="s">
        <v>1212</v>
      </c>
      <c r="D147" s="700"/>
      <c r="E147" s="254">
        <v>8.593</v>
      </c>
      <c r="F147" s="255"/>
      <c r="G147" s="256"/>
      <c r="H147" s="257"/>
      <c r="I147" s="251"/>
      <c r="J147" s="258"/>
      <c r="K147" s="251"/>
      <c r="M147" s="252" t="s">
        <v>1212</v>
      </c>
      <c r="O147" s="241"/>
    </row>
    <row r="148" spans="1:15" ht="12.75">
      <c r="A148" s="250"/>
      <c r="B148" s="253"/>
      <c r="C148" s="701" t="s">
        <v>113</v>
      </c>
      <c r="D148" s="700"/>
      <c r="E148" s="279">
        <v>222.7884</v>
      </c>
      <c r="F148" s="255"/>
      <c r="G148" s="256"/>
      <c r="H148" s="257"/>
      <c r="I148" s="251"/>
      <c r="J148" s="258"/>
      <c r="K148" s="251"/>
      <c r="M148" s="252" t="s">
        <v>113</v>
      </c>
      <c r="O148" s="241"/>
    </row>
    <row r="149" spans="1:15" ht="12.75">
      <c r="A149" s="250"/>
      <c r="B149" s="253"/>
      <c r="C149" s="699" t="s">
        <v>1213</v>
      </c>
      <c r="D149" s="700"/>
      <c r="E149" s="254">
        <v>73.606</v>
      </c>
      <c r="F149" s="255"/>
      <c r="G149" s="256"/>
      <c r="H149" s="257"/>
      <c r="I149" s="251"/>
      <c r="J149" s="258"/>
      <c r="K149" s="251"/>
      <c r="M149" s="252" t="s">
        <v>1213</v>
      </c>
      <c r="O149" s="241"/>
    </row>
    <row r="150" spans="1:15" ht="12.75">
      <c r="A150" s="250"/>
      <c r="B150" s="253"/>
      <c r="C150" s="699" t="s">
        <v>1214</v>
      </c>
      <c r="D150" s="700"/>
      <c r="E150" s="254">
        <v>58.161</v>
      </c>
      <c r="F150" s="255"/>
      <c r="G150" s="256"/>
      <c r="H150" s="257"/>
      <c r="I150" s="251"/>
      <c r="J150" s="258"/>
      <c r="K150" s="251"/>
      <c r="M150" s="252" t="s">
        <v>1214</v>
      </c>
      <c r="O150" s="241"/>
    </row>
    <row r="151" spans="1:15" ht="12.75">
      <c r="A151" s="250"/>
      <c r="B151" s="253"/>
      <c r="C151" s="701" t="s">
        <v>113</v>
      </c>
      <c r="D151" s="700"/>
      <c r="E151" s="279">
        <v>131.767</v>
      </c>
      <c r="F151" s="255"/>
      <c r="G151" s="256"/>
      <c r="H151" s="257"/>
      <c r="I151" s="251"/>
      <c r="J151" s="258"/>
      <c r="K151" s="251"/>
      <c r="M151" s="252" t="s">
        <v>113</v>
      </c>
      <c r="O151" s="241"/>
    </row>
    <row r="152" spans="1:15" ht="12.75">
      <c r="A152" s="250"/>
      <c r="B152" s="253"/>
      <c r="C152" s="699" t="s">
        <v>1215</v>
      </c>
      <c r="D152" s="700"/>
      <c r="E152" s="254">
        <v>26.84</v>
      </c>
      <c r="F152" s="255"/>
      <c r="G152" s="256"/>
      <c r="H152" s="257"/>
      <c r="I152" s="251"/>
      <c r="J152" s="258"/>
      <c r="K152" s="251"/>
      <c r="M152" s="252" t="s">
        <v>1215</v>
      </c>
      <c r="O152" s="241"/>
    </row>
    <row r="153" spans="1:15" ht="12.75">
      <c r="A153" s="250"/>
      <c r="B153" s="253"/>
      <c r="C153" s="699" t="s">
        <v>1216</v>
      </c>
      <c r="D153" s="700"/>
      <c r="E153" s="254">
        <v>56.3403</v>
      </c>
      <c r="F153" s="255"/>
      <c r="G153" s="256"/>
      <c r="H153" s="257"/>
      <c r="I153" s="251"/>
      <c r="J153" s="258"/>
      <c r="K153" s="251"/>
      <c r="M153" s="252" t="s">
        <v>1216</v>
      </c>
      <c r="O153" s="241"/>
    </row>
    <row r="154" spans="1:15" ht="12.75">
      <c r="A154" s="250"/>
      <c r="B154" s="253"/>
      <c r="C154" s="701" t="s">
        <v>113</v>
      </c>
      <c r="D154" s="700"/>
      <c r="E154" s="279">
        <v>83.1803</v>
      </c>
      <c r="F154" s="255"/>
      <c r="G154" s="256"/>
      <c r="H154" s="257"/>
      <c r="I154" s="251"/>
      <c r="J154" s="258"/>
      <c r="K154" s="251"/>
      <c r="M154" s="252" t="s">
        <v>113</v>
      </c>
      <c r="O154" s="241"/>
    </row>
    <row r="155" spans="1:15" ht="12.75">
      <c r="A155" s="250"/>
      <c r="B155" s="253"/>
      <c r="C155" s="699" t="s">
        <v>1217</v>
      </c>
      <c r="D155" s="700"/>
      <c r="E155" s="254">
        <v>164.0372</v>
      </c>
      <c r="F155" s="255"/>
      <c r="G155" s="256"/>
      <c r="H155" s="257"/>
      <c r="I155" s="251"/>
      <c r="J155" s="258"/>
      <c r="K155" s="251"/>
      <c r="M155" s="252" t="s">
        <v>1217</v>
      </c>
      <c r="O155" s="241"/>
    </row>
    <row r="156" spans="1:15" ht="12.75">
      <c r="A156" s="250"/>
      <c r="B156" s="253"/>
      <c r="C156" s="701" t="s">
        <v>113</v>
      </c>
      <c r="D156" s="700"/>
      <c r="E156" s="279">
        <v>164.0372</v>
      </c>
      <c r="F156" s="255"/>
      <c r="G156" s="256"/>
      <c r="H156" s="257"/>
      <c r="I156" s="251"/>
      <c r="J156" s="258"/>
      <c r="K156" s="251"/>
      <c r="M156" s="252" t="s">
        <v>113</v>
      </c>
      <c r="O156" s="241"/>
    </row>
    <row r="157" spans="1:15" ht="12.75">
      <c r="A157" s="250"/>
      <c r="B157" s="253"/>
      <c r="C157" s="699" t="s">
        <v>1218</v>
      </c>
      <c r="D157" s="700"/>
      <c r="E157" s="254">
        <v>0</v>
      </c>
      <c r="F157" s="255"/>
      <c r="G157" s="256"/>
      <c r="H157" s="257"/>
      <c r="I157" s="251"/>
      <c r="J157" s="258"/>
      <c r="K157" s="251"/>
      <c r="M157" s="252" t="s">
        <v>1218</v>
      </c>
      <c r="O157" s="241"/>
    </row>
    <row r="158" spans="1:15" ht="12.75">
      <c r="A158" s="250"/>
      <c r="B158" s="253"/>
      <c r="C158" s="701" t="s">
        <v>113</v>
      </c>
      <c r="D158" s="700"/>
      <c r="E158" s="279">
        <v>0</v>
      </c>
      <c r="F158" s="255"/>
      <c r="G158" s="256"/>
      <c r="H158" s="257"/>
      <c r="I158" s="251"/>
      <c r="J158" s="258"/>
      <c r="K158" s="251"/>
      <c r="M158" s="252" t="s">
        <v>113</v>
      </c>
      <c r="O158" s="241"/>
    </row>
    <row r="159" spans="1:80" ht="12.75">
      <c r="A159" s="242">
        <v>30</v>
      </c>
      <c r="B159" s="243" t="s">
        <v>1219</v>
      </c>
      <c r="C159" s="244" t="s">
        <v>1220</v>
      </c>
      <c r="D159" s="245" t="s">
        <v>106</v>
      </c>
      <c r="E159" s="246">
        <v>475.458</v>
      </c>
      <c r="F159" s="246">
        <v>1451</v>
      </c>
      <c r="G159" s="247">
        <f>E159*F159</f>
        <v>689889.5580000001</v>
      </c>
      <c r="H159" s="248">
        <v>0.01408</v>
      </c>
      <c r="I159" s="249">
        <f>E159*H159</f>
        <v>6.694448640000001</v>
      </c>
      <c r="J159" s="248">
        <v>0</v>
      </c>
      <c r="K159" s="249">
        <f>E159*J159</f>
        <v>0</v>
      </c>
      <c r="O159" s="241">
        <v>2</v>
      </c>
      <c r="AA159" s="214">
        <v>1</v>
      </c>
      <c r="AB159" s="214">
        <v>1</v>
      </c>
      <c r="AC159" s="214">
        <v>1</v>
      </c>
      <c r="AZ159" s="214">
        <v>1</v>
      </c>
      <c r="BA159" s="214">
        <f>IF(AZ159=1,G159,0)</f>
        <v>689889.5580000001</v>
      </c>
      <c r="BB159" s="214">
        <f>IF(AZ159=2,G159,0)</f>
        <v>0</v>
      </c>
      <c r="BC159" s="214">
        <f>IF(AZ159=3,G159,0)</f>
        <v>0</v>
      </c>
      <c r="BD159" s="214">
        <f>IF(AZ159=4,G159,0)</f>
        <v>0</v>
      </c>
      <c r="BE159" s="214">
        <f>IF(AZ159=5,G159,0)</f>
        <v>0</v>
      </c>
      <c r="CA159" s="241">
        <v>1</v>
      </c>
      <c r="CB159" s="241">
        <v>1</v>
      </c>
    </row>
    <row r="160" spans="1:15" ht="22.5">
      <c r="A160" s="250"/>
      <c r="B160" s="253"/>
      <c r="C160" s="699" t="s">
        <v>328</v>
      </c>
      <c r="D160" s="700"/>
      <c r="E160" s="254">
        <v>0</v>
      </c>
      <c r="F160" s="255"/>
      <c r="G160" s="256"/>
      <c r="H160" s="257"/>
      <c r="I160" s="251"/>
      <c r="J160" s="258"/>
      <c r="K160" s="251"/>
      <c r="M160" s="252" t="s">
        <v>328</v>
      </c>
      <c r="O160" s="241"/>
    </row>
    <row r="161" spans="1:15" ht="12.75">
      <c r="A161" s="250"/>
      <c r="B161" s="253"/>
      <c r="C161" s="699" t="s">
        <v>329</v>
      </c>
      <c r="D161" s="700"/>
      <c r="E161" s="254">
        <v>0</v>
      </c>
      <c r="F161" s="255"/>
      <c r="G161" s="256"/>
      <c r="H161" s="257"/>
      <c r="I161" s="251"/>
      <c r="J161" s="258"/>
      <c r="K161" s="251"/>
      <c r="M161" s="252" t="s">
        <v>329</v>
      </c>
      <c r="O161" s="241"/>
    </row>
    <row r="162" spans="1:15" ht="12.75">
      <c r="A162" s="250"/>
      <c r="B162" s="253"/>
      <c r="C162" s="699" t="s">
        <v>330</v>
      </c>
      <c r="D162" s="700"/>
      <c r="E162" s="254">
        <v>0</v>
      </c>
      <c r="F162" s="255"/>
      <c r="G162" s="256"/>
      <c r="H162" s="257"/>
      <c r="I162" s="251"/>
      <c r="J162" s="258"/>
      <c r="K162" s="251"/>
      <c r="M162" s="252" t="s">
        <v>330</v>
      </c>
      <c r="O162" s="241"/>
    </row>
    <row r="163" spans="1:15" ht="12.75">
      <c r="A163" s="250"/>
      <c r="B163" s="253"/>
      <c r="C163" s="699" t="s">
        <v>331</v>
      </c>
      <c r="D163" s="700"/>
      <c r="E163" s="254">
        <v>0</v>
      </c>
      <c r="F163" s="255"/>
      <c r="G163" s="256"/>
      <c r="H163" s="257"/>
      <c r="I163" s="251"/>
      <c r="J163" s="258"/>
      <c r="K163" s="251"/>
      <c r="M163" s="252" t="s">
        <v>331</v>
      </c>
      <c r="O163" s="241"/>
    </row>
    <row r="164" spans="1:15" ht="22.5">
      <c r="A164" s="250"/>
      <c r="B164" s="253"/>
      <c r="C164" s="699" t="s">
        <v>1221</v>
      </c>
      <c r="D164" s="700"/>
      <c r="E164" s="254">
        <v>0</v>
      </c>
      <c r="F164" s="255"/>
      <c r="G164" s="256"/>
      <c r="H164" s="257"/>
      <c r="I164" s="251"/>
      <c r="J164" s="258"/>
      <c r="K164" s="251"/>
      <c r="M164" s="252" t="s">
        <v>1221</v>
      </c>
      <c r="O164" s="241"/>
    </row>
    <row r="165" spans="1:15" ht="12.75">
      <c r="A165" s="250"/>
      <c r="B165" s="253"/>
      <c r="C165" s="699" t="s">
        <v>333</v>
      </c>
      <c r="D165" s="700"/>
      <c r="E165" s="254">
        <v>0</v>
      </c>
      <c r="F165" s="255"/>
      <c r="G165" s="256"/>
      <c r="H165" s="257"/>
      <c r="I165" s="251"/>
      <c r="J165" s="258"/>
      <c r="K165" s="251"/>
      <c r="M165" s="252" t="s">
        <v>333</v>
      </c>
      <c r="O165" s="241"/>
    </row>
    <row r="166" spans="1:15" ht="12.75">
      <c r="A166" s="250"/>
      <c r="B166" s="253"/>
      <c r="C166" s="699" t="s">
        <v>334</v>
      </c>
      <c r="D166" s="700"/>
      <c r="E166" s="254">
        <v>0</v>
      </c>
      <c r="F166" s="255"/>
      <c r="G166" s="256"/>
      <c r="H166" s="257"/>
      <c r="I166" s="251"/>
      <c r="J166" s="258"/>
      <c r="K166" s="251"/>
      <c r="M166" s="252" t="s">
        <v>334</v>
      </c>
      <c r="O166" s="241"/>
    </row>
    <row r="167" spans="1:15" ht="12.75">
      <c r="A167" s="250"/>
      <c r="B167" s="253"/>
      <c r="C167" s="699" t="s">
        <v>335</v>
      </c>
      <c r="D167" s="700"/>
      <c r="E167" s="254">
        <v>0</v>
      </c>
      <c r="F167" s="255"/>
      <c r="G167" s="256"/>
      <c r="H167" s="257"/>
      <c r="I167" s="251"/>
      <c r="J167" s="258"/>
      <c r="K167" s="251"/>
      <c r="M167" s="252" t="s">
        <v>335</v>
      </c>
      <c r="O167" s="241"/>
    </row>
    <row r="168" spans="1:15" ht="12.75">
      <c r="A168" s="250"/>
      <c r="B168" s="253"/>
      <c r="C168" s="699" t="s">
        <v>123</v>
      </c>
      <c r="D168" s="700"/>
      <c r="E168" s="254">
        <v>0</v>
      </c>
      <c r="F168" s="255"/>
      <c r="G168" s="256"/>
      <c r="H168" s="257"/>
      <c r="I168" s="251"/>
      <c r="J168" s="258"/>
      <c r="K168" s="251"/>
      <c r="M168" s="252" t="s">
        <v>123</v>
      </c>
      <c r="O168" s="241"/>
    </row>
    <row r="169" spans="1:15" ht="12.75">
      <c r="A169" s="250"/>
      <c r="B169" s="253"/>
      <c r="C169" s="699" t="s">
        <v>1222</v>
      </c>
      <c r="D169" s="700"/>
      <c r="E169" s="254">
        <v>122.625</v>
      </c>
      <c r="F169" s="255"/>
      <c r="G169" s="256"/>
      <c r="H169" s="257"/>
      <c r="I169" s="251"/>
      <c r="J169" s="258"/>
      <c r="K169" s="251"/>
      <c r="M169" s="252" t="s">
        <v>1222</v>
      </c>
      <c r="O169" s="241"/>
    </row>
    <row r="170" spans="1:15" ht="12.75">
      <c r="A170" s="250"/>
      <c r="B170" s="253"/>
      <c r="C170" s="699" t="s">
        <v>1223</v>
      </c>
      <c r="D170" s="700"/>
      <c r="E170" s="254">
        <v>115.104</v>
      </c>
      <c r="F170" s="255"/>
      <c r="G170" s="256"/>
      <c r="H170" s="257"/>
      <c r="I170" s="251"/>
      <c r="J170" s="258"/>
      <c r="K170" s="251"/>
      <c r="M170" s="252" t="s">
        <v>1223</v>
      </c>
      <c r="O170" s="241"/>
    </row>
    <row r="171" spans="1:15" ht="12.75">
      <c r="A171" s="250"/>
      <c r="B171" s="253"/>
      <c r="C171" s="699" t="s">
        <v>1224</v>
      </c>
      <c r="D171" s="700"/>
      <c r="E171" s="254">
        <v>122.625</v>
      </c>
      <c r="F171" s="255"/>
      <c r="G171" s="256"/>
      <c r="H171" s="257"/>
      <c r="I171" s="251"/>
      <c r="J171" s="258"/>
      <c r="K171" s="251"/>
      <c r="M171" s="252" t="s">
        <v>1224</v>
      </c>
      <c r="O171" s="241"/>
    </row>
    <row r="172" spans="1:15" ht="12.75">
      <c r="A172" s="250"/>
      <c r="B172" s="253"/>
      <c r="C172" s="699" t="s">
        <v>1225</v>
      </c>
      <c r="D172" s="700"/>
      <c r="E172" s="254">
        <v>115.104</v>
      </c>
      <c r="F172" s="255"/>
      <c r="G172" s="256"/>
      <c r="H172" s="257"/>
      <c r="I172" s="251"/>
      <c r="J172" s="258"/>
      <c r="K172" s="251"/>
      <c r="M172" s="252" t="s">
        <v>1225</v>
      </c>
      <c r="O172" s="241"/>
    </row>
    <row r="173" spans="1:80" ht="22.5">
      <c r="A173" s="242">
        <v>31</v>
      </c>
      <c r="B173" s="243" t="s">
        <v>339</v>
      </c>
      <c r="C173" s="244" t="s">
        <v>340</v>
      </c>
      <c r="D173" s="245" t="s">
        <v>106</v>
      </c>
      <c r="E173" s="246">
        <v>66.2181</v>
      </c>
      <c r="F173" s="246">
        <v>1340</v>
      </c>
      <c r="G173" s="247">
        <f>E173*F173</f>
        <v>88732.25400000002</v>
      </c>
      <c r="H173" s="248">
        <v>0.01048</v>
      </c>
      <c r="I173" s="249">
        <f>E173*H173</f>
        <v>0.693965688</v>
      </c>
      <c r="J173" s="248">
        <v>0</v>
      </c>
      <c r="K173" s="249">
        <f>E173*J173</f>
        <v>0</v>
      </c>
      <c r="O173" s="241">
        <v>2</v>
      </c>
      <c r="AA173" s="214">
        <v>1</v>
      </c>
      <c r="AB173" s="214">
        <v>1</v>
      </c>
      <c r="AC173" s="214">
        <v>1</v>
      </c>
      <c r="AZ173" s="214">
        <v>1</v>
      </c>
      <c r="BA173" s="214">
        <f>IF(AZ173=1,G173,0)</f>
        <v>88732.25400000002</v>
      </c>
      <c r="BB173" s="214">
        <f>IF(AZ173=2,G173,0)</f>
        <v>0</v>
      </c>
      <c r="BC173" s="214">
        <f>IF(AZ173=3,G173,0)</f>
        <v>0</v>
      </c>
      <c r="BD173" s="214">
        <f>IF(AZ173=4,G173,0)</f>
        <v>0</v>
      </c>
      <c r="BE173" s="214">
        <f>IF(AZ173=5,G173,0)</f>
        <v>0</v>
      </c>
      <c r="CA173" s="241">
        <v>1</v>
      </c>
      <c r="CB173" s="241">
        <v>1</v>
      </c>
    </row>
    <row r="174" spans="1:15" ht="22.5">
      <c r="A174" s="250"/>
      <c r="B174" s="253"/>
      <c r="C174" s="699" t="s">
        <v>341</v>
      </c>
      <c r="D174" s="700"/>
      <c r="E174" s="254">
        <v>0</v>
      </c>
      <c r="F174" s="255"/>
      <c r="G174" s="256"/>
      <c r="H174" s="257"/>
      <c r="I174" s="251"/>
      <c r="J174" s="258"/>
      <c r="K174" s="251"/>
      <c r="M174" s="252" t="s">
        <v>341</v>
      </c>
      <c r="O174" s="241"/>
    </row>
    <row r="175" spans="1:15" ht="12.75">
      <c r="A175" s="250"/>
      <c r="B175" s="253"/>
      <c r="C175" s="699" t="s">
        <v>1226</v>
      </c>
      <c r="D175" s="700"/>
      <c r="E175" s="254">
        <v>66.2181</v>
      </c>
      <c r="F175" s="255"/>
      <c r="G175" s="256"/>
      <c r="H175" s="257"/>
      <c r="I175" s="251"/>
      <c r="J175" s="258"/>
      <c r="K175" s="251"/>
      <c r="M175" s="252" t="s">
        <v>1226</v>
      </c>
      <c r="O175" s="241"/>
    </row>
    <row r="176" spans="1:80" ht="22.5">
      <c r="A176" s="242">
        <v>32</v>
      </c>
      <c r="B176" s="243" t="s">
        <v>369</v>
      </c>
      <c r="C176" s="244" t="s">
        <v>370</v>
      </c>
      <c r="D176" s="245" t="s">
        <v>106</v>
      </c>
      <c r="E176" s="246">
        <v>76.4055</v>
      </c>
      <c r="F176" s="246">
        <v>1500</v>
      </c>
      <c r="G176" s="247">
        <f>E176*F176</f>
        <v>114608.25</v>
      </c>
      <c r="H176" s="248">
        <v>0.01346</v>
      </c>
      <c r="I176" s="249">
        <f>E176*H176</f>
        <v>1.02841803</v>
      </c>
      <c r="J176" s="248">
        <v>0</v>
      </c>
      <c r="K176" s="249">
        <f>E176*J176</f>
        <v>0</v>
      </c>
      <c r="O176" s="241">
        <v>2</v>
      </c>
      <c r="AA176" s="214">
        <v>1</v>
      </c>
      <c r="AB176" s="214">
        <v>1</v>
      </c>
      <c r="AC176" s="214">
        <v>1</v>
      </c>
      <c r="AZ176" s="214">
        <v>1</v>
      </c>
      <c r="BA176" s="214">
        <f>IF(AZ176=1,G176,0)</f>
        <v>114608.25</v>
      </c>
      <c r="BB176" s="214">
        <f>IF(AZ176=2,G176,0)</f>
        <v>0</v>
      </c>
      <c r="BC176" s="214">
        <f>IF(AZ176=3,G176,0)</f>
        <v>0</v>
      </c>
      <c r="BD176" s="214">
        <f>IF(AZ176=4,G176,0)</f>
        <v>0</v>
      </c>
      <c r="BE176" s="214">
        <f>IF(AZ176=5,G176,0)</f>
        <v>0</v>
      </c>
      <c r="CA176" s="241">
        <v>1</v>
      </c>
      <c r="CB176" s="241">
        <v>1</v>
      </c>
    </row>
    <row r="177" spans="1:15" ht="33.75">
      <c r="A177" s="250"/>
      <c r="B177" s="253"/>
      <c r="C177" s="699" t="s">
        <v>361</v>
      </c>
      <c r="D177" s="700"/>
      <c r="E177" s="254">
        <v>0</v>
      </c>
      <c r="F177" s="255"/>
      <c r="G177" s="256"/>
      <c r="H177" s="257"/>
      <c r="I177" s="251"/>
      <c r="J177" s="258"/>
      <c r="K177" s="251"/>
      <c r="M177" s="252" t="s">
        <v>361</v>
      </c>
      <c r="O177" s="241"/>
    </row>
    <row r="178" spans="1:15" ht="22.5">
      <c r="A178" s="250"/>
      <c r="B178" s="253"/>
      <c r="C178" s="699" t="s">
        <v>362</v>
      </c>
      <c r="D178" s="700"/>
      <c r="E178" s="254">
        <v>0</v>
      </c>
      <c r="F178" s="255"/>
      <c r="G178" s="256"/>
      <c r="H178" s="257"/>
      <c r="I178" s="251"/>
      <c r="J178" s="258"/>
      <c r="K178" s="251"/>
      <c r="M178" s="252" t="s">
        <v>362</v>
      </c>
      <c r="O178" s="241"/>
    </row>
    <row r="179" spans="1:15" ht="12.75">
      <c r="A179" s="250"/>
      <c r="B179" s="253"/>
      <c r="C179" s="699" t="s">
        <v>1227</v>
      </c>
      <c r="D179" s="700"/>
      <c r="E179" s="254">
        <v>76.4055</v>
      </c>
      <c r="F179" s="255"/>
      <c r="G179" s="256"/>
      <c r="H179" s="257"/>
      <c r="I179" s="251"/>
      <c r="J179" s="258"/>
      <c r="K179" s="251"/>
      <c r="M179" s="252" t="s">
        <v>1227</v>
      </c>
      <c r="O179" s="241"/>
    </row>
    <row r="180" spans="1:80" ht="22.5">
      <c r="A180" s="242">
        <v>33</v>
      </c>
      <c r="B180" s="243" t="s">
        <v>397</v>
      </c>
      <c r="C180" s="244" t="s">
        <v>398</v>
      </c>
      <c r="D180" s="245" t="s">
        <v>106</v>
      </c>
      <c r="E180" s="246">
        <v>103.22</v>
      </c>
      <c r="F180" s="246">
        <v>1261</v>
      </c>
      <c r="G180" s="247">
        <f>E180*F180</f>
        <v>130160.42</v>
      </c>
      <c r="H180" s="248">
        <v>0.01785</v>
      </c>
      <c r="I180" s="249">
        <f>E180*H180</f>
        <v>1.8424770000000001</v>
      </c>
      <c r="J180" s="248">
        <v>0</v>
      </c>
      <c r="K180" s="249">
        <f>E180*J180</f>
        <v>0</v>
      </c>
      <c r="O180" s="241">
        <v>2</v>
      </c>
      <c r="AA180" s="214">
        <v>1</v>
      </c>
      <c r="AB180" s="214">
        <v>1</v>
      </c>
      <c r="AC180" s="214">
        <v>1</v>
      </c>
      <c r="AZ180" s="214">
        <v>1</v>
      </c>
      <c r="BA180" s="214">
        <f>IF(AZ180=1,G180,0)</f>
        <v>130160.42</v>
      </c>
      <c r="BB180" s="214">
        <f>IF(AZ180=2,G180,0)</f>
        <v>0</v>
      </c>
      <c r="BC180" s="214">
        <f>IF(AZ180=3,G180,0)</f>
        <v>0</v>
      </c>
      <c r="BD180" s="214">
        <f>IF(AZ180=4,G180,0)</f>
        <v>0</v>
      </c>
      <c r="BE180" s="214">
        <f>IF(AZ180=5,G180,0)</f>
        <v>0</v>
      </c>
      <c r="CA180" s="241">
        <v>1</v>
      </c>
      <c r="CB180" s="241">
        <v>1</v>
      </c>
    </row>
    <row r="181" spans="1:15" ht="22.5">
      <c r="A181" s="250"/>
      <c r="B181" s="253"/>
      <c r="C181" s="699" t="s">
        <v>328</v>
      </c>
      <c r="D181" s="700"/>
      <c r="E181" s="254">
        <v>0</v>
      </c>
      <c r="F181" s="255"/>
      <c r="G181" s="256"/>
      <c r="H181" s="257"/>
      <c r="I181" s="251"/>
      <c r="J181" s="258"/>
      <c r="K181" s="251"/>
      <c r="M181" s="252" t="s">
        <v>328</v>
      </c>
      <c r="O181" s="241"/>
    </row>
    <row r="182" spans="1:15" ht="12.75">
      <c r="A182" s="250"/>
      <c r="B182" s="253"/>
      <c r="C182" s="699" t="s">
        <v>329</v>
      </c>
      <c r="D182" s="700"/>
      <c r="E182" s="254">
        <v>0</v>
      </c>
      <c r="F182" s="255"/>
      <c r="G182" s="256"/>
      <c r="H182" s="257"/>
      <c r="I182" s="251"/>
      <c r="J182" s="258"/>
      <c r="K182" s="251"/>
      <c r="M182" s="252" t="s">
        <v>329</v>
      </c>
      <c r="O182" s="241"/>
    </row>
    <row r="183" spans="1:15" ht="12.75">
      <c r="A183" s="250"/>
      <c r="B183" s="253"/>
      <c r="C183" s="699" t="s">
        <v>330</v>
      </c>
      <c r="D183" s="700"/>
      <c r="E183" s="254">
        <v>0</v>
      </c>
      <c r="F183" s="255"/>
      <c r="G183" s="256"/>
      <c r="H183" s="257"/>
      <c r="I183" s="251"/>
      <c r="J183" s="258"/>
      <c r="K183" s="251"/>
      <c r="M183" s="252" t="s">
        <v>330</v>
      </c>
      <c r="O183" s="241"/>
    </row>
    <row r="184" spans="1:15" ht="12.75">
      <c r="A184" s="250"/>
      <c r="B184" s="253"/>
      <c r="C184" s="699" t="s">
        <v>384</v>
      </c>
      <c r="D184" s="700"/>
      <c r="E184" s="254">
        <v>0</v>
      </c>
      <c r="F184" s="255"/>
      <c r="G184" s="256"/>
      <c r="H184" s="257"/>
      <c r="I184" s="251"/>
      <c r="J184" s="258"/>
      <c r="K184" s="251"/>
      <c r="M184" s="252" t="s">
        <v>384</v>
      </c>
      <c r="O184" s="241"/>
    </row>
    <row r="185" spans="1:15" ht="22.5">
      <c r="A185" s="250"/>
      <c r="B185" s="253"/>
      <c r="C185" s="699" t="s">
        <v>399</v>
      </c>
      <c r="D185" s="700"/>
      <c r="E185" s="254">
        <v>0</v>
      </c>
      <c r="F185" s="255"/>
      <c r="G185" s="256"/>
      <c r="H185" s="257"/>
      <c r="I185" s="251"/>
      <c r="J185" s="258"/>
      <c r="K185" s="251"/>
      <c r="M185" s="252" t="s">
        <v>399</v>
      </c>
      <c r="O185" s="241"/>
    </row>
    <row r="186" spans="1:15" ht="12.75">
      <c r="A186" s="250"/>
      <c r="B186" s="253"/>
      <c r="C186" s="699" t="s">
        <v>333</v>
      </c>
      <c r="D186" s="700"/>
      <c r="E186" s="254">
        <v>0</v>
      </c>
      <c r="F186" s="255"/>
      <c r="G186" s="256"/>
      <c r="H186" s="257"/>
      <c r="I186" s="251"/>
      <c r="J186" s="258"/>
      <c r="K186" s="251"/>
      <c r="M186" s="252" t="s">
        <v>333</v>
      </c>
      <c r="O186" s="241"/>
    </row>
    <row r="187" spans="1:15" ht="12.75">
      <c r="A187" s="250"/>
      <c r="B187" s="253"/>
      <c r="C187" s="699" t="s">
        <v>334</v>
      </c>
      <c r="D187" s="700"/>
      <c r="E187" s="254">
        <v>0</v>
      </c>
      <c r="F187" s="255"/>
      <c r="G187" s="256"/>
      <c r="H187" s="257"/>
      <c r="I187" s="251"/>
      <c r="J187" s="258"/>
      <c r="K187" s="251"/>
      <c r="M187" s="252" t="s">
        <v>334</v>
      </c>
      <c r="O187" s="241"/>
    </row>
    <row r="188" spans="1:15" ht="12.75">
      <c r="A188" s="250"/>
      <c r="B188" s="253"/>
      <c r="C188" s="699" t="s">
        <v>400</v>
      </c>
      <c r="D188" s="700"/>
      <c r="E188" s="254">
        <v>0</v>
      </c>
      <c r="F188" s="255"/>
      <c r="G188" s="256"/>
      <c r="H188" s="257"/>
      <c r="I188" s="251"/>
      <c r="J188" s="258"/>
      <c r="K188" s="251"/>
      <c r="M188" s="252" t="s">
        <v>400</v>
      </c>
      <c r="O188" s="241"/>
    </row>
    <row r="189" spans="1:15" ht="12.75">
      <c r="A189" s="250"/>
      <c r="B189" s="253"/>
      <c r="C189" s="699" t="s">
        <v>123</v>
      </c>
      <c r="D189" s="700"/>
      <c r="E189" s="254">
        <v>0</v>
      </c>
      <c r="F189" s="255"/>
      <c r="G189" s="256"/>
      <c r="H189" s="257"/>
      <c r="I189" s="251"/>
      <c r="J189" s="258"/>
      <c r="K189" s="251"/>
      <c r="M189" s="252" t="s">
        <v>123</v>
      </c>
      <c r="O189" s="241"/>
    </row>
    <row r="190" spans="1:15" ht="12.75">
      <c r="A190" s="250"/>
      <c r="B190" s="253"/>
      <c r="C190" s="699" t="s">
        <v>1228</v>
      </c>
      <c r="D190" s="700"/>
      <c r="E190" s="254">
        <v>21.8675</v>
      </c>
      <c r="F190" s="255"/>
      <c r="G190" s="256"/>
      <c r="H190" s="257"/>
      <c r="I190" s="251"/>
      <c r="J190" s="258"/>
      <c r="K190" s="251"/>
      <c r="M190" s="252" t="s">
        <v>1228</v>
      </c>
      <c r="O190" s="241"/>
    </row>
    <row r="191" spans="1:15" ht="12.75">
      <c r="A191" s="250"/>
      <c r="B191" s="253"/>
      <c r="C191" s="699" t="s">
        <v>1229</v>
      </c>
      <c r="D191" s="700"/>
      <c r="E191" s="254">
        <v>6.38</v>
      </c>
      <c r="F191" s="255"/>
      <c r="G191" s="256"/>
      <c r="H191" s="257"/>
      <c r="I191" s="251"/>
      <c r="J191" s="258"/>
      <c r="K191" s="251"/>
      <c r="M191" s="252" t="s">
        <v>1229</v>
      </c>
      <c r="O191" s="241"/>
    </row>
    <row r="192" spans="1:15" ht="12.75">
      <c r="A192" s="250"/>
      <c r="B192" s="253"/>
      <c r="C192" s="699" t="s">
        <v>1230</v>
      </c>
      <c r="D192" s="700"/>
      <c r="E192" s="254">
        <v>50.8125</v>
      </c>
      <c r="F192" s="255"/>
      <c r="G192" s="256"/>
      <c r="H192" s="257"/>
      <c r="I192" s="251"/>
      <c r="J192" s="258"/>
      <c r="K192" s="251"/>
      <c r="M192" s="252" t="s">
        <v>1230</v>
      </c>
      <c r="O192" s="241"/>
    </row>
    <row r="193" spans="1:15" ht="12.75">
      <c r="A193" s="250"/>
      <c r="B193" s="253"/>
      <c r="C193" s="699" t="s">
        <v>1231</v>
      </c>
      <c r="D193" s="700"/>
      <c r="E193" s="254">
        <v>24.16</v>
      </c>
      <c r="F193" s="255"/>
      <c r="G193" s="256"/>
      <c r="H193" s="257"/>
      <c r="I193" s="251"/>
      <c r="J193" s="258"/>
      <c r="K193" s="251"/>
      <c r="M193" s="252" t="s">
        <v>1231</v>
      </c>
      <c r="O193" s="241"/>
    </row>
    <row r="194" spans="1:80" ht="12.75">
      <c r="A194" s="242">
        <v>34</v>
      </c>
      <c r="B194" s="243" t="s">
        <v>406</v>
      </c>
      <c r="C194" s="244" t="s">
        <v>407</v>
      </c>
      <c r="D194" s="245" t="s">
        <v>106</v>
      </c>
      <c r="E194" s="246">
        <v>38.4776</v>
      </c>
      <c r="F194" s="246">
        <v>803</v>
      </c>
      <c r="G194" s="247">
        <f>E194*F194</f>
        <v>30897.5128</v>
      </c>
      <c r="H194" s="248">
        <v>0.0093</v>
      </c>
      <c r="I194" s="249">
        <f>E194*H194</f>
        <v>0.35784168</v>
      </c>
      <c r="J194" s="248">
        <v>0</v>
      </c>
      <c r="K194" s="249">
        <f>E194*J194</f>
        <v>0</v>
      </c>
      <c r="O194" s="241">
        <v>2</v>
      </c>
      <c r="AA194" s="214">
        <v>1</v>
      </c>
      <c r="AB194" s="214">
        <v>0</v>
      </c>
      <c r="AC194" s="214">
        <v>0</v>
      </c>
      <c r="AZ194" s="214">
        <v>1</v>
      </c>
      <c r="BA194" s="214">
        <f>IF(AZ194=1,G194,0)</f>
        <v>30897.5128</v>
      </c>
      <c r="BB194" s="214">
        <f>IF(AZ194=2,G194,0)</f>
        <v>0</v>
      </c>
      <c r="BC194" s="214">
        <f>IF(AZ194=3,G194,0)</f>
        <v>0</v>
      </c>
      <c r="BD194" s="214">
        <f>IF(AZ194=4,G194,0)</f>
        <v>0</v>
      </c>
      <c r="BE194" s="214">
        <f>IF(AZ194=5,G194,0)</f>
        <v>0</v>
      </c>
      <c r="CA194" s="241">
        <v>1</v>
      </c>
      <c r="CB194" s="241">
        <v>0</v>
      </c>
    </row>
    <row r="195" spans="1:15" ht="12.75">
      <c r="A195" s="250"/>
      <c r="B195" s="253"/>
      <c r="C195" s="699" t="s">
        <v>1174</v>
      </c>
      <c r="D195" s="700"/>
      <c r="E195" s="254">
        <v>0</v>
      </c>
      <c r="F195" s="255"/>
      <c r="G195" s="256"/>
      <c r="H195" s="257"/>
      <c r="I195" s="251"/>
      <c r="J195" s="258"/>
      <c r="K195" s="251"/>
      <c r="M195" s="252" t="s">
        <v>1174</v>
      </c>
      <c r="O195" s="241"/>
    </row>
    <row r="196" spans="1:15" ht="12.75">
      <c r="A196" s="250"/>
      <c r="B196" s="253"/>
      <c r="C196" s="699" t="s">
        <v>1232</v>
      </c>
      <c r="D196" s="700"/>
      <c r="E196" s="254">
        <v>25.2</v>
      </c>
      <c r="F196" s="255"/>
      <c r="G196" s="256"/>
      <c r="H196" s="257"/>
      <c r="I196" s="251"/>
      <c r="J196" s="258"/>
      <c r="K196" s="251"/>
      <c r="M196" s="252" t="s">
        <v>1232</v>
      </c>
      <c r="O196" s="241"/>
    </row>
    <row r="197" spans="1:15" ht="12.75">
      <c r="A197" s="250"/>
      <c r="B197" s="253"/>
      <c r="C197" s="699" t="s">
        <v>1233</v>
      </c>
      <c r="D197" s="700"/>
      <c r="E197" s="254">
        <v>18</v>
      </c>
      <c r="F197" s="255"/>
      <c r="G197" s="256"/>
      <c r="H197" s="257"/>
      <c r="I197" s="251"/>
      <c r="J197" s="258"/>
      <c r="K197" s="251"/>
      <c r="M197" s="252" t="s">
        <v>1233</v>
      </c>
      <c r="O197" s="241"/>
    </row>
    <row r="198" spans="1:15" ht="12.75">
      <c r="A198" s="250"/>
      <c r="B198" s="253"/>
      <c r="C198" s="699" t="s">
        <v>1234</v>
      </c>
      <c r="D198" s="700"/>
      <c r="E198" s="254">
        <v>5.4</v>
      </c>
      <c r="F198" s="255"/>
      <c r="G198" s="256"/>
      <c r="H198" s="257"/>
      <c r="I198" s="251"/>
      <c r="J198" s="258"/>
      <c r="K198" s="251"/>
      <c r="M198" s="252" t="s">
        <v>1234</v>
      </c>
      <c r="O198" s="241"/>
    </row>
    <row r="199" spans="1:15" ht="12.75">
      <c r="A199" s="250"/>
      <c r="B199" s="253"/>
      <c r="C199" s="699" t="s">
        <v>1235</v>
      </c>
      <c r="D199" s="700"/>
      <c r="E199" s="254">
        <v>10.8</v>
      </c>
      <c r="F199" s="255"/>
      <c r="G199" s="256"/>
      <c r="H199" s="257"/>
      <c r="I199" s="251"/>
      <c r="J199" s="258"/>
      <c r="K199" s="251"/>
      <c r="M199" s="252" t="s">
        <v>1235</v>
      </c>
      <c r="O199" s="241"/>
    </row>
    <row r="200" spans="1:15" ht="12.75">
      <c r="A200" s="250"/>
      <c r="B200" s="253"/>
      <c r="C200" s="699" t="s">
        <v>1236</v>
      </c>
      <c r="D200" s="700"/>
      <c r="E200" s="254">
        <v>28.6</v>
      </c>
      <c r="F200" s="255"/>
      <c r="G200" s="256"/>
      <c r="H200" s="257"/>
      <c r="I200" s="251"/>
      <c r="J200" s="258"/>
      <c r="K200" s="251"/>
      <c r="M200" s="252" t="s">
        <v>1236</v>
      </c>
      <c r="O200" s="241"/>
    </row>
    <row r="201" spans="1:15" ht="12.75">
      <c r="A201" s="250"/>
      <c r="B201" s="253"/>
      <c r="C201" s="699" t="s">
        <v>1237</v>
      </c>
      <c r="D201" s="700"/>
      <c r="E201" s="254">
        <v>5.72</v>
      </c>
      <c r="F201" s="255"/>
      <c r="G201" s="256"/>
      <c r="H201" s="257"/>
      <c r="I201" s="251"/>
      <c r="J201" s="258"/>
      <c r="K201" s="251"/>
      <c r="M201" s="252" t="s">
        <v>1237</v>
      </c>
      <c r="O201" s="241"/>
    </row>
    <row r="202" spans="1:15" ht="12.75">
      <c r="A202" s="250"/>
      <c r="B202" s="253"/>
      <c r="C202" s="699" t="s">
        <v>1238</v>
      </c>
      <c r="D202" s="700"/>
      <c r="E202" s="254">
        <v>7.035</v>
      </c>
      <c r="F202" s="255"/>
      <c r="G202" s="256"/>
      <c r="H202" s="257"/>
      <c r="I202" s="251"/>
      <c r="J202" s="258"/>
      <c r="K202" s="251"/>
      <c r="M202" s="252" t="s">
        <v>1238</v>
      </c>
      <c r="O202" s="241"/>
    </row>
    <row r="203" spans="1:15" ht="12.75">
      <c r="A203" s="250"/>
      <c r="B203" s="253"/>
      <c r="C203" s="699" t="s">
        <v>1239</v>
      </c>
      <c r="D203" s="700"/>
      <c r="E203" s="254">
        <v>2.345</v>
      </c>
      <c r="F203" s="255"/>
      <c r="G203" s="256"/>
      <c r="H203" s="257"/>
      <c r="I203" s="251"/>
      <c r="J203" s="258"/>
      <c r="K203" s="251"/>
      <c r="M203" s="252" t="s">
        <v>1239</v>
      </c>
      <c r="O203" s="241"/>
    </row>
    <row r="204" spans="1:15" ht="12.75">
      <c r="A204" s="250"/>
      <c r="B204" s="253"/>
      <c r="C204" s="699" t="s">
        <v>1240</v>
      </c>
      <c r="D204" s="700"/>
      <c r="E204" s="254">
        <v>28.6</v>
      </c>
      <c r="F204" s="255"/>
      <c r="G204" s="256"/>
      <c r="H204" s="257"/>
      <c r="I204" s="251"/>
      <c r="J204" s="258"/>
      <c r="K204" s="251"/>
      <c r="M204" s="252" t="s">
        <v>1240</v>
      </c>
      <c r="O204" s="241"/>
    </row>
    <row r="205" spans="1:15" ht="12.75">
      <c r="A205" s="250"/>
      <c r="B205" s="253"/>
      <c r="C205" s="699" t="s">
        <v>1241</v>
      </c>
      <c r="D205" s="700"/>
      <c r="E205" s="254">
        <v>5.72</v>
      </c>
      <c r="F205" s="255"/>
      <c r="G205" s="256"/>
      <c r="H205" s="257"/>
      <c r="I205" s="251"/>
      <c r="J205" s="258"/>
      <c r="K205" s="251"/>
      <c r="M205" s="252" t="s">
        <v>1241</v>
      </c>
      <c r="O205" s="241"/>
    </row>
    <row r="206" spans="1:15" ht="12.75">
      <c r="A206" s="250"/>
      <c r="B206" s="253"/>
      <c r="C206" s="701" t="s">
        <v>113</v>
      </c>
      <c r="D206" s="700"/>
      <c r="E206" s="279">
        <v>137.42</v>
      </c>
      <c r="F206" s="255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9" t="s">
        <v>1242</v>
      </c>
      <c r="D207" s="700"/>
      <c r="E207" s="254">
        <v>0</v>
      </c>
      <c r="F207" s="255"/>
      <c r="G207" s="256"/>
      <c r="H207" s="257"/>
      <c r="I207" s="251"/>
      <c r="J207" s="258"/>
      <c r="K207" s="251"/>
      <c r="M207" s="252" t="s">
        <v>1242</v>
      </c>
      <c r="O207" s="241"/>
    </row>
    <row r="208" spans="1:15" ht="12.75">
      <c r="A208" s="250"/>
      <c r="B208" s="253"/>
      <c r="C208" s="699" t="s">
        <v>1243</v>
      </c>
      <c r="D208" s="700"/>
      <c r="E208" s="254">
        <v>-98.9424</v>
      </c>
      <c r="F208" s="255"/>
      <c r="G208" s="256"/>
      <c r="H208" s="257"/>
      <c r="I208" s="251"/>
      <c r="J208" s="258"/>
      <c r="K208" s="251"/>
      <c r="M208" s="252" t="s">
        <v>1243</v>
      </c>
      <c r="O208" s="241"/>
    </row>
    <row r="209" spans="1:80" ht="22.5">
      <c r="A209" s="242">
        <v>35</v>
      </c>
      <c r="B209" s="243" t="s">
        <v>1244</v>
      </c>
      <c r="C209" s="244" t="s">
        <v>1245</v>
      </c>
      <c r="D209" s="245" t="s">
        <v>106</v>
      </c>
      <c r="E209" s="246">
        <v>86.6925</v>
      </c>
      <c r="F209" s="246">
        <v>1064</v>
      </c>
      <c r="G209" s="247">
        <f>E209*F209</f>
        <v>92240.81999999999</v>
      </c>
      <c r="H209" s="248">
        <v>0.01329</v>
      </c>
      <c r="I209" s="249">
        <f>E209*H209</f>
        <v>1.152143325</v>
      </c>
      <c r="J209" s="248">
        <v>0</v>
      </c>
      <c r="K209" s="249">
        <f>E209*J209</f>
        <v>0</v>
      </c>
      <c r="O209" s="241">
        <v>2</v>
      </c>
      <c r="AA209" s="214">
        <v>1</v>
      </c>
      <c r="AB209" s="214">
        <v>1</v>
      </c>
      <c r="AC209" s="214">
        <v>1</v>
      </c>
      <c r="AZ209" s="214">
        <v>1</v>
      </c>
      <c r="BA209" s="214">
        <f>IF(AZ209=1,G209,0)</f>
        <v>92240.81999999999</v>
      </c>
      <c r="BB209" s="214">
        <f>IF(AZ209=2,G209,0)</f>
        <v>0</v>
      </c>
      <c r="BC209" s="214">
        <f>IF(AZ209=3,G209,0)</f>
        <v>0</v>
      </c>
      <c r="BD209" s="214">
        <f>IF(AZ209=4,G209,0)</f>
        <v>0</v>
      </c>
      <c r="BE209" s="214">
        <f>IF(AZ209=5,G209,0)</f>
        <v>0</v>
      </c>
      <c r="CA209" s="241">
        <v>1</v>
      </c>
      <c r="CB209" s="241">
        <v>1</v>
      </c>
    </row>
    <row r="210" spans="1:15" ht="22.5">
      <c r="A210" s="250"/>
      <c r="B210" s="253"/>
      <c r="C210" s="699" t="s">
        <v>328</v>
      </c>
      <c r="D210" s="700"/>
      <c r="E210" s="254">
        <v>0</v>
      </c>
      <c r="F210" s="255"/>
      <c r="G210" s="256"/>
      <c r="H210" s="257"/>
      <c r="I210" s="251"/>
      <c r="J210" s="258"/>
      <c r="K210" s="251"/>
      <c r="M210" s="252" t="s">
        <v>328</v>
      </c>
      <c r="O210" s="241"/>
    </row>
    <row r="211" spans="1:15" ht="12.75">
      <c r="A211" s="250"/>
      <c r="B211" s="253"/>
      <c r="C211" s="699" t="s">
        <v>329</v>
      </c>
      <c r="D211" s="700"/>
      <c r="E211" s="254">
        <v>0</v>
      </c>
      <c r="F211" s="255"/>
      <c r="G211" s="256"/>
      <c r="H211" s="257"/>
      <c r="I211" s="251"/>
      <c r="J211" s="258"/>
      <c r="K211" s="251"/>
      <c r="M211" s="252" t="s">
        <v>329</v>
      </c>
      <c r="O211" s="241"/>
    </row>
    <row r="212" spans="1:15" ht="12.75">
      <c r="A212" s="250"/>
      <c r="B212" s="253"/>
      <c r="C212" s="699" t="s">
        <v>330</v>
      </c>
      <c r="D212" s="700"/>
      <c r="E212" s="254">
        <v>0</v>
      </c>
      <c r="F212" s="255"/>
      <c r="G212" s="256"/>
      <c r="H212" s="257"/>
      <c r="I212" s="251"/>
      <c r="J212" s="258"/>
      <c r="K212" s="251"/>
      <c r="M212" s="252" t="s">
        <v>330</v>
      </c>
      <c r="O212" s="241"/>
    </row>
    <row r="213" spans="1:15" ht="12.75">
      <c r="A213" s="250"/>
      <c r="B213" s="253"/>
      <c r="C213" s="699" t="s">
        <v>331</v>
      </c>
      <c r="D213" s="700"/>
      <c r="E213" s="254">
        <v>0</v>
      </c>
      <c r="F213" s="255"/>
      <c r="G213" s="256"/>
      <c r="H213" s="257"/>
      <c r="I213" s="251"/>
      <c r="J213" s="258"/>
      <c r="K213" s="251"/>
      <c r="M213" s="252" t="s">
        <v>331</v>
      </c>
      <c r="O213" s="241"/>
    </row>
    <row r="214" spans="1:15" ht="22.5">
      <c r="A214" s="250"/>
      <c r="B214" s="253"/>
      <c r="C214" s="699" t="s">
        <v>1246</v>
      </c>
      <c r="D214" s="700"/>
      <c r="E214" s="254">
        <v>0</v>
      </c>
      <c r="F214" s="255"/>
      <c r="G214" s="256"/>
      <c r="H214" s="257"/>
      <c r="I214" s="251"/>
      <c r="J214" s="258"/>
      <c r="K214" s="251"/>
      <c r="M214" s="252" t="s">
        <v>1246</v>
      </c>
      <c r="O214" s="241"/>
    </row>
    <row r="215" spans="1:15" ht="12.75">
      <c r="A215" s="250"/>
      <c r="B215" s="253"/>
      <c r="C215" s="699" t="s">
        <v>333</v>
      </c>
      <c r="D215" s="700"/>
      <c r="E215" s="254">
        <v>0</v>
      </c>
      <c r="F215" s="255"/>
      <c r="G215" s="256"/>
      <c r="H215" s="257"/>
      <c r="I215" s="251"/>
      <c r="J215" s="258"/>
      <c r="K215" s="251"/>
      <c r="M215" s="252" t="s">
        <v>333</v>
      </c>
      <c r="O215" s="241"/>
    </row>
    <row r="216" spans="1:15" ht="12.75">
      <c r="A216" s="250"/>
      <c r="B216" s="253"/>
      <c r="C216" s="699" t="s">
        <v>334</v>
      </c>
      <c r="D216" s="700"/>
      <c r="E216" s="254">
        <v>0</v>
      </c>
      <c r="F216" s="255"/>
      <c r="G216" s="256"/>
      <c r="H216" s="257"/>
      <c r="I216" s="251"/>
      <c r="J216" s="258"/>
      <c r="K216" s="251"/>
      <c r="M216" s="252" t="s">
        <v>334</v>
      </c>
      <c r="O216" s="241"/>
    </row>
    <row r="217" spans="1:15" ht="12.75">
      <c r="A217" s="250"/>
      <c r="B217" s="253"/>
      <c r="C217" s="699" t="s">
        <v>335</v>
      </c>
      <c r="D217" s="700"/>
      <c r="E217" s="254">
        <v>0</v>
      </c>
      <c r="F217" s="255"/>
      <c r="G217" s="256"/>
      <c r="H217" s="257"/>
      <c r="I217" s="251"/>
      <c r="J217" s="258"/>
      <c r="K217" s="251"/>
      <c r="M217" s="252" t="s">
        <v>335</v>
      </c>
      <c r="O217" s="241"/>
    </row>
    <row r="218" spans="1:15" ht="12.75">
      <c r="A218" s="250"/>
      <c r="B218" s="253"/>
      <c r="C218" s="699" t="s">
        <v>123</v>
      </c>
      <c r="D218" s="700"/>
      <c r="E218" s="254">
        <v>0</v>
      </c>
      <c r="F218" s="255"/>
      <c r="G218" s="256"/>
      <c r="H218" s="257"/>
      <c r="I218" s="251"/>
      <c r="J218" s="258"/>
      <c r="K218" s="251"/>
      <c r="M218" s="252" t="s">
        <v>123</v>
      </c>
      <c r="O218" s="241"/>
    </row>
    <row r="219" spans="1:15" ht="12.75">
      <c r="A219" s="250"/>
      <c r="B219" s="253"/>
      <c r="C219" s="699" t="s">
        <v>1247</v>
      </c>
      <c r="D219" s="700"/>
      <c r="E219" s="254">
        <v>22.005</v>
      </c>
      <c r="F219" s="255"/>
      <c r="G219" s="256"/>
      <c r="H219" s="257"/>
      <c r="I219" s="251"/>
      <c r="J219" s="258"/>
      <c r="K219" s="251"/>
      <c r="M219" s="252" t="s">
        <v>1247</v>
      </c>
      <c r="O219" s="241"/>
    </row>
    <row r="220" spans="1:15" ht="12.75">
      <c r="A220" s="250"/>
      <c r="B220" s="253"/>
      <c r="C220" s="699" t="s">
        <v>1248</v>
      </c>
      <c r="D220" s="700"/>
      <c r="E220" s="254">
        <v>33.0075</v>
      </c>
      <c r="F220" s="255"/>
      <c r="G220" s="256"/>
      <c r="H220" s="257"/>
      <c r="I220" s="251"/>
      <c r="J220" s="258"/>
      <c r="K220" s="251"/>
      <c r="M220" s="252" t="s">
        <v>1248</v>
      </c>
      <c r="O220" s="241"/>
    </row>
    <row r="221" spans="1:15" ht="12.75">
      <c r="A221" s="250"/>
      <c r="B221" s="253"/>
      <c r="C221" s="699" t="s">
        <v>1249</v>
      </c>
      <c r="D221" s="700"/>
      <c r="E221" s="254">
        <v>31.68</v>
      </c>
      <c r="F221" s="255"/>
      <c r="G221" s="256"/>
      <c r="H221" s="257"/>
      <c r="I221" s="251"/>
      <c r="J221" s="258"/>
      <c r="K221" s="251"/>
      <c r="M221" s="252" t="s">
        <v>1249</v>
      </c>
      <c r="O221" s="241"/>
    </row>
    <row r="222" spans="1:80" ht="22.5">
      <c r="A222" s="242">
        <v>36</v>
      </c>
      <c r="B222" s="243" t="s">
        <v>1250</v>
      </c>
      <c r="C222" s="244" t="s">
        <v>1251</v>
      </c>
      <c r="D222" s="245" t="s">
        <v>106</v>
      </c>
      <c r="E222" s="246">
        <v>204.2625</v>
      </c>
      <c r="F222" s="246">
        <v>1264</v>
      </c>
      <c r="G222" s="247">
        <f>E222*F222</f>
        <v>258187.8</v>
      </c>
      <c r="H222" s="248">
        <v>0.01329</v>
      </c>
      <c r="I222" s="249">
        <f>E222*H222</f>
        <v>2.7146486249999997</v>
      </c>
      <c r="J222" s="248">
        <v>0</v>
      </c>
      <c r="K222" s="249">
        <f>E222*J222</f>
        <v>0</v>
      </c>
      <c r="O222" s="241">
        <v>2</v>
      </c>
      <c r="AA222" s="214">
        <v>1</v>
      </c>
      <c r="AB222" s="214">
        <v>1</v>
      </c>
      <c r="AC222" s="214">
        <v>1</v>
      </c>
      <c r="AZ222" s="214">
        <v>1</v>
      </c>
      <c r="BA222" s="214">
        <f>IF(AZ222=1,G222,0)</f>
        <v>258187.8</v>
      </c>
      <c r="BB222" s="214">
        <f>IF(AZ222=2,G222,0)</f>
        <v>0</v>
      </c>
      <c r="BC222" s="214">
        <f>IF(AZ222=3,G222,0)</f>
        <v>0</v>
      </c>
      <c r="BD222" s="214">
        <f>IF(AZ222=4,G222,0)</f>
        <v>0</v>
      </c>
      <c r="BE222" s="214">
        <f>IF(AZ222=5,G222,0)</f>
        <v>0</v>
      </c>
      <c r="CA222" s="241">
        <v>1</v>
      </c>
      <c r="CB222" s="241">
        <v>1</v>
      </c>
    </row>
    <row r="223" spans="1:15" ht="22.5">
      <c r="A223" s="250"/>
      <c r="B223" s="253"/>
      <c r="C223" s="699" t="s">
        <v>328</v>
      </c>
      <c r="D223" s="700"/>
      <c r="E223" s="254">
        <v>0</v>
      </c>
      <c r="F223" s="255"/>
      <c r="G223" s="256"/>
      <c r="H223" s="257"/>
      <c r="I223" s="251"/>
      <c r="J223" s="258"/>
      <c r="K223" s="251"/>
      <c r="M223" s="252" t="s">
        <v>328</v>
      </c>
      <c r="O223" s="241"/>
    </row>
    <row r="224" spans="1:15" ht="12.75">
      <c r="A224" s="250"/>
      <c r="B224" s="253"/>
      <c r="C224" s="699" t="s">
        <v>329</v>
      </c>
      <c r="D224" s="700"/>
      <c r="E224" s="254">
        <v>0</v>
      </c>
      <c r="F224" s="255"/>
      <c r="G224" s="256"/>
      <c r="H224" s="257"/>
      <c r="I224" s="251"/>
      <c r="J224" s="258"/>
      <c r="K224" s="251"/>
      <c r="M224" s="252" t="s">
        <v>329</v>
      </c>
      <c r="O224" s="241"/>
    </row>
    <row r="225" spans="1:15" ht="12.75">
      <c r="A225" s="250"/>
      <c r="B225" s="253"/>
      <c r="C225" s="699" t="s">
        <v>330</v>
      </c>
      <c r="D225" s="700"/>
      <c r="E225" s="254">
        <v>0</v>
      </c>
      <c r="F225" s="255"/>
      <c r="G225" s="256"/>
      <c r="H225" s="257"/>
      <c r="I225" s="251"/>
      <c r="J225" s="258"/>
      <c r="K225" s="251"/>
      <c r="M225" s="252" t="s">
        <v>330</v>
      </c>
      <c r="O225" s="241"/>
    </row>
    <row r="226" spans="1:15" ht="12.75">
      <c r="A226" s="250"/>
      <c r="B226" s="253"/>
      <c r="C226" s="699" t="s">
        <v>331</v>
      </c>
      <c r="D226" s="700"/>
      <c r="E226" s="254">
        <v>0</v>
      </c>
      <c r="F226" s="255"/>
      <c r="G226" s="256"/>
      <c r="H226" s="257"/>
      <c r="I226" s="251"/>
      <c r="J226" s="258"/>
      <c r="K226" s="251"/>
      <c r="M226" s="252" t="s">
        <v>331</v>
      </c>
      <c r="O226" s="241"/>
    </row>
    <row r="227" spans="1:15" ht="22.5">
      <c r="A227" s="250"/>
      <c r="B227" s="253"/>
      <c r="C227" s="699" t="s">
        <v>1252</v>
      </c>
      <c r="D227" s="700"/>
      <c r="E227" s="254">
        <v>0</v>
      </c>
      <c r="F227" s="255"/>
      <c r="G227" s="256"/>
      <c r="H227" s="257"/>
      <c r="I227" s="251"/>
      <c r="J227" s="258"/>
      <c r="K227" s="251"/>
      <c r="M227" s="252" t="s">
        <v>1252</v>
      </c>
      <c r="O227" s="241"/>
    </row>
    <row r="228" spans="1:15" ht="12.75">
      <c r="A228" s="250"/>
      <c r="B228" s="253"/>
      <c r="C228" s="699" t="s">
        <v>333</v>
      </c>
      <c r="D228" s="700"/>
      <c r="E228" s="254">
        <v>0</v>
      </c>
      <c r="F228" s="255"/>
      <c r="G228" s="256"/>
      <c r="H228" s="257"/>
      <c r="I228" s="251"/>
      <c r="J228" s="258"/>
      <c r="K228" s="251"/>
      <c r="M228" s="252" t="s">
        <v>333</v>
      </c>
      <c r="O228" s="241"/>
    </row>
    <row r="229" spans="1:15" ht="12.75">
      <c r="A229" s="250"/>
      <c r="B229" s="253"/>
      <c r="C229" s="699" t="s">
        <v>334</v>
      </c>
      <c r="D229" s="700"/>
      <c r="E229" s="254">
        <v>0</v>
      </c>
      <c r="F229" s="255"/>
      <c r="G229" s="256"/>
      <c r="H229" s="257"/>
      <c r="I229" s="251"/>
      <c r="J229" s="258"/>
      <c r="K229" s="251"/>
      <c r="M229" s="252" t="s">
        <v>334</v>
      </c>
      <c r="O229" s="241"/>
    </row>
    <row r="230" spans="1:15" ht="12.75">
      <c r="A230" s="250"/>
      <c r="B230" s="253"/>
      <c r="C230" s="699" t="s">
        <v>335</v>
      </c>
      <c r="D230" s="700"/>
      <c r="E230" s="254">
        <v>0</v>
      </c>
      <c r="F230" s="255"/>
      <c r="G230" s="256"/>
      <c r="H230" s="257"/>
      <c r="I230" s="251"/>
      <c r="J230" s="258"/>
      <c r="K230" s="251"/>
      <c r="M230" s="252" t="s">
        <v>335</v>
      </c>
      <c r="O230" s="241"/>
    </row>
    <row r="231" spans="1:15" ht="12.75">
      <c r="A231" s="250"/>
      <c r="B231" s="253"/>
      <c r="C231" s="699" t="s">
        <v>123</v>
      </c>
      <c r="D231" s="700"/>
      <c r="E231" s="254">
        <v>0</v>
      </c>
      <c r="F231" s="255"/>
      <c r="G231" s="256"/>
      <c r="H231" s="257"/>
      <c r="I231" s="251"/>
      <c r="J231" s="258"/>
      <c r="K231" s="251"/>
      <c r="M231" s="252" t="s">
        <v>123</v>
      </c>
      <c r="O231" s="241"/>
    </row>
    <row r="232" spans="1:15" ht="12.75">
      <c r="A232" s="250"/>
      <c r="B232" s="253"/>
      <c r="C232" s="699" t="s">
        <v>1253</v>
      </c>
      <c r="D232" s="700"/>
      <c r="E232" s="254">
        <v>111</v>
      </c>
      <c r="F232" s="255"/>
      <c r="G232" s="256"/>
      <c r="H232" s="257"/>
      <c r="I232" s="251"/>
      <c r="J232" s="258"/>
      <c r="K232" s="251"/>
      <c r="M232" s="252" t="s">
        <v>1253</v>
      </c>
      <c r="O232" s="241"/>
    </row>
    <row r="233" spans="1:15" ht="12.75">
      <c r="A233" s="250"/>
      <c r="B233" s="253"/>
      <c r="C233" s="699" t="s">
        <v>1254</v>
      </c>
      <c r="D233" s="700"/>
      <c r="E233" s="254">
        <v>55.0125</v>
      </c>
      <c r="F233" s="255"/>
      <c r="G233" s="256"/>
      <c r="H233" s="257"/>
      <c r="I233" s="251"/>
      <c r="J233" s="258"/>
      <c r="K233" s="251"/>
      <c r="M233" s="252" t="s">
        <v>1254</v>
      </c>
      <c r="O233" s="241"/>
    </row>
    <row r="234" spans="1:15" ht="12.75">
      <c r="A234" s="250"/>
      <c r="B234" s="253"/>
      <c r="C234" s="699" t="s">
        <v>1255</v>
      </c>
      <c r="D234" s="700"/>
      <c r="E234" s="254">
        <v>11.1</v>
      </c>
      <c r="F234" s="255"/>
      <c r="G234" s="256"/>
      <c r="H234" s="257"/>
      <c r="I234" s="251"/>
      <c r="J234" s="258"/>
      <c r="K234" s="251"/>
      <c r="M234" s="252" t="s">
        <v>1255</v>
      </c>
      <c r="O234" s="241"/>
    </row>
    <row r="235" spans="1:15" ht="12.75">
      <c r="A235" s="250"/>
      <c r="B235" s="253"/>
      <c r="C235" s="699" t="s">
        <v>1256</v>
      </c>
      <c r="D235" s="700"/>
      <c r="E235" s="254">
        <v>27.15</v>
      </c>
      <c r="F235" s="255"/>
      <c r="G235" s="256"/>
      <c r="H235" s="257"/>
      <c r="I235" s="251"/>
      <c r="J235" s="258"/>
      <c r="K235" s="251"/>
      <c r="M235" s="252" t="s">
        <v>1256</v>
      </c>
      <c r="O235" s="241"/>
    </row>
    <row r="236" spans="1:80" ht="12.75">
      <c r="A236" s="242">
        <v>37</v>
      </c>
      <c r="B236" s="243" t="s">
        <v>1257</v>
      </c>
      <c r="C236" s="244" t="s">
        <v>1258</v>
      </c>
      <c r="D236" s="245" t="s">
        <v>106</v>
      </c>
      <c r="E236" s="246">
        <v>54.45</v>
      </c>
      <c r="F236" s="246">
        <v>973</v>
      </c>
      <c r="G236" s="247">
        <f>E236*F236</f>
        <v>52979.850000000006</v>
      </c>
      <c r="H236" s="248">
        <v>0.02304</v>
      </c>
      <c r="I236" s="249">
        <f>E236*H236</f>
        <v>1.254528</v>
      </c>
      <c r="J236" s="248">
        <v>0</v>
      </c>
      <c r="K236" s="249">
        <f>E236*J236</f>
        <v>0</v>
      </c>
      <c r="O236" s="241">
        <v>2</v>
      </c>
      <c r="AA236" s="214">
        <v>1</v>
      </c>
      <c r="AB236" s="214">
        <v>1</v>
      </c>
      <c r="AC236" s="214">
        <v>1</v>
      </c>
      <c r="AZ236" s="214">
        <v>1</v>
      </c>
      <c r="BA236" s="214">
        <f>IF(AZ236=1,G236,0)</f>
        <v>52979.850000000006</v>
      </c>
      <c r="BB236" s="214">
        <f>IF(AZ236=2,G236,0)</f>
        <v>0</v>
      </c>
      <c r="BC236" s="214">
        <f>IF(AZ236=3,G236,0)</f>
        <v>0</v>
      </c>
      <c r="BD236" s="214">
        <f>IF(AZ236=4,G236,0)</f>
        <v>0</v>
      </c>
      <c r="BE236" s="214">
        <f>IF(AZ236=5,G236,0)</f>
        <v>0</v>
      </c>
      <c r="CA236" s="241">
        <v>1</v>
      </c>
      <c r="CB236" s="241">
        <v>1</v>
      </c>
    </row>
    <row r="237" spans="1:15" ht="22.5">
      <c r="A237" s="250"/>
      <c r="B237" s="253"/>
      <c r="C237" s="699" t="s">
        <v>328</v>
      </c>
      <c r="D237" s="700"/>
      <c r="E237" s="254">
        <v>0</v>
      </c>
      <c r="F237" s="255"/>
      <c r="G237" s="256"/>
      <c r="H237" s="257"/>
      <c r="I237" s="251"/>
      <c r="J237" s="258"/>
      <c r="K237" s="251"/>
      <c r="M237" s="252" t="s">
        <v>328</v>
      </c>
      <c r="O237" s="241"/>
    </row>
    <row r="238" spans="1:15" ht="12.75">
      <c r="A238" s="250"/>
      <c r="B238" s="253"/>
      <c r="C238" s="699" t="s">
        <v>329</v>
      </c>
      <c r="D238" s="700"/>
      <c r="E238" s="254">
        <v>0</v>
      </c>
      <c r="F238" s="255"/>
      <c r="G238" s="256"/>
      <c r="H238" s="257"/>
      <c r="I238" s="251"/>
      <c r="J238" s="258"/>
      <c r="K238" s="251"/>
      <c r="M238" s="252" t="s">
        <v>329</v>
      </c>
      <c r="O238" s="241"/>
    </row>
    <row r="239" spans="1:15" ht="12.75">
      <c r="A239" s="250"/>
      <c r="B239" s="253"/>
      <c r="C239" s="699" t="s">
        <v>330</v>
      </c>
      <c r="D239" s="700"/>
      <c r="E239" s="254">
        <v>0</v>
      </c>
      <c r="F239" s="255"/>
      <c r="G239" s="256"/>
      <c r="H239" s="257"/>
      <c r="I239" s="251"/>
      <c r="J239" s="258"/>
      <c r="K239" s="251"/>
      <c r="M239" s="252" t="s">
        <v>330</v>
      </c>
      <c r="O239" s="241"/>
    </row>
    <row r="240" spans="1:15" ht="12.75">
      <c r="A240" s="250"/>
      <c r="B240" s="253"/>
      <c r="C240" s="699" t="s">
        <v>331</v>
      </c>
      <c r="D240" s="700"/>
      <c r="E240" s="254">
        <v>0</v>
      </c>
      <c r="F240" s="255"/>
      <c r="G240" s="256"/>
      <c r="H240" s="257"/>
      <c r="I240" s="251"/>
      <c r="J240" s="258"/>
      <c r="K240" s="251"/>
      <c r="M240" s="252" t="s">
        <v>331</v>
      </c>
      <c r="O240" s="241"/>
    </row>
    <row r="241" spans="1:15" ht="22.5">
      <c r="A241" s="250"/>
      <c r="B241" s="253"/>
      <c r="C241" s="699" t="s">
        <v>1259</v>
      </c>
      <c r="D241" s="700"/>
      <c r="E241" s="254">
        <v>0</v>
      </c>
      <c r="F241" s="255"/>
      <c r="G241" s="256"/>
      <c r="H241" s="257"/>
      <c r="I241" s="251"/>
      <c r="J241" s="258"/>
      <c r="K241" s="251"/>
      <c r="M241" s="252" t="s">
        <v>1259</v>
      </c>
      <c r="O241" s="241"/>
    </row>
    <row r="242" spans="1:15" ht="12.75">
      <c r="A242" s="250"/>
      <c r="B242" s="253"/>
      <c r="C242" s="699" t="s">
        <v>333</v>
      </c>
      <c r="D242" s="700"/>
      <c r="E242" s="254">
        <v>0</v>
      </c>
      <c r="F242" s="255"/>
      <c r="G242" s="256"/>
      <c r="H242" s="257"/>
      <c r="I242" s="251"/>
      <c r="J242" s="258"/>
      <c r="K242" s="251"/>
      <c r="M242" s="252" t="s">
        <v>333</v>
      </c>
      <c r="O242" s="241"/>
    </row>
    <row r="243" spans="1:15" ht="12.75">
      <c r="A243" s="250"/>
      <c r="B243" s="253"/>
      <c r="C243" s="699" t="s">
        <v>334</v>
      </c>
      <c r="D243" s="700"/>
      <c r="E243" s="254">
        <v>0</v>
      </c>
      <c r="F243" s="255"/>
      <c r="G243" s="256"/>
      <c r="H243" s="257"/>
      <c r="I243" s="251"/>
      <c r="J243" s="258"/>
      <c r="K243" s="251"/>
      <c r="M243" s="252" t="s">
        <v>334</v>
      </c>
      <c r="O243" s="241"/>
    </row>
    <row r="244" spans="1:15" ht="12.75">
      <c r="A244" s="250"/>
      <c r="B244" s="253"/>
      <c r="C244" s="699" t="s">
        <v>335</v>
      </c>
      <c r="D244" s="700"/>
      <c r="E244" s="254">
        <v>0</v>
      </c>
      <c r="F244" s="255"/>
      <c r="G244" s="256"/>
      <c r="H244" s="257"/>
      <c r="I244" s="251"/>
      <c r="J244" s="258"/>
      <c r="K244" s="251"/>
      <c r="M244" s="252" t="s">
        <v>335</v>
      </c>
      <c r="O244" s="241"/>
    </row>
    <row r="245" spans="1:15" ht="12.75">
      <c r="A245" s="250"/>
      <c r="B245" s="253"/>
      <c r="C245" s="699" t="s">
        <v>123</v>
      </c>
      <c r="D245" s="700"/>
      <c r="E245" s="254">
        <v>0</v>
      </c>
      <c r="F245" s="255"/>
      <c r="G245" s="256"/>
      <c r="H245" s="257"/>
      <c r="I245" s="251"/>
      <c r="J245" s="258"/>
      <c r="K245" s="251"/>
      <c r="M245" s="252" t="s">
        <v>123</v>
      </c>
      <c r="O245" s="241"/>
    </row>
    <row r="246" spans="1:15" ht="12.75">
      <c r="A246" s="250"/>
      <c r="B246" s="253"/>
      <c r="C246" s="699" t="s">
        <v>1260</v>
      </c>
      <c r="D246" s="700"/>
      <c r="E246" s="254">
        <v>7.92</v>
      </c>
      <c r="F246" s="255"/>
      <c r="G246" s="256"/>
      <c r="H246" s="257"/>
      <c r="I246" s="251"/>
      <c r="J246" s="258"/>
      <c r="K246" s="251"/>
      <c r="M246" s="252" t="s">
        <v>1260</v>
      </c>
      <c r="O246" s="241"/>
    </row>
    <row r="247" spans="1:15" ht="12.75">
      <c r="A247" s="250"/>
      <c r="B247" s="253"/>
      <c r="C247" s="699" t="s">
        <v>1261</v>
      </c>
      <c r="D247" s="700"/>
      <c r="E247" s="254">
        <v>46.53</v>
      </c>
      <c r="F247" s="255"/>
      <c r="G247" s="256"/>
      <c r="H247" s="257"/>
      <c r="I247" s="251"/>
      <c r="J247" s="258"/>
      <c r="K247" s="251"/>
      <c r="M247" s="252" t="s">
        <v>1261</v>
      </c>
      <c r="O247" s="241"/>
    </row>
    <row r="248" spans="1:80" ht="22.5">
      <c r="A248" s="242">
        <v>38</v>
      </c>
      <c r="B248" s="243" t="s">
        <v>1262</v>
      </c>
      <c r="C248" s="244" t="s">
        <v>1263</v>
      </c>
      <c r="D248" s="245" t="s">
        <v>106</v>
      </c>
      <c r="E248" s="246">
        <v>11.2</v>
      </c>
      <c r="F248" s="246">
        <v>1282</v>
      </c>
      <c r="G248" s="247">
        <f>E248*F248</f>
        <v>14358.4</v>
      </c>
      <c r="H248" s="248">
        <v>0.02916</v>
      </c>
      <c r="I248" s="249">
        <f>E248*H248</f>
        <v>0.32659199999999994</v>
      </c>
      <c r="J248" s="248">
        <v>0</v>
      </c>
      <c r="K248" s="249">
        <f>E248*J248</f>
        <v>0</v>
      </c>
      <c r="O248" s="241">
        <v>2</v>
      </c>
      <c r="AA248" s="214">
        <v>1</v>
      </c>
      <c r="AB248" s="214">
        <v>1</v>
      </c>
      <c r="AC248" s="214">
        <v>1</v>
      </c>
      <c r="AZ248" s="214">
        <v>1</v>
      </c>
      <c r="BA248" s="214">
        <f>IF(AZ248=1,G248,0)</f>
        <v>14358.4</v>
      </c>
      <c r="BB248" s="214">
        <f>IF(AZ248=2,G248,0)</f>
        <v>0</v>
      </c>
      <c r="BC248" s="214">
        <f>IF(AZ248=3,G248,0)</f>
        <v>0</v>
      </c>
      <c r="BD248" s="214">
        <f>IF(AZ248=4,G248,0)</f>
        <v>0</v>
      </c>
      <c r="BE248" s="214">
        <f>IF(AZ248=5,G248,0)</f>
        <v>0</v>
      </c>
      <c r="CA248" s="241">
        <v>1</v>
      </c>
      <c r="CB248" s="241">
        <v>1</v>
      </c>
    </row>
    <row r="249" spans="1:15" ht="22.5">
      <c r="A249" s="250"/>
      <c r="B249" s="253"/>
      <c r="C249" s="699" t="s">
        <v>328</v>
      </c>
      <c r="D249" s="700"/>
      <c r="E249" s="254">
        <v>0</v>
      </c>
      <c r="F249" s="255"/>
      <c r="G249" s="256"/>
      <c r="H249" s="257"/>
      <c r="I249" s="251"/>
      <c r="J249" s="258"/>
      <c r="K249" s="251"/>
      <c r="M249" s="252" t="s">
        <v>328</v>
      </c>
      <c r="O249" s="241"/>
    </row>
    <row r="250" spans="1:15" ht="12.75">
      <c r="A250" s="250"/>
      <c r="B250" s="253"/>
      <c r="C250" s="699" t="s">
        <v>329</v>
      </c>
      <c r="D250" s="700"/>
      <c r="E250" s="254">
        <v>0</v>
      </c>
      <c r="F250" s="255"/>
      <c r="G250" s="256"/>
      <c r="H250" s="257"/>
      <c r="I250" s="251"/>
      <c r="J250" s="258"/>
      <c r="K250" s="251"/>
      <c r="M250" s="252" t="s">
        <v>329</v>
      </c>
      <c r="O250" s="241"/>
    </row>
    <row r="251" spans="1:15" ht="12.75">
      <c r="A251" s="250"/>
      <c r="B251" s="253"/>
      <c r="C251" s="699" t="s">
        <v>330</v>
      </c>
      <c r="D251" s="700"/>
      <c r="E251" s="254">
        <v>0</v>
      </c>
      <c r="F251" s="255"/>
      <c r="G251" s="256"/>
      <c r="H251" s="257"/>
      <c r="I251" s="251"/>
      <c r="J251" s="258"/>
      <c r="K251" s="251"/>
      <c r="M251" s="252" t="s">
        <v>330</v>
      </c>
      <c r="O251" s="241"/>
    </row>
    <row r="252" spans="1:15" ht="12.75">
      <c r="A252" s="250"/>
      <c r="B252" s="253"/>
      <c r="C252" s="699" t="s">
        <v>331</v>
      </c>
      <c r="D252" s="700"/>
      <c r="E252" s="254">
        <v>0</v>
      </c>
      <c r="F252" s="255"/>
      <c r="G252" s="256"/>
      <c r="H252" s="257"/>
      <c r="I252" s="251"/>
      <c r="J252" s="258"/>
      <c r="K252" s="251"/>
      <c r="M252" s="252" t="s">
        <v>331</v>
      </c>
      <c r="O252" s="241"/>
    </row>
    <row r="253" spans="1:15" ht="22.5">
      <c r="A253" s="250"/>
      <c r="B253" s="253"/>
      <c r="C253" s="699" t="s">
        <v>1264</v>
      </c>
      <c r="D253" s="700"/>
      <c r="E253" s="254">
        <v>0</v>
      </c>
      <c r="F253" s="255"/>
      <c r="G253" s="256"/>
      <c r="H253" s="257"/>
      <c r="I253" s="251"/>
      <c r="J253" s="258"/>
      <c r="K253" s="251"/>
      <c r="M253" s="252" t="s">
        <v>1264</v>
      </c>
      <c r="O253" s="241"/>
    </row>
    <row r="254" spans="1:15" ht="12.75">
      <c r="A254" s="250"/>
      <c r="B254" s="253"/>
      <c r="C254" s="699" t="s">
        <v>333</v>
      </c>
      <c r="D254" s="700"/>
      <c r="E254" s="254">
        <v>0</v>
      </c>
      <c r="F254" s="255"/>
      <c r="G254" s="256"/>
      <c r="H254" s="257"/>
      <c r="I254" s="251"/>
      <c r="J254" s="258"/>
      <c r="K254" s="251"/>
      <c r="M254" s="252" t="s">
        <v>333</v>
      </c>
      <c r="O254" s="241"/>
    </row>
    <row r="255" spans="1:15" ht="12.75">
      <c r="A255" s="250"/>
      <c r="B255" s="253"/>
      <c r="C255" s="699" t="s">
        <v>334</v>
      </c>
      <c r="D255" s="700"/>
      <c r="E255" s="254">
        <v>0</v>
      </c>
      <c r="F255" s="255"/>
      <c r="G255" s="256"/>
      <c r="H255" s="257"/>
      <c r="I255" s="251"/>
      <c r="J255" s="258"/>
      <c r="K255" s="251"/>
      <c r="M255" s="252" t="s">
        <v>334</v>
      </c>
      <c r="O255" s="241"/>
    </row>
    <row r="256" spans="1:15" ht="12.75">
      <c r="A256" s="250"/>
      <c r="B256" s="253"/>
      <c r="C256" s="699" t="s">
        <v>335</v>
      </c>
      <c r="D256" s="700"/>
      <c r="E256" s="254">
        <v>0</v>
      </c>
      <c r="F256" s="255"/>
      <c r="G256" s="256"/>
      <c r="H256" s="257"/>
      <c r="I256" s="251"/>
      <c r="J256" s="258"/>
      <c r="K256" s="251"/>
      <c r="M256" s="252" t="s">
        <v>335</v>
      </c>
      <c r="O256" s="241"/>
    </row>
    <row r="257" spans="1:15" ht="12.75">
      <c r="A257" s="250"/>
      <c r="B257" s="253"/>
      <c r="C257" s="699" t="s">
        <v>123</v>
      </c>
      <c r="D257" s="700"/>
      <c r="E257" s="254">
        <v>0</v>
      </c>
      <c r="F257" s="255"/>
      <c r="G257" s="256"/>
      <c r="H257" s="257"/>
      <c r="I257" s="251"/>
      <c r="J257" s="258"/>
      <c r="K257" s="251"/>
      <c r="M257" s="252" t="s">
        <v>123</v>
      </c>
      <c r="O257" s="241"/>
    </row>
    <row r="258" spans="1:15" ht="12.75">
      <c r="A258" s="250"/>
      <c r="B258" s="253"/>
      <c r="C258" s="699" t="s">
        <v>1265</v>
      </c>
      <c r="D258" s="700"/>
      <c r="E258" s="254">
        <v>11.2</v>
      </c>
      <c r="F258" s="255"/>
      <c r="G258" s="256"/>
      <c r="H258" s="257"/>
      <c r="I258" s="251"/>
      <c r="J258" s="258"/>
      <c r="K258" s="251"/>
      <c r="M258" s="252" t="s">
        <v>1265</v>
      </c>
      <c r="O258" s="241"/>
    </row>
    <row r="259" spans="1:80" ht="12.75">
      <c r="A259" s="242">
        <v>39</v>
      </c>
      <c r="B259" s="243" t="s">
        <v>1266</v>
      </c>
      <c r="C259" s="244" t="s">
        <v>1267</v>
      </c>
      <c r="D259" s="245" t="s">
        <v>106</v>
      </c>
      <c r="E259" s="246">
        <v>283.74</v>
      </c>
      <c r="F259" s="246">
        <v>1348</v>
      </c>
      <c r="G259" s="247">
        <f>E259*F259</f>
        <v>382481.52</v>
      </c>
      <c r="H259" s="248">
        <v>0.0312</v>
      </c>
      <c r="I259" s="249">
        <f>E259*H259</f>
        <v>8.852688</v>
      </c>
      <c r="J259" s="248">
        <v>0</v>
      </c>
      <c r="K259" s="249">
        <f>E259*J259</f>
        <v>0</v>
      </c>
      <c r="O259" s="241">
        <v>2</v>
      </c>
      <c r="AA259" s="214">
        <v>1</v>
      </c>
      <c r="AB259" s="214">
        <v>1</v>
      </c>
      <c r="AC259" s="214">
        <v>1</v>
      </c>
      <c r="AZ259" s="214">
        <v>1</v>
      </c>
      <c r="BA259" s="214">
        <f>IF(AZ259=1,G259,0)</f>
        <v>382481.52</v>
      </c>
      <c r="BB259" s="214">
        <f>IF(AZ259=2,G259,0)</f>
        <v>0</v>
      </c>
      <c r="BC259" s="214">
        <f>IF(AZ259=3,G259,0)</f>
        <v>0</v>
      </c>
      <c r="BD259" s="214">
        <f>IF(AZ259=4,G259,0)</f>
        <v>0</v>
      </c>
      <c r="BE259" s="214">
        <f>IF(AZ259=5,G259,0)</f>
        <v>0</v>
      </c>
      <c r="CA259" s="241">
        <v>1</v>
      </c>
      <c r="CB259" s="241">
        <v>1</v>
      </c>
    </row>
    <row r="260" spans="1:15" ht="22.5">
      <c r="A260" s="250"/>
      <c r="B260" s="253"/>
      <c r="C260" s="699" t="s">
        <v>328</v>
      </c>
      <c r="D260" s="700"/>
      <c r="E260" s="254">
        <v>0</v>
      </c>
      <c r="F260" s="255"/>
      <c r="G260" s="256"/>
      <c r="H260" s="257"/>
      <c r="I260" s="251"/>
      <c r="J260" s="258"/>
      <c r="K260" s="251"/>
      <c r="M260" s="252" t="s">
        <v>328</v>
      </c>
      <c r="O260" s="241"/>
    </row>
    <row r="261" spans="1:15" ht="12.75">
      <c r="A261" s="250"/>
      <c r="B261" s="253"/>
      <c r="C261" s="699" t="s">
        <v>329</v>
      </c>
      <c r="D261" s="700"/>
      <c r="E261" s="254">
        <v>0</v>
      </c>
      <c r="F261" s="255"/>
      <c r="G261" s="256"/>
      <c r="H261" s="257"/>
      <c r="I261" s="251"/>
      <c r="J261" s="258"/>
      <c r="K261" s="251"/>
      <c r="M261" s="252" t="s">
        <v>329</v>
      </c>
      <c r="O261" s="241"/>
    </row>
    <row r="262" spans="1:15" ht="12.75">
      <c r="A262" s="250"/>
      <c r="B262" s="253"/>
      <c r="C262" s="699" t="s">
        <v>330</v>
      </c>
      <c r="D262" s="700"/>
      <c r="E262" s="254">
        <v>0</v>
      </c>
      <c r="F262" s="255"/>
      <c r="G262" s="256"/>
      <c r="H262" s="257"/>
      <c r="I262" s="251"/>
      <c r="J262" s="258"/>
      <c r="K262" s="251"/>
      <c r="M262" s="252" t="s">
        <v>330</v>
      </c>
      <c r="O262" s="241"/>
    </row>
    <row r="263" spans="1:15" ht="12.75">
      <c r="A263" s="250"/>
      <c r="B263" s="253"/>
      <c r="C263" s="699" t="s">
        <v>331</v>
      </c>
      <c r="D263" s="700"/>
      <c r="E263" s="254">
        <v>0</v>
      </c>
      <c r="F263" s="255"/>
      <c r="G263" s="256"/>
      <c r="H263" s="257"/>
      <c r="I263" s="251"/>
      <c r="J263" s="258"/>
      <c r="K263" s="251"/>
      <c r="M263" s="252" t="s">
        <v>331</v>
      </c>
      <c r="O263" s="241"/>
    </row>
    <row r="264" spans="1:15" ht="22.5">
      <c r="A264" s="250"/>
      <c r="B264" s="253"/>
      <c r="C264" s="699" t="s">
        <v>1268</v>
      </c>
      <c r="D264" s="700"/>
      <c r="E264" s="254">
        <v>0</v>
      </c>
      <c r="F264" s="255"/>
      <c r="G264" s="256"/>
      <c r="H264" s="257"/>
      <c r="I264" s="251"/>
      <c r="J264" s="258"/>
      <c r="K264" s="251"/>
      <c r="M264" s="252" t="s">
        <v>1268</v>
      </c>
      <c r="O264" s="241"/>
    </row>
    <row r="265" spans="1:15" ht="12.75">
      <c r="A265" s="250"/>
      <c r="B265" s="253"/>
      <c r="C265" s="699" t="s">
        <v>333</v>
      </c>
      <c r="D265" s="700"/>
      <c r="E265" s="254">
        <v>0</v>
      </c>
      <c r="F265" s="255"/>
      <c r="G265" s="256"/>
      <c r="H265" s="257"/>
      <c r="I265" s="251"/>
      <c r="J265" s="258"/>
      <c r="K265" s="251"/>
      <c r="M265" s="252" t="s">
        <v>333</v>
      </c>
      <c r="O265" s="241"/>
    </row>
    <row r="266" spans="1:15" ht="12.75">
      <c r="A266" s="250"/>
      <c r="B266" s="253"/>
      <c r="C266" s="699" t="s">
        <v>334</v>
      </c>
      <c r="D266" s="700"/>
      <c r="E266" s="254">
        <v>0</v>
      </c>
      <c r="F266" s="255"/>
      <c r="G266" s="256"/>
      <c r="H266" s="257"/>
      <c r="I266" s="251"/>
      <c r="J266" s="258"/>
      <c r="K266" s="251"/>
      <c r="M266" s="252" t="s">
        <v>334</v>
      </c>
      <c r="O266" s="241"/>
    </row>
    <row r="267" spans="1:15" ht="12.75">
      <c r="A267" s="250"/>
      <c r="B267" s="253"/>
      <c r="C267" s="699" t="s">
        <v>335</v>
      </c>
      <c r="D267" s="700"/>
      <c r="E267" s="254">
        <v>0</v>
      </c>
      <c r="F267" s="255"/>
      <c r="G267" s="256"/>
      <c r="H267" s="257"/>
      <c r="I267" s="251"/>
      <c r="J267" s="258"/>
      <c r="K267" s="251"/>
      <c r="M267" s="252" t="s">
        <v>335</v>
      </c>
      <c r="O267" s="241"/>
    </row>
    <row r="268" spans="1:15" ht="12.75">
      <c r="A268" s="250"/>
      <c r="B268" s="253"/>
      <c r="C268" s="699" t="s">
        <v>123</v>
      </c>
      <c r="D268" s="700"/>
      <c r="E268" s="254">
        <v>0</v>
      </c>
      <c r="F268" s="255"/>
      <c r="G268" s="256"/>
      <c r="H268" s="257"/>
      <c r="I268" s="251"/>
      <c r="J268" s="258"/>
      <c r="K268" s="251"/>
      <c r="M268" s="252" t="s">
        <v>123</v>
      </c>
      <c r="O268" s="241"/>
    </row>
    <row r="269" spans="1:15" ht="12.75">
      <c r="A269" s="250"/>
      <c r="B269" s="253"/>
      <c r="C269" s="699" t="s">
        <v>1269</v>
      </c>
      <c r="D269" s="700"/>
      <c r="E269" s="254">
        <v>150.75</v>
      </c>
      <c r="F269" s="255"/>
      <c r="G269" s="256"/>
      <c r="H269" s="257"/>
      <c r="I269" s="251"/>
      <c r="J269" s="258"/>
      <c r="K269" s="251"/>
      <c r="M269" s="252" t="s">
        <v>1269</v>
      </c>
      <c r="O269" s="241"/>
    </row>
    <row r="270" spans="1:15" ht="12.75">
      <c r="A270" s="250"/>
      <c r="B270" s="253"/>
      <c r="C270" s="699" t="s">
        <v>1270</v>
      </c>
      <c r="D270" s="700"/>
      <c r="E270" s="254">
        <v>90.75</v>
      </c>
      <c r="F270" s="255"/>
      <c r="G270" s="256"/>
      <c r="H270" s="257"/>
      <c r="I270" s="251"/>
      <c r="J270" s="258"/>
      <c r="K270" s="251"/>
      <c r="M270" s="252" t="s">
        <v>1270</v>
      </c>
      <c r="O270" s="241"/>
    </row>
    <row r="271" spans="1:15" ht="12.75">
      <c r="A271" s="250"/>
      <c r="B271" s="253"/>
      <c r="C271" s="699" t="s">
        <v>1271</v>
      </c>
      <c r="D271" s="700"/>
      <c r="E271" s="254">
        <v>21.12</v>
      </c>
      <c r="F271" s="255"/>
      <c r="G271" s="256"/>
      <c r="H271" s="257"/>
      <c r="I271" s="251"/>
      <c r="J271" s="258"/>
      <c r="K271" s="251"/>
      <c r="M271" s="252" t="s">
        <v>1271</v>
      </c>
      <c r="O271" s="241"/>
    </row>
    <row r="272" spans="1:15" ht="12.75">
      <c r="A272" s="250"/>
      <c r="B272" s="253"/>
      <c r="C272" s="699" t="s">
        <v>1272</v>
      </c>
      <c r="D272" s="700"/>
      <c r="E272" s="254">
        <v>21.12</v>
      </c>
      <c r="F272" s="255"/>
      <c r="G272" s="256"/>
      <c r="H272" s="257"/>
      <c r="I272" s="251"/>
      <c r="J272" s="258"/>
      <c r="K272" s="251"/>
      <c r="M272" s="252" t="s">
        <v>1272</v>
      </c>
      <c r="O272" s="241"/>
    </row>
    <row r="273" spans="1:80" ht="12.75">
      <c r="A273" s="242">
        <v>40</v>
      </c>
      <c r="B273" s="243" t="s">
        <v>426</v>
      </c>
      <c r="C273" s="244" t="s">
        <v>427</v>
      </c>
      <c r="D273" s="245" t="s">
        <v>106</v>
      </c>
      <c r="E273" s="246">
        <v>338.19</v>
      </c>
      <c r="F273" s="246">
        <v>135.5</v>
      </c>
      <c r="G273" s="247">
        <f>E273*F273</f>
        <v>45824.745</v>
      </c>
      <c r="H273" s="248">
        <v>0</v>
      </c>
      <c r="I273" s="249">
        <f>E273*H273</f>
        <v>0</v>
      </c>
      <c r="J273" s="248">
        <v>0</v>
      </c>
      <c r="K273" s="249">
        <f>E273*J273</f>
        <v>0</v>
      </c>
      <c r="O273" s="241">
        <v>2</v>
      </c>
      <c r="AA273" s="214">
        <v>1</v>
      </c>
      <c r="AB273" s="214">
        <v>1</v>
      </c>
      <c r="AC273" s="214">
        <v>1</v>
      </c>
      <c r="AZ273" s="214">
        <v>1</v>
      </c>
      <c r="BA273" s="214">
        <f>IF(AZ273=1,G273,0)</f>
        <v>45824.745</v>
      </c>
      <c r="BB273" s="214">
        <f>IF(AZ273=2,G273,0)</f>
        <v>0</v>
      </c>
      <c r="BC273" s="214">
        <f>IF(AZ273=3,G273,0)</f>
        <v>0</v>
      </c>
      <c r="BD273" s="214">
        <f>IF(AZ273=4,G273,0)</f>
        <v>0</v>
      </c>
      <c r="BE273" s="214">
        <f>IF(AZ273=5,G273,0)</f>
        <v>0</v>
      </c>
      <c r="CA273" s="241">
        <v>1</v>
      </c>
      <c r="CB273" s="241">
        <v>1</v>
      </c>
    </row>
    <row r="274" spans="1:15" ht="12.75">
      <c r="A274" s="250"/>
      <c r="B274" s="253"/>
      <c r="C274" s="699" t="s">
        <v>1205</v>
      </c>
      <c r="D274" s="700"/>
      <c r="E274" s="254">
        <v>54.45</v>
      </c>
      <c r="F274" s="255"/>
      <c r="G274" s="256"/>
      <c r="H274" s="257"/>
      <c r="I274" s="251"/>
      <c r="J274" s="258"/>
      <c r="K274" s="251"/>
      <c r="M274" s="252" t="s">
        <v>1205</v>
      </c>
      <c r="O274" s="241"/>
    </row>
    <row r="275" spans="1:15" ht="12.75">
      <c r="A275" s="250"/>
      <c r="B275" s="253"/>
      <c r="C275" s="699" t="s">
        <v>1207</v>
      </c>
      <c r="D275" s="700"/>
      <c r="E275" s="254">
        <v>283.74</v>
      </c>
      <c r="F275" s="255"/>
      <c r="G275" s="256"/>
      <c r="H275" s="257"/>
      <c r="I275" s="251"/>
      <c r="J275" s="258"/>
      <c r="K275" s="251"/>
      <c r="M275" s="252" t="s">
        <v>1207</v>
      </c>
      <c r="O275" s="241"/>
    </row>
    <row r="276" spans="1:80" ht="12.75">
      <c r="A276" s="242">
        <v>41</v>
      </c>
      <c r="B276" s="243" t="s">
        <v>429</v>
      </c>
      <c r="C276" s="244" t="s">
        <v>430</v>
      </c>
      <c r="D276" s="245" t="s">
        <v>106</v>
      </c>
      <c r="E276" s="246">
        <v>2129.4958</v>
      </c>
      <c r="F276" s="246">
        <v>56.9</v>
      </c>
      <c r="G276" s="247">
        <f>E276*F276</f>
        <v>121168.31102000001</v>
      </c>
      <c r="H276" s="248">
        <v>0</v>
      </c>
      <c r="I276" s="249">
        <f>E276*H276</f>
        <v>0</v>
      </c>
      <c r="J276" s="248">
        <v>0</v>
      </c>
      <c r="K276" s="249">
        <f>E276*J276</f>
        <v>0</v>
      </c>
      <c r="O276" s="241">
        <v>2</v>
      </c>
      <c r="AA276" s="214">
        <v>1</v>
      </c>
      <c r="AB276" s="214">
        <v>1</v>
      </c>
      <c r="AC276" s="214">
        <v>1</v>
      </c>
      <c r="AZ276" s="214">
        <v>1</v>
      </c>
      <c r="BA276" s="214">
        <f>IF(AZ276=1,G276,0)</f>
        <v>121168.31102000001</v>
      </c>
      <c r="BB276" s="214">
        <f>IF(AZ276=2,G276,0)</f>
        <v>0</v>
      </c>
      <c r="BC276" s="214">
        <f>IF(AZ276=3,G276,0)</f>
        <v>0</v>
      </c>
      <c r="BD276" s="214">
        <f>IF(AZ276=4,G276,0)</f>
        <v>0</v>
      </c>
      <c r="BE276" s="214">
        <f>IF(AZ276=5,G276,0)</f>
        <v>0</v>
      </c>
      <c r="CA276" s="241">
        <v>1</v>
      </c>
      <c r="CB276" s="241">
        <v>1</v>
      </c>
    </row>
    <row r="277" spans="1:15" ht="12.75">
      <c r="A277" s="250"/>
      <c r="B277" s="253"/>
      <c r="C277" s="699" t="s">
        <v>1200</v>
      </c>
      <c r="D277" s="700"/>
      <c r="E277" s="254">
        <v>308.7</v>
      </c>
      <c r="F277" s="255"/>
      <c r="G277" s="256"/>
      <c r="H277" s="257"/>
      <c r="I277" s="251"/>
      <c r="J277" s="258"/>
      <c r="K277" s="251"/>
      <c r="M277" s="252" t="s">
        <v>1200</v>
      </c>
      <c r="O277" s="241"/>
    </row>
    <row r="278" spans="1:15" ht="12.75">
      <c r="A278" s="250"/>
      <c r="B278" s="253"/>
      <c r="C278" s="699" t="s">
        <v>1201</v>
      </c>
      <c r="D278" s="700"/>
      <c r="E278" s="254">
        <v>601.7728</v>
      </c>
      <c r="F278" s="255"/>
      <c r="G278" s="256"/>
      <c r="H278" s="257"/>
      <c r="I278" s="251"/>
      <c r="J278" s="258"/>
      <c r="K278" s="251"/>
      <c r="M278" s="252" t="s">
        <v>1201</v>
      </c>
      <c r="O278" s="241"/>
    </row>
    <row r="279" spans="1:15" ht="12.75">
      <c r="A279" s="250"/>
      <c r="B279" s="253"/>
      <c r="C279" s="699" t="s">
        <v>1202</v>
      </c>
      <c r="D279" s="700"/>
      <c r="E279" s="254">
        <v>475.458</v>
      </c>
      <c r="F279" s="255"/>
      <c r="G279" s="256"/>
      <c r="H279" s="257"/>
      <c r="I279" s="251"/>
      <c r="J279" s="258"/>
      <c r="K279" s="251"/>
      <c r="M279" s="252" t="s">
        <v>1202</v>
      </c>
      <c r="O279" s="241"/>
    </row>
    <row r="280" spans="1:15" ht="12.75">
      <c r="A280" s="250"/>
      <c r="B280" s="253"/>
      <c r="C280" s="699" t="s">
        <v>1203</v>
      </c>
      <c r="D280" s="700"/>
      <c r="E280" s="254">
        <v>86.6925</v>
      </c>
      <c r="F280" s="255"/>
      <c r="G280" s="256"/>
      <c r="H280" s="257"/>
      <c r="I280" s="251"/>
      <c r="J280" s="258"/>
      <c r="K280" s="251"/>
      <c r="M280" s="252" t="s">
        <v>1203</v>
      </c>
      <c r="O280" s="241"/>
    </row>
    <row r="281" spans="1:15" ht="12.75">
      <c r="A281" s="250"/>
      <c r="B281" s="253"/>
      <c r="C281" s="699" t="s">
        <v>1204</v>
      </c>
      <c r="D281" s="700"/>
      <c r="E281" s="254">
        <v>204.2625</v>
      </c>
      <c r="F281" s="255"/>
      <c r="G281" s="256"/>
      <c r="H281" s="257"/>
      <c r="I281" s="251"/>
      <c r="J281" s="258"/>
      <c r="K281" s="251"/>
      <c r="M281" s="252" t="s">
        <v>1204</v>
      </c>
      <c r="O281" s="241"/>
    </row>
    <row r="282" spans="1:15" ht="12.75">
      <c r="A282" s="250"/>
      <c r="B282" s="253"/>
      <c r="C282" s="699" t="s">
        <v>1205</v>
      </c>
      <c r="D282" s="700"/>
      <c r="E282" s="254">
        <v>54.45</v>
      </c>
      <c r="F282" s="255"/>
      <c r="G282" s="256"/>
      <c r="H282" s="257"/>
      <c r="I282" s="251"/>
      <c r="J282" s="258"/>
      <c r="K282" s="251"/>
      <c r="M282" s="252" t="s">
        <v>1205</v>
      </c>
      <c r="O282" s="241"/>
    </row>
    <row r="283" spans="1:15" ht="12.75">
      <c r="A283" s="250"/>
      <c r="B283" s="253"/>
      <c r="C283" s="699" t="s">
        <v>1206</v>
      </c>
      <c r="D283" s="700"/>
      <c r="E283" s="254">
        <v>11.2</v>
      </c>
      <c r="F283" s="255"/>
      <c r="G283" s="256"/>
      <c r="H283" s="257"/>
      <c r="I283" s="251"/>
      <c r="J283" s="258"/>
      <c r="K283" s="251"/>
      <c r="M283" s="252" t="s">
        <v>1206</v>
      </c>
      <c r="O283" s="241"/>
    </row>
    <row r="284" spans="1:15" ht="12.75">
      <c r="A284" s="250"/>
      <c r="B284" s="253"/>
      <c r="C284" s="699" t="s">
        <v>1207</v>
      </c>
      <c r="D284" s="700"/>
      <c r="E284" s="254">
        <v>283.74</v>
      </c>
      <c r="F284" s="255"/>
      <c r="G284" s="256"/>
      <c r="H284" s="257"/>
      <c r="I284" s="251"/>
      <c r="J284" s="258"/>
      <c r="K284" s="251"/>
      <c r="M284" s="252" t="s">
        <v>1207</v>
      </c>
      <c r="O284" s="241"/>
    </row>
    <row r="285" spans="1:15" ht="12.75">
      <c r="A285" s="250"/>
      <c r="B285" s="253"/>
      <c r="C285" s="701" t="s">
        <v>113</v>
      </c>
      <c r="D285" s="700"/>
      <c r="E285" s="279">
        <v>2026.2758000000003</v>
      </c>
      <c r="F285" s="255"/>
      <c r="G285" s="256"/>
      <c r="H285" s="257"/>
      <c r="I285" s="251"/>
      <c r="J285" s="258"/>
      <c r="K285" s="251"/>
      <c r="M285" s="252" t="s">
        <v>113</v>
      </c>
      <c r="O285" s="241"/>
    </row>
    <row r="286" spans="1:15" ht="12.75">
      <c r="A286" s="250"/>
      <c r="B286" s="253"/>
      <c r="C286" s="699" t="s">
        <v>1208</v>
      </c>
      <c r="D286" s="700"/>
      <c r="E286" s="254">
        <v>103.22</v>
      </c>
      <c r="F286" s="255"/>
      <c r="G286" s="256"/>
      <c r="H286" s="257"/>
      <c r="I286" s="251"/>
      <c r="J286" s="258"/>
      <c r="K286" s="251"/>
      <c r="M286" s="252" t="s">
        <v>1208</v>
      </c>
      <c r="O286" s="241"/>
    </row>
    <row r="287" spans="1:80" ht="12.75">
      <c r="A287" s="242">
        <v>42</v>
      </c>
      <c r="B287" s="243" t="s">
        <v>431</v>
      </c>
      <c r="C287" s="244" t="s">
        <v>432</v>
      </c>
      <c r="D287" s="245" t="s">
        <v>106</v>
      </c>
      <c r="E287" s="246">
        <v>2129.4958</v>
      </c>
      <c r="F287" s="246">
        <v>51.6</v>
      </c>
      <c r="G287" s="247">
        <f>E287*F287</f>
        <v>109881.98328000001</v>
      </c>
      <c r="H287" s="248">
        <v>0</v>
      </c>
      <c r="I287" s="249">
        <f>E287*H287</f>
        <v>0</v>
      </c>
      <c r="J287" s="248">
        <v>0</v>
      </c>
      <c r="K287" s="249">
        <f>E287*J287</f>
        <v>0</v>
      </c>
      <c r="O287" s="241">
        <v>2</v>
      </c>
      <c r="AA287" s="214">
        <v>1</v>
      </c>
      <c r="AB287" s="214">
        <v>1</v>
      </c>
      <c r="AC287" s="214">
        <v>1</v>
      </c>
      <c r="AZ287" s="214">
        <v>1</v>
      </c>
      <c r="BA287" s="214">
        <f>IF(AZ287=1,G287,0)</f>
        <v>109881.98328000001</v>
      </c>
      <c r="BB287" s="214">
        <f>IF(AZ287=2,G287,0)</f>
        <v>0</v>
      </c>
      <c r="BC287" s="214">
        <f>IF(AZ287=3,G287,0)</f>
        <v>0</v>
      </c>
      <c r="BD287" s="214">
        <f>IF(AZ287=4,G287,0)</f>
        <v>0</v>
      </c>
      <c r="BE287" s="214">
        <f>IF(AZ287=5,G287,0)</f>
        <v>0</v>
      </c>
      <c r="CA287" s="241">
        <v>1</v>
      </c>
      <c r="CB287" s="241">
        <v>1</v>
      </c>
    </row>
    <row r="288" spans="1:15" ht="12.75">
      <c r="A288" s="250"/>
      <c r="B288" s="253"/>
      <c r="C288" s="699" t="s">
        <v>1200</v>
      </c>
      <c r="D288" s="700"/>
      <c r="E288" s="254">
        <v>308.7</v>
      </c>
      <c r="F288" s="255"/>
      <c r="G288" s="256"/>
      <c r="H288" s="257"/>
      <c r="I288" s="251"/>
      <c r="J288" s="258"/>
      <c r="K288" s="251"/>
      <c r="M288" s="252" t="s">
        <v>1200</v>
      </c>
      <c r="O288" s="241"/>
    </row>
    <row r="289" spans="1:15" ht="12.75">
      <c r="A289" s="250"/>
      <c r="B289" s="253"/>
      <c r="C289" s="699" t="s">
        <v>1201</v>
      </c>
      <c r="D289" s="700"/>
      <c r="E289" s="254">
        <v>601.7728</v>
      </c>
      <c r="F289" s="255"/>
      <c r="G289" s="256"/>
      <c r="H289" s="257"/>
      <c r="I289" s="251"/>
      <c r="J289" s="258"/>
      <c r="K289" s="251"/>
      <c r="M289" s="252" t="s">
        <v>1201</v>
      </c>
      <c r="O289" s="241"/>
    </row>
    <row r="290" spans="1:15" ht="12.75">
      <c r="A290" s="250"/>
      <c r="B290" s="253"/>
      <c r="C290" s="699" t="s">
        <v>1202</v>
      </c>
      <c r="D290" s="700"/>
      <c r="E290" s="254">
        <v>475.458</v>
      </c>
      <c r="F290" s="255"/>
      <c r="G290" s="256"/>
      <c r="H290" s="257"/>
      <c r="I290" s="251"/>
      <c r="J290" s="258"/>
      <c r="K290" s="251"/>
      <c r="M290" s="252" t="s">
        <v>1202</v>
      </c>
      <c r="O290" s="241"/>
    </row>
    <row r="291" spans="1:15" ht="12.75">
      <c r="A291" s="250"/>
      <c r="B291" s="253"/>
      <c r="C291" s="699" t="s">
        <v>1203</v>
      </c>
      <c r="D291" s="700"/>
      <c r="E291" s="254">
        <v>86.6925</v>
      </c>
      <c r="F291" s="255"/>
      <c r="G291" s="256"/>
      <c r="H291" s="257"/>
      <c r="I291" s="251"/>
      <c r="J291" s="258"/>
      <c r="K291" s="251"/>
      <c r="M291" s="252" t="s">
        <v>1203</v>
      </c>
      <c r="O291" s="241"/>
    </row>
    <row r="292" spans="1:15" ht="12.75">
      <c r="A292" s="250"/>
      <c r="B292" s="253"/>
      <c r="C292" s="699" t="s">
        <v>1204</v>
      </c>
      <c r="D292" s="700"/>
      <c r="E292" s="254">
        <v>204.2625</v>
      </c>
      <c r="F292" s="255"/>
      <c r="G292" s="256"/>
      <c r="H292" s="257"/>
      <c r="I292" s="251"/>
      <c r="J292" s="258"/>
      <c r="K292" s="251"/>
      <c r="M292" s="252" t="s">
        <v>1204</v>
      </c>
      <c r="O292" s="241"/>
    </row>
    <row r="293" spans="1:15" ht="12.75">
      <c r="A293" s="250"/>
      <c r="B293" s="253"/>
      <c r="C293" s="699" t="s">
        <v>1205</v>
      </c>
      <c r="D293" s="700"/>
      <c r="E293" s="254">
        <v>54.45</v>
      </c>
      <c r="F293" s="255"/>
      <c r="G293" s="256"/>
      <c r="H293" s="257"/>
      <c r="I293" s="251"/>
      <c r="J293" s="258"/>
      <c r="K293" s="251"/>
      <c r="M293" s="252" t="s">
        <v>1205</v>
      </c>
      <c r="O293" s="241"/>
    </row>
    <row r="294" spans="1:15" ht="12.75">
      <c r="A294" s="250"/>
      <c r="B294" s="253"/>
      <c r="C294" s="699" t="s">
        <v>1206</v>
      </c>
      <c r="D294" s="700"/>
      <c r="E294" s="254">
        <v>11.2</v>
      </c>
      <c r="F294" s="255"/>
      <c r="G294" s="256"/>
      <c r="H294" s="257"/>
      <c r="I294" s="251"/>
      <c r="J294" s="258"/>
      <c r="K294" s="251"/>
      <c r="M294" s="252" t="s">
        <v>1206</v>
      </c>
      <c r="O294" s="241"/>
    </row>
    <row r="295" spans="1:15" ht="12.75">
      <c r="A295" s="250"/>
      <c r="B295" s="253"/>
      <c r="C295" s="699" t="s">
        <v>1207</v>
      </c>
      <c r="D295" s="700"/>
      <c r="E295" s="254">
        <v>283.74</v>
      </c>
      <c r="F295" s="255"/>
      <c r="G295" s="256"/>
      <c r="H295" s="257"/>
      <c r="I295" s="251"/>
      <c r="J295" s="258"/>
      <c r="K295" s="251"/>
      <c r="M295" s="252" t="s">
        <v>1207</v>
      </c>
      <c r="O295" s="241"/>
    </row>
    <row r="296" spans="1:15" ht="12.75">
      <c r="A296" s="250"/>
      <c r="B296" s="253"/>
      <c r="C296" s="701" t="s">
        <v>113</v>
      </c>
      <c r="D296" s="700"/>
      <c r="E296" s="279">
        <v>2026.2758000000003</v>
      </c>
      <c r="F296" s="255"/>
      <c r="G296" s="256"/>
      <c r="H296" s="257"/>
      <c r="I296" s="251"/>
      <c r="J296" s="258"/>
      <c r="K296" s="251"/>
      <c r="M296" s="252" t="s">
        <v>113</v>
      </c>
      <c r="O296" s="241"/>
    </row>
    <row r="297" spans="1:15" ht="12.75">
      <c r="A297" s="250"/>
      <c r="B297" s="253"/>
      <c r="C297" s="699" t="s">
        <v>1208</v>
      </c>
      <c r="D297" s="700"/>
      <c r="E297" s="254">
        <v>103.22</v>
      </c>
      <c r="F297" s="255"/>
      <c r="G297" s="256"/>
      <c r="H297" s="257"/>
      <c r="I297" s="251"/>
      <c r="J297" s="258"/>
      <c r="K297" s="251"/>
      <c r="M297" s="252" t="s">
        <v>1208</v>
      </c>
      <c r="O297" s="241"/>
    </row>
    <row r="298" spans="1:80" ht="12.75">
      <c r="A298" s="242">
        <v>43</v>
      </c>
      <c r="B298" s="243" t="s">
        <v>435</v>
      </c>
      <c r="C298" s="244" t="s">
        <v>436</v>
      </c>
      <c r="D298" s="245" t="s">
        <v>106</v>
      </c>
      <c r="E298" s="246">
        <v>607.8827</v>
      </c>
      <c r="F298" s="246">
        <v>182.5</v>
      </c>
      <c r="G298" s="247">
        <f>E298*F298</f>
        <v>110938.59275</v>
      </c>
      <c r="H298" s="248">
        <v>0.04793</v>
      </c>
      <c r="I298" s="249">
        <f>E298*H298</f>
        <v>29.135817811</v>
      </c>
      <c r="J298" s="248">
        <v>0</v>
      </c>
      <c r="K298" s="249">
        <f>E298*J298</f>
        <v>0</v>
      </c>
      <c r="O298" s="241">
        <v>2</v>
      </c>
      <c r="AA298" s="214">
        <v>1</v>
      </c>
      <c r="AB298" s="214">
        <v>1</v>
      </c>
      <c r="AC298" s="214">
        <v>1</v>
      </c>
      <c r="AZ298" s="214">
        <v>1</v>
      </c>
      <c r="BA298" s="214">
        <f>IF(AZ298=1,G298,0)</f>
        <v>110938.59275</v>
      </c>
      <c r="BB298" s="214">
        <f>IF(AZ298=2,G298,0)</f>
        <v>0</v>
      </c>
      <c r="BC298" s="214">
        <f>IF(AZ298=3,G298,0)</f>
        <v>0</v>
      </c>
      <c r="BD298" s="214">
        <f>IF(AZ298=4,G298,0)</f>
        <v>0</v>
      </c>
      <c r="BE298" s="214">
        <f>IF(AZ298=5,G298,0)</f>
        <v>0</v>
      </c>
      <c r="CA298" s="241">
        <v>1</v>
      </c>
      <c r="CB298" s="241">
        <v>1</v>
      </c>
    </row>
    <row r="299" spans="1:15" ht="12.75">
      <c r="A299" s="250"/>
      <c r="B299" s="253"/>
      <c r="C299" s="699" t="s">
        <v>1200</v>
      </c>
      <c r="D299" s="700"/>
      <c r="E299" s="254">
        <v>308.7</v>
      </c>
      <c r="F299" s="255"/>
      <c r="G299" s="256"/>
      <c r="H299" s="257"/>
      <c r="I299" s="251"/>
      <c r="J299" s="258"/>
      <c r="K299" s="251"/>
      <c r="M299" s="252" t="s">
        <v>1200</v>
      </c>
      <c r="O299" s="241"/>
    </row>
    <row r="300" spans="1:15" ht="12.75">
      <c r="A300" s="250"/>
      <c r="B300" s="253"/>
      <c r="C300" s="699" t="s">
        <v>1201</v>
      </c>
      <c r="D300" s="700"/>
      <c r="E300" s="254">
        <v>601.7728</v>
      </c>
      <c r="F300" s="255"/>
      <c r="G300" s="256"/>
      <c r="H300" s="257"/>
      <c r="I300" s="251"/>
      <c r="J300" s="258"/>
      <c r="K300" s="251"/>
      <c r="M300" s="252" t="s">
        <v>1201</v>
      </c>
      <c r="O300" s="241"/>
    </row>
    <row r="301" spans="1:15" ht="12.75">
      <c r="A301" s="250"/>
      <c r="B301" s="253"/>
      <c r="C301" s="699" t="s">
        <v>1202</v>
      </c>
      <c r="D301" s="700"/>
      <c r="E301" s="254">
        <v>475.458</v>
      </c>
      <c r="F301" s="255"/>
      <c r="G301" s="256"/>
      <c r="H301" s="257"/>
      <c r="I301" s="251"/>
      <c r="J301" s="258"/>
      <c r="K301" s="251"/>
      <c r="M301" s="252" t="s">
        <v>1202</v>
      </c>
      <c r="O301" s="241"/>
    </row>
    <row r="302" spans="1:15" ht="12.75">
      <c r="A302" s="250"/>
      <c r="B302" s="253"/>
      <c r="C302" s="699" t="s">
        <v>1203</v>
      </c>
      <c r="D302" s="700"/>
      <c r="E302" s="254">
        <v>86.6925</v>
      </c>
      <c r="F302" s="255"/>
      <c r="G302" s="256"/>
      <c r="H302" s="257"/>
      <c r="I302" s="251"/>
      <c r="J302" s="258"/>
      <c r="K302" s="251"/>
      <c r="M302" s="252" t="s">
        <v>1203</v>
      </c>
      <c r="O302" s="241"/>
    </row>
    <row r="303" spans="1:15" ht="12.75">
      <c r="A303" s="250"/>
      <c r="B303" s="253"/>
      <c r="C303" s="699" t="s">
        <v>1204</v>
      </c>
      <c r="D303" s="700"/>
      <c r="E303" s="254">
        <v>204.2625</v>
      </c>
      <c r="F303" s="255"/>
      <c r="G303" s="256"/>
      <c r="H303" s="257"/>
      <c r="I303" s="251"/>
      <c r="J303" s="258"/>
      <c r="K303" s="251"/>
      <c r="M303" s="252" t="s">
        <v>1204</v>
      </c>
      <c r="O303" s="241"/>
    </row>
    <row r="304" spans="1:15" ht="12.75">
      <c r="A304" s="250"/>
      <c r="B304" s="253"/>
      <c r="C304" s="699" t="s">
        <v>1205</v>
      </c>
      <c r="D304" s="700"/>
      <c r="E304" s="254">
        <v>54.45</v>
      </c>
      <c r="F304" s="255"/>
      <c r="G304" s="256"/>
      <c r="H304" s="257"/>
      <c r="I304" s="251"/>
      <c r="J304" s="258"/>
      <c r="K304" s="251"/>
      <c r="M304" s="252" t="s">
        <v>1205</v>
      </c>
      <c r="O304" s="241"/>
    </row>
    <row r="305" spans="1:15" ht="12.75">
      <c r="A305" s="250"/>
      <c r="B305" s="253"/>
      <c r="C305" s="699" t="s">
        <v>1206</v>
      </c>
      <c r="D305" s="700"/>
      <c r="E305" s="254">
        <v>11.2</v>
      </c>
      <c r="F305" s="255"/>
      <c r="G305" s="256"/>
      <c r="H305" s="257"/>
      <c r="I305" s="251"/>
      <c r="J305" s="258"/>
      <c r="K305" s="251"/>
      <c r="M305" s="252" t="s">
        <v>1206</v>
      </c>
      <c r="O305" s="241"/>
    </row>
    <row r="306" spans="1:15" ht="12.75">
      <c r="A306" s="250"/>
      <c r="B306" s="253"/>
      <c r="C306" s="699" t="s">
        <v>1207</v>
      </c>
      <c r="D306" s="700"/>
      <c r="E306" s="254">
        <v>283.74</v>
      </c>
      <c r="F306" s="255"/>
      <c r="G306" s="256"/>
      <c r="H306" s="257"/>
      <c r="I306" s="251"/>
      <c r="J306" s="258"/>
      <c r="K306" s="251"/>
      <c r="M306" s="252" t="s">
        <v>1207</v>
      </c>
      <c r="O306" s="241"/>
    </row>
    <row r="307" spans="1:15" ht="12.75">
      <c r="A307" s="250"/>
      <c r="B307" s="253"/>
      <c r="C307" s="701" t="s">
        <v>113</v>
      </c>
      <c r="D307" s="700"/>
      <c r="E307" s="279">
        <v>2026.2758000000003</v>
      </c>
      <c r="F307" s="255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9" t="s">
        <v>1273</v>
      </c>
      <c r="D308" s="700"/>
      <c r="E308" s="254">
        <v>-1418.3931</v>
      </c>
      <c r="F308" s="255"/>
      <c r="G308" s="256"/>
      <c r="H308" s="257"/>
      <c r="I308" s="251"/>
      <c r="J308" s="258"/>
      <c r="K308" s="251"/>
      <c r="M308" s="252" t="s">
        <v>1273</v>
      </c>
      <c r="O308" s="241"/>
    </row>
    <row r="309" spans="1:80" ht="12.75">
      <c r="A309" s="242">
        <v>44</v>
      </c>
      <c r="B309" s="243" t="s">
        <v>435</v>
      </c>
      <c r="C309" s="244" t="s">
        <v>436</v>
      </c>
      <c r="D309" s="245" t="s">
        <v>106</v>
      </c>
      <c r="E309" s="246">
        <v>103.22</v>
      </c>
      <c r="F309" s="246">
        <v>182.5</v>
      </c>
      <c r="G309" s="247">
        <f>E309*F309</f>
        <v>18837.65</v>
      </c>
      <c r="H309" s="248">
        <v>0.04793</v>
      </c>
      <c r="I309" s="249">
        <f>E309*H309</f>
        <v>4.9473346</v>
      </c>
      <c r="J309" s="248">
        <v>0</v>
      </c>
      <c r="K309" s="249">
        <f>E309*J309</f>
        <v>0</v>
      </c>
      <c r="O309" s="241">
        <v>2</v>
      </c>
      <c r="AA309" s="214">
        <v>1</v>
      </c>
      <c r="AB309" s="214">
        <v>1</v>
      </c>
      <c r="AC309" s="214">
        <v>1</v>
      </c>
      <c r="AZ309" s="214">
        <v>1</v>
      </c>
      <c r="BA309" s="214">
        <f>IF(AZ309=1,G309,0)</f>
        <v>18837.65</v>
      </c>
      <c r="BB309" s="214">
        <f>IF(AZ309=2,G309,0)</f>
        <v>0</v>
      </c>
      <c r="BC309" s="214">
        <f>IF(AZ309=3,G309,0)</f>
        <v>0</v>
      </c>
      <c r="BD309" s="214">
        <f>IF(AZ309=4,G309,0)</f>
        <v>0</v>
      </c>
      <c r="BE309" s="214">
        <f>IF(AZ309=5,G309,0)</f>
        <v>0</v>
      </c>
      <c r="CA309" s="241">
        <v>1</v>
      </c>
      <c r="CB309" s="241">
        <v>1</v>
      </c>
    </row>
    <row r="310" spans="1:15" ht="12.75">
      <c r="A310" s="250"/>
      <c r="B310" s="253"/>
      <c r="C310" s="699" t="s">
        <v>1208</v>
      </c>
      <c r="D310" s="700"/>
      <c r="E310" s="254">
        <v>103.22</v>
      </c>
      <c r="F310" s="255"/>
      <c r="G310" s="256"/>
      <c r="H310" s="257"/>
      <c r="I310" s="251"/>
      <c r="J310" s="258"/>
      <c r="K310" s="251"/>
      <c r="M310" s="252" t="s">
        <v>1208</v>
      </c>
      <c r="O310" s="241"/>
    </row>
    <row r="311" spans="1:80" ht="22.5">
      <c r="A311" s="242">
        <v>45</v>
      </c>
      <c r="B311" s="243" t="s">
        <v>439</v>
      </c>
      <c r="C311" s="244" t="s">
        <v>440</v>
      </c>
      <c r="D311" s="245" t="s">
        <v>166</v>
      </c>
      <c r="E311" s="246">
        <v>509.37</v>
      </c>
      <c r="F311" s="246">
        <v>43</v>
      </c>
      <c r="G311" s="247">
        <f>E311*F311</f>
        <v>21902.91</v>
      </c>
      <c r="H311" s="248">
        <v>0.00015</v>
      </c>
      <c r="I311" s="249">
        <f>E311*H311</f>
        <v>0.07640549999999999</v>
      </c>
      <c r="J311" s="248">
        <v>0</v>
      </c>
      <c r="K311" s="249">
        <f>E311*J311</f>
        <v>0</v>
      </c>
      <c r="O311" s="241">
        <v>2</v>
      </c>
      <c r="AA311" s="214">
        <v>1</v>
      </c>
      <c r="AB311" s="214">
        <v>1</v>
      </c>
      <c r="AC311" s="214">
        <v>1</v>
      </c>
      <c r="AZ311" s="214">
        <v>1</v>
      </c>
      <c r="BA311" s="214">
        <f>IF(AZ311=1,G311,0)</f>
        <v>21902.91</v>
      </c>
      <c r="BB311" s="214">
        <f>IF(AZ311=2,G311,0)</f>
        <v>0</v>
      </c>
      <c r="BC311" s="214">
        <f>IF(AZ311=3,G311,0)</f>
        <v>0</v>
      </c>
      <c r="BD311" s="214">
        <f>IF(AZ311=4,G311,0)</f>
        <v>0</v>
      </c>
      <c r="BE311" s="214">
        <f>IF(AZ311=5,G311,0)</f>
        <v>0</v>
      </c>
      <c r="CA311" s="241">
        <v>1</v>
      </c>
      <c r="CB311" s="241">
        <v>1</v>
      </c>
    </row>
    <row r="312" spans="1:15" ht="12.75">
      <c r="A312" s="250"/>
      <c r="B312" s="253"/>
      <c r="C312" s="699" t="s">
        <v>1174</v>
      </c>
      <c r="D312" s="700"/>
      <c r="E312" s="254">
        <v>0</v>
      </c>
      <c r="F312" s="255"/>
      <c r="G312" s="256"/>
      <c r="H312" s="257"/>
      <c r="I312" s="251"/>
      <c r="J312" s="258"/>
      <c r="K312" s="251"/>
      <c r="M312" s="252" t="s">
        <v>1174</v>
      </c>
      <c r="O312" s="241"/>
    </row>
    <row r="313" spans="1:15" ht="12.75">
      <c r="A313" s="250"/>
      <c r="B313" s="253"/>
      <c r="C313" s="699" t="s">
        <v>1274</v>
      </c>
      <c r="D313" s="700"/>
      <c r="E313" s="254">
        <v>54</v>
      </c>
      <c r="F313" s="255"/>
      <c r="G313" s="256"/>
      <c r="H313" s="257"/>
      <c r="I313" s="251"/>
      <c r="J313" s="258"/>
      <c r="K313" s="251"/>
      <c r="M313" s="252" t="s">
        <v>1274</v>
      </c>
      <c r="O313" s="241"/>
    </row>
    <row r="314" spans="1:15" ht="12.75">
      <c r="A314" s="250"/>
      <c r="B314" s="253"/>
      <c r="C314" s="699" t="s">
        <v>1275</v>
      </c>
      <c r="D314" s="700"/>
      <c r="E314" s="254">
        <v>30</v>
      </c>
      <c r="F314" s="255"/>
      <c r="G314" s="256"/>
      <c r="H314" s="257"/>
      <c r="I314" s="251"/>
      <c r="J314" s="258"/>
      <c r="K314" s="251"/>
      <c r="M314" s="252" t="s">
        <v>1275</v>
      </c>
      <c r="O314" s="241"/>
    </row>
    <row r="315" spans="1:15" ht="12.75">
      <c r="A315" s="250"/>
      <c r="B315" s="253"/>
      <c r="C315" s="699" t="s">
        <v>1276</v>
      </c>
      <c r="D315" s="700"/>
      <c r="E315" s="254">
        <v>9.3</v>
      </c>
      <c r="F315" s="255"/>
      <c r="G315" s="256"/>
      <c r="H315" s="257"/>
      <c r="I315" s="251"/>
      <c r="J315" s="258"/>
      <c r="K315" s="251"/>
      <c r="M315" s="252" t="s">
        <v>1276</v>
      </c>
      <c r="O315" s="241"/>
    </row>
    <row r="316" spans="1:15" ht="12.75">
      <c r="A316" s="250"/>
      <c r="B316" s="253"/>
      <c r="C316" s="699" t="s">
        <v>1277</v>
      </c>
      <c r="D316" s="700"/>
      <c r="E316" s="254">
        <v>36</v>
      </c>
      <c r="F316" s="255"/>
      <c r="G316" s="256"/>
      <c r="H316" s="257"/>
      <c r="I316" s="251"/>
      <c r="J316" s="258"/>
      <c r="K316" s="251"/>
      <c r="M316" s="252" t="s">
        <v>1277</v>
      </c>
      <c r="O316" s="241"/>
    </row>
    <row r="317" spans="1:15" ht="12.75">
      <c r="A317" s="250"/>
      <c r="B317" s="253"/>
      <c r="C317" s="699" t="s">
        <v>1278</v>
      </c>
      <c r="D317" s="700"/>
      <c r="E317" s="254">
        <v>162.6</v>
      </c>
      <c r="F317" s="255"/>
      <c r="G317" s="256"/>
      <c r="H317" s="257"/>
      <c r="I317" s="251"/>
      <c r="J317" s="258"/>
      <c r="K317" s="251"/>
      <c r="M317" s="252" t="s">
        <v>1278</v>
      </c>
      <c r="O317" s="241"/>
    </row>
    <row r="318" spans="1:15" ht="12.75">
      <c r="A318" s="250"/>
      <c r="B318" s="253"/>
      <c r="C318" s="699" t="s">
        <v>1279</v>
      </c>
      <c r="D318" s="700"/>
      <c r="E318" s="254">
        <v>32.52</v>
      </c>
      <c r="F318" s="255"/>
      <c r="G318" s="256"/>
      <c r="H318" s="257"/>
      <c r="I318" s="251"/>
      <c r="J318" s="258"/>
      <c r="K318" s="251"/>
      <c r="M318" s="252" t="s">
        <v>1279</v>
      </c>
      <c r="O318" s="241"/>
    </row>
    <row r="319" spans="1:15" ht="12.75">
      <c r="A319" s="250"/>
      <c r="B319" s="253"/>
      <c r="C319" s="699" t="s">
        <v>1280</v>
      </c>
      <c r="D319" s="700"/>
      <c r="E319" s="254">
        <v>47.235</v>
      </c>
      <c r="F319" s="255"/>
      <c r="G319" s="256"/>
      <c r="H319" s="257"/>
      <c r="I319" s="251"/>
      <c r="J319" s="258"/>
      <c r="K319" s="251"/>
      <c r="M319" s="252" t="s">
        <v>1280</v>
      </c>
      <c r="O319" s="241"/>
    </row>
    <row r="320" spans="1:15" ht="12.75">
      <c r="A320" s="250"/>
      <c r="B320" s="253"/>
      <c r="C320" s="699" t="s">
        <v>1281</v>
      </c>
      <c r="D320" s="700"/>
      <c r="E320" s="254">
        <v>12.845</v>
      </c>
      <c r="F320" s="255"/>
      <c r="G320" s="256"/>
      <c r="H320" s="257"/>
      <c r="I320" s="251"/>
      <c r="J320" s="258"/>
      <c r="K320" s="251"/>
      <c r="M320" s="252" t="s">
        <v>1281</v>
      </c>
      <c r="O320" s="241"/>
    </row>
    <row r="321" spans="1:15" ht="12.75">
      <c r="A321" s="250"/>
      <c r="B321" s="253"/>
      <c r="C321" s="699" t="s">
        <v>1282</v>
      </c>
      <c r="D321" s="700"/>
      <c r="E321" s="254">
        <v>72.6</v>
      </c>
      <c r="F321" s="255"/>
      <c r="G321" s="256"/>
      <c r="H321" s="257"/>
      <c r="I321" s="251"/>
      <c r="J321" s="258"/>
      <c r="K321" s="251"/>
      <c r="M321" s="252" t="s">
        <v>1282</v>
      </c>
      <c r="O321" s="241"/>
    </row>
    <row r="322" spans="1:15" ht="12.75">
      <c r="A322" s="250"/>
      <c r="B322" s="253"/>
      <c r="C322" s="699" t="s">
        <v>1283</v>
      </c>
      <c r="D322" s="700"/>
      <c r="E322" s="254">
        <v>14.52</v>
      </c>
      <c r="F322" s="255"/>
      <c r="G322" s="256"/>
      <c r="H322" s="257"/>
      <c r="I322" s="251"/>
      <c r="J322" s="258"/>
      <c r="K322" s="251"/>
      <c r="M322" s="252" t="s">
        <v>1283</v>
      </c>
      <c r="O322" s="241"/>
    </row>
    <row r="323" spans="1:15" ht="12.75">
      <c r="A323" s="250"/>
      <c r="B323" s="253"/>
      <c r="C323" s="701" t="s">
        <v>113</v>
      </c>
      <c r="D323" s="700"/>
      <c r="E323" s="279">
        <v>471.62</v>
      </c>
      <c r="F323" s="255"/>
      <c r="G323" s="256"/>
      <c r="H323" s="257"/>
      <c r="I323" s="251"/>
      <c r="J323" s="258"/>
      <c r="K323" s="251"/>
      <c r="M323" s="252" t="s">
        <v>113</v>
      </c>
      <c r="O323" s="241"/>
    </row>
    <row r="324" spans="1:15" ht="12.75">
      <c r="A324" s="250"/>
      <c r="B324" s="253"/>
      <c r="C324" s="699" t="s">
        <v>1185</v>
      </c>
      <c r="D324" s="700"/>
      <c r="E324" s="254">
        <v>0</v>
      </c>
      <c r="F324" s="255"/>
      <c r="G324" s="256"/>
      <c r="H324" s="257"/>
      <c r="I324" s="251"/>
      <c r="J324" s="258"/>
      <c r="K324" s="251"/>
      <c r="M324" s="252" t="s">
        <v>1185</v>
      </c>
      <c r="O324" s="241"/>
    </row>
    <row r="325" spans="1:15" ht="12.75">
      <c r="A325" s="250"/>
      <c r="B325" s="253"/>
      <c r="C325" s="699" t="s">
        <v>1284</v>
      </c>
      <c r="D325" s="700"/>
      <c r="E325" s="254">
        <v>4.74</v>
      </c>
      <c r="F325" s="255"/>
      <c r="G325" s="256"/>
      <c r="H325" s="257"/>
      <c r="I325" s="251"/>
      <c r="J325" s="258"/>
      <c r="K325" s="251"/>
      <c r="M325" s="252" t="s">
        <v>1284</v>
      </c>
      <c r="O325" s="241"/>
    </row>
    <row r="326" spans="1:15" ht="12.75">
      <c r="A326" s="250"/>
      <c r="B326" s="253"/>
      <c r="C326" s="699" t="s">
        <v>1285</v>
      </c>
      <c r="D326" s="700"/>
      <c r="E326" s="254">
        <v>10.85</v>
      </c>
      <c r="F326" s="255"/>
      <c r="G326" s="256"/>
      <c r="H326" s="257"/>
      <c r="I326" s="251"/>
      <c r="J326" s="258"/>
      <c r="K326" s="251"/>
      <c r="M326" s="252" t="s">
        <v>1285</v>
      </c>
      <c r="O326" s="241"/>
    </row>
    <row r="327" spans="1:15" ht="12.75">
      <c r="A327" s="250"/>
      <c r="B327" s="253"/>
      <c r="C327" s="699" t="s">
        <v>1286</v>
      </c>
      <c r="D327" s="700"/>
      <c r="E327" s="254">
        <v>22.16</v>
      </c>
      <c r="F327" s="255"/>
      <c r="G327" s="256"/>
      <c r="H327" s="257"/>
      <c r="I327" s="251"/>
      <c r="J327" s="258"/>
      <c r="K327" s="251"/>
      <c r="M327" s="252" t="s">
        <v>1286</v>
      </c>
      <c r="O327" s="241"/>
    </row>
    <row r="328" spans="1:15" ht="12.75">
      <c r="A328" s="250"/>
      <c r="B328" s="253"/>
      <c r="C328" s="701" t="s">
        <v>113</v>
      </c>
      <c r="D328" s="700"/>
      <c r="E328" s="279">
        <v>37.75</v>
      </c>
      <c r="F328" s="255"/>
      <c r="G328" s="256"/>
      <c r="H328" s="257"/>
      <c r="I328" s="251"/>
      <c r="J328" s="258"/>
      <c r="K328" s="251"/>
      <c r="M328" s="252" t="s">
        <v>113</v>
      </c>
      <c r="O328" s="241"/>
    </row>
    <row r="329" spans="1:80" ht="22.5">
      <c r="A329" s="242">
        <v>46</v>
      </c>
      <c r="B329" s="243" t="s">
        <v>441</v>
      </c>
      <c r="C329" s="244" t="s">
        <v>442</v>
      </c>
      <c r="D329" s="245" t="s">
        <v>106</v>
      </c>
      <c r="E329" s="246">
        <v>308.7</v>
      </c>
      <c r="F329" s="246">
        <v>177.5</v>
      </c>
      <c r="G329" s="247">
        <f>E329*F329</f>
        <v>54794.25</v>
      </c>
      <c r="H329" s="248">
        <v>0.00367</v>
      </c>
      <c r="I329" s="249">
        <f>E329*H329</f>
        <v>1.132929</v>
      </c>
      <c r="J329" s="248">
        <v>0</v>
      </c>
      <c r="K329" s="249">
        <f>E329*J329</f>
        <v>0</v>
      </c>
      <c r="O329" s="241">
        <v>2</v>
      </c>
      <c r="AA329" s="214">
        <v>1</v>
      </c>
      <c r="AB329" s="214">
        <v>1</v>
      </c>
      <c r="AC329" s="214">
        <v>1</v>
      </c>
      <c r="AZ329" s="214">
        <v>1</v>
      </c>
      <c r="BA329" s="214">
        <f>IF(AZ329=1,G329,0)</f>
        <v>54794.25</v>
      </c>
      <c r="BB329" s="214">
        <f>IF(AZ329=2,G329,0)</f>
        <v>0</v>
      </c>
      <c r="BC329" s="214">
        <f>IF(AZ329=3,G329,0)</f>
        <v>0</v>
      </c>
      <c r="BD329" s="214">
        <f>IF(AZ329=4,G329,0)</f>
        <v>0</v>
      </c>
      <c r="BE329" s="214">
        <f>IF(AZ329=5,G329,0)</f>
        <v>0</v>
      </c>
      <c r="CA329" s="241">
        <v>1</v>
      </c>
      <c r="CB329" s="241">
        <v>1</v>
      </c>
    </row>
    <row r="330" spans="1:15" ht="12.75">
      <c r="A330" s="250"/>
      <c r="B330" s="253"/>
      <c r="C330" s="699" t="s">
        <v>1193</v>
      </c>
      <c r="D330" s="700"/>
      <c r="E330" s="254">
        <v>136.22</v>
      </c>
      <c r="F330" s="255"/>
      <c r="G330" s="256"/>
      <c r="H330" s="257"/>
      <c r="I330" s="251"/>
      <c r="J330" s="258"/>
      <c r="K330" s="251"/>
      <c r="M330" s="252" t="s">
        <v>1193</v>
      </c>
      <c r="O330" s="241"/>
    </row>
    <row r="331" spans="1:15" ht="12.75">
      <c r="A331" s="250"/>
      <c r="B331" s="253"/>
      <c r="C331" s="699" t="s">
        <v>1194</v>
      </c>
      <c r="D331" s="700"/>
      <c r="E331" s="254">
        <v>147</v>
      </c>
      <c r="F331" s="255"/>
      <c r="G331" s="256"/>
      <c r="H331" s="257"/>
      <c r="I331" s="251"/>
      <c r="J331" s="258"/>
      <c r="K331" s="251"/>
      <c r="M331" s="252" t="s">
        <v>1194</v>
      </c>
      <c r="O331" s="241"/>
    </row>
    <row r="332" spans="1:15" ht="12.75">
      <c r="A332" s="250"/>
      <c r="B332" s="253"/>
      <c r="C332" s="699" t="s">
        <v>1195</v>
      </c>
      <c r="D332" s="700"/>
      <c r="E332" s="254">
        <v>25.48</v>
      </c>
      <c r="F332" s="255"/>
      <c r="G332" s="256"/>
      <c r="H332" s="257"/>
      <c r="I332" s="251"/>
      <c r="J332" s="258"/>
      <c r="K332" s="251"/>
      <c r="M332" s="252" t="s">
        <v>1195</v>
      </c>
      <c r="O332" s="241"/>
    </row>
    <row r="333" spans="1:80" ht="12.75">
      <c r="A333" s="242">
        <v>47</v>
      </c>
      <c r="B333" s="243" t="s">
        <v>1048</v>
      </c>
      <c r="C333" s="244" t="s">
        <v>1049</v>
      </c>
      <c r="D333" s="245" t="s">
        <v>166</v>
      </c>
      <c r="E333" s="246">
        <v>509.37</v>
      </c>
      <c r="F333" s="246">
        <v>100</v>
      </c>
      <c r="G333" s="247">
        <f>E333*F333</f>
        <v>50937</v>
      </c>
      <c r="H333" s="248">
        <v>4E-05</v>
      </c>
      <c r="I333" s="249">
        <f>E333*H333</f>
        <v>0.020374800000000002</v>
      </c>
      <c r="J333" s="248"/>
      <c r="K333" s="249">
        <f>E333*J333</f>
        <v>0</v>
      </c>
      <c r="O333" s="241">
        <v>2</v>
      </c>
      <c r="AA333" s="214">
        <v>12</v>
      </c>
      <c r="AB333" s="214">
        <v>0</v>
      </c>
      <c r="AC333" s="214">
        <v>4</v>
      </c>
      <c r="AZ333" s="214">
        <v>1</v>
      </c>
      <c r="BA333" s="214">
        <f>IF(AZ333=1,G333,0)</f>
        <v>50937</v>
      </c>
      <c r="BB333" s="214">
        <f>IF(AZ333=2,G333,0)</f>
        <v>0</v>
      </c>
      <c r="BC333" s="214">
        <f>IF(AZ333=3,G333,0)</f>
        <v>0</v>
      </c>
      <c r="BD333" s="214">
        <f>IF(AZ333=4,G333,0)</f>
        <v>0</v>
      </c>
      <c r="BE333" s="214">
        <f>IF(AZ333=5,G333,0)</f>
        <v>0</v>
      </c>
      <c r="CA333" s="241">
        <v>12</v>
      </c>
      <c r="CB333" s="241">
        <v>0</v>
      </c>
    </row>
    <row r="334" spans="1:15" ht="12.75">
      <c r="A334" s="250"/>
      <c r="B334" s="253"/>
      <c r="C334" s="699" t="s">
        <v>1174</v>
      </c>
      <c r="D334" s="700"/>
      <c r="E334" s="254">
        <v>0</v>
      </c>
      <c r="F334" s="255"/>
      <c r="G334" s="256"/>
      <c r="H334" s="257"/>
      <c r="I334" s="251"/>
      <c r="J334" s="258"/>
      <c r="K334" s="251"/>
      <c r="M334" s="252" t="s">
        <v>1174</v>
      </c>
      <c r="O334" s="241"/>
    </row>
    <row r="335" spans="1:15" ht="12.75">
      <c r="A335" s="250"/>
      <c r="B335" s="253"/>
      <c r="C335" s="699" t="s">
        <v>1274</v>
      </c>
      <c r="D335" s="700"/>
      <c r="E335" s="254">
        <v>54</v>
      </c>
      <c r="F335" s="255"/>
      <c r="G335" s="256"/>
      <c r="H335" s="257"/>
      <c r="I335" s="251"/>
      <c r="J335" s="258"/>
      <c r="K335" s="251"/>
      <c r="M335" s="252" t="s">
        <v>1274</v>
      </c>
      <c r="O335" s="241"/>
    </row>
    <row r="336" spans="1:15" ht="12.75">
      <c r="A336" s="250"/>
      <c r="B336" s="253"/>
      <c r="C336" s="699" t="s">
        <v>1275</v>
      </c>
      <c r="D336" s="700"/>
      <c r="E336" s="254">
        <v>30</v>
      </c>
      <c r="F336" s="255"/>
      <c r="G336" s="256"/>
      <c r="H336" s="257"/>
      <c r="I336" s="251"/>
      <c r="J336" s="258"/>
      <c r="K336" s="251"/>
      <c r="M336" s="252" t="s">
        <v>1275</v>
      </c>
      <c r="O336" s="241"/>
    </row>
    <row r="337" spans="1:15" ht="12.75">
      <c r="A337" s="250"/>
      <c r="B337" s="253"/>
      <c r="C337" s="699" t="s">
        <v>1276</v>
      </c>
      <c r="D337" s="700"/>
      <c r="E337" s="254">
        <v>9.3</v>
      </c>
      <c r="F337" s="255"/>
      <c r="G337" s="256"/>
      <c r="H337" s="257"/>
      <c r="I337" s="251"/>
      <c r="J337" s="258"/>
      <c r="K337" s="251"/>
      <c r="M337" s="252" t="s">
        <v>1276</v>
      </c>
      <c r="O337" s="241"/>
    </row>
    <row r="338" spans="1:15" ht="12.75">
      <c r="A338" s="250"/>
      <c r="B338" s="253"/>
      <c r="C338" s="699" t="s">
        <v>1277</v>
      </c>
      <c r="D338" s="700"/>
      <c r="E338" s="254">
        <v>36</v>
      </c>
      <c r="F338" s="255"/>
      <c r="G338" s="256"/>
      <c r="H338" s="257"/>
      <c r="I338" s="251"/>
      <c r="J338" s="258"/>
      <c r="K338" s="251"/>
      <c r="M338" s="252" t="s">
        <v>1277</v>
      </c>
      <c r="O338" s="241"/>
    </row>
    <row r="339" spans="1:15" ht="12.75">
      <c r="A339" s="250"/>
      <c r="B339" s="253"/>
      <c r="C339" s="699" t="s">
        <v>1278</v>
      </c>
      <c r="D339" s="700"/>
      <c r="E339" s="254">
        <v>162.6</v>
      </c>
      <c r="F339" s="255"/>
      <c r="G339" s="256"/>
      <c r="H339" s="257"/>
      <c r="I339" s="251"/>
      <c r="J339" s="258"/>
      <c r="K339" s="251"/>
      <c r="M339" s="252" t="s">
        <v>1278</v>
      </c>
      <c r="O339" s="241"/>
    </row>
    <row r="340" spans="1:15" ht="12.75">
      <c r="A340" s="250"/>
      <c r="B340" s="253"/>
      <c r="C340" s="699" t="s">
        <v>1279</v>
      </c>
      <c r="D340" s="700"/>
      <c r="E340" s="254">
        <v>32.52</v>
      </c>
      <c r="F340" s="255"/>
      <c r="G340" s="256"/>
      <c r="H340" s="257"/>
      <c r="I340" s="251"/>
      <c r="J340" s="258"/>
      <c r="K340" s="251"/>
      <c r="M340" s="252" t="s">
        <v>1279</v>
      </c>
      <c r="O340" s="241"/>
    </row>
    <row r="341" spans="1:15" ht="12.75">
      <c r="A341" s="250"/>
      <c r="B341" s="253"/>
      <c r="C341" s="699" t="s">
        <v>1280</v>
      </c>
      <c r="D341" s="700"/>
      <c r="E341" s="254">
        <v>47.235</v>
      </c>
      <c r="F341" s="255"/>
      <c r="G341" s="256"/>
      <c r="H341" s="257"/>
      <c r="I341" s="251"/>
      <c r="J341" s="258"/>
      <c r="K341" s="251"/>
      <c r="M341" s="252" t="s">
        <v>1280</v>
      </c>
      <c r="O341" s="241"/>
    </row>
    <row r="342" spans="1:15" ht="12.75">
      <c r="A342" s="250"/>
      <c r="B342" s="253"/>
      <c r="C342" s="699" t="s">
        <v>1281</v>
      </c>
      <c r="D342" s="700"/>
      <c r="E342" s="254">
        <v>12.845</v>
      </c>
      <c r="F342" s="255"/>
      <c r="G342" s="256"/>
      <c r="H342" s="257"/>
      <c r="I342" s="251"/>
      <c r="J342" s="258"/>
      <c r="K342" s="251"/>
      <c r="M342" s="252" t="s">
        <v>1281</v>
      </c>
      <c r="O342" s="241"/>
    </row>
    <row r="343" spans="1:15" ht="12.75">
      <c r="A343" s="250"/>
      <c r="B343" s="253"/>
      <c r="C343" s="699" t="s">
        <v>1282</v>
      </c>
      <c r="D343" s="700"/>
      <c r="E343" s="254">
        <v>72.6</v>
      </c>
      <c r="F343" s="255"/>
      <c r="G343" s="256"/>
      <c r="H343" s="257"/>
      <c r="I343" s="251"/>
      <c r="J343" s="258"/>
      <c r="K343" s="251"/>
      <c r="M343" s="252" t="s">
        <v>1282</v>
      </c>
      <c r="O343" s="241"/>
    </row>
    <row r="344" spans="1:15" ht="12.75">
      <c r="A344" s="250"/>
      <c r="B344" s="253"/>
      <c r="C344" s="699" t="s">
        <v>1283</v>
      </c>
      <c r="D344" s="700"/>
      <c r="E344" s="254">
        <v>14.52</v>
      </c>
      <c r="F344" s="255"/>
      <c r="G344" s="256"/>
      <c r="H344" s="257"/>
      <c r="I344" s="251"/>
      <c r="J344" s="258"/>
      <c r="K344" s="251"/>
      <c r="M344" s="252" t="s">
        <v>1283</v>
      </c>
      <c r="O344" s="241"/>
    </row>
    <row r="345" spans="1:15" ht="12.75">
      <c r="A345" s="250"/>
      <c r="B345" s="253"/>
      <c r="C345" s="701" t="s">
        <v>113</v>
      </c>
      <c r="D345" s="700"/>
      <c r="E345" s="279">
        <v>471.62</v>
      </c>
      <c r="F345" s="255"/>
      <c r="G345" s="256"/>
      <c r="H345" s="257"/>
      <c r="I345" s="251"/>
      <c r="J345" s="258"/>
      <c r="K345" s="251"/>
      <c r="M345" s="252" t="s">
        <v>113</v>
      </c>
      <c r="O345" s="241"/>
    </row>
    <row r="346" spans="1:15" ht="12.75">
      <c r="A346" s="250"/>
      <c r="B346" s="253"/>
      <c r="C346" s="699" t="s">
        <v>1185</v>
      </c>
      <c r="D346" s="700"/>
      <c r="E346" s="254">
        <v>0</v>
      </c>
      <c r="F346" s="255"/>
      <c r="G346" s="256"/>
      <c r="H346" s="257"/>
      <c r="I346" s="251"/>
      <c r="J346" s="258"/>
      <c r="K346" s="251"/>
      <c r="M346" s="252" t="s">
        <v>1185</v>
      </c>
      <c r="O346" s="241"/>
    </row>
    <row r="347" spans="1:15" ht="12.75">
      <c r="A347" s="250"/>
      <c r="B347" s="253"/>
      <c r="C347" s="699" t="s">
        <v>1284</v>
      </c>
      <c r="D347" s="700"/>
      <c r="E347" s="254">
        <v>4.74</v>
      </c>
      <c r="F347" s="255"/>
      <c r="G347" s="256"/>
      <c r="H347" s="257"/>
      <c r="I347" s="251"/>
      <c r="J347" s="258"/>
      <c r="K347" s="251"/>
      <c r="M347" s="252" t="s">
        <v>1284</v>
      </c>
      <c r="O347" s="241"/>
    </row>
    <row r="348" spans="1:15" ht="12.75">
      <c r="A348" s="250"/>
      <c r="B348" s="253"/>
      <c r="C348" s="699" t="s">
        <v>1285</v>
      </c>
      <c r="D348" s="700"/>
      <c r="E348" s="254">
        <v>10.85</v>
      </c>
      <c r="F348" s="255"/>
      <c r="G348" s="256"/>
      <c r="H348" s="257"/>
      <c r="I348" s="251"/>
      <c r="J348" s="258"/>
      <c r="K348" s="251"/>
      <c r="M348" s="252" t="s">
        <v>1285</v>
      </c>
      <c r="O348" s="241"/>
    </row>
    <row r="349" spans="1:15" ht="12.75">
      <c r="A349" s="250"/>
      <c r="B349" s="253"/>
      <c r="C349" s="699" t="s">
        <v>1286</v>
      </c>
      <c r="D349" s="700"/>
      <c r="E349" s="254">
        <v>22.16</v>
      </c>
      <c r="F349" s="255"/>
      <c r="G349" s="256"/>
      <c r="H349" s="257"/>
      <c r="I349" s="251"/>
      <c r="J349" s="258"/>
      <c r="K349" s="251"/>
      <c r="M349" s="252" t="s">
        <v>1286</v>
      </c>
      <c r="O349" s="241"/>
    </row>
    <row r="350" spans="1:15" ht="12.75">
      <c r="A350" s="250"/>
      <c r="B350" s="253"/>
      <c r="C350" s="701" t="s">
        <v>113</v>
      </c>
      <c r="D350" s="700"/>
      <c r="E350" s="279">
        <v>37.75</v>
      </c>
      <c r="F350" s="255"/>
      <c r="G350" s="256"/>
      <c r="H350" s="257"/>
      <c r="I350" s="251"/>
      <c r="J350" s="258"/>
      <c r="K350" s="251"/>
      <c r="M350" s="252" t="s">
        <v>113</v>
      </c>
      <c r="O350" s="241"/>
    </row>
    <row r="351" spans="1:80" ht="12.75">
      <c r="A351" s="242">
        <v>48</v>
      </c>
      <c r="B351" s="243" t="s">
        <v>454</v>
      </c>
      <c r="C351" s="244" t="s">
        <v>455</v>
      </c>
      <c r="D351" s="245" t="s">
        <v>166</v>
      </c>
      <c r="E351" s="246">
        <v>159.115</v>
      </c>
      <c r="F351" s="246">
        <v>30.27</v>
      </c>
      <c r="G351" s="247">
        <f>E351*F351</f>
        <v>4816.411050000001</v>
      </c>
      <c r="H351" s="248">
        <v>0.00034</v>
      </c>
      <c r="I351" s="249">
        <f>E351*H351</f>
        <v>0.054099100000000004</v>
      </c>
      <c r="J351" s="248"/>
      <c r="K351" s="249">
        <f>E351*J351</f>
        <v>0</v>
      </c>
      <c r="O351" s="241">
        <v>2</v>
      </c>
      <c r="AA351" s="214">
        <v>3</v>
      </c>
      <c r="AB351" s="214">
        <v>1</v>
      </c>
      <c r="AC351" s="214">
        <v>553927380</v>
      </c>
      <c r="AZ351" s="214">
        <v>1</v>
      </c>
      <c r="BA351" s="214">
        <f>IF(AZ351=1,G351,0)</f>
        <v>4816.411050000001</v>
      </c>
      <c r="BB351" s="214">
        <f>IF(AZ351=2,G351,0)</f>
        <v>0</v>
      </c>
      <c r="BC351" s="214">
        <f>IF(AZ351=3,G351,0)</f>
        <v>0</v>
      </c>
      <c r="BD351" s="214">
        <f>IF(AZ351=4,G351,0)</f>
        <v>0</v>
      </c>
      <c r="BE351" s="214">
        <f>IF(AZ351=5,G351,0)</f>
        <v>0</v>
      </c>
      <c r="CA351" s="241">
        <v>3</v>
      </c>
      <c r="CB351" s="241">
        <v>1</v>
      </c>
    </row>
    <row r="352" spans="1:15" ht="12.75">
      <c r="A352" s="250"/>
      <c r="B352" s="253"/>
      <c r="C352" s="699" t="s">
        <v>1196</v>
      </c>
      <c r="D352" s="700"/>
      <c r="E352" s="254">
        <v>45.5</v>
      </c>
      <c r="F352" s="255"/>
      <c r="G352" s="256"/>
      <c r="H352" s="257"/>
      <c r="I352" s="251"/>
      <c r="J352" s="258"/>
      <c r="K352" s="251"/>
      <c r="M352" s="252" t="s">
        <v>1196</v>
      </c>
      <c r="O352" s="241"/>
    </row>
    <row r="353" spans="1:15" ht="12.75">
      <c r="A353" s="250"/>
      <c r="B353" s="253"/>
      <c r="C353" s="699" t="s">
        <v>1197</v>
      </c>
      <c r="D353" s="700"/>
      <c r="E353" s="254">
        <v>14.1</v>
      </c>
      <c r="F353" s="255"/>
      <c r="G353" s="256"/>
      <c r="H353" s="257"/>
      <c r="I353" s="251"/>
      <c r="J353" s="258"/>
      <c r="K353" s="251"/>
      <c r="M353" s="252" t="s">
        <v>1197</v>
      </c>
      <c r="O353" s="241"/>
    </row>
    <row r="354" spans="1:15" ht="12.75">
      <c r="A354" s="250"/>
      <c r="B354" s="253"/>
      <c r="C354" s="699" t="s">
        <v>1198</v>
      </c>
      <c r="D354" s="700"/>
      <c r="E354" s="254">
        <v>60.25</v>
      </c>
      <c r="F354" s="255"/>
      <c r="G354" s="256"/>
      <c r="H354" s="257"/>
      <c r="I354" s="251"/>
      <c r="J354" s="258"/>
      <c r="K354" s="251"/>
      <c r="M354" s="252" t="s">
        <v>1198</v>
      </c>
      <c r="O354" s="241"/>
    </row>
    <row r="355" spans="1:15" ht="12.75">
      <c r="A355" s="250"/>
      <c r="B355" s="253"/>
      <c r="C355" s="699" t="s">
        <v>1199</v>
      </c>
      <c r="D355" s="700"/>
      <c r="E355" s="254">
        <v>24.8</v>
      </c>
      <c r="F355" s="255"/>
      <c r="G355" s="256"/>
      <c r="H355" s="257"/>
      <c r="I355" s="251"/>
      <c r="J355" s="258"/>
      <c r="K355" s="251"/>
      <c r="M355" s="252" t="s">
        <v>1199</v>
      </c>
      <c r="O355" s="241"/>
    </row>
    <row r="356" spans="1:15" ht="12.75">
      <c r="A356" s="250"/>
      <c r="B356" s="253"/>
      <c r="C356" s="701" t="s">
        <v>113</v>
      </c>
      <c r="D356" s="700"/>
      <c r="E356" s="279">
        <v>144.65</v>
      </c>
      <c r="F356" s="255"/>
      <c r="G356" s="256"/>
      <c r="H356" s="257"/>
      <c r="I356" s="251"/>
      <c r="J356" s="258"/>
      <c r="K356" s="251"/>
      <c r="M356" s="252" t="s">
        <v>113</v>
      </c>
      <c r="O356" s="241"/>
    </row>
    <row r="357" spans="1:15" ht="12.75">
      <c r="A357" s="250"/>
      <c r="B357" s="253"/>
      <c r="C357" s="699" t="s">
        <v>1287</v>
      </c>
      <c r="D357" s="700"/>
      <c r="E357" s="254">
        <v>14.465</v>
      </c>
      <c r="F357" s="255"/>
      <c r="G357" s="256"/>
      <c r="H357" s="257"/>
      <c r="I357" s="251"/>
      <c r="J357" s="258"/>
      <c r="K357" s="251"/>
      <c r="M357" s="252" t="s">
        <v>1287</v>
      </c>
      <c r="O357" s="241"/>
    </row>
    <row r="358" spans="1:57" ht="12.75">
      <c r="A358" s="259"/>
      <c r="B358" s="260" t="s">
        <v>96</v>
      </c>
      <c r="C358" s="261" t="s">
        <v>278</v>
      </c>
      <c r="D358" s="262"/>
      <c r="E358" s="263"/>
      <c r="F358" s="264"/>
      <c r="G358" s="265">
        <f>SUM(G94:G357)</f>
        <v>3136915.6427599997</v>
      </c>
      <c r="H358" s="266"/>
      <c r="I358" s="267">
        <f>SUM(I94:I357)</f>
        <v>69.84805272100002</v>
      </c>
      <c r="J358" s="266"/>
      <c r="K358" s="267">
        <f>SUM(K94:K357)</f>
        <v>0</v>
      </c>
      <c r="O358" s="241">
        <v>4</v>
      </c>
      <c r="BA358" s="268">
        <f>SUM(BA94:BA357)</f>
        <v>3136915.6427599997</v>
      </c>
      <c r="BB358" s="268">
        <f>SUM(BB94:BB357)</f>
        <v>0</v>
      </c>
      <c r="BC358" s="268">
        <f>SUM(BC94:BC357)</f>
        <v>0</v>
      </c>
      <c r="BD358" s="268">
        <f>SUM(BD94:BD357)</f>
        <v>0</v>
      </c>
      <c r="BE358" s="268">
        <f>SUM(BE94:BE357)</f>
        <v>0</v>
      </c>
    </row>
    <row r="359" spans="1:15" ht="12.75">
      <c r="A359" s="231" t="s">
        <v>92</v>
      </c>
      <c r="B359" s="232" t="s">
        <v>462</v>
      </c>
      <c r="C359" s="233" t="s">
        <v>463</v>
      </c>
      <c r="D359" s="234"/>
      <c r="E359" s="235"/>
      <c r="F359" s="235"/>
      <c r="G359" s="236"/>
      <c r="H359" s="237"/>
      <c r="I359" s="238"/>
      <c r="J359" s="239"/>
      <c r="K359" s="240"/>
      <c r="O359" s="241">
        <v>1</v>
      </c>
    </row>
    <row r="360" spans="1:80" ht="12.75">
      <c r="A360" s="242">
        <v>49</v>
      </c>
      <c r="B360" s="243" t="s">
        <v>465</v>
      </c>
      <c r="C360" s="244" t="s">
        <v>466</v>
      </c>
      <c r="D360" s="245" t="s">
        <v>147</v>
      </c>
      <c r="E360" s="246">
        <v>8</v>
      </c>
      <c r="F360" s="246">
        <v>500</v>
      </c>
      <c r="G360" s="247">
        <f>E360*F360</f>
        <v>4000</v>
      </c>
      <c r="H360" s="248">
        <v>0</v>
      </c>
      <c r="I360" s="249">
        <f>E360*H360</f>
        <v>0</v>
      </c>
      <c r="J360" s="248"/>
      <c r="K360" s="249">
        <f>E360*J360</f>
        <v>0</v>
      </c>
      <c r="O360" s="241">
        <v>2</v>
      </c>
      <c r="AA360" s="214">
        <v>12</v>
      </c>
      <c r="AB360" s="214">
        <v>0</v>
      </c>
      <c r="AC360" s="214">
        <v>5</v>
      </c>
      <c r="AZ360" s="214">
        <v>1</v>
      </c>
      <c r="BA360" s="214">
        <f>IF(AZ360=1,G360,0)</f>
        <v>4000</v>
      </c>
      <c r="BB360" s="214">
        <f>IF(AZ360=2,G360,0)</f>
        <v>0</v>
      </c>
      <c r="BC360" s="214">
        <f>IF(AZ360=3,G360,0)</f>
        <v>0</v>
      </c>
      <c r="BD360" s="214">
        <f>IF(AZ360=4,G360,0)</f>
        <v>0</v>
      </c>
      <c r="BE360" s="214">
        <f>IF(AZ360=5,G360,0)</f>
        <v>0</v>
      </c>
      <c r="CA360" s="241">
        <v>12</v>
      </c>
      <c r="CB360" s="241">
        <v>0</v>
      </c>
    </row>
    <row r="361" spans="1:80" ht="22.5">
      <c r="A361" s="242">
        <v>50</v>
      </c>
      <c r="B361" s="243" t="s">
        <v>469</v>
      </c>
      <c r="C361" s="244" t="s">
        <v>470</v>
      </c>
      <c r="D361" s="245" t="s">
        <v>147</v>
      </c>
      <c r="E361" s="246">
        <v>1</v>
      </c>
      <c r="F361" s="246">
        <v>5000</v>
      </c>
      <c r="G361" s="247">
        <f>E361*F361</f>
        <v>5000</v>
      </c>
      <c r="H361" s="248">
        <v>0</v>
      </c>
      <c r="I361" s="249">
        <f>E361*H361</f>
        <v>0</v>
      </c>
      <c r="J361" s="248"/>
      <c r="K361" s="249">
        <f>E361*J361</f>
        <v>0</v>
      </c>
      <c r="O361" s="241">
        <v>2</v>
      </c>
      <c r="AA361" s="214">
        <v>12</v>
      </c>
      <c r="AB361" s="214">
        <v>0</v>
      </c>
      <c r="AC361" s="214">
        <v>6</v>
      </c>
      <c r="AZ361" s="214">
        <v>1</v>
      </c>
      <c r="BA361" s="214">
        <f>IF(AZ361=1,G361,0)</f>
        <v>5000</v>
      </c>
      <c r="BB361" s="214">
        <f>IF(AZ361=2,G361,0)</f>
        <v>0</v>
      </c>
      <c r="BC361" s="214">
        <f>IF(AZ361=3,G361,0)</f>
        <v>0</v>
      </c>
      <c r="BD361" s="214">
        <f>IF(AZ361=4,G361,0)</f>
        <v>0</v>
      </c>
      <c r="BE361" s="214">
        <f>IF(AZ361=5,G361,0)</f>
        <v>0</v>
      </c>
      <c r="CA361" s="241">
        <v>12</v>
      </c>
      <c r="CB361" s="241">
        <v>0</v>
      </c>
    </row>
    <row r="362" spans="1:80" ht="12.75">
      <c r="A362" s="242">
        <v>51</v>
      </c>
      <c r="B362" s="243" t="s">
        <v>473</v>
      </c>
      <c r="C362" s="244" t="s">
        <v>474</v>
      </c>
      <c r="D362" s="245" t="s">
        <v>147</v>
      </c>
      <c r="E362" s="246">
        <v>8</v>
      </c>
      <c r="F362" s="246">
        <v>500</v>
      </c>
      <c r="G362" s="247">
        <f>E362*F362</f>
        <v>4000</v>
      </c>
      <c r="H362" s="248">
        <v>0</v>
      </c>
      <c r="I362" s="249">
        <f>E362*H362</f>
        <v>0</v>
      </c>
      <c r="J362" s="248"/>
      <c r="K362" s="249">
        <f>E362*J362</f>
        <v>0</v>
      </c>
      <c r="O362" s="241">
        <v>2</v>
      </c>
      <c r="AA362" s="214">
        <v>12</v>
      </c>
      <c r="AB362" s="214">
        <v>0</v>
      </c>
      <c r="AC362" s="214">
        <v>7</v>
      </c>
      <c r="AZ362" s="214">
        <v>1</v>
      </c>
      <c r="BA362" s="214">
        <f>IF(AZ362=1,G362,0)</f>
        <v>4000</v>
      </c>
      <c r="BB362" s="214">
        <f>IF(AZ362=2,G362,0)</f>
        <v>0</v>
      </c>
      <c r="BC362" s="214">
        <f>IF(AZ362=3,G362,0)</f>
        <v>0</v>
      </c>
      <c r="BD362" s="214">
        <f>IF(AZ362=4,G362,0)</f>
        <v>0</v>
      </c>
      <c r="BE362" s="214">
        <f>IF(AZ362=5,G362,0)</f>
        <v>0</v>
      </c>
      <c r="CA362" s="241">
        <v>12</v>
      </c>
      <c r="CB362" s="241">
        <v>0</v>
      </c>
    </row>
    <row r="363" spans="1:57" ht="12.75">
      <c r="A363" s="259"/>
      <c r="B363" s="260" t="s">
        <v>96</v>
      </c>
      <c r="C363" s="261" t="s">
        <v>464</v>
      </c>
      <c r="D363" s="262"/>
      <c r="E363" s="263"/>
      <c r="F363" s="264"/>
      <c r="G363" s="265">
        <f>SUM(G359:G362)</f>
        <v>13000</v>
      </c>
      <c r="H363" s="266"/>
      <c r="I363" s="267">
        <f>SUM(I359:I362)</f>
        <v>0</v>
      </c>
      <c r="J363" s="266"/>
      <c r="K363" s="267">
        <f>SUM(K359:K362)</f>
        <v>0</v>
      </c>
      <c r="O363" s="241">
        <v>4</v>
      </c>
      <c r="BA363" s="268">
        <f>SUM(BA359:BA362)</f>
        <v>13000</v>
      </c>
      <c r="BB363" s="268">
        <f>SUM(BB359:BB362)</f>
        <v>0</v>
      </c>
      <c r="BC363" s="268">
        <f>SUM(BC359:BC362)</f>
        <v>0</v>
      </c>
      <c r="BD363" s="268">
        <f>SUM(BD359:BD362)</f>
        <v>0</v>
      </c>
      <c r="BE363" s="268">
        <f>SUM(BE359:BE362)</f>
        <v>0</v>
      </c>
    </row>
    <row r="364" spans="1:15" ht="12.75">
      <c r="A364" s="231" t="s">
        <v>92</v>
      </c>
      <c r="B364" s="232" t="s">
        <v>476</v>
      </c>
      <c r="C364" s="233" t="s">
        <v>477</v>
      </c>
      <c r="D364" s="234"/>
      <c r="E364" s="235"/>
      <c r="F364" s="235"/>
      <c r="G364" s="236"/>
      <c r="H364" s="237"/>
      <c r="I364" s="238"/>
      <c r="J364" s="239"/>
      <c r="K364" s="240"/>
      <c r="O364" s="241">
        <v>1</v>
      </c>
    </row>
    <row r="365" spans="1:80" ht="12.75">
      <c r="A365" s="242">
        <v>52</v>
      </c>
      <c r="B365" s="243" t="s">
        <v>479</v>
      </c>
      <c r="C365" s="244" t="s">
        <v>480</v>
      </c>
      <c r="D365" s="245" t="s">
        <v>106</v>
      </c>
      <c r="E365" s="246">
        <v>20.613</v>
      </c>
      <c r="F365" s="246">
        <v>203.5</v>
      </c>
      <c r="G365" s="247">
        <f>E365*F365</f>
        <v>4194.7455</v>
      </c>
      <c r="H365" s="248">
        <v>0.07426</v>
      </c>
      <c r="I365" s="249">
        <f>E365*H365</f>
        <v>1.5307213800000001</v>
      </c>
      <c r="J365" s="248">
        <v>0</v>
      </c>
      <c r="K365" s="249">
        <f>E365*J365</f>
        <v>0</v>
      </c>
      <c r="O365" s="241">
        <v>2</v>
      </c>
      <c r="AA365" s="214">
        <v>1</v>
      </c>
      <c r="AB365" s="214">
        <v>1</v>
      </c>
      <c r="AC365" s="214">
        <v>1</v>
      </c>
      <c r="AZ365" s="214">
        <v>1</v>
      </c>
      <c r="BA365" s="214">
        <f>IF(AZ365=1,G365,0)</f>
        <v>4194.7455</v>
      </c>
      <c r="BB365" s="214">
        <f>IF(AZ365=2,G365,0)</f>
        <v>0</v>
      </c>
      <c r="BC365" s="214">
        <f>IF(AZ365=3,G365,0)</f>
        <v>0</v>
      </c>
      <c r="BD365" s="214">
        <f>IF(AZ365=4,G365,0)</f>
        <v>0</v>
      </c>
      <c r="BE365" s="214">
        <f>IF(AZ365=5,G365,0)</f>
        <v>0</v>
      </c>
      <c r="CA365" s="241">
        <v>1</v>
      </c>
      <c r="CB365" s="241">
        <v>1</v>
      </c>
    </row>
    <row r="366" spans="1:15" ht="12.75">
      <c r="A366" s="250"/>
      <c r="B366" s="253"/>
      <c r="C366" s="699" t="s">
        <v>1174</v>
      </c>
      <c r="D366" s="700"/>
      <c r="E366" s="254">
        <v>0</v>
      </c>
      <c r="F366" s="255"/>
      <c r="G366" s="256"/>
      <c r="H366" s="257"/>
      <c r="I366" s="251"/>
      <c r="J366" s="258"/>
      <c r="K366" s="251"/>
      <c r="M366" s="252" t="s">
        <v>1174</v>
      </c>
      <c r="O366" s="241"/>
    </row>
    <row r="367" spans="1:15" ht="12.75">
      <c r="A367" s="250"/>
      <c r="B367" s="253"/>
      <c r="C367" s="699" t="s">
        <v>1232</v>
      </c>
      <c r="D367" s="700"/>
      <c r="E367" s="254">
        <v>25.2</v>
      </c>
      <c r="F367" s="255"/>
      <c r="G367" s="256"/>
      <c r="H367" s="257"/>
      <c r="I367" s="251"/>
      <c r="J367" s="258"/>
      <c r="K367" s="251"/>
      <c r="M367" s="252" t="s">
        <v>1232</v>
      </c>
      <c r="O367" s="241"/>
    </row>
    <row r="368" spans="1:15" ht="12.75">
      <c r="A368" s="250"/>
      <c r="B368" s="253"/>
      <c r="C368" s="699" t="s">
        <v>1233</v>
      </c>
      <c r="D368" s="700"/>
      <c r="E368" s="254">
        <v>18</v>
      </c>
      <c r="F368" s="255"/>
      <c r="G368" s="256"/>
      <c r="H368" s="257"/>
      <c r="I368" s="251"/>
      <c r="J368" s="258"/>
      <c r="K368" s="251"/>
      <c r="M368" s="252" t="s">
        <v>1233</v>
      </c>
      <c r="O368" s="241"/>
    </row>
    <row r="369" spans="1:15" ht="12.75">
      <c r="A369" s="250"/>
      <c r="B369" s="253"/>
      <c r="C369" s="699" t="s">
        <v>1234</v>
      </c>
      <c r="D369" s="700"/>
      <c r="E369" s="254">
        <v>5.4</v>
      </c>
      <c r="F369" s="255"/>
      <c r="G369" s="256"/>
      <c r="H369" s="257"/>
      <c r="I369" s="251"/>
      <c r="J369" s="258"/>
      <c r="K369" s="251"/>
      <c r="M369" s="252" t="s">
        <v>1234</v>
      </c>
      <c r="O369" s="241"/>
    </row>
    <row r="370" spans="1:15" ht="12.75">
      <c r="A370" s="250"/>
      <c r="B370" s="253"/>
      <c r="C370" s="699" t="s">
        <v>1235</v>
      </c>
      <c r="D370" s="700"/>
      <c r="E370" s="254">
        <v>10.8</v>
      </c>
      <c r="F370" s="255"/>
      <c r="G370" s="256"/>
      <c r="H370" s="257"/>
      <c r="I370" s="251"/>
      <c r="J370" s="258"/>
      <c r="K370" s="251"/>
      <c r="M370" s="252" t="s">
        <v>1235</v>
      </c>
      <c r="O370" s="241"/>
    </row>
    <row r="371" spans="1:15" ht="12.75">
      <c r="A371" s="250"/>
      <c r="B371" s="253"/>
      <c r="C371" s="699" t="s">
        <v>1236</v>
      </c>
      <c r="D371" s="700"/>
      <c r="E371" s="254">
        <v>28.6</v>
      </c>
      <c r="F371" s="255"/>
      <c r="G371" s="256"/>
      <c r="H371" s="257"/>
      <c r="I371" s="251"/>
      <c r="J371" s="258"/>
      <c r="K371" s="251"/>
      <c r="M371" s="252" t="s">
        <v>1236</v>
      </c>
      <c r="O371" s="241"/>
    </row>
    <row r="372" spans="1:15" ht="12.75">
      <c r="A372" s="250"/>
      <c r="B372" s="253"/>
      <c r="C372" s="699" t="s">
        <v>1237</v>
      </c>
      <c r="D372" s="700"/>
      <c r="E372" s="254">
        <v>5.72</v>
      </c>
      <c r="F372" s="255"/>
      <c r="G372" s="256"/>
      <c r="H372" s="257"/>
      <c r="I372" s="251"/>
      <c r="J372" s="258"/>
      <c r="K372" s="251"/>
      <c r="M372" s="252" t="s">
        <v>1237</v>
      </c>
      <c r="O372" s="241"/>
    </row>
    <row r="373" spans="1:15" ht="12.75">
      <c r="A373" s="250"/>
      <c r="B373" s="253"/>
      <c r="C373" s="699" t="s">
        <v>1238</v>
      </c>
      <c r="D373" s="700"/>
      <c r="E373" s="254">
        <v>7.035</v>
      </c>
      <c r="F373" s="255"/>
      <c r="G373" s="256"/>
      <c r="H373" s="257"/>
      <c r="I373" s="251"/>
      <c r="J373" s="258"/>
      <c r="K373" s="251"/>
      <c r="M373" s="252" t="s">
        <v>1238</v>
      </c>
      <c r="O373" s="241"/>
    </row>
    <row r="374" spans="1:15" ht="12.75">
      <c r="A374" s="250"/>
      <c r="B374" s="253"/>
      <c r="C374" s="699" t="s">
        <v>1239</v>
      </c>
      <c r="D374" s="700"/>
      <c r="E374" s="254">
        <v>2.345</v>
      </c>
      <c r="F374" s="255"/>
      <c r="G374" s="256"/>
      <c r="H374" s="257"/>
      <c r="I374" s="251"/>
      <c r="J374" s="258"/>
      <c r="K374" s="251"/>
      <c r="M374" s="252" t="s">
        <v>1239</v>
      </c>
      <c r="O374" s="241"/>
    </row>
    <row r="375" spans="1:15" ht="12.75">
      <c r="A375" s="250"/>
      <c r="B375" s="253"/>
      <c r="C375" s="699" t="s">
        <v>1240</v>
      </c>
      <c r="D375" s="700"/>
      <c r="E375" s="254">
        <v>28.6</v>
      </c>
      <c r="F375" s="255"/>
      <c r="G375" s="256"/>
      <c r="H375" s="257"/>
      <c r="I375" s="251"/>
      <c r="J375" s="258"/>
      <c r="K375" s="251"/>
      <c r="M375" s="252" t="s">
        <v>1240</v>
      </c>
      <c r="O375" s="241"/>
    </row>
    <row r="376" spans="1:15" ht="12.75">
      <c r="A376" s="250"/>
      <c r="B376" s="253"/>
      <c r="C376" s="699" t="s">
        <v>1241</v>
      </c>
      <c r="D376" s="700"/>
      <c r="E376" s="254">
        <v>5.72</v>
      </c>
      <c r="F376" s="255"/>
      <c r="G376" s="256"/>
      <c r="H376" s="257"/>
      <c r="I376" s="251"/>
      <c r="J376" s="258"/>
      <c r="K376" s="251"/>
      <c r="M376" s="252" t="s">
        <v>1241</v>
      </c>
      <c r="O376" s="241"/>
    </row>
    <row r="377" spans="1:15" ht="12.75">
      <c r="A377" s="250"/>
      <c r="B377" s="253"/>
      <c r="C377" s="701" t="s">
        <v>113</v>
      </c>
      <c r="D377" s="700"/>
      <c r="E377" s="279">
        <v>137.42</v>
      </c>
      <c r="F377" s="255"/>
      <c r="G377" s="256"/>
      <c r="H377" s="257"/>
      <c r="I377" s="251"/>
      <c r="J377" s="258"/>
      <c r="K377" s="251"/>
      <c r="M377" s="252" t="s">
        <v>113</v>
      </c>
      <c r="O377" s="241"/>
    </row>
    <row r="378" spans="1:15" ht="12.75">
      <c r="A378" s="250"/>
      <c r="B378" s="253"/>
      <c r="C378" s="699" t="s">
        <v>1288</v>
      </c>
      <c r="D378" s="700"/>
      <c r="E378" s="254">
        <v>0</v>
      </c>
      <c r="F378" s="255"/>
      <c r="G378" s="256"/>
      <c r="H378" s="257"/>
      <c r="I378" s="251"/>
      <c r="J378" s="258"/>
      <c r="K378" s="251"/>
      <c r="M378" s="252" t="s">
        <v>1288</v>
      </c>
      <c r="O378" s="241"/>
    </row>
    <row r="379" spans="1:15" ht="12.75">
      <c r="A379" s="250"/>
      <c r="B379" s="253"/>
      <c r="C379" s="699" t="s">
        <v>1289</v>
      </c>
      <c r="D379" s="700"/>
      <c r="E379" s="254">
        <v>-116.807</v>
      </c>
      <c r="F379" s="255"/>
      <c r="G379" s="256"/>
      <c r="H379" s="257"/>
      <c r="I379" s="251"/>
      <c r="J379" s="258"/>
      <c r="K379" s="251"/>
      <c r="M379" s="252" t="s">
        <v>1289</v>
      </c>
      <c r="O379" s="241"/>
    </row>
    <row r="380" spans="1:80" ht="12.75">
      <c r="A380" s="242">
        <v>53</v>
      </c>
      <c r="B380" s="243" t="s">
        <v>501</v>
      </c>
      <c r="C380" s="244" t="s">
        <v>502</v>
      </c>
      <c r="D380" s="245" t="s">
        <v>106</v>
      </c>
      <c r="E380" s="246">
        <v>6.225</v>
      </c>
      <c r="F380" s="246">
        <v>1087</v>
      </c>
      <c r="G380" s="247">
        <f>E380*F380</f>
        <v>6766.575</v>
      </c>
      <c r="H380" s="248">
        <v>0</v>
      </c>
      <c r="I380" s="249">
        <f>E380*H380</f>
        <v>0</v>
      </c>
      <c r="J380" s="248">
        <v>0</v>
      </c>
      <c r="K380" s="249">
        <f>E380*J380</f>
        <v>0</v>
      </c>
      <c r="O380" s="241">
        <v>2</v>
      </c>
      <c r="AA380" s="214">
        <v>2</v>
      </c>
      <c r="AB380" s="214">
        <v>1</v>
      </c>
      <c r="AC380" s="214">
        <v>1</v>
      </c>
      <c r="AZ380" s="214">
        <v>1</v>
      </c>
      <c r="BA380" s="214">
        <f>IF(AZ380=1,G380,0)</f>
        <v>6766.575</v>
      </c>
      <c r="BB380" s="214">
        <f>IF(AZ380=2,G380,0)</f>
        <v>0</v>
      </c>
      <c r="BC380" s="214">
        <f>IF(AZ380=3,G380,0)</f>
        <v>0</v>
      </c>
      <c r="BD380" s="214">
        <f>IF(AZ380=4,G380,0)</f>
        <v>0</v>
      </c>
      <c r="BE380" s="214">
        <f>IF(AZ380=5,G380,0)</f>
        <v>0</v>
      </c>
      <c r="CA380" s="241">
        <v>2</v>
      </c>
      <c r="CB380" s="241">
        <v>1</v>
      </c>
    </row>
    <row r="381" spans="1:15" ht="12.75">
      <c r="A381" s="250"/>
      <c r="B381" s="253"/>
      <c r="C381" s="699" t="s">
        <v>1290</v>
      </c>
      <c r="D381" s="700"/>
      <c r="E381" s="254">
        <v>0.4</v>
      </c>
      <c r="F381" s="255"/>
      <c r="G381" s="256"/>
      <c r="H381" s="257"/>
      <c r="I381" s="251"/>
      <c r="J381" s="258"/>
      <c r="K381" s="251"/>
      <c r="M381" s="252" t="s">
        <v>1290</v>
      </c>
      <c r="O381" s="241"/>
    </row>
    <row r="382" spans="1:15" ht="12.75">
      <c r="A382" s="250"/>
      <c r="B382" s="253"/>
      <c r="C382" s="699" t="s">
        <v>1291</v>
      </c>
      <c r="D382" s="700"/>
      <c r="E382" s="254">
        <v>2.625</v>
      </c>
      <c r="F382" s="255"/>
      <c r="G382" s="256"/>
      <c r="H382" s="257"/>
      <c r="I382" s="251"/>
      <c r="J382" s="258"/>
      <c r="K382" s="251"/>
      <c r="M382" s="252" t="s">
        <v>1291</v>
      </c>
      <c r="O382" s="241"/>
    </row>
    <row r="383" spans="1:15" ht="12.75">
      <c r="A383" s="250"/>
      <c r="B383" s="253"/>
      <c r="C383" s="699" t="s">
        <v>1292</v>
      </c>
      <c r="D383" s="700"/>
      <c r="E383" s="254">
        <v>3.2</v>
      </c>
      <c r="F383" s="255"/>
      <c r="G383" s="256"/>
      <c r="H383" s="257"/>
      <c r="I383" s="251"/>
      <c r="J383" s="258"/>
      <c r="K383" s="251"/>
      <c r="M383" s="252" t="s">
        <v>1292</v>
      </c>
      <c r="O383" s="241"/>
    </row>
    <row r="384" spans="1:57" ht="12.75">
      <c r="A384" s="259"/>
      <c r="B384" s="260" t="s">
        <v>96</v>
      </c>
      <c r="C384" s="261" t="s">
        <v>478</v>
      </c>
      <c r="D384" s="262"/>
      <c r="E384" s="263"/>
      <c r="F384" s="264"/>
      <c r="G384" s="265">
        <f>SUM(G364:G383)</f>
        <v>10961.3205</v>
      </c>
      <c r="H384" s="266"/>
      <c r="I384" s="267">
        <f>SUM(I364:I383)</f>
        <v>1.5307213800000001</v>
      </c>
      <c r="J384" s="266"/>
      <c r="K384" s="267">
        <f>SUM(K364:K383)</f>
        <v>0</v>
      </c>
      <c r="O384" s="241">
        <v>4</v>
      </c>
      <c r="BA384" s="268">
        <f>SUM(BA364:BA383)</f>
        <v>10961.3205</v>
      </c>
      <c r="BB384" s="268">
        <f>SUM(BB364:BB383)</f>
        <v>0</v>
      </c>
      <c r="BC384" s="268">
        <f>SUM(BC364:BC383)</f>
        <v>0</v>
      </c>
      <c r="BD384" s="268">
        <f>SUM(BD364:BD383)</f>
        <v>0</v>
      </c>
      <c r="BE384" s="268">
        <f>SUM(BE364:BE383)</f>
        <v>0</v>
      </c>
    </row>
    <row r="385" spans="1:15" ht="12.75">
      <c r="A385" s="231" t="s">
        <v>92</v>
      </c>
      <c r="B385" s="232" t="s">
        <v>507</v>
      </c>
      <c r="C385" s="233" t="s">
        <v>508</v>
      </c>
      <c r="D385" s="234"/>
      <c r="E385" s="235"/>
      <c r="F385" s="235"/>
      <c r="G385" s="236"/>
      <c r="H385" s="237"/>
      <c r="I385" s="238"/>
      <c r="J385" s="239"/>
      <c r="K385" s="240"/>
      <c r="O385" s="241">
        <v>1</v>
      </c>
    </row>
    <row r="386" spans="1:80" ht="22.5">
      <c r="A386" s="242">
        <v>54</v>
      </c>
      <c r="B386" s="243" t="s">
        <v>510</v>
      </c>
      <c r="C386" s="244" t="s">
        <v>511</v>
      </c>
      <c r="D386" s="245" t="s">
        <v>166</v>
      </c>
      <c r="E386" s="246">
        <v>137.42</v>
      </c>
      <c r="F386" s="246">
        <v>281</v>
      </c>
      <c r="G386" s="247">
        <f>E386*F386</f>
        <v>38615.02</v>
      </c>
      <c r="H386" s="248">
        <v>0.00486</v>
      </c>
      <c r="I386" s="249">
        <f>E386*H386</f>
        <v>0.6678611999999999</v>
      </c>
      <c r="J386" s="248">
        <v>0</v>
      </c>
      <c r="K386" s="249">
        <f>E386*J386</f>
        <v>0</v>
      </c>
      <c r="O386" s="241">
        <v>2</v>
      </c>
      <c r="AA386" s="214">
        <v>1</v>
      </c>
      <c r="AB386" s="214">
        <v>1</v>
      </c>
      <c r="AC386" s="214">
        <v>1</v>
      </c>
      <c r="AZ386" s="214">
        <v>1</v>
      </c>
      <c r="BA386" s="214">
        <f>IF(AZ386=1,G386,0)</f>
        <v>38615.02</v>
      </c>
      <c r="BB386" s="214">
        <f>IF(AZ386=2,G386,0)</f>
        <v>0</v>
      </c>
      <c r="BC386" s="214">
        <f>IF(AZ386=3,G386,0)</f>
        <v>0</v>
      </c>
      <c r="BD386" s="214">
        <f>IF(AZ386=4,G386,0)</f>
        <v>0</v>
      </c>
      <c r="BE386" s="214">
        <f>IF(AZ386=5,G386,0)</f>
        <v>0</v>
      </c>
      <c r="CA386" s="241">
        <v>1</v>
      </c>
      <c r="CB386" s="241">
        <v>1</v>
      </c>
    </row>
    <row r="387" spans="1:15" ht="12.75">
      <c r="A387" s="250"/>
      <c r="B387" s="253"/>
      <c r="C387" s="699" t="s">
        <v>1174</v>
      </c>
      <c r="D387" s="700"/>
      <c r="E387" s="254">
        <v>0</v>
      </c>
      <c r="F387" s="255"/>
      <c r="G387" s="256"/>
      <c r="H387" s="257"/>
      <c r="I387" s="251"/>
      <c r="J387" s="258"/>
      <c r="K387" s="251"/>
      <c r="M387" s="252" t="s">
        <v>1174</v>
      </c>
      <c r="O387" s="241"/>
    </row>
    <row r="388" spans="1:15" ht="12.75">
      <c r="A388" s="250"/>
      <c r="B388" s="253"/>
      <c r="C388" s="699" t="s">
        <v>1232</v>
      </c>
      <c r="D388" s="700"/>
      <c r="E388" s="254">
        <v>25.2</v>
      </c>
      <c r="F388" s="255"/>
      <c r="G388" s="256"/>
      <c r="H388" s="257"/>
      <c r="I388" s="251"/>
      <c r="J388" s="258"/>
      <c r="K388" s="251"/>
      <c r="M388" s="252" t="s">
        <v>1232</v>
      </c>
      <c r="O388" s="241"/>
    </row>
    <row r="389" spans="1:15" ht="12.75">
      <c r="A389" s="250"/>
      <c r="B389" s="253"/>
      <c r="C389" s="699" t="s">
        <v>1233</v>
      </c>
      <c r="D389" s="700"/>
      <c r="E389" s="254">
        <v>18</v>
      </c>
      <c r="F389" s="255"/>
      <c r="G389" s="256"/>
      <c r="H389" s="257"/>
      <c r="I389" s="251"/>
      <c r="J389" s="258"/>
      <c r="K389" s="251"/>
      <c r="M389" s="252" t="s">
        <v>1233</v>
      </c>
      <c r="O389" s="241"/>
    </row>
    <row r="390" spans="1:15" ht="12.75">
      <c r="A390" s="250"/>
      <c r="B390" s="253"/>
      <c r="C390" s="699" t="s">
        <v>1234</v>
      </c>
      <c r="D390" s="700"/>
      <c r="E390" s="254">
        <v>5.4</v>
      </c>
      <c r="F390" s="255"/>
      <c r="G390" s="256"/>
      <c r="H390" s="257"/>
      <c r="I390" s="251"/>
      <c r="J390" s="258"/>
      <c r="K390" s="251"/>
      <c r="M390" s="252" t="s">
        <v>1234</v>
      </c>
      <c r="O390" s="241"/>
    </row>
    <row r="391" spans="1:15" ht="12.75">
      <c r="A391" s="250"/>
      <c r="B391" s="253"/>
      <c r="C391" s="699" t="s">
        <v>1235</v>
      </c>
      <c r="D391" s="700"/>
      <c r="E391" s="254">
        <v>10.8</v>
      </c>
      <c r="F391" s="255"/>
      <c r="G391" s="256"/>
      <c r="H391" s="257"/>
      <c r="I391" s="251"/>
      <c r="J391" s="258"/>
      <c r="K391" s="251"/>
      <c r="M391" s="252" t="s">
        <v>1235</v>
      </c>
      <c r="O391" s="241"/>
    </row>
    <row r="392" spans="1:15" ht="12.75">
      <c r="A392" s="250"/>
      <c r="B392" s="253"/>
      <c r="C392" s="699" t="s">
        <v>1236</v>
      </c>
      <c r="D392" s="700"/>
      <c r="E392" s="254">
        <v>28.6</v>
      </c>
      <c r="F392" s="255"/>
      <c r="G392" s="256"/>
      <c r="H392" s="257"/>
      <c r="I392" s="251"/>
      <c r="J392" s="258"/>
      <c r="K392" s="251"/>
      <c r="M392" s="252" t="s">
        <v>1236</v>
      </c>
      <c r="O392" s="241"/>
    </row>
    <row r="393" spans="1:15" ht="12.75">
      <c r="A393" s="250"/>
      <c r="B393" s="253"/>
      <c r="C393" s="699" t="s">
        <v>1237</v>
      </c>
      <c r="D393" s="700"/>
      <c r="E393" s="254">
        <v>5.72</v>
      </c>
      <c r="F393" s="255"/>
      <c r="G393" s="256"/>
      <c r="H393" s="257"/>
      <c r="I393" s="251"/>
      <c r="J393" s="258"/>
      <c r="K393" s="251"/>
      <c r="M393" s="252" t="s">
        <v>1237</v>
      </c>
      <c r="O393" s="241"/>
    </row>
    <row r="394" spans="1:15" ht="12.75">
      <c r="A394" s="250"/>
      <c r="B394" s="253"/>
      <c r="C394" s="699" t="s">
        <v>1238</v>
      </c>
      <c r="D394" s="700"/>
      <c r="E394" s="254">
        <v>7.035</v>
      </c>
      <c r="F394" s="255"/>
      <c r="G394" s="256"/>
      <c r="H394" s="257"/>
      <c r="I394" s="251"/>
      <c r="J394" s="258"/>
      <c r="K394" s="251"/>
      <c r="M394" s="252" t="s">
        <v>1238</v>
      </c>
      <c r="O394" s="241"/>
    </row>
    <row r="395" spans="1:15" ht="12.75">
      <c r="A395" s="250"/>
      <c r="B395" s="253"/>
      <c r="C395" s="699" t="s">
        <v>1239</v>
      </c>
      <c r="D395" s="700"/>
      <c r="E395" s="254">
        <v>2.345</v>
      </c>
      <c r="F395" s="255"/>
      <c r="G395" s="256"/>
      <c r="H395" s="257"/>
      <c r="I395" s="251"/>
      <c r="J395" s="258"/>
      <c r="K395" s="251"/>
      <c r="M395" s="252" t="s">
        <v>1239</v>
      </c>
      <c r="O395" s="241"/>
    </row>
    <row r="396" spans="1:15" ht="12.75">
      <c r="A396" s="250"/>
      <c r="B396" s="253"/>
      <c r="C396" s="699" t="s">
        <v>1240</v>
      </c>
      <c r="D396" s="700"/>
      <c r="E396" s="254">
        <v>28.6</v>
      </c>
      <c r="F396" s="255"/>
      <c r="G396" s="256"/>
      <c r="H396" s="257"/>
      <c r="I396" s="251"/>
      <c r="J396" s="258"/>
      <c r="K396" s="251"/>
      <c r="M396" s="252" t="s">
        <v>1240</v>
      </c>
      <c r="O396" s="241"/>
    </row>
    <row r="397" spans="1:15" ht="12.75">
      <c r="A397" s="250"/>
      <c r="B397" s="253"/>
      <c r="C397" s="699" t="s">
        <v>1241</v>
      </c>
      <c r="D397" s="700"/>
      <c r="E397" s="254">
        <v>5.72</v>
      </c>
      <c r="F397" s="255"/>
      <c r="G397" s="256"/>
      <c r="H397" s="257"/>
      <c r="I397" s="251"/>
      <c r="J397" s="258"/>
      <c r="K397" s="251"/>
      <c r="M397" s="252" t="s">
        <v>1241</v>
      </c>
      <c r="O397" s="241"/>
    </row>
    <row r="398" spans="1:15" ht="12.75">
      <c r="A398" s="250"/>
      <c r="B398" s="253"/>
      <c r="C398" s="701" t="s">
        <v>113</v>
      </c>
      <c r="D398" s="700"/>
      <c r="E398" s="279">
        <v>137.42</v>
      </c>
      <c r="F398" s="255"/>
      <c r="G398" s="256"/>
      <c r="H398" s="257"/>
      <c r="I398" s="251"/>
      <c r="J398" s="258"/>
      <c r="K398" s="251"/>
      <c r="M398" s="252" t="s">
        <v>113</v>
      </c>
      <c r="O398" s="241"/>
    </row>
    <row r="399" spans="1:57" ht="12.75">
      <c r="A399" s="259"/>
      <c r="B399" s="260" t="s">
        <v>96</v>
      </c>
      <c r="C399" s="261" t="s">
        <v>509</v>
      </c>
      <c r="D399" s="262"/>
      <c r="E399" s="263"/>
      <c r="F399" s="264"/>
      <c r="G399" s="265">
        <f>SUM(G385:G398)</f>
        <v>38615.02</v>
      </c>
      <c r="H399" s="266"/>
      <c r="I399" s="267">
        <f>SUM(I385:I398)</f>
        <v>0.6678611999999999</v>
      </c>
      <c r="J399" s="266"/>
      <c r="K399" s="267">
        <f>SUM(K385:K398)</f>
        <v>0</v>
      </c>
      <c r="O399" s="241">
        <v>4</v>
      </c>
      <c r="BA399" s="268">
        <f>SUM(BA385:BA398)</f>
        <v>38615.02</v>
      </c>
      <c r="BB399" s="268">
        <f>SUM(BB385:BB398)</f>
        <v>0</v>
      </c>
      <c r="BC399" s="268">
        <f>SUM(BC385:BC398)</f>
        <v>0</v>
      </c>
      <c r="BD399" s="268">
        <f>SUM(BD385:BD398)</f>
        <v>0</v>
      </c>
      <c r="BE399" s="268">
        <f>SUM(BE385:BE398)</f>
        <v>0</v>
      </c>
    </row>
    <row r="400" spans="1:15" ht="12.75">
      <c r="A400" s="231" t="s">
        <v>92</v>
      </c>
      <c r="B400" s="232" t="s">
        <v>521</v>
      </c>
      <c r="C400" s="233" t="s">
        <v>522</v>
      </c>
      <c r="D400" s="234"/>
      <c r="E400" s="235"/>
      <c r="F400" s="235"/>
      <c r="G400" s="236"/>
      <c r="H400" s="237"/>
      <c r="I400" s="238"/>
      <c r="J400" s="239"/>
      <c r="K400" s="240"/>
      <c r="O400" s="241">
        <v>1</v>
      </c>
    </row>
    <row r="401" spans="1:80" ht="12.75">
      <c r="A401" s="242">
        <v>55</v>
      </c>
      <c r="B401" s="243" t="s">
        <v>524</v>
      </c>
      <c r="C401" s="244" t="s">
        <v>525</v>
      </c>
      <c r="D401" s="245" t="s">
        <v>106</v>
      </c>
      <c r="E401" s="246">
        <v>1987.5</v>
      </c>
      <c r="F401" s="246">
        <v>42.7</v>
      </c>
      <c r="G401" s="247">
        <f>E401*F401</f>
        <v>84866.25</v>
      </c>
      <c r="H401" s="248">
        <v>0.01838</v>
      </c>
      <c r="I401" s="249">
        <f>E401*H401</f>
        <v>36.53025</v>
      </c>
      <c r="J401" s="248">
        <v>0</v>
      </c>
      <c r="K401" s="249">
        <f>E401*J401</f>
        <v>0</v>
      </c>
      <c r="O401" s="241">
        <v>2</v>
      </c>
      <c r="AA401" s="214">
        <v>1</v>
      </c>
      <c r="AB401" s="214">
        <v>1</v>
      </c>
      <c r="AC401" s="214">
        <v>1</v>
      </c>
      <c r="AZ401" s="214">
        <v>1</v>
      </c>
      <c r="BA401" s="214">
        <f>IF(AZ401=1,G401,0)</f>
        <v>84866.25</v>
      </c>
      <c r="BB401" s="214">
        <f>IF(AZ401=2,G401,0)</f>
        <v>0</v>
      </c>
      <c r="BC401" s="214">
        <f>IF(AZ401=3,G401,0)</f>
        <v>0</v>
      </c>
      <c r="BD401" s="214">
        <f>IF(AZ401=4,G401,0)</f>
        <v>0</v>
      </c>
      <c r="BE401" s="214">
        <f>IF(AZ401=5,G401,0)</f>
        <v>0</v>
      </c>
      <c r="CA401" s="241">
        <v>1</v>
      </c>
      <c r="CB401" s="241">
        <v>1</v>
      </c>
    </row>
    <row r="402" spans="1:15" ht="12.75">
      <c r="A402" s="250"/>
      <c r="B402" s="253"/>
      <c r="C402" s="699" t="s">
        <v>1293</v>
      </c>
      <c r="D402" s="700"/>
      <c r="E402" s="254">
        <v>575</v>
      </c>
      <c r="F402" s="255"/>
      <c r="G402" s="256"/>
      <c r="H402" s="257"/>
      <c r="I402" s="251"/>
      <c r="J402" s="258"/>
      <c r="K402" s="251"/>
      <c r="M402" s="252" t="s">
        <v>1293</v>
      </c>
      <c r="O402" s="241"/>
    </row>
    <row r="403" spans="1:15" ht="12.75">
      <c r="A403" s="250"/>
      <c r="B403" s="253"/>
      <c r="C403" s="699" t="s">
        <v>1294</v>
      </c>
      <c r="D403" s="700"/>
      <c r="E403" s="254">
        <v>338</v>
      </c>
      <c r="F403" s="255"/>
      <c r="G403" s="256"/>
      <c r="H403" s="257"/>
      <c r="I403" s="251"/>
      <c r="J403" s="258"/>
      <c r="K403" s="251"/>
      <c r="M403" s="252" t="s">
        <v>1294</v>
      </c>
      <c r="O403" s="241"/>
    </row>
    <row r="404" spans="1:15" ht="12.75">
      <c r="A404" s="250"/>
      <c r="B404" s="253"/>
      <c r="C404" s="699" t="s">
        <v>1295</v>
      </c>
      <c r="D404" s="700"/>
      <c r="E404" s="254">
        <v>618.5</v>
      </c>
      <c r="F404" s="255"/>
      <c r="G404" s="256"/>
      <c r="H404" s="257"/>
      <c r="I404" s="251"/>
      <c r="J404" s="258"/>
      <c r="K404" s="251"/>
      <c r="M404" s="252" t="s">
        <v>1295</v>
      </c>
      <c r="O404" s="241"/>
    </row>
    <row r="405" spans="1:15" ht="12.75">
      <c r="A405" s="250"/>
      <c r="B405" s="253"/>
      <c r="C405" s="699" t="s">
        <v>1296</v>
      </c>
      <c r="D405" s="700"/>
      <c r="E405" s="254">
        <v>456</v>
      </c>
      <c r="F405" s="255"/>
      <c r="G405" s="256"/>
      <c r="H405" s="257"/>
      <c r="I405" s="251"/>
      <c r="J405" s="258"/>
      <c r="K405" s="251"/>
      <c r="M405" s="252" t="s">
        <v>1296</v>
      </c>
      <c r="O405" s="241"/>
    </row>
    <row r="406" spans="1:80" ht="12.75">
      <c r="A406" s="242">
        <v>56</v>
      </c>
      <c r="B406" s="243" t="s">
        <v>532</v>
      </c>
      <c r="C406" s="244" t="s">
        <v>533</v>
      </c>
      <c r="D406" s="245" t="s">
        <v>106</v>
      </c>
      <c r="E406" s="246">
        <v>7950</v>
      </c>
      <c r="F406" s="246">
        <v>31.3</v>
      </c>
      <c r="G406" s="247">
        <f>E406*F406</f>
        <v>248835</v>
      </c>
      <c r="H406" s="248">
        <v>0.00085</v>
      </c>
      <c r="I406" s="249">
        <f>E406*H406</f>
        <v>6.757499999999999</v>
      </c>
      <c r="J406" s="248">
        <v>0</v>
      </c>
      <c r="K406" s="249">
        <f>E406*J406</f>
        <v>0</v>
      </c>
      <c r="O406" s="241">
        <v>2</v>
      </c>
      <c r="AA406" s="214">
        <v>1</v>
      </c>
      <c r="AB406" s="214">
        <v>1</v>
      </c>
      <c r="AC406" s="214">
        <v>1</v>
      </c>
      <c r="AZ406" s="214">
        <v>1</v>
      </c>
      <c r="BA406" s="214">
        <f>IF(AZ406=1,G406,0)</f>
        <v>248835</v>
      </c>
      <c r="BB406" s="214">
        <f>IF(AZ406=2,G406,0)</f>
        <v>0</v>
      </c>
      <c r="BC406" s="214">
        <f>IF(AZ406=3,G406,0)</f>
        <v>0</v>
      </c>
      <c r="BD406" s="214">
        <f>IF(AZ406=4,G406,0)</f>
        <v>0</v>
      </c>
      <c r="BE406" s="214">
        <f>IF(AZ406=5,G406,0)</f>
        <v>0</v>
      </c>
      <c r="CA406" s="241">
        <v>1</v>
      </c>
      <c r="CB406" s="241">
        <v>1</v>
      </c>
    </row>
    <row r="407" spans="1:15" ht="12.75">
      <c r="A407" s="250"/>
      <c r="B407" s="253"/>
      <c r="C407" s="699" t="s">
        <v>1297</v>
      </c>
      <c r="D407" s="700"/>
      <c r="E407" s="254">
        <v>7950</v>
      </c>
      <c r="F407" s="255"/>
      <c r="G407" s="256"/>
      <c r="H407" s="257"/>
      <c r="I407" s="251"/>
      <c r="J407" s="258"/>
      <c r="K407" s="251"/>
      <c r="M407" s="252" t="s">
        <v>1297</v>
      </c>
      <c r="O407" s="241"/>
    </row>
    <row r="408" spans="1:80" ht="12.75">
      <c r="A408" s="242">
        <v>57</v>
      </c>
      <c r="B408" s="243" t="s">
        <v>535</v>
      </c>
      <c r="C408" s="244" t="s">
        <v>536</v>
      </c>
      <c r="D408" s="245" t="s">
        <v>106</v>
      </c>
      <c r="E408" s="246">
        <v>1987.5</v>
      </c>
      <c r="F408" s="246">
        <v>29.2</v>
      </c>
      <c r="G408" s="247">
        <f>E408*F408</f>
        <v>58035</v>
      </c>
      <c r="H408" s="248">
        <v>0</v>
      </c>
      <c r="I408" s="249">
        <f>E408*H408</f>
        <v>0</v>
      </c>
      <c r="J408" s="248">
        <v>0</v>
      </c>
      <c r="K408" s="249">
        <f>E408*J408</f>
        <v>0</v>
      </c>
      <c r="O408" s="241">
        <v>2</v>
      </c>
      <c r="AA408" s="214">
        <v>1</v>
      </c>
      <c r="AB408" s="214">
        <v>1</v>
      </c>
      <c r="AC408" s="214">
        <v>1</v>
      </c>
      <c r="AZ408" s="214">
        <v>1</v>
      </c>
      <c r="BA408" s="214">
        <f>IF(AZ408=1,G408,0)</f>
        <v>58035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</v>
      </c>
      <c r="CB408" s="241">
        <v>1</v>
      </c>
    </row>
    <row r="409" spans="1:15" ht="12.75">
      <c r="A409" s="250"/>
      <c r="B409" s="253"/>
      <c r="C409" s="699" t="s">
        <v>1293</v>
      </c>
      <c r="D409" s="700"/>
      <c r="E409" s="254">
        <v>575</v>
      </c>
      <c r="F409" s="255"/>
      <c r="G409" s="256"/>
      <c r="H409" s="257"/>
      <c r="I409" s="251"/>
      <c r="J409" s="258"/>
      <c r="K409" s="251"/>
      <c r="M409" s="252" t="s">
        <v>1293</v>
      </c>
      <c r="O409" s="241"/>
    </row>
    <row r="410" spans="1:15" ht="12.75">
      <c r="A410" s="250"/>
      <c r="B410" s="253"/>
      <c r="C410" s="699" t="s">
        <v>1294</v>
      </c>
      <c r="D410" s="700"/>
      <c r="E410" s="254">
        <v>338</v>
      </c>
      <c r="F410" s="255"/>
      <c r="G410" s="256"/>
      <c r="H410" s="257"/>
      <c r="I410" s="251"/>
      <c r="J410" s="258"/>
      <c r="K410" s="251"/>
      <c r="M410" s="252" t="s">
        <v>1294</v>
      </c>
      <c r="O410" s="241"/>
    </row>
    <row r="411" spans="1:15" ht="12.75">
      <c r="A411" s="250"/>
      <c r="B411" s="253"/>
      <c r="C411" s="699" t="s">
        <v>1295</v>
      </c>
      <c r="D411" s="700"/>
      <c r="E411" s="254">
        <v>618.5</v>
      </c>
      <c r="F411" s="255"/>
      <c r="G411" s="256"/>
      <c r="H411" s="257"/>
      <c r="I411" s="251"/>
      <c r="J411" s="258"/>
      <c r="K411" s="251"/>
      <c r="M411" s="252" t="s">
        <v>1295</v>
      </c>
      <c r="O411" s="241"/>
    </row>
    <row r="412" spans="1:15" ht="12.75">
      <c r="A412" s="250"/>
      <c r="B412" s="253"/>
      <c r="C412" s="699" t="s">
        <v>1296</v>
      </c>
      <c r="D412" s="700"/>
      <c r="E412" s="254">
        <v>456</v>
      </c>
      <c r="F412" s="255"/>
      <c r="G412" s="256"/>
      <c r="H412" s="257"/>
      <c r="I412" s="251"/>
      <c r="J412" s="258"/>
      <c r="K412" s="251"/>
      <c r="M412" s="252" t="s">
        <v>1296</v>
      </c>
      <c r="O412" s="241"/>
    </row>
    <row r="413" spans="1:80" ht="12.75">
      <c r="A413" s="242">
        <v>58</v>
      </c>
      <c r="B413" s="243" t="s">
        <v>1298</v>
      </c>
      <c r="C413" s="244" t="s">
        <v>1299</v>
      </c>
      <c r="D413" s="245" t="s">
        <v>122</v>
      </c>
      <c r="E413" s="246">
        <v>1480</v>
      </c>
      <c r="F413" s="246">
        <v>10.7</v>
      </c>
      <c r="G413" s="247">
        <f>E413*F413</f>
        <v>15835.999999999998</v>
      </c>
      <c r="H413" s="248">
        <v>0.00735</v>
      </c>
      <c r="I413" s="249">
        <f>E413*H413</f>
        <v>10.878</v>
      </c>
      <c r="J413" s="248">
        <v>0</v>
      </c>
      <c r="K413" s="249">
        <f>E413*J413</f>
        <v>0</v>
      </c>
      <c r="O413" s="241">
        <v>2</v>
      </c>
      <c r="AA413" s="214">
        <v>1</v>
      </c>
      <c r="AB413" s="214">
        <v>1</v>
      </c>
      <c r="AC413" s="214">
        <v>1</v>
      </c>
      <c r="AZ413" s="214">
        <v>1</v>
      </c>
      <c r="BA413" s="214">
        <f>IF(AZ413=1,G413,0)</f>
        <v>15835.999999999998</v>
      </c>
      <c r="BB413" s="214">
        <f>IF(AZ413=2,G413,0)</f>
        <v>0</v>
      </c>
      <c r="BC413" s="214">
        <f>IF(AZ413=3,G413,0)</f>
        <v>0</v>
      </c>
      <c r="BD413" s="214">
        <f>IF(AZ413=4,G413,0)</f>
        <v>0</v>
      </c>
      <c r="BE413" s="214">
        <f>IF(AZ413=5,G413,0)</f>
        <v>0</v>
      </c>
      <c r="CA413" s="241">
        <v>1</v>
      </c>
      <c r="CB413" s="241">
        <v>1</v>
      </c>
    </row>
    <row r="414" spans="1:15" ht="12.75">
      <c r="A414" s="250"/>
      <c r="B414" s="253"/>
      <c r="C414" s="699" t="s">
        <v>1300</v>
      </c>
      <c r="D414" s="700"/>
      <c r="E414" s="254">
        <v>1480</v>
      </c>
      <c r="F414" s="255"/>
      <c r="G414" s="256"/>
      <c r="H414" s="257"/>
      <c r="I414" s="251"/>
      <c r="J414" s="258"/>
      <c r="K414" s="251"/>
      <c r="M414" s="252" t="s">
        <v>1300</v>
      </c>
      <c r="O414" s="241"/>
    </row>
    <row r="415" spans="1:80" ht="12.75">
      <c r="A415" s="242">
        <v>59</v>
      </c>
      <c r="B415" s="243" t="s">
        <v>1301</v>
      </c>
      <c r="C415" s="244" t="s">
        <v>1302</v>
      </c>
      <c r="D415" s="245" t="s">
        <v>122</v>
      </c>
      <c r="E415" s="246">
        <v>1480</v>
      </c>
      <c r="F415" s="246">
        <v>5.3</v>
      </c>
      <c r="G415" s="247">
        <f>E415*F415</f>
        <v>7844</v>
      </c>
      <c r="H415" s="248">
        <v>0.00012</v>
      </c>
      <c r="I415" s="249">
        <f>E415*H415</f>
        <v>0.1776</v>
      </c>
      <c r="J415" s="248">
        <v>0</v>
      </c>
      <c r="K415" s="249">
        <f>E415*J415</f>
        <v>0</v>
      </c>
      <c r="O415" s="241">
        <v>2</v>
      </c>
      <c r="AA415" s="214">
        <v>1</v>
      </c>
      <c r="AB415" s="214">
        <v>1</v>
      </c>
      <c r="AC415" s="214">
        <v>1</v>
      </c>
      <c r="AZ415" s="214">
        <v>1</v>
      </c>
      <c r="BA415" s="214">
        <f>IF(AZ415=1,G415,0)</f>
        <v>7844</v>
      </c>
      <c r="BB415" s="214">
        <f>IF(AZ415=2,G415,0)</f>
        <v>0</v>
      </c>
      <c r="BC415" s="214">
        <f>IF(AZ415=3,G415,0)</f>
        <v>0</v>
      </c>
      <c r="BD415" s="214">
        <f>IF(AZ415=4,G415,0)</f>
        <v>0</v>
      </c>
      <c r="BE415" s="214">
        <f>IF(AZ415=5,G415,0)</f>
        <v>0</v>
      </c>
      <c r="CA415" s="241">
        <v>1</v>
      </c>
      <c r="CB415" s="241">
        <v>1</v>
      </c>
    </row>
    <row r="416" spans="1:15" ht="12.75">
      <c r="A416" s="250"/>
      <c r="B416" s="253"/>
      <c r="C416" s="699" t="s">
        <v>1300</v>
      </c>
      <c r="D416" s="700"/>
      <c r="E416" s="254">
        <v>1480</v>
      </c>
      <c r="F416" s="255"/>
      <c r="G416" s="256"/>
      <c r="H416" s="257"/>
      <c r="I416" s="251"/>
      <c r="J416" s="258"/>
      <c r="K416" s="251"/>
      <c r="M416" s="252" t="s">
        <v>1300</v>
      </c>
      <c r="O416" s="241"/>
    </row>
    <row r="417" spans="1:80" ht="12.75">
      <c r="A417" s="242">
        <v>60</v>
      </c>
      <c r="B417" s="243" t="s">
        <v>1303</v>
      </c>
      <c r="C417" s="244" t="s">
        <v>1304</v>
      </c>
      <c r="D417" s="245" t="s">
        <v>122</v>
      </c>
      <c r="E417" s="246">
        <v>1480</v>
      </c>
      <c r="F417" s="246">
        <v>6.3</v>
      </c>
      <c r="G417" s="247">
        <f>E417*F417</f>
        <v>9324</v>
      </c>
      <c r="H417" s="248">
        <v>0</v>
      </c>
      <c r="I417" s="249">
        <f>E417*H417</f>
        <v>0</v>
      </c>
      <c r="J417" s="248">
        <v>0</v>
      </c>
      <c r="K417" s="249">
        <f>E417*J417</f>
        <v>0</v>
      </c>
      <c r="O417" s="241">
        <v>2</v>
      </c>
      <c r="AA417" s="214">
        <v>1</v>
      </c>
      <c r="AB417" s="214">
        <v>1</v>
      </c>
      <c r="AC417" s="214">
        <v>1</v>
      </c>
      <c r="AZ417" s="214">
        <v>1</v>
      </c>
      <c r="BA417" s="214">
        <f>IF(AZ417=1,G417,0)</f>
        <v>9324</v>
      </c>
      <c r="BB417" s="214">
        <f>IF(AZ417=2,G417,0)</f>
        <v>0</v>
      </c>
      <c r="BC417" s="214">
        <f>IF(AZ417=3,G417,0)</f>
        <v>0</v>
      </c>
      <c r="BD417" s="214">
        <f>IF(AZ417=4,G417,0)</f>
        <v>0</v>
      </c>
      <c r="BE417" s="214">
        <f>IF(AZ417=5,G417,0)</f>
        <v>0</v>
      </c>
      <c r="CA417" s="241">
        <v>1</v>
      </c>
      <c r="CB417" s="241">
        <v>1</v>
      </c>
    </row>
    <row r="418" spans="1:15" ht="12.75">
      <c r="A418" s="250"/>
      <c r="B418" s="253"/>
      <c r="C418" s="699" t="s">
        <v>1300</v>
      </c>
      <c r="D418" s="700"/>
      <c r="E418" s="254">
        <v>1480</v>
      </c>
      <c r="F418" s="255"/>
      <c r="G418" s="256"/>
      <c r="H418" s="257"/>
      <c r="I418" s="251"/>
      <c r="J418" s="258"/>
      <c r="K418" s="251"/>
      <c r="M418" s="252" t="s">
        <v>1300</v>
      </c>
      <c r="O418" s="241"/>
    </row>
    <row r="419" spans="1:80" ht="12.75">
      <c r="A419" s="242">
        <v>61</v>
      </c>
      <c r="B419" s="243" t="s">
        <v>1305</v>
      </c>
      <c r="C419" s="244" t="s">
        <v>1306</v>
      </c>
      <c r="D419" s="245" t="s">
        <v>106</v>
      </c>
      <c r="E419" s="246">
        <v>296</v>
      </c>
      <c r="F419" s="246">
        <v>24</v>
      </c>
      <c r="G419" s="247">
        <f>E419*F419</f>
        <v>7104</v>
      </c>
      <c r="H419" s="248">
        <v>0.01691</v>
      </c>
      <c r="I419" s="249">
        <f>E419*H419</f>
        <v>5.0053600000000005</v>
      </c>
      <c r="J419" s="248">
        <v>0</v>
      </c>
      <c r="K419" s="249">
        <f>E419*J419</f>
        <v>0</v>
      </c>
      <c r="O419" s="241">
        <v>2</v>
      </c>
      <c r="AA419" s="214">
        <v>1</v>
      </c>
      <c r="AB419" s="214">
        <v>1</v>
      </c>
      <c r="AC419" s="214">
        <v>1</v>
      </c>
      <c r="AZ419" s="214">
        <v>1</v>
      </c>
      <c r="BA419" s="214">
        <f>IF(AZ419=1,G419,0)</f>
        <v>7104</v>
      </c>
      <c r="BB419" s="214">
        <f>IF(AZ419=2,G419,0)</f>
        <v>0</v>
      </c>
      <c r="BC419" s="214">
        <f>IF(AZ419=3,G419,0)</f>
        <v>0</v>
      </c>
      <c r="BD419" s="214">
        <f>IF(AZ419=4,G419,0)</f>
        <v>0</v>
      </c>
      <c r="BE419" s="214">
        <f>IF(AZ419=5,G419,0)</f>
        <v>0</v>
      </c>
      <c r="CA419" s="241">
        <v>1</v>
      </c>
      <c r="CB419" s="241">
        <v>1</v>
      </c>
    </row>
    <row r="420" spans="1:15" ht="12.75">
      <c r="A420" s="250"/>
      <c r="B420" s="253"/>
      <c r="C420" s="699" t="s">
        <v>1307</v>
      </c>
      <c r="D420" s="700"/>
      <c r="E420" s="254">
        <v>296</v>
      </c>
      <c r="F420" s="255"/>
      <c r="G420" s="256"/>
      <c r="H420" s="257"/>
      <c r="I420" s="251"/>
      <c r="J420" s="258"/>
      <c r="K420" s="251"/>
      <c r="M420" s="252" t="s">
        <v>1307</v>
      </c>
      <c r="O420" s="241"/>
    </row>
    <row r="421" spans="1:80" ht="12.75">
      <c r="A421" s="242">
        <v>62</v>
      </c>
      <c r="B421" s="243" t="s">
        <v>1308</v>
      </c>
      <c r="C421" s="244" t="s">
        <v>1309</v>
      </c>
      <c r="D421" s="245" t="s">
        <v>106</v>
      </c>
      <c r="E421" s="246">
        <v>296</v>
      </c>
      <c r="F421" s="246">
        <v>12.3</v>
      </c>
      <c r="G421" s="247">
        <f>E421*F421</f>
        <v>3640.8</v>
      </c>
      <c r="H421" s="248">
        <v>0.0004</v>
      </c>
      <c r="I421" s="249">
        <f>E421*H421</f>
        <v>0.1184</v>
      </c>
      <c r="J421" s="248">
        <v>0</v>
      </c>
      <c r="K421" s="249">
        <f>E421*J421</f>
        <v>0</v>
      </c>
      <c r="O421" s="241">
        <v>2</v>
      </c>
      <c r="AA421" s="214">
        <v>1</v>
      </c>
      <c r="AB421" s="214">
        <v>1</v>
      </c>
      <c r="AC421" s="214">
        <v>1</v>
      </c>
      <c r="AZ421" s="214">
        <v>1</v>
      </c>
      <c r="BA421" s="214">
        <f>IF(AZ421=1,G421,0)</f>
        <v>3640.8</v>
      </c>
      <c r="BB421" s="214">
        <f>IF(AZ421=2,G421,0)</f>
        <v>0</v>
      </c>
      <c r="BC421" s="214">
        <f>IF(AZ421=3,G421,0)</f>
        <v>0</v>
      </c>
      <c r="BD421" s="214">
        <f>IF(AZ421=4,G421,0)</f>
        <v>0</v>
      </c>
      <c r="BE421" s="214">
        <f>IF(AZ421=5,G421,0)</f>
        <v>0</v>
      </c>
      <c r="CA421" s="241">
        <v>1</v>
      </c>
      <c r="CB421" s="241">
        <v>1</v>
      </c>
    </row>
    <row r="422" spans="1:15" ht="12.75">
      <c r="A422" s="250"/>
      <c r="B422" s="253"/>
      <c r="C422" s="699" t="s">
        <v>1307</v>
      </c>
      <c r="D422" s="700"/>
      <c r="E422" s="254">
        <v>296</v>
      </c>
      <c r="F422" s="255"/>
      <c r="G422" s="256"/>
      <c r="H422" s="257"/>
      <c r="I422" s="251"/>
      <c r="J422" s="258"/>
      <c r="K422" s="251"/>
      <c r="M422" s="252" t="s">
        <v>1307</v>
      </c>
      <c r="O422" s="241"/>
    </row>
    <row r="423" spans="1:80" ht="12.75">
      <c r="A423" s="242">
        <v>63</v>
      </c>
      <c r="B423" s="243" t="s">
        <v>1310</v>
      </c>
      <c r="C423" s="244" t="s">
        <v>1311</v>
      </c>
      <c r="D423" s="245" t="s">
        <v>106</v>
      </c>
      <c r="E423" s="246">
        <v>296</v>
      </c>
      <c r="F423" s="246">
        <v>17.2</v>
      </c>
      <c r="G423" s="247">
        <f>E423*F423</f>
        <v>5091.2</v>
      </c>
      <c r="H423" s="248">
        <v>0</v>
      </c>
      <c r="I423" s="249">
        <f>E423*H423</f>
        <v>0</v>
      </c>
      <c r="J423" s="248">
        <v>0</v>
      </c>
      <c r="K423" s="249">
        <f>E423*J423</f>
        <v>0</v>
      </c>
      <c r="O423" s="241">
        <v>2</v>
      </c>
      <c r="AA423" s="214">
        <v>1</v>
      </c>
      <c r="AB423" s="214">
        <v>1</v>
      </c>
      <c r="AC423" s="214">
        <v>1</v>
      </c>
      <c r="AZ423" s="214">
        <v>1</v>
      </c>
      <c r="BA423" s="214">
        <f>IF(AZ423=1,G423,0)</f>
        <v>5091.2</v>
      </c>
      <c r="BB423" s="214">
        <f>IF(AZ423=2,G423,0)</f>
        <v>0</v>
      </c>
      <c r="BC423" s="214">
        <f>IF(AZ423=3,G423,0)</f>
        <v>0</v>
      </c>
      <c r="BD423" s="214">
        <f>IF(AZ423=4,G423,0)</f>
        <v>0</v>
      </c>
      <c r="BE423" s="214">
        <f>IF(AZ423=5,G423,0)</f>
        <v>0</v>
      </c>
      <c r="CA423" s="241">
        <v>1</v>
      </c>
      <c r="CB423" s="241">
        <v>1</v>
      </c>
    </row>
    <row r="424" spans="1:15" ht="12.75">
      <c r="A424" s="250"/>
      <c r="B424" s="253"/>
      <c r="C424" s="699" t="s">
        <v>1307</v>
      </c>
      <c r="D424" s="700"/>
      <c r="E424" s="254">
        <v>296</v>
      </c>
      <c r="F424" s="255"/>
      <c r="G424" s="256"/>
      <c r="H424" s="257"/>
      <c r="I424" s="251"/>
      <c r="J424" s="258"/>
      <c r="K424" s="251"/>
      <c r="M424" s="252" t="s">
        <v>1307</v>
      </c>
      <c r="O424" s="241"/>
    </row>
    <row r="425" spans="1:80" ht="12.75">
      <c r="A425" s="242">
        <v>64</v>
      </c>
      <c r="B425" s="243" t="s">
        <v>537</v>
      </c>
      <c r="C425" s="244" t="s">
        <v>538</v>
      </c>
      <c r="D425" s="245" t="s">
        <v>106</v>
      </c>
      <c r="E425" s="246">
        <v>1987.5</v>
      </c>
      <c r="F425" s="246">
        <v>12</v>
      </c>
      <c r="G425" s="247">
        <f>E425*F425</f>
        <v>23850</v>
      </c>
      <c r="H425" s="248">
        <v>0</v>
      </c>
      <c r="I425" s="249">
        <f>E425*H425</f>
        <v>0</v>
      </c>
      <c r="J425" s="248">
        <v>0</v>
      </c>
      <c r="K425" s="249">
        <f>E425*J425</f>
        <v>0</v>
      </c>
      <c r="O425" s="241">
        <v>2</v>
      </c>
      <c r="AA425" s="214">
        <v>1</v>
      </c>
      <c r="AB425" s="214">
        <v>1</v>
      </c>
      <c r="AC425" s="214">
        <v>1</v>
      </c>
      <c r="AZ425" s="214">
        <v>1</v>
      </c>
      <c r="BA425" s="214">
        <f>IF(AZ425=1,G425,0)</f>
        <v>23850</v>
      </c>
      <c r="BB425" s="214">
        <f>IF(AZ425=2,G425,0)</f>
        <v>0</v>
      </c>
      <c r="BC425" s="214">
        <f>IF(AZ425=3,G425,0)</f>
        <v>0</v>
      </c>
      <c r="BD425" s="214">
        <f>IF(AZ425=4,G425,0)</f>
        <v>0</v>
      </c>
      <c r="BE425" s="214">
        <f>IF(AZ425=5,G425,0)</f>
        <v>0</v>
      </c>
      <c r="CA425" s="241">
        <v>1</v>
      </c>
      <c r="CB425" s="241">
        <v>1</v>
      </c>
    </row>
    <row r="426" spans="1:15" ht="12.75">
      <c r="A426" s="250"/>
      <c r="B426" s="253"/>
      <c r="C426" s="699" t="s">
        <v>1293</v>
      </c>
      <c r="D426" s="700"/>
      <c r="E426" s="254">
        <v>575</v>
      </c>
      <c r="F426" s="255"/>
      <c r="G426" s="256"/>
      <c r="H426" s="257"/>
      <c r="I426" s="251"/>
      <c r="J426" s="258"/>
      <c r="K426" s="251"/>
      <c r="M426" s="252" t="s">
        <v>1293</v>
      </c>
      <c r="O426" s="241"/>
    </row>
    <row r="427" spans="1:15" ht="12.75">
      <c r="A427" s="250"/>
      <c r="B427" s="253"/>
      <c r="C427" s="699" t="s">
        <v>1294</v>
      </c>
      <c r="D427" s="700"/>
      <c r="E427" s="254">
        <v>338</v>
      </c>
      <c r="F427" s="255"/>
      <c r="G427" s="256"/>
      <c r="H427" s="257"/>
      <c r="I427" s="251"/>
      <c r="J427" s="258"/>
      <c r="K427" s="251"/>
      <c r="M427" s="252" t="s">
        <v>1294</v>
      </c>
      <c r="O427" s="241"/>
    </row>
    <row r="428" spans="1:15" ht="12.75">
      <c r="A428" s="250"/>
      <c r="B428" s="253"/>
      <c r="C428" s="699" t="s">
        <v>1295</v>
      </c>
      <c r="D428" s="700"/>
      <c r="E428" s="254">
        <v>618.5</v>
      </c>
      <c r="F428" s="255"/>
      <c r="G428" s="256"/>
      <c r="H428" s="257"/>
      <c r="I428" s="251"/>
      <c r="J428" s="258"/>
      <c r="K428" s="251"/>
      <c r="M428" s="252" t="s">
        <v>1295</v>
      </c>
      <c r="O428" s="241"/>
    </row>
    <row r="429" spans="1:15" ht="12.75">
      <c r="A429" s="250"/>
      <c r="B429" s="253"/>
      <c r="C429" s="699" t="s">
        <v>1296</v>
      </c>
      <c r="D429" s="700"/>
      <c r="E429" s="254">
        <v>456</v>
      </c>
      <c r="F429" s="255"/>
      <c r="G429" s="256"/>
      <c r="H429" s="257"/>
      <c r="I429" s="251"/>
      <c r="J429" s="258"/>
      <c r="K429" s="251"/>
      <c r="M429" s="252" t="s">
        <v>1296</v>
      </c>
      <c r="O429" s="241"/>
    </row>
    <row r="430" spans="1:80" ht="12.75">
      <c r="A430" s="242">
        <v>65</v>
      </c>
      <c r="B430" s="243" t="s">
        <v>539</v>
      </c>
      <c r="C430" s="244" t="s">
        <v>540</v>
      </c>
      <c r="D430" s="245" t="s">
        <v>106</v>
      </c>
      <c r="E430" s="246">
        <v>7950</v>
      </c>
      <c r="F430" s="246">
        <v>8.4</v>
      </c>
      <c r="G430" s="247">
        <f>E430*F430</f>
        <v>66780</v>
      </c>
      <c r="H430" s="248">
        <v>0</v>
      </c>
      <c r="I430" s="249">
        <f>E430*H430</f>
        <v>0</v>
      </c>
      <c r="J430" s="248">
        <v>0</v>
      </c>
      <c r="K430" s="249">
        <f>E430*J430</f>
        <v>0</v>
      </c>
      <c r="O430" s="241">
        <v>2</v>
      </c>
      <c r="AA430" s="214">
        <v>1</v>
      </c>
      <c r="AB430" s="214">
        <v>1</v>
      </c>
      <c r="AC430" s="214">
        <v>1</v>
      </c>
      <c r="AZ430" s="214">
        <v>1</v>
      </c>
      <c r="BA430" s="214">
        <f>IF(AZ430=1,G430,0)</f>
        <v>66780</v>
      </c>
      <c r="BB430" s="214">
        <f>IF(AZ430=2,G430,0)</f>
        <v>0</v>
      </c>
      <c r="BC430" s="214">
        <f>IF(AZ430=3,G430,0)</f>
        <v>0</v>
      </c>
      <c r="BD430" s="214">
        <f>IF(AZ430=4,G430,0)</f>
        <v>0</v>
      </c>
      <c r="BE430" s="214">
        <f>IF(AZ430=5,G430,0)</f>
        <v>0</v>
      </c>
      <c r="CA430" s="241">
        <v>1</v>
      </c>
      <c r="CB430" s="241">
        <v>1</v>
      </c>
    </row>
    <row r="431" spans="1:15" ht="12.75">
      <c r="A431" s="250"/>
      <c r="B431" s="253"/>
      <c r="C431" s="699" t="s">
        <v>1297</v>
      </c>
      <c r="D431" s="700"/>
      <c r="E431" s="254">
        <v>7950</v>
      </c>
      <c r="F431" s="255"/>
      <c r="G431" s="256"/>
      <c r="H431" s="257"/>
      <c r="I431" s="251"/>
      <c r="J431" s="258"/>
      <c r="K431" s="251"/>
      <c r="M431" s="252" t="s">
        <v>1297</v>
      </c>
      <c r="O431" s="241"/>
    </row>
    <row r="432" spans="1:80" ht="12.75">
      <c r="A432" s="242">
        <v>66</v>
      </c>
      <c r="B432" s="243" t="s">
        <v>541</v>
      </c>
      <c r="C432" s="244" t="s">
        <v>542</v>
      </c>
      <c r="D432" s="245" t="s">
        <v>106</v>
      </c>
      <c r="E432" s="246">
        <v>1987.5</v>
      </c>
      <c r="F432" s="246">
        <v>7.2</v>
      </c>
      <c r="G432" s="247">
        <f>E432*F432</f>
        <v>14310</v>
      </c>
      <c r="H432" s="248">
        <v>0</v>
      </c>
      <c r="I432" s="249">
        <f>E432*H432</f>
        <v>0</v>
      </c>
      <c r="J432" s="248">
        <v>0</v>
      </c>
      <c r="K432" s="249">
        <f>E432*J432</f>
        <v>0</v>
      </c>
      <c r="O432" s="241">
        <v>2</v>
      </c>
      <c r="AA432" s="214">
        <v>1</v>
      </c>
      <c r="AB432" s="214">
        <v>1</v>
      </c>
      <c r="AC432" s="214">
        <v>1</v>
      </c>
      <c r="AZ432" s="214">
        <v>1</v>
      </c>
      <c r="BA432" s="214">
        <f>IF(AZ432=1,G432,0)</f>
        <v>14310</v>
      </c>
      <c r="BB432" s="214">
        <f>IF(AZ432=2,G432,0)</f>
        <v>0</v>
      </c>
      <c r="BC432" s="214">
        <f>IF(AZ432=3,G432,0)</f>
        <v>0</v>
      </c>
      <c r="BD432" s="214">
        <f>IF(AZ432=4,G432,0)</f>
        <v>0</v>
      </c>
      <c r="BE432" s="214">
        <f>IF(AZ432=5,G432,0)</f>
        <v>0</v>
      </c>
      <c r="CA432" s="241">
        <v>1</v>
      </c>
      <c r="CB432" s="241">
        <v>1</v>
      </c>
    </row>
    <row r="433" spans="1:15" ht="12.75">
      <c r="A433" s="250"/>
      <c r="B433" s="253"/>
      <c r="C433" s="699" t="s">
        <v>1293</v>
      </c>
      <c r="D433" s="700"/>
      <c r="E433" s="254">
        <v>575</v>
      </c>
      <c r="F433" s="255"/>
      <c r="G433" s="256"/>
      <c r="H433" s="257"/>
      <c r="I433" s="251"/>
      <c r="J433" s="258"/>
      <c r="K433" s="251"/>
      <c r="M433" s="252" t="s">
        <v>1293</v>
      </c>
      <c r="O433" s="241"/>
    </row>
    <row r="434" spans="1:15" ht="12.75">
      <c r="A434" s="250"/>
      <c r="B434" s="253"/>
      <c r="C434" s="699" t="s">
        <v>1294</v>
      </c>
      <c r="D434" s="700"/>
      <c r="E434" s="254">
        <v>338</v>
      </c>
      <c r="F434" s="255"/>
      <c r="G434" s="256"/>
      <c r="H434" s="257"/>
      <c r="I434" s="251"/>
      <c r="J434" s="258"/>
      <c r="K434" s="251"/>
      <c r="M434" s="252" t="s">
        <v>1294</v>
      </c>
      <c r="O434" s="241"/>
    </row>
    <row r="435" spans="1:15" ht="12.75">
      <c r="A435" s="250"/>
      <c r="B435" s="253"/>
      <c r="C435" s="699" t="s">
        <v>1295</v>
      </c>
      <c r="D435" s="700"/>
      <c r="E435" s="254">
        <v>618.5</v>
      </c>
      <c r="F435" s="255"/>
      <c r="G435" s="256"/>
      <c r="H435" s="257"/>
      <c r="I435" s="251"/>
      <c r="J435" s="258"/>
      <c r="K435" s="251"/>
      <c r="M435" s="252" t="s">
        <v>1295</v>
      </c>
      <c r="O435" s="241"/>
    </row>
    <row r="436" spans="1:15" ht="12.75">
      <c r="A436" s="250"/>
      <c r="B436" s="253"/>
      <c r="C436" s="699" t="s">
        <v>1296</v>
      </c>
      <c r="D436" s="700"/>
      <c r="E436" s="254">
        <v>456</v>
      </c>
      <c r="F436" s="255"/>
      <c r="G436" s="256"/>
      <c r="H436" s="257"/>
      <c r="I436" s="251"/>
      <c r="J436" s="258"/>
      <c r="K436" s="251"/>
      <c r="M436" s="252" t="s">
        <v>1296</v>
      </c>
      <c r="O436" s="241"/>
    </row>
    <row r="437" spans="1:80" ht="22.5">
      <c r="A437" s="242">
        <v>67</v>
      </c>
      <c r="B437" s="243" t="s">
        <v>1312</v>
      </c>
      <c r="C437" s="244" t="s">
        <v>1313</v>
      </c>
      <c r="D437" s="245" t="s">
        <v>1314</v>
      </c>
      <c r="E437" s="246">
        <v>4</v>
      </c>
      <c r="F437" s="246">
        <v>484</v>
      </c>
      <c r="G437" s="247">
        <f>E437*F437</f>
        <v>1936</v>
      </c>
      <c r="H437" s="248">
        <v>0</v>
      </c>
      <c r="I437" s="249">
        <f>E437*H437</f>
        <v>0</v>
      </c>
      <c r="J437" s="248">
        <v>0</v>
      </c>
      <c r="K437" s="249">
        <f>E437*J437</f>
        <v>0</v>
      </c>
      <c r="O437" s="241">
        <v>2</v>
      </c>
      <c r="AA437" s="214">
        <v>1</v>
      </c>
      <c r="AB437" s="214">
        <v>1</v>
      </c>
      <c r="AC437" s="214">
        <v>1</v>
      </c>
      <c r="AZ437" s="214">
        <v>1</v>
      </c>
      <c r="BA437" s="214">
        <f>IF(AZ437=1,G437,0)</f>
        <v>1936</v>
      </c>
      <c r="BB437" s="214">
        <f>IF(AZ437=2,G437,0)</f>
        <v>0</v>
      </c>
      <c r="BC437" s="214">
        <f>IF(AZ437=3,G437,0)</f>
        <v>0</v>
      </c>
      <c r="BD437" s="214">
        <f>IF(AZ437=4,G437,0)</f>
        <v>0</v>
      </c>
      <c r="BE437" s="214">
        <f>IF(AZ437=5,G437,0)</f>
        <v>0</v>
      </c>
      <c r="CA437" s="241">
        <v>1</v>
      </c>
      <c r="CB437" s="241">
        <v>1</v>
      </c>
    </row>
    <row r="438" spans="1:15" ht="12.75">
      <c r="A438" s="250"/>
      <c r="B438" s="253"/>
      <c r="C438" s="699" t="s">
        <v>1315</v>
      </c>
      <c r="D438" s="700"/>
      <c r="E438" s="254">
        <v>4</v>
      </c>
      <c r="F438" s="255"/>
      <c r="G438" s="256"/>
      <c r="H438" s="257"/>
      <c r="I438" s="251"/>
      <c r="J438" s="258"/>
      <c r="K438" s="251"/>
      <c r="M438" s="252" t="s">
        <v>1315</v>
      </c>
      <c r="O438" s="241"/>
    </row>
    <row r="439" spans="1:80" ht="22.5">
      <c r="A439" s="242">
        <v>68</v>
      </c>
      <c r="B439" s="243" t="s">
        <v>1316</v>
      </c>
      <c r="C439" s="244" t="s">
        <v>1317</v>
      </c>
      <c r="D439" s="245" t="s">
        <v>1318</v>
      </c>
      <c r="E439" s="246">
        <v>120</v>
      </c>
      <c r="F439" s="246">
        <v>350</v>
      </c>
      <c r="G439" s="247">
        <f>E439*F439</f>
        <v>42000</v>
      </c>
      <c r="H439" s="248">
        <v>0</v>
      </c>
      <c r="I439" s="249">
        <f>E439*H439</f>
        <v>0</v>
      </c>
      <c r="J439" s="248">
        <v>0</v>
      </c>
      <c r="K439" s="249">
        <f>E439*J439</f>
        <v>0</v>
      </c>
      <c r="O439" s="241">
        <v>2</v>
      </c>
      <c r="AA439" s="214">
        <v>1</v>
      </c>
      <c r="AB439" s="214">
        <v>1</v>
      </c>
      <c r="AC439" s="214">
        <v>1</v>
      </c>
      <c r="AZ439" s="214">
        <v>1</v>
      </c>
      <c r="BA439" s="214">
        <f>IF(AZ439=1,G439,0)</f>
        <v>42000</v>
      </c>
      <c r="BB439" s="214">
        <f>IF(AZ439=2,G439,0)</f>
        <v>0</v>
      </c>
      <c r="BC439" s="214">
        <f>IF(AZ439=3,G439,0)</f>
        <v>0</v>
      </c>
      <c r="BD439" s="214">
        <f>IF(AZ439=4,G439,0)</f>
        <v>0</v>
      </c>
      <c r="BE439" s="214">
        <f>IF(AZ439=5,G439,0)</f>
        <v>0</v>
      </c>
      <c r="CA439" s="241">
        <v>1</v>
      </c>
      <c r="CB439" s="241">
        <v>1</v>
      </c>
    </row>
    <row r="440" spans="1:15" ht="12.75">
      <c r="A440" s="250"/>
      <c r="B440" s="253"/>
      <c r="C440" s="699" t="s">
        <v>1319</v>
      </c>
      <c r="D440" s="700"/>
      <c r="E440" s="254">
        <v>120</v>
      </c>
      <c r="F440" s="255"/>
      <c r="G440" s="256"/>
      <c r="H440" s="257"/>
      <c r="I440" s="251"/>
      <c r="J440" s="258"/>
      <c r="K440" s="251"/>
      <c r="M440" s="252" t="s">
        <v>1319</v>
      </c>
      <c r="O440" s="241"/>
    </row>
    <row r="441" spans="1:80" ht="22.5">
      <c r="A441" s="242">
        <v>69</v>
      </c>
      <c r="B441" s="243" t="s">
        <v>1320</v>
      </c>
      <c r="C441" s="244" t="s">
        <v>1321</v>
      </c>
      <c r="D441" s="245" t="s">
        <v>1314</v>
      </c>
      <c r="E441" s="246">
        <v>4</v>
      </c>
      <c r="F441" s="246">
        <v>375.5</v>
      </c>
      <c r="G441" s="247">
        <f>E441*F441</f>
        <v>1502</v>
      </c>
      <c r="H441" s="248">
        <v>0</v>
      </c>
      <c r="I441" s="249">
        <f>E441*H441</f>
        <v>0</v>
      </c>
      <c r="J441" s="248">
        <v>0</v>
      </c>
      <c r="K441" s="249">
        <f>E441*J441</f>
        <v>0</v>
      </c>
      <c r="O441" s="241">
        <v>2</v>
      </c>
      <c r="AA441" s="214">
        <v>1</v>
      </c>
      <c r="AB441" s="214">
        <v>1</v>
      </c>
      <c r="AC441" s="214">
        <v>1</v>
      </c>
      <c r="AZ441" s="214">
        <v>1</v>
      </c>
      <c r="BA441" s="214">
        <f>IF(AZ441=1,G441,0)</f>
        <v>1502</v>
      </c>
      <c r="BB441" s="214">
        <f>IF(AZ441=2,G441,0)</f>
        <v>0</v>
      </c>
      <c r="BC441" s="214">
        <f>IF(AZ441=3,G441,0)</f>
        <v>0</v>
      </c>
      <c r="BD441" s="214">
        <f>IF(AZ441=4,G441,0)</f>
        <v>0</v>
      </c>
      <c r="BE441" s="214">
        <f>IF(AZ441=5,G441,0)</f>
        <v>0</v>
      </c>
      <c r="CA441" s="241">
        <v>1</v>
      </c>
      <c r="CB441" s="241">
        <v>1</v>
      </c>
    </row>
    <row r="442" spans="1:15" ht="12.75">
      <c r="A442" s="250"/>
      <c r="B442" s="253"/>
      <c r="C442" s="699" t="s">
        <v>1315</v>
      </c>
      <c r="D442" s="700"/>
      <c r="E442" s="254">
        <v>4</v>
      </c>
      <c r="F442" s="255"/>
      <c r="G442" s="256"/>
      <c r="H442" s="257"/>
      <c r="I442" s="251"/>
      <c r="J442" s="258"/>
      <c r="K442" s="251"/>
      <c r="M442" s="252" t="s">
        <v>1315</v>
      </c>
      <c r="O442" s="241"/>
    </row>
    <row r="443" spans="1:80" ht="22.5">
      <c r="A443" s="242">
        <v>70</v>
      </c>
      <c r="B443" s="243" t="s">
        <v>543</v>
      </c>
      <c r="C443" s="244" t="s">
        <v>544</v>
      </c>
      <c r="D443" s="245" t="s">
        <v>147</v>
      </c>
      <c r="E443" s="246">
        <v>1</v>
      </c>
      <c r="F443" s="246">
        <v>20000</v>
      </c>
      <c r="G443" s="247">
        <f>E443*F443</f>
        <v>20000</v>
      </c>
      <c r="H443" s="248">
        <v>0.00121</v>
      </c>
      <c r="I443" s="249">
        <f>E443*H443</f>
        <v>0.00121</v>
      </c>
      <c r="J443" s="248"/>
      <c r="K443" s="249">
        <f>E443*J443</f>
        <v>0</v>
      </c>
      <c r="O443" s="241">
        <v>2</v>
      </c>
      <c r="AA443" s="214">
        <v>12</v>
      </c>
      <c r="AB443" s="214">
        <v>0</v>
      </c>
      <c r="AC443" s="214">
        <v>8</v>
      </c>
      <c r="AZ443" s="214">
        <v>1</v>
      </c>
      <c r="BA443" s="214">
        <f>IF(AZ443=1,G443,0)</f>
        <v>20000</v>
      </c>
      <c r="BB443" s="214">
        <f>IF(AZ443=2,G443,0)</f>
        <v>0</v>
      </c>
      <c r="BC443" s="214">
        <f>IF(AZ443=3,G443,0)</f>
        <v>0</v>
      </c>
      <c r="BD443" s="214">
        <f>IF(AZ443=4,G443,0)</f>
        <v>0</v>
      </c>
      <c r="BE443" s="214">
        <f>IF(AZ443=5,G443,0)</f>
        <v>0</v>
      </c>
      <c r="CA443" s="241">
        <v>12</v>
      </c>
      <c r="CB443" s="241">
        <v>0</v>
      </c>
    </row>
    <row r="444" spans="1:80" ht="22.5">
      <c r="A444" s="242">
        <v>71</v>
      </c>
      <c r="B444" s="243" t="s">
        <v>1061</v>
      </c>
      <c r="C444" s="244" t="s">
        <v>1062</v>
      </c>
      <c r="D444" s="245" t="s">
        <v>147</v>
      </c>
      <c r="E444" s="246">
        <v>1</v>
      </c>
      <c r="F444" s="246">
        <v>20000</v>
      </c>
      <c r="G444" s="247">
        <f>E444*F444</f>
        <v>20000</v>
      </c>
      <c r="H444" s="248">
        <v>0</v>
      </c>
      <c r="I444" s="249">
        <f>E444*H444</f>
        <v>0</v>
      </c>
      <c r="J444" s="248"/>
      <c r="K444" s="249">
        <f>E444*J444</f>
        <v>0</v>
      </c>
      <c r="O444" s="241">
        <v>2</v>
      </c>
      <c r="AA444" s="214">
        <v>12</v>
      </c>
      <c r="AB444" s="214">
        <v>0</v>
      </c>
      <c r="AC444" s="214">
        <v>9</v>
      </c>
      <c r="AZ444" s="214">
        <v>1</v>
      </c>
      <c r="BA444" s="214">
        <f>IF(AZ444=1,G444,0)</f>
        <v>20000</v>
      </c>
      <c r="BB444" s="214">
        <f>IF(AZ444=2,G444,0)</f>
        <v>0</v>
      </c>
      <c r="BC444" s="214">
        <f>IF(AZ444=3,G444,0)</f>
        <v>0</v>
      </c>
      <c r="BD444" s="214">
        <f>IF(AZ444=4,G444,0)</f>
        <v>0</v>
      </c>
      <c r="BE444" s="214">
        <f>IF(AZ444=5,G444,0)</f>
        <v>0</v>
      </c>
      <c r="CA444" s="241">
        <v>12</v>
      </c>
      <c r="CB444" s="241">
        <v>0</v>
      </c>
    </row>
    <row r="445" spans="1:57" ht="12.75">
      <c r="A445" s="259"/>
      <c r="B445" s="260" t="s">
        <v>96</v>
      </c>
      <c r="C445" s="261" t="s">
        <v>523</v>
      </c>
      <c r="D445" s="262"/>
      <c r="E445" s="263"/>
      <c r="F445" s="264"/>
      <c r="G445" s="265">
        <f>SUM(G400:G444)</f>
        <v>630954.25</v>
      </c>
      <c r="H445" s="266"/>
      <c r="I445" s="267">
        <f>SUM(I400:I444)</f>
        <v>59.468320000000006</v>
      </c>
      <c r="J445" s="266"/>
      <c r="K445" s="267">
        <f>SUM(K400:K444)</f>
        <v>0</v>
      </c>
      <c r="O445" s="241">
        <v>4</v>
      </c>
      <c r="BA445" s="268">
        <f>SUM(BA400:BA444)</f>
        <v>630954.25</v>
      </c>
      <c r="BB445" s="268">
        <f>SUM(BB400:BB444)</f>
        <v>0</v>
      </c>
      <c r="BC445" s="268">
        <f>SUM(BC400:BC444)</f>
        <v>0</v>
      </c>
      <c r="BD445" s="268">
        <f>SUM(BD400:BD444)</f>
        <v>0</v>
      </c>
      <c r="BE445" s="268">
        <f>SUM(BE400:BE444)</f>
        <v>0</v>
      </c>
    </row>
    <row r="446" spans="1:15" ht="12.75">
      <c r="A446" s="231" t="s">
        <v>92</v>
      </c>
      <c r="B446" s="232" t="s">
        <v>545</v>
      </c>
      <c r="C446" s="233" t="s">
        <v>546</v>
      </c>
      <c r="D446" s="234"/>
      <c r="E446" s="235"/>
      <c r="F446" s="235"/>
      <c r="G446" s="236"/>
      <c r="H446" s="237"/>
      <c r="I446" s="238"/>
      <c r="J446" s="239"/>
      <c r="K446" s="240"/>
      <c r="O446" s="241">
        <v>1</v>
      </c>
    </row>
    <row r="447" spans="1:80" ht="12.75">
      <c r="A447" s="242">
        <v>72</v>
      </c>
      <c r="B447" s="243" t="s">
        <v>548</v>
      </c>
      <c r="C447" s="244" t="s">
        <v>549</v>
      </c>
      <c r="D447" s="245" t="s">
        <v>147</v>
      </c>
      <c r="E447" s="246">
        <v>1</v>
      </c>
      <c r="F447" s="246">
        <v>30000</v>
      </c>
      <c r="G447" s="247">
        <f>E447*F447</f>
        <v>30000</v>
      </c>
      <c r="H447" s="248">
        <v>0</v>
      </c>
      <c r="I447" s="249">
        <f>E447*H447</f>
        <v>0</v>
      </c>
      <c r="J447" s="248">
        <v>0</v>
      </c>
      <c r="K447" s="249">
        <f>E447*J447</f>
        <v>0</v>
      </c>
      <c r="O447" s="241">
        <v>2</v>
      </c>
      <c r="AA447" s="214">
        <v>1</v>
      </c>
      <c r="AB447" s="214">
        <v>1</v>
      </c>
      <c r="AC447" s="214">
        <v>1</v>
      </c>
      <c r="AZ447" s="214">
        <v>1</v>
      </c>
      <c r="BA447" s="214">
        <f>IF(AZ447=1,G447,0)</f>
        <v>30000</v>
      </c>
      <c r="BB447" s="214">
        <f>IF(AZ447=2,G447,0)</f>
        <v>0</v>
      </c>
      <c r="BC447" s="214">
        <f>IF(AZ447=3,G447,0)</f>
        <v>0</v>
      </c>
      <c r="BD447" s="214">
        <f>IF(AZ447=4,G447,0)</f>
        <v>0</v>
      </c>
      <c r="BE447" s="214">
        <f>IF(AZ447=5,G447,0)</f>
        <v>0</v>
      </c>
      <c r="CA447" s="241">
        <v>1</v>
      </c>
      <c r="CB447" s="241">
        <v>1</v>
      </c>
    </row>
    <row r="448" spans="1:80" ht="22.5">
      <c r="A448" s="242">
        <v>73</v>
      </c>
      <c r="B448" s="243" t="s">
        <v>554</v>
      </c>
      <c r="C448" s="244" t="s">
        <v>555</v>
      </c>
      <c r="D448" s="245" t="s">
        <v>147</v>
      </c>
      <c r="E448" s="246">
        <v>2</v>
      </c>
      <c r="F448" s="246">
        <v>500</v>
      </c>
      <c r="G448" s="247">
        <f>E448*F448</f>
        <v>1000</v>
      </c>
      <c r="H448" s="248">
        <v>0</v>
      </c>
      <c r="I448" s="249">
        <f>E448*H448</f>
        <v>0</v>
      </c>
      <c r="J448" s="248">
        <v>0</v>
      </c>
      <c r="K448" s="249">
        <f>E448*J448</f>
        <v>0</v>
      </c>
      <c r="O448" s="241">
        <v>2</v>
      </c>
      <c r="AA448" s="214">
        <v>1</v>
      </c>
      <c r="AB448" s="214">
        <v>1</v>
      </c>
      <c r="AC448" s="214">
        <v>1</v>
      </c>
      <c r="AZ448" s="214">
        <v>1</v>
      </c>
      <c r="BA448" s="214">
        <f>IF(AZ448=1,G448,0)</f>
        <v>1000</v>
      </c>
      <c r="BB448" s="214">
        <f>IF(AZ448=2,G448,0)</f>
        <v>0</v>
      </c>
      <c r="BC448" s="214">
        <f>IF(AZ448=3,G448,0)</f>
        <v>0</v>
      </c>
      <c r="BD448" s="214">
        <f>IF(AZ448=4,G448,0)</f>
        <v>0</v>
      </c>
      <c r="BE448" s="214">
        <f>IF(AZ448=5,G448,0)</f>
        <v>0</v>
      </c>
      <c r="CA448" s="241">
        <v>1</v>
      </c>
      <c r="CB448" s="241">
        <v>1</v>
      </c>
    </row>
    <row r="449" spans="1:57" ht="12.75">
      <c r="A449" s="259"/>
      <c r="B449" s="260" t="s">
        <v>96</v>
      </c>
      <c r="C449" s="261" t="s">
        <v>547</v>
      </c>
      <c r="D449" s="262"/>
      <c r="E449" s="263"/>
      <c r="F449" s="264"/>
      <c r="G449" s="265">
        <f>SUM(G446:G448)</f>
        <v>31000</v>
      </c>
      <c r="H449" s="266"/>
      <c r="I449" s="267">
        <f>SUM(I446:I448)</f>
        <v>0</v>
      </c>
      <c r="J449" s="266"/>
      <c r="K449" s="267">
        <f>SUM(K446:K448)</f>
        <v>0</v>
      </c>
      <c r="O449" s="241">
        <v>4</v>
      </c>
      <c r="BA449" s="268">
        <f>SUM(BA446:BA448)</f>
        <v>31000</v>
      </c>
      <c r="BB449" s="268">
        <f>SUM(BB446:BB448)</f>
        <v>0</v>
      </c>
      <c r="BC449" s="268">
        <f>SUM(BC446:BC448)</f>
        <v>0</v>
      </c>
      <c r="BD449" s="268">
        <f>SUM(BD446:BD448)</f>
        <v>0</v>
      </c>
      <c r="BE449" s="268">
        <f>SUM(BE446:BE448)</f>
        <v>0</v>
      </c>
    </row>
    <row r="450" spans="1:15" ht="12.75">
      <c r="A450" s="231" t="s">
        <v>92</v>
      </c>
      <c r="B450" s="232" t="s">
        <v>559</v>
      </c>
      <c r="C450" s="233" t="s">
        <v>560</v>
      </c>
      <c r="D450" s="234"/>
      <c r="E450" s="235"/>
      <c r="F450" s="235"/>
      <c r="G450" s="236"/>
      <c r="H450" s="237"/>
      <c r="I450" s="238"/>
      <c r="J450" s="239"/>
      <c r="K450" s="240"/>
      <c r="O450" s="241">
        <v>1</v>
      </c>
    </row>
    <row r="451" spans="1:80" ht="22.5">
      <c r="A451" s="242">
        <v>74</v>
      </c>
      <c r="B451" s="243" t="s">
        <v>567</v>
      </c>
      <c r="C451" s="244" t="s">
        <v>568</v>
      </c>
      <c r="D451" s="245" t="s">
        <v>106</v>
      </c>
      <c r="E451" s="246">
        <v>445.8878</v>
      </c>
      <c r="F451" s="246">
        <v>170.5</v>
      </c>
      <c r="G451" s="247">
        <f>E451*F451</f>
        <v>76023.8699</v>
      </c>
      <c r="H451" s="248">
        <v>0.001</v>
      </c>
      <c r="I451" s="249">
        <f>E451*H451</f>
        <v>0.44588780000000006</v>
      </c>
      <c r="J451" s="248">
        <v>-0.062</v>
      </c>
      <c r="K451" s="249">
        <f>E451*J451</f>
        <v>-27.6450436</v>
      </c>
      <c r="O451" s="241">
        <v>2</v>
      </c>
      <c r="AA451" s="214">
        <v>1</v>
      </c>
      <c r="AB451" s="214">
        <v>1</v>
      </c>
      <c r="AC451" s="214">
        <v>1</v>
      </c>
      <c r="AZ451" s="214">
        <v>1</v>
      </c>
      <c r="BA451" s="214">
        <f>IF(AZ451=1,G451,0)</f>
        <v>76023.8699</v>
      </c>
      <c r="BB451" s="214">
        <f>IF(AZ451=2,G451,0)</f>
        <v>0</v>
      </c>
      <c r="BC451" s="214">
        <f>IF(AZ451=3,G451,0)</f>
        <v>0</v>
      </c>
      <c r="BD451" s="214">
        <f>IF(AZ451=4,G451,0)</f>
        <v>0</v>
      </c>
      <c r="BE451" s="214">
        <f>IF(AZ451=5,G451,0)</f>
        <v>0</v>
      </c>
      <c r="CA451" s="241">
        <v>1</v>
      </c>
      <c r="CB451" s="241">
        <v>1</v>
      </c>
    </row>
    <row r="452" spans="1:15" ht="12.75">
      <c r="A452" s="250"/>
      <c r="B452" s="253"/>
      <c r="C452" s="699" t="s">
        <v>1174</v>
      </c>
      <c r="D452" s="700"/>
      <c r="E452" s="254">
        <v>0</v>
      </c>
      <c r="F452" s="255"/>
      <c r="G452" s="256"/>
      <c r="H452" s="257"/>
      <c r="I452" s="251"/>
      <c r="J452" s="258"/>
      <c r="K452" s="251"/>
      <c r="M452" s="252" t="s">
        <v>1174</v>
      </c>
      <c r="O452" s="241"/>
    </row>
    <row r="453" spans="1:15" ht="12.75">
      <c r="A453" s="250"/>
      <c r="B453" s="253"/>
      <c r="C453" s="699" t="s">
        <v>1175</v>
      </c>
      <c r="D453" s="700"/>
      <c r="E453" s="254">
        <v>15.12</v>
      </c>
      <c r="F453" s="255"/>
      <c r="G453" s="256"/>
      <c r="H453" s="257"/>
      <c r="I453" s="251"/>
      <c r="J453" s="258"/>
      <c r="K453" s="251"/>
      <c r="M453" s="252" t="s">
        <v>1175</v>
      </c>
      <c r="O453" s="241"/>
    </row>
    <row r="454" spans="1:15" ht="12.75">
      <c r="A454" s="250"/>
      <c r="B454" s="253"/>
      <c r="C454" s="699" t="s">
        <v>1176</v>
      </c>
      <c r="D454" s="700"/>
      <c r="E454" s="254">
        <v>10.8</v>
      </c>
      <c r="F454" s="255"/>
      <c r="G454" s="256"/>
      <c r="H454" s="257"/>
      <c r="I454" s="251"/>
      <c r="J454" s="258"/>
      <c r="K454" s="251"/>
      <c r="M454" s="252" t="s">
        <v>1176</v>
      </c>
      <c r="O454" s="241"/>
    </row>
    <row r="455" spans="1:15" ht="12.75">
      <c r="A455" s="250"/>
      <c r="B455" s="253"/>
      <c r="C455" s="699" t="s">
        <v>1177</v>
      </c>
      <c r="D455" s="700"/>
      <c r="E455" s="254">
        <v>3.51</v>
      </c>
      <c r="F455" s="255"/>
      <c r="G455" s="256"/>
      <c r="H455" s="257"/>
      <c r="I455" s="251"/>
      <c r="J455" s="258"/>
      <c r="K455" s="251"/>
      <c r="M455" s="252" t="s">
        <v>1177</v>
      </c>
      <c r="O455" s="241"/>
    </row>
    <row r="456" spans="1:15" ht="12.75">
      <c r="A456" s="250"/>
      <c r="B456" s="253"/>
      <c r="C456" s="699" t="s">
        <v>1178</v>
      </c>
      <c r="D456" s="700"/>
      <c r="E456" s="254">
        <v>22.68</v>
      </c>
      <c r="F456" s="255"/>
      <c r="G456" s="256"/>
      <c r="H456" s="257"/>
      <c r="I456" s="251"/>
      <c r="J456" s="258"/>
      <c r="K456" s="251"/>
      <c r="M456" s="252" t="s">
        <v>1178</v>
      </c>
      <c r="O456" s="241"/>
    </row>
    <row r="457" spans="1:15" ht="12.75">
      <c r="A457" s="250"/>
      <c r="B457" s="253"/>
      <c r="C457" s="699" t="s">
        <v>1179</v>
      </c>
      <c r="D457" s="700"/>
      <c r="E457" s="254">
        <v>191.62</v>
      </c>
      <c r="F457" s="255"/>
      <c r="G457" s="256"/>
      <c r="H457" s="257"/>
      <c r="I457" s="251"/>
      <c r="J457" s="258"/>
      <c r="K457" s="251"/>
      <c r="M457" s="252" t="s">
        <v>1179</v>
      </c>
      <c r="O457" s="241"/>
    </row>
    <row r="458" spans="1:15" ht="12.75">
      <c r="A458" s="250"/>
      <c r="B458" s="253"/>
      <c r="C458" s="699" t="s">
        <v>1180</v>
      </c>
      <c r="D458" s="700"/>
      <c r="E458" s="254">
        <v>38.324</v>
      </c>
      <c r="F458" s="255"/>
      <c r="G458" s="256"/>
      <c r="H458" s="257"/>
      <c r="I458" s="251"/>
      <c r="J458" s="258"/>
      <c r="K458" s="251"/>
      <c r="M458" s="252" t="s">
        <v>1180</v>
      </c>
      <c r="O458" s="241"/>
    </row>
    <row r="459" spans="1:15" ht="12.75">
      <c r="A459" s="250"/>
      <c r="B459" s="253"/>
      <c r="C459" s="699" t="s">
        <v>1181</v>
      </c>
      <c r="D459" s="700"/>
      <c r="E459" s="254">
        <v>47.1345</v>
      </c>
      <c r="F459" s="255"/>
      <c r="G459" s="256"/>
      <c r="H459" s="257"/>
      <c r="I459" s="251"/>
      <c r="J459" s="258"/>
      <c r="K459" s="251"/>
      <c r="M459" s="252" t="s">
        <v>1181</v>
      </c>
      <c r="O459" s="241"/>
    </row>
    <row r="460" spans="1:15" ht="12.75">
      <c r="A460" s="250"/>
      <c r="B460" s="253"/>
      <c r="C460" s="699" t="s">
        <v>1182</v>
      </c>
      <c r="D460" s="700"/>
      <c r="E460" s="254">
        <v>12.3113</v>
      </c>
      <c r="F460" s="255"/>
      <c r="G460" s="256"/>
      <c r="H460" s="257"/>
      <c r="I460" s="251"/>
      <c r="J460" s="258"/>
      <c r="K460" s="251"/>
      <c r="M460" s="252" t="s">
        <v>1182</v>
      </c>
      <c r="O460" s="241"/>
    </row>
    <row r="461" spans="1:15" ht="12.75">
      <c r="A461" s="250"/>
      <c r="B461" s="253"/>
      <c r="C461" s="699" t="s">
        <v>1183</v>
      </c>
      <c r="D461" s="700"/>
      <c r="E461" s="254">
        <v>62.92</v>
      </c>
      <c r="F461" s="255"/>
      <c r="G461" s="256"/>
      <c r="H461" s="257"/>
      <c r="I461" s="251"/>
      <c r="J461" s="258"/>
      <c r="K461" s="251"/>
      <c r="M461" s="252" t="s">
        <v>1183</v>
      </c>
      <c r="O461" s="241"/>
    </row>
    <row r="462" spans="1:15" ht="12.75">
      <c r="A462" s="250"/>
      <c r="B462" s="253"/>
      <c r="C462" s="699" t="s">
        <v>1184</v>
      </c>
      <c r="D462" s="700"/>
      <c r="E462" s="254">
        <v>12.584</v>
      </c>
      <c r="F462" s="255"/>
      <c r="G462" s="256"/>
      <c r="H462" s="257"/>
      <c r="I462" s="251"/>
      <c r="J462" s="258"/>
      <c r="K462" s="251"/>
      <c r="M462" s="252" t="s">
        <v>1184</v>
      </c>
      <c r="O462" s="241"/>
    </row>
    <row r="463" spans="1:15" ht="12.75">
      <c r="A463" s="250"/>
      <c r="B463" s="253"/>
      <c r="C463" s="701" t="s">
        <v>113</v>
      </c>
      <c r="D463" s="700"/>
      <c r="E463" s="279">
        <v>417.00380000000007</v>
      </c>
      <c r="F463" s="255"/>
      <c r="G463" s="256"/>
      <c r="H463" s="257"/>
      <c r="I463" s="251"/>
      <c r="J463" s="258"/>
      <c r="K463" s="251"/>
      <c r="M463" s="252" t="s">
        <v>113</v>
      </c>
      <c r="O463" s="241"/>
    </row>
    <row r="464" spans="1:15" ht="12.75">
      <c r="A464" s="250"/>
      <c r="B464" s="253"/>
      <c r="C464" s="699" t="s">
        <v>1185</v>
      </c>
      <c r="D464" s="700"/>
      <c r="E464" s="254">
        <v>0</v>
      </c>
      <c r="F464" s="255"/>
      <c r="G464" s="256"/>
      <c r="H464" s="257"/>
      <c r="I464" s="251"/>
      <c r="J464" s="258"/>
      <c r="K464" s="251"/>
      <c r="M464" s="252" t="s">
        <v>1185</v>
      </c>
      <c r="O464" s="241"/>
    </row>
    <row r="465" spans="1:15" ht="12.75">
      <c r="A465" s="250"/>
      <c r="B465" s="253"/>
      <c r="C465" s="699" t="s">
        <v>1186</v>
      </c>
      <c r="D465" s="700"/>
      <c r="E465" s="254">
        <v>1.576</v>
      </c>
      <c r="F465" s="255"/>
      <c r="G465" s="256"/>
      <c r="H465" s="257"/>
      <c r="I465" s="251"/>
      <c r="J465" s="258"/>
      <c r="K465" s="251"/>
      <c r="M465" s="252" t="s">
        <v>1186</v>
      </c>
      <c r="O465" s="241"/>
    </row>
    <row r="466" spans="1:15" ht="12.75">
      <c r="A466" s="250"/>
      <c r="B466" s="253"/>
      <c r="C466" s="699" t="s">
        <v>1187</v>
      </c>
      <c r="D466" s="700"/>
      <c r="E466" s="254">
        <v>14.7</v>
      </c>
      <c r="F466" s="255"/>
      <c r="G466" s="256"/>
      <c r="H466" s="257"/>
      <c r="I466" s="251"/>
      <c r="J466" s="258"/>
      <c r="K466" s="251"/>
      <c r="M466" s="252" t="s">
        <v>1187</v>
      </c>
      <c r="O466" s="241"/>
    </row>
    <row r="467" spans="1:15" ht="12.75">
      <c r="A467" s="250"/>
      <c r="B467" s="253"/>
      <c r="C467" s="699" t="s">
        <v>1188</v>
      </c>
      <c r="D467" s="700"/>
      <c r="E467" s="254">
        <v>12.608</v>
      </c>
      <c r="F467" s="255"/>
      <c r="G467" s="256"/>
      <c r="H467" s="257"/>
      <c r="I467" s="251"/>
      <c r="J467" s="258"/>
      <c r="K467" s="251"/>
      <c r="M467" s="252" t="s">
        <v>1188</v>
      </c>
      <c r="O467" s="241"/>
    </row>
    <row r="468" spans="1:15" ht="12.75">
      <c r="A468" s="250"/>
      <c r="B468" s="253"/>
      <c r="C468" s="701" t="s">
        <v>113</v>
      </c>
      <c r="D468" s="700"/>
      <c r="E468" s="279">
        <v>28.884</v>
      </c>
      <c r="F468" s="255"/>
      <c r="G468" s="256"/>
      <c r="H468" s="257"/>
      <c r="I468" s="251"/>
      <c r="J468" s="258"/>
      <c r="K468" s="251"/>
      <c r="M468" s="252" t="s">
        <v>113</v>
      </c>
      <c r="O468" s="241"/>
    </row>
    <row r="469" spans="1:57" ht="12.75">
      <c r="A469" s="259"/>
      <c r="B469" s="260" t="s">
        <v>96</v>
      </c>
      <c r="C469" s="261" t="s">
        <v>561</v>
      </c>
      <c r="D469" s="262"/>
      <c r="E469" s="263"/>
      <c r="F469" s="264"/>
      <c r="G469" s="265">
        <f>SUM(G450:G468)</f>
        <v>76023.8699</v>
      </c>
      <c r="H469" s="266"/>
      <c r="I469" s="267">
        <f>SUM(I450:I468)</f>
        <v>0.44588780000000006</v>
      </c>
      <c r="J469" s="266"/>
      <c r="K469" s="267">
        <f>SUM(K450:K468)</f>
        <v>-27.6450436</v>
      </c>
      <c r="O469" s="241">
        <v>4</v>
      </c>
      <c r="BA469" s="268">
        <f>SUM(BA450:BA468)</f>
        <v>76023.8699</v>
      </c>
      <c r="BB469" s="268">
        <f>SUM(BB450:BB468)</f>
        <v>0</v>
      </c>
      <c r="BC469" s="268">
        <f>SUM(BC450:BC468)</f>
        <v>0</v>
      </c>
      <c r="BD469" s="268">
        <f>SUM(BD450:BD468)</f>
        <v>0</v>
      </c>
      <c r="BE469" s="268">
        <f>SUM(BE450:BE468)</f>
        <v>0</v>
      </c>
    </row>
    <row r="470" spans="1:15" ht="12.75">
      <c r="A470" s="231" t="s">
        <v>92</v>
      </c>
      <c r="B470" s="232" t="s">
        <v>576</v>
      </c>
      <c r="C470" s="233" t="s">
        <v>577</v>
      </c>
      <c r="D470" s="234"/>
      <c r="E470" s="235"/>
      <c r="F470" s="235"/>
      <c r="G470" s="236"/>
      <c r="H470" s="237"/>
      <c r="I470" s="238"/>
      <c r="J470" s="239"/>
      <c r="K470" s="240"/>
      <c r="O470" s="241">
        <v>1</v>
      </c>
    </row>
    <row r="471" spans="1:80" ht="12.75">
      <c r="A471" s="242">
        <v>75</v>
      </c>
      <c r="B471" s="243" t="s">
        <v>579</v>
      </c>
      <c r="C471" s="244" t="s">
        <v>580</v>
      </c>
      <c r="D471" s="245" t="s">
        <v>106</v>
      </c>
      <c r="E471" s="246">
        <v>103.22</v>
      </c>
      <c r="F471" s="246">
        <v>44.6</v>
      </c>
      <c r="G471" s="247">
        <f>E471*F471</f>
        <v>4603.612</v>
      </c>
      <c r="H471" s="248">
        <v>0</v>
      </c>
      <c r="I471" s="249">
        <f>E471*H471</f>
        <v>0</v>
      </c>
      <c r="J471" s="248">
        <v>-0.059</v>
      </c>
      <c r="K471" s="249">
        <f>E471*J471</f>
        <v>-6.08998</v>
      </c>
      <c r="O471" s="241">
        <v>2</v>
      </c>
      <c r="AA471" s="214">
        <v>1</v>
      </c>
      <c r="AB471" s="214">
        <v>1</v>
      </c>
      <c r="AC471" s="214">
        <v>1</v>
      </c>
      <c r="AZ471" s="214">
        <v>1</v>
      </c>
      <c r="BA471" s="214">
        <f>IF(AZ471=1,G471,0)</f>
        <v>4603.612</v>
      </c>
      <c r="BB471" s="214">
        <f>IF(AZ471=2,G471,0)</f>
        <v>0</v>
      </c>
      <c r="BC471" s="214">
        <f>IF(AZ471=3,G471,0)</f>
        <v>0</v>
      </c>
      <c r="BD471" s="214">
        <f>IF(AZ471=4,G471,0)</f>
        <v>0</v>
      </c>
      <c r="BE471" s="214">
        <f>IF(AZ471=5,G471,0)</f>
        <v>0</v>
      </c>
      <c r="CA471" s="241">
        <v>1</v>
      </c>
      <c r="CB471" s="241">
        <v>1</v>
      </c>
    </row>
    <row r="472" spans="1:15" ht="12.75">
      <c r="A472" s="250"/>
      <c r="B472" s="253"/>
      <c r="C472" s="699" t="s">
        <v>1208</v>
      </c>
      <c r="D472" s="700"/>
      <c r="E472" s="254">
        <v>103.22</v>
      </c>
      <c r="F472" s="255"/>
      <c r="G472" s="256"/>
      <c r="H472" s="257"/>
      <c r="I472" s="251"/>
      <c r="J472" s="258"/>
      <c r="K472" s="251"/>
      <c r="M472" s="252" t="s">
        <v>1208</v>
      </c>
      <c r="O472" s="241"/>
    </row>
    <row r="473" spans="1:80" ht="12.75">
      <c r="A473" s="242">
        <v>76</v>
      </c>
      <c r="B473" s="243" t="s">
        <v>579</v>
      </c>
      <c r="C473" s="244" t="s">
        <v>580</v>
      </c>
      <c r="D473" s="245" t="s">
        <v>106</v>
      </c>
      <c r="E473" s="246">
        <v>607.8827</v>
      </c>
      <c r="F473" s="246">
        <v>44.6</v>
      </c>
      <c r="G473" s="247">
        <f>E473*F473</f>
        <v>27111.56842</v>
      </c>
      <c r="H473" s="248">
        <v>0</v>
      </c>
      <c r="I473" s="249">
        <f>E473*H473</f>
        <v>0</v>
      </c>
      <c r="J473" s="248">
        <v>-0.059</v>
      </c>
      <c r="K473" s="249">
        <f>E473*J473</f>
        <v>-35.8650793</v>
      </c>
      <c r="O473" s="241">
        <v>2</v>
      </c>
      <c r="AA473" s="214">
        <v>1</v>
      </c>
      <c r="AB473" s="214">
        <v>1</v>
      </c>
      <c r="AC473" s="214">
        <v>1</v>
      </c>
      <c r="AZ473" s="214">
        <v>1</v>
      </c>
      <c r="BA473" s="214">
        <f>IF(AZ473=1,G473,0)</f>
        <v>27111.56842</v>
      </c>
      <c r="BB473" s="214">
        <f>IF(AZ473=2,G473,0)</f>
        <v>0</v>
      </c>
      <c r="BC473" s="214">
        <f>IF(AZ473=3,G473,0)</f>
        <v>0</v>
      </c>
      <c r="BD473" s="214">
        <f>IF(AZ473=4,G473,0)</f>
        <v>0</v>
      </c>
      <c r="BE473" s="214">
        <f>IF(AZ473=5,G473,0)</f>
        <v>0</v>
      </c>
      <c r="CA473" s="241">
        <v>1</v>
      </c>
      <c r="CB473" s="241">
        <v>1</v>
      </c>
    </row>
    <row r="474" spans="1:15" ht="12.75">
      <c r="A474" s="250"/>
      <c r="B474" s="253"/>
      <c r="C474" s="699" t="s">
        <v>1200</v>
      </c>
      <c r="D474" s="700"/>
      <c r="E474" s="254">
        <v>308.7</v>
      </c>
      <c r="F474" s="255"/>
      <c r="G474" s="256"/>
      <c r="H474" s="257"/>
      <c r="I474" s="251"/>
      <c r="J474" s="258"/>
      <c r="K474" s="251"/>
      <c r="M474" s="252" t="s">
        <v>1200</v>
      </c>
      <c r="O474" s="241"/>
    </row>
    <row r="475" spans="1:15" ht="12.75">
      <c r="A475" s="250"/>
      <c r="B475" s="253"/>
      <c r="C475" s="699" t="s">
        <v>1201</v>
      </c>
      <c r="D475" s="700"/>
      <c r="E475" s="254">
        <v>601.7728</v>
      </c>
      <c r="F475" s="255"/>
      <c r="G475" s="256"/>
      <c r="H475" s="257"/>
      <c r="I475" s="251"/>
      <c r="J475" s="258"/>
      <c r="K475" s="251"/>
      <c r="M475" s="252" t="s">
        <v>1201</v>
      </c>
      <c r="O475" s="241"/>
    </row>
    <row r="476" spans="1:15" ht="12.75">
      <c r="A476" s="250"/>
      <c r="B476" s="253"/>
      <c r="C476" s="699" t="s">
        <v>1202</v>
      </c>
      <c r="D476" s="700"/>
      <c r="E476" s="254">
        <v>475.458</v>
      </c>
      <c r="F476" s="255"/>
      <c r="G476" s="256"/>
      <c r="H476" s="257"/>
      <c r="I476" s="251"/>
      <c r="J476" s="258"/>
      <c r="K476" s="251"/>
      <c r="M476" s="252" t="s">
        <v>1202</v>
      </c>
      <c r="O476" s="241"/>
    </row>
    <row r="477" spans="1:15" ht="12.75">
      <c r="A477" s="250"/>
      <c r="B477" s="253"/>
      <c r="C477" s="699" t="s">
        <v>1203</v>
      </c>
      <c r="D477" s="700"/>
      <c r="E477" s="254">
        <v>86.6925</v>
      </c>
      <c r="F477" s="255"/>
      <c r="G477" s="256"/>
      <c r="H477" s="257"/>
      <c r="I477" s="251"/>
      <c r="J477" s="258"/>
      <c r="K477" s="251"/>
      <c r="M477" s="252" t="s">
        <v>1203</v>
      </c>
      <c r="O477" s="241"/>
    </row>
    <row r="478" spans="1:15" ht="12.75">
      <c r="A478" s="250"/>
      <c r="B478" s="253"/>
      <c r="C478" s="699" t="s">
        <v>1204</v>
      </c>
      <c r="D478" s="700"/>
      <c r="E478" s="254">
        <v>204.2625</v>
      </c>
      <c r="F478" s="255"/>
      <c r="G478" s="256"/>
      <c r="H478" s="257"/>
      <c r="I478" s="251"/>
      <c r="J478" s="258"/>
      <c r="K478" s="251"/>
      <c r="M478" s="252" t="s">
        <v>1204</v>
      </c>
      <c r="O478" s="241"/>
    </row>
    <row r="479" spans="1:15" ht="12.75">
      <c r="A479" s="250"/>
      <c r="B479" s="253"/>
      <c r="C479" s="699" t="s">
        <v>1205</v>
      </c>
      <c r="D479" s="700"/>
      <c r="E479" s="254">
        <v>54.45</v>
      </c>
      <c r="F479" s="255"/>
      <c r="G479" s="256"/>
      <c r="H479" s="257"/>
      <c r="I479" s="251"/>
      <c r="J479" s="258"/>
      <c r="K479" s="251"/>
      <c r="M479" s="252" t="s">
        <v>1205</v>
      </c>
      <c r="O479" s="241"/>
    </row>
    <row r="480" spans="1:15" ht="12.75">
      <c r="A480" s="250"/>
      <c r="B480" s="253"/>
      <c r="C480" s="699" t="s">
        <v>1206</v>
      </c>
      <c r="D480" s="700"/>
      <c r="E480" s="254">
        <v>11.2</v>
      </c>
      <c r="F480" s="255"/>
      <c r="G480" s="256"/>
      <c r="H480" s="257"/>
      <c r="I480" s="251"/>
      <c r="J480" s="258"/>
      <c r="K480" s="251"/>
      <c r="M480" s="252" t="s">
        <v>1206</v>
      </c>
      <c r="O480" s="241"/>
    </row>
    <row r="481" spans="1:15" ht="12.75">
      <c r="A481" s="250"/>
      <c r="B481" s="253"/>
      <c r="C481" s="699" t="s">
        <v>1207</v>
      </c>
      <c r="D481" s="700"/>
      <c r="E481" s="254">
        <v>283.74</v>
      </c>
      <c r="F481" s="255"/>
      <c r="G481" s="256"/>
      <c r="H481" s="257"/>
      <c r="I481" s="251"/>
      <c r="J481" s="258"/>
      <c r="K481" s="251"/>
      <c r="M481" s="252" t="s">
        <v>1207</v>
      </c>
      <c r="O481" s="241"/>
    </row>
    <row r="482" spans="1:15" ht="12.75">
      <c r="A482" s="250"/>
      <c r="B482" s="253"/>
      <c r="C482" s="701" t="s">
        <v>113</v>
      </c>
      <c r="D482" s="700"/>
      <c r="E482" s="279">
        <v>2026.2758000000003</v>
      </c>
      <c r="F482" s="255"/>
      <c r="G482" s="256"/>
      <c r="H482" s="257"/>
      <c r="I482" s="251"/>
      <c r="J482" s="258"/>
      <c r="K482" s="251"/>
      <c r="M482" s="252" t="s">
        <v>113</v>
      </c>
      <c r="O482" s="241"/>
    </row>
    <row r="483" spans="1:15" ht="12.75">
      <c r="A483" s="250"/>
      <c r="B483" s="253"/>
      <c r="C483" s="699" t="s">
        <v>1273</v>
      </c>
      <c r="D483" s="700"/>
      <c r="E483" s="254">
        <v>-1418.3931</v>
      </c>
      <c r="F483" s="255"/>
      <c r="G483" s="256"/>
      <c r="H483" s="257"/>
      <c r="I483" s="251"/>
      <c r="J483" s="258"/>
      <c r="K483" s="251"/>
      <c r="M483" s="252" t="s">
        <v>1273</v>
      </c>
      <c r="O483" s="241"/>
    </row>
    <row r="484" spans="1:80" ht="12.75">
      <c r="A484" s="242">
        <v>77</v>
      </c>
      <c r="B484" s="243" t="s">
        <v>581</v>
      </c>
      <c r="C484" s="244" t="s">
        <v>582</v>
      </c>
      <c r="D484" s="245" t="s">
        <v>106</v>
      </c>
      <c r="E484" s="246">
        <v>241.6325</v>
      </c>
      <c r="F484" s="246">
        <v>94.1</v>
      </c>
      <c r="G484" s="247">
        <f>E484*F484</f>
        <v>22737.61825</v>
      </c>
      <c r="H484" s="248">
        <v>0</v>
      </c>
      <c r="I484" s="249">
        <f>E484*H484</f>
        <v>0</v>
      </c>
      <c r="J484" s="248">
        <v>-0.089</v>
      </c>
      <c r="K484" s="249">
        <f>E484*J484</f>
        <v>-21.5052925</v>
      </c>
      <c r="O484" s="241">
        <v>2</v>
      </c>
      <c r="AA484" s="214">
        <v>1</v>
      </c>
      <c r="AB484" s="214">
        <v>1</v>
      </c>
      <c r="AC484" s="214">
        <v>1</v>
      </c>
      <c r="AZ484" s="214">
        <v>1</v>
      </c>
      <c r="BA484" s="214">
        <f>IF(AZ484=1,G484,0)</f>
        <v>22737.61825</v>
      </c>
      <c r="BB484" s="214">
        <f>IF(AZ484=2,G484,0)</f>
        <v>0</v>
      </c>
      <c r="BC484" s="214">
        <f>IF(AZ484=3,G484,0)</f>
        <v>0</v>
      </c>
      <c r="BD484" s="214">
        <f>IF(AZ484=4,G484,0)</f>
        <v>0</v>
      </c>
      <c r="BE484" s="214">
        <f>IF(AZ484=5,G484,0)</f>
        <v>0</v>
      </c>
      <c r="CA484" s="241">
        <v>1</v>
      </c>
      <c r="CB484" s="241">
        <v>1</v>
      </c>
    </row>
    <row r="485" spans="1:15" ht="12.75">
      <c r="A485" s="250"/>
      <c r="B485" s="253"/>
      <c r="C485" s="699" t="s">
        <v>123</v>
      </c>
      <c r="D485" s="700"/>
      <c r="E485" s="254">
        <v>0</v>
      </c>
      <c r="F485" s="255"/>
      <c r="G485" s="256"/>
      <c r="H485" s="257"/>
      <c r="I485" s="251"/>
      <c r="J485" s="258"/>
      <c r="K485" s="251"/>
      <c r="M485" s="252" t="s">
        <v>123</v>
      </c>
      <c r="O485" s="241"/>
    </row>
    <row r="486" spans="1:15" ht="12.75">
      <c r="A486" s="250"/>
      <c r="B486" s="253"/>
      <c r="C486" s="699" t="s">
        <v>1322</v>
      </c>
      <c r="D486" s="700"/>
      <c r="E486" s="254">
        <v>149.9</v>
      </c>
      <c r="F486" s="255"/>
      <c r="G486" s="256"/>
      <c r="H486" s="257"/>
      <c r="I486" s="251"/>
      <c r="J486" s="258"/>
      <c r="K486" s="251"/>
      <c r="M486" s="252" t="s">
        <v>1322</v>
      </c>
      <c r="O486" s="241"/>
    </row>
    <row r="487" spans="1:15" ht="12.75">
      <c r="A487" s="250"/>
      <c r="B487" s="253"/>
      <c r="C487" s="699" t="s">
        <v>1229</v>
      </c>
      <c r="D487" s="700"/>
      <c r="E487" s="254">
        <v>6.38</v>
      </c>
      <c r="F487" s="255"/>
      <c r="G487" s="256"/>
      <c r="H487" s="257"/>
      <c r="I487" s="251"/>
      <c r="J487" s="258"/>
      <c r="K487" s="251"/>
      <c r="M487" s="252" t="s">
        <v>1229</v>
      </c>
      <c r="O487" s="241"/>
    </row>
    <row r="488" spans="1:15" ht="12.75">
      <c r="A488" s="250"/>
      <c r="B488" s="253"/>
      <c r="C488" s="699" t="s">
        <v>1323</v>
      </c>
      <c r="D488" s="700"/>
      <c r="E488" s="254">
        <v>43.4925</v>
      </c>
      <c r="F488" s="255"/>
      <c r="G488" s="256"/>
      <c r="H488" s="257"/>
      <c r="I488" s="251"/>
      <c r="J488" s="258"/>
      <c r="K488" s="251"/>
      <c r="M488" s="252" t="s">
        <v>1323</v>
      </c>
      <c r="O488" s="241"/>
    </row>
    <row r="489" spans="1:15" ht="12.75">
      <c r="A489" s="250"/>
      <c r="B489" s="253"/>
      <c r="C489" s="699" t="s">
        <v>1324</v>
      </c>
      <c r="D489" s="700"/>
      <c r="E489" s="254">
        <v>41.86</v>
      </c>
      <c r="F489" s="255"/>
      <c r="G489" s="256"/>
      <c r="H489" s="257"/>
      <c r="I489" s="251"/>
      <c r="J489" s="258"/>
      <c r="K489" s="251"/>
      <c r="M489" s="252" t="s">
        <v>1324</v>
      </c>
      <c r="O489" s="241"/>
    </row>
    <row r="490" spans="1:80" ht="22.5">
      <c r="A490" s="242">
        <v>78</v>
      </c>
      <c r="B490" s="243" t="s">
        <v>586</v>
      </c>
      <c r="C490" s="244" t="s">
        <v>587</v>
      </c>
      <c r="D490" s="245" t="s">
        <v>106</v>
      </c>
      <c r="E490" s="246">
        <v>2129.4958</v>
      </c>
      <c r="F490" s="246">
        <v>61.8</v>
      </c>
      <c r="G490" s="247">
        <f>E490*F490</f>
        <v>131602.84044</v>
      </c>
      <c r="H490" s="248">
        <v>0</v>
      </c>
      <c r="I490" s="249">
        <f>E490*H490</f>
        <v>0</v>
      </c>
      <c r="J490" s="248">
        <v>0</v>
      </c>
      <c r="K490" s="249">
        <f>E490*J490</f>
        <v>0</v>
      </c>
      <c r="O490" s="241">
        <v>2</v>
      </c>
      <c r="AA490" s="214">
        <v>1</v>
      </c>
      <c r="AB490" s="214">
        <v>1</v>
      </c>
      <c r="AC490" s="214">
        <v>1</v>
      </c>
      <c r="AZ490" s="214">
        <v>1</v>
      </c>
      <c r="BA490" s="214">
        <f>IF(AZ490=1,G490,0)</f>
        <v>131602.84044</v>
      </c>
      <c r="BB490" s="214">
        <f>IF(AZ490=2,G490,0)</f>
        <v>0</v>
      </c>
      <c r="BC490" s="214">
        <f>IF(AZ490=3,G490,0)</f>
        <v>0</v>
      </c>
      <c r="BD490" s="214">
        <f>IF(AZ490=4,G490,0)</f>
        <v>0</v>
      </c>
      <c r="BE490" s="214">
        <f>IF(AZ490=5,G490,0)</f>
        <v>0</v>
      </c>
      <c r="CA490" s="241">
        <v>1</v>
      </c>
      <c r="CB490" s="241">
        <v>1</v>
      </c>
    </row>
    <row r="491" spans="1:15" ht="12.75">
      <c r="A491" s="250"/>
      <c r="B491" s="253"/>
      <c r="C491" s="699" t="s">
        <v>1200</v>
      </c>
      <c r="D491" s="700"/>
      <c r="E491" s="254">
        <v>308.7</v>
      </c>
      <c r="F491" s="255"/>
      <c r="G491" s="256"/>
      <c r="H491" s="257"/>
      <c r="I491" s="251"/>
      <c r="J491" s="258"/>
      <c r="K491" s="251"/>
      <c r="M491" s="252" t="s">
        <v>1200</v>
      </c>
      <c r="O491" s="241"/>
    </row>
    <row r="492" spans="1:15" ht="12.75">
      <c r="A492" s="250"/>
      <c r="B492" s="253"/>
      <c r="C492" s="699" t="s">
        <v>1201</v>
      </c>
      <c r="D492" s="700"/>
      <c r="E492" s="254">
        <v>601.7728</v>
      </c>
      <c r="F492" s="255"/>
      <c r="G492" s="256"/>
      <c r="H492" s="257"/>
      <c r="I492" s="251"/>
      <c r="J492" s="258"/>
      <c r="K492" s="251"/>
      <c r="M492" s="252" t="s">
        <v>1201</v>
      </c>
      <c r="O492" s="241"/>
    </row>
    <row r="493" spans="1:15" ht="12.75">
      <c r="A493" s="250"/>
      <c r="B493" s="253"/>
      <c r="C493" s="699" t="s">
        <v>1202</v>
      </c>
      <c r="D493" s="700"/>
      <c r="E493" s="254">
        <v>475.458</v>
      </c>
      <c r="F493" s="255"/>
      <c r="G493" s="256"/>
      <c r="H493" s="257"/>
      <c r="I493" s="251"/>
      <c r="J493" s="258"/>
      <c r="K493" s="251"/>
      <c r="M493" s="252" t="s">
        <v>1202</v>
      </c>
      <c r="O493" s="241"/>
    </row>
    <row r="494" spans="1:15" ht="12.75">
      <c r="A494" s="250"/>
      <c r="B494" s="253"/>
      <c r="C494" s="699" t="s">
        <v>1203</v>
      </c>
      <c r="D494" s="700"/>
      <c r="E494" s="254">
        <v>86.6925</v>
      </c>
      <c r="F494" s="255"/>
      <c r="G494" s="256"/>
      <c r="H494" s="257"/>
      <c r="I494" s="251"/>
      <c r="J494" s="258"/>
      <c r="K494" s="251"/>
      <c r="M494" s="252" t="s">
        <v>1203</v>
      </c>
      <c r="O494" s="241"/>
    </row>
    <row r="495" spans="1:15" ht="12.75">
      <c r="A495" s="250"/>
      <c r="B495" s="253"/>
      <c r="C495" s="699" t="s">
        <v>1204</v>
      </c>
      <c r="D495" s="700"/>
      <c r="E495" s="254">
        <v>204.2625</v>
      </c>
      <c r="F495" s="255"/>
      <c r="G495" s="256"/>
      <c r="H495" s="257"/>
      <c r="I495" s="251"/>
      <c r="J495" s="258"/>
      <c r="K495" s="251"/>
      <c r="M495" s="252" t="s">
        <v>1204</v>
      </c>
      <c r="O495" s="241"/>
    </row>
    <row r="496" spans="1:15" ht="12.75">
      <c r="A496" s="250"/>
      <c r="B496" s="253"/>
      <c r="C496" s="699" t="s">
        <v>1205</v>
      </c>
      <c r="D496" s="700"/>
      <c r="E496" s="254">
        <v>54.45</v>
      </c>
      <c r="F496" s="255"/>
      <c r="G496" s="256"/>
      <c r="H496" s="257"/>
      <c r="I496" s="251"/>
      <c r="J496" s="258"/>
      <c r="K496" s="251"/>
      <c r="M496" s="252" t="s">
        <v>1205</v>
      </c>
      <c r="O496" s="241"/>
    </row>
    <row r="497" spans="1:15" ht="12.75">
      <c r="A497" s="250"/>
      <c r="B497" s="253"/>
      <c r="C497" s="699" t="s">
        <v>1206</v>
      </c>
      <c r="D497" s="700"/>
      <c r="E497" s="254">
        <v>11.2</v>
      </c>
      <c r="F497" s="255"/>
      <c r="G497" s="256"/>
      <c r="H497" s="257"/>
      <c r="I497" s="251"/>
      <c r="J497" s="258"/>
      <c r="K497" s="251"/>
      <c r="M497" s="252" t="s">
        <v>1206</v>
      </c>
      <c r="O497" s="241"/>
    </row>
    <row r="498" spans="1:15" ht="12.75">
      <c r="A498" s="250"/>
      <c r="B498" s="253"/>
      <c r="C498" s="699" t="s">
        <v>1207</v>
      </c>
      <c r="D498" s="700"/>
      <c r="E498" s="254">
        <v>283.74</v>
      </c>
      <c r="F498" s="255"/>
      <c r="G498" s="256"/>
      <c r="H498" s="257"/>
      <c r="I498" s="251"/>
      <c r="J498" s="258"/>
      <c r="K498" s="251"/>
      <c r="M498" s="252" t="s">
        <v>1207</v>
      </c>
      <c r="O498" s="241"/>
    </row>
    <row r="499" spans="1:15" ht="12.75">
      <c r="A499" s="250"/>
      <c r="B499" s="253"/>
      <c r="C499" s="701" t="s">
        <v>113</v>
      </c>
      <c r="D499" s="700"/>
      <c r="E499" s="279">
        <v>2026.2758000000003</v>
      </c>
      <c r="F499" s="255"/>
      <c r="G499" s="256"/>
      <c r="H499" s="257"/>
      <c r="I499" s="251"/>
      <c r="J499" s="258"/>
      <c r="K499" s="251"/>
      <c r="M499" s="252" t="s">
        <v>113</v>
      </c>
      <c r="O499" s="241"/>
    </row>
    <row r="500" spans="1:15" ht="12.75">
      <c r="A500" s="250"/>
      <c r="B500" s="253"/>
      <c r="C500" s="699" t="s">
        <v>1208</v>
      </c>
      <c r="D500" s="700"/>
      <c r="E500" s="254">
        <v>103.22</v>
      </c>
      <c r="F500" s="255"/>
      <c r="G500" s="256"/>
      <c r="H500" s="257"/>
      <c r="I500" s="251"/>
      <c r="J500" s="258"/>
      <c r="K500" s="251"/>
      <c r="M500" s="252" t="s">
        <v>1208</v>
      </c>
      <c r="O500" s="241"/>
    </row>
    <row r="501" spans="1:57" ht="12.75">
      <c r="A501" s="259"/>
      <c r="B501" s="260" t="s">
        <v>96</v>
      </c>
      <c r="C501" s="261" t="s">
        <v>578</v>
      </c>
      <c r="D501" s="262"/>
      <c r="E501" s="263"/>
      <c r="F501" s="264"/>
      <c r="G501" s="265">
        <f>SUM(G470:G500)</f>
        <v>186055.63911</v>
      </c>
      <c r="H501" s="266"/>
      <c r="I501" s="267">
        <f>SUM(I470:I500)</f>
        <v>0</v>
      </c>
      <c r="J501" s="266"/>
      <c r="K501" s="267">
        <f>SUM(K470:K500)</f>
        <v>-63.4603518</v>
      </c>
      <c r="O501" s="241">
        <v>4</v>
      </c>
      <c r="BA501" s="268">
        <f>SUM(BA470:BA500)</f>
        <v>186055.63911</v>
      </c>
      <c r="BB501" s="268">
        <f>SUM(BB470:BB500)</f>
        <v>0</v>
      </c>
      <c r="BC501" s="268">
        <f>SUM(BC470:BC500)</f>
        <v>0</v>
      </c>
      <c r="BD501" s="268">
        <f>SUM(BD470:BD500)</f>
        <v>0</v>
      </c>
      <c r="BE501" s="268">
        <f>SUM(BE470:BE500)</f>
        <v>0</v>
      </c>
    </row>
    <row r="502" spans="1:15" ht="12.75">
      <c r="A502" s="231" t="s">
        <v>92</v>
      </c>
      <c r="B502" s="232" t="s">
        <v>588</v>
      </c>
      <c r="C502" s="233" t="s">
        <v>589</v>
      </c>
      <c r="D502" s="234"/>
      <c r="E502" s="235"/>
      <c r="F502" s="235"/>
      <c r="G502" s="236"/>
      <c r="H502" s="237"/>
      <c r="I502" s="238"/>
      <c r="J502" s="239"/>
      <c r="K502" s="240"/>
      <c r="O502" s="241">
        <v>1</v>
      </c>
    </row>
    <row r="503" spans="1:80" ht="12.75">
      <c r="A503" s="242">
        <v>79</v>
      </c>
      <c r="B503" s="243" t="s">
        <v>591</v>
      </c>
      <c r="C503" s="244" t="s">
        <v>592</v>
      </c>
      <c r="D503" s="245" t="s">
        <v>173</v>
      </c>
      <c r="E503" s="246">
        <v>194.256372158</v>
      </c>
      <c r="F503" s="246">
        <v>505</v>
      </c>
      <c r="G503" s="247">
        <f>E503*F503</f>
        <v>98099.46793979</v>
      </c>
      <c r="H503" s="248">
        <v>0</v>
      </c>
      <c r="I503" s="249">
        <f>E503*H503</f>
        <v>0</v>
      </c>
      <c r="J503" s="248"/>
      <c r="K503" s="249">
        <f>E503*J503</f>
        <v>0</v>
      </c>
      <c r="O503" s="241">
        <v>2</v>
      </c>
      <c r="AA503" s="214">
        <v>7</v>
      </c>
      <c r="AB503" s="214">
        <v>1</v>
      </c>
      <c r="AC503" s="214">
        <v>2</v>
      </c>
      <c r="AZ503" s="214">
        <v>1</v>
      </c>
      <c r="BA503" s="214">
        <f>IF(AZ503=1,G503,0)</f>
        <v>98099.46793979</v>
      </c>
      <c r="BB503" s="214">
        <f>IF(AZ503=2,G503,0)</f>
        <v>0</v>
      </c>
      <c r="BC503" s="214">
        <f>IF(AZ503=3,G503,0)</f>
        <v>0</v>
      </c>
      <c r="BD503" s="214">
        <f>IF(AZ503=4,G503,0)</f>
        <v>0</v>
      </c>
      <c r="BE503" s="214">
        <f>IF(AZ503=5,G503,0)</f>
        <v>0</v>
      </c>
      <c r="CA503" s="241">
        <v>7</v>
      </c>
      <c r="CB503" s="241">
        <v>1</v>
      </c>
    </row>
    <row r="504" spans="1:57" ht="12.75">
      <c r="A504" s="259"/>
      <c r="B504" s="260" t="s">
        <v>96</v>
      </c>
      <c r="C504" s="261" t="s">
        <v>590</v>
      </c>
      <c r="D504" s="262"/>
      <c r="E504" s="263"/>
      <c r="F504" s="264"/>
      <c r="G504" s="265">
        <f>SUM(G502:G503)</f>
        <v>98099.46793979</v>
      </c>
      <c r="H504" s="266"/>
      <c r="I504" s="267">
        <f>SUM(I502:I503)</f>
        <v>0</v>
      </c>
      <c r="J504" s="266"/>
      <c r="K504" s="267">
        <f>SUM(K502:K503)</f>
        <v>0</v>
      </c>
      <c r="O504" s="241">
        <v>4</v>
      </c>
      <c r="BA504" s="268">
        <f>SUM(BA502:BA503)</f>
        <v>98099.46793979</v>
      </c>
      <c r="BB504" s="268">
        <f>SUM(BB502:BB503)</f>
        <v>0</v>
      </c>
      <c r="BC504" s="268">
        <f>SUM(BC502:BC503)</f>
        <v>0</v>
      </c>
      <c r="BD504" s="268">
        <f>SUM(BD502:BD503)</f>
        <v>0</v>
      </c>
      <c r="BE504" s="268">
        <f>SUM(BE502:BE503)</f>
        <v>0</v>
      </c>
    </row>
    <row r="505" spans="1:15" ht="12.75">
      <c r="A505" s="231" t="s">
        <v>92</v>
      </c>
      <c r="B505" s="232" t="s">
        <v>613</v>
      </c>
      <c r="C505" s="233" t="s">
        <v>614</v>
      </c>
      <c r="D505" s="234"/>
      <c r="E505" s="235"/>
      <c r="F505" s="235"/>
      <c r="G505" s="236"/>
      <c r="H505" s="237"/>
      <c r="I505" s="238"/>
      <c r="J505" s="239"/>
      <c r="K505" s="240"/>
      <c r="O505" s="241">
        <v>1</v>
      </c>
    </row>
    <row r="506" spans="1:80" ht="22.5">
      <c r="A506" s="242">
        <v>80</v>
      </c>
      <c r="B506" s="243" t="s">
        <v>616</v>
      </c>
      <c r="C506" s="244" t="s">
        <v>617</v>
      </c>
      <c r="D506" s="245" t="s">
        <v>106</v>
      </c>
      <c r="E506" s="246">
        <v>1933.6202</v>
      </c>
      <c r="F506" s="246">
        <v>20.1</v>
      </c>
      <c r="G506" s="247">
        <f>E506*F506</f>
        <v>38865.76602</v>
      </c>
      <c r="H506" s="248">
        <v>0</v>
      </c>
      <c r="I506" s="249">
        <f>E506*H506</f>
        <v>0</v>
      </c>
      <c r="J506" s="248">
        <v>-0.002</v>
      </c>
      <c r="K506" s="249">
        <f>E506*J506</f>
        <v>-3.8672404</v>
      </c>
      <c r="O506" s="241">
        <v>2</v>
      </c>
      <c r="AA506" s="214">
        <v>1</v>
      </c>
      <c r="AB506" s="214">
        <v>7</v>
      </c>
      <c r="AC506" s="214">
        <v>7</v>
      </c>
      <c r="AZ506" s="214">
        <v>2</v>
      </c>
      <c r="BA506" s="214">
        <f>IF(AZ506=1,G506,0)</f>
        <v>0</v>
      </c>
      <c r="BB506" s="214">
        <f>IF(AZ506=2,G506,0)</f>
        <v>38865.76602</v>
      </c>
      <c r="BC506" s="214">
        <f>IF(AZ506=3,G506,0)</f>
        <v>0</v>
      </c>
      <c r="BD506" s="214">
        <f>IF(AZ506=4,G506,0)</f>
        <v>0</v>
      </c>
      <c r="BE506" s="214">
        <f>IF(AZ506=5,G506,0)</f>
        <v>0</v>
      </c>
      <c r="CA506" s="241">
        <v>1</v>
      </c>
      <c r="CB506" s="241">
        <v>7</v>
      </c>
    </row>
    <row r="507" spans="1:15" ht="12.75">
      <c r="A507" s="250"/>
      <c r="B507" s="253"/>
      <c r="C507" s="699" t="s">
        <v>1094</v>
      </c>
      <c r="D507" s="700"/>
      <c r="E507" s="254">
        <v>0</v>
      </c>
      <c r="F507" s="255"/>
      <c r="G507" s="256"/>
      <c r="H507" s="257"/>
      <c r="I507" s="251"/>
      <c r="J507" s="258"/>
      <c r="K507" s="251"/>
      <c r="M507" s="252" t="s">
        <v>1094</v>
      </c>
      <c r="O507" s="241"/>
    </row>
    <row r="508" spans="1:15" ht="12.75">
      <c r="A508" s="250"/>
      <c r="B508" s="253"/>
      <c r="C508" s="699" t="s">
        <v>1325</v>
      </c>
      <c r="D508" s="700"/>
      <c r="E508" s="254">
        <v>310.4981</v>
      </c>
      <c r="F508" s="255"/>
      <c r="G508" s="256"/>
      <c r="H508" s="257"/>
      <c r="I508" s="251"/>
      <c r="J508" s="258"/>
      <c r="K508" s="251"/>
      <c r="M508" s="252" t="s">
        <v>1325</v>
      </c>
      <c r="O508" s="241"/>
    </row>
    <row r="509" spans="1:15" ht="12.75">
      <c r="A509" s="250"/>
      <c r="B509" s="253"/>
      <c r="C509" s="699" t="s">
        <v>1326</v>
      </c>
      <c r="D509" s="700"/>
      <c r="E509" s="254">
        <v>1307.625</v>
      </c>
      <c r="F509" s="255"/>
      <c r="G509" s="256"/>
      <c r="H509" s="257"/>
      <c r="I509" s="251"/>
      <c r="J509" s="258"/>
      <c r="K509" s="251"/>
      <c r="M509" s="252" t="s">
        <v>1326</v>
      </c>
      <c r="O509" s="241"/>
    </row>
    <row r="510" spans="1:15" ht="12.75">
      <c r="A510" s="250"/>
      <c r="B510" s="253"/>
      <c r="C510" s="699" t="s">
        <v>1327</v>
      </c>
      <c r="D510" s="700"/>
      <c r="E510" s="254">
        <v>23.9365</v>
      </c>
      <c r="F510" s="255"/>
      <c r="G510" s="256"/>
      <c r="H510" s="257"/>
      <c r="I510" s="251"/>
      <c r="J510" s="258"/>
      <c r="K510" s="251"/>
      <c r="M510" s="252" t="s">
        <v>1327</v>
      </c>
      <c r="O510" s="241"/>
    </row>
    <row r="511" spans="1:15" ht="12.75">
      <c r="A511" s="250"/>
      <c r="B511" s="253"/>
      <c r="C511" s="699" t="s">
        <v>1328</v>
      </c>
      <c r="D511" s="700"/>
      <c r="E511" s="254">
        <v>17.785</v>
      </c>
      <c r="F511" s="255"/>
      <c r="G511" s="256"/>
      <c r="H511" s="257"/>
      <c r="I511" s="251"/>
      <c r="J511" s="258"/>
      <c r="K511" s="251"/>
      <c r="M511" s="252" t="s">
        <v>1328</v>
      </c>
      <c r="O511" s="241"/>
    </row>
    <row r="512" spans="1:15" ht="12.75">
      <c r="A512" s="250"/>
      <c r="B512" s="253"/>
      <c r="C512" s="699" t="s">
        <v>1329</v>
      </c>
      <c r="D512" s="700"/>
      <c r="E512" s="254">
        <v>112.5</v>
      </c>
      <c r="F512" s="255"/>
      <c r="G512" s="256"/>
      <c r="H512" s="257"/>
      <c r="I512" s="251"/>
      <c r="J512" s="258"/>
      <c r="K512" s="251"/>
      <c r="M512" s="252" t="s">
        <v>1329</v>
      </c>
      <c r="O512" s="241"/>
    </row>
    <row r="513" spans="1:15" ht="12.75">
      <c r="A513" s="250"/>
      <c r="B513" s="253"/>
      <c r="C513" s="699" t="s">
        <v>1330</v>
      </c>
      <c r="D513" s="700"/>
      <c r="E513" s="254">
        <v>52.305</v>
      </c>
      <c r="F513" s="255"/>
      <c r="G513" s="256"/>
      <c r="H513" s="257"/>
      <c r="I513" s="251"/>
      <c r="J513" s="258"/>
      <c r="K513" s="251"/>
      <c r="M513" s="252" t="s">
        <v>1330</v>
      </c>
      <c r="O513" s="241"/>
    </row>
    <row r="514" spans="1:15" ht="12.75">
      <c r="A514" s="250"/>
      <c r="B514" s="253"/>
      <c r="C514" s="699" t="s">
        <v>1331</v>
      </c>
      <c r="D514" s="700"/>
      <c r="E514" s="254">
        <v>2.4463</v>
      </c>
      <c r="F514" s="255"/>
      <c r="G514" s="256"/>
      <c r="H514" s="257"/>
      <c r="I514" s="251"/>
      <c r="J514" s="258"/>
      <c r="K514" s="251"/>
      <c r="M514" s="252" t="s">
        <v>1331</v>
      </c>
      <c r="O514" s="241"/>
    </row>
    <row r="515" spans="1:15" ht="12.75">
      <c r="A515" s="250"/>
      <c r="B515" s="253"/>
      <c r="C515" s="699" t="s">
        <v>1332</v>
      </c>
      <c r="D515" s="700"/>
      <c r="E515" s="254">
        <v>28.4011</v>
      </c>
      <c r="F515" s="255"/>
      <c r="G515" s="256"/>
      <c r="H515" s="257"/>
      <c r="I515" s="251"/>
      <c r="J515" s="258"/>
      <c r="K515" s="251"/>
      <c r="M515" s="252" t="s">
        <v>1332</v>
      </c>
      <c r="O515" s="241"/>
    </row>
    <row r="516" spans="1:15" ht="12.75">
      <c r="A516" s="250"/>
      <c r="B516" s="253"/>
      <c r="C516" s="699" t="s">
        <v>1333</v>
      </c>
      <c r="D516" s="700"/>
      <c r="E516" s="254">
        <v>73.8174</v>
      </c>
      <c r="F516" s="255"/>
      <c r="G516" s="256"/>
      <c r="H516" s="257"/>
      <c r="I516" s="251"/>
      <c r="J516" s="258"/>
      <c r="K516" s="251"/>
      <c r="M516" s="252" t="s">
        <v>1333</v>
      </c>
      <c r="O516" s="241"/>
    </row>
    <row r="517" spans="1:15" ht="12.75">
      <c r="A517" s="250"/>
      <c r="B517" s="253"/>
      <c r="C517" s="699" t="s">
        <v>1334</v>
      </c>
      <c r="D517" s="700"/>
      <c r="E517" s="254">
        <v>4.3057</v>
      </c>
      <c r="F517" s="255"/>
      <c r="G517" s="256"/>
      <c r="H517" s="257"/>
      <c r="I517" s="251"/>
      <c r="J517" s="258"/>
      <c r="K517" s="251"/>
      <c r="M517" s="252" t="s">
        <v>1334</v>
      </c>
      <c r="O517" s="241"/>
    </row>
    <row r="518" spans="1:80" ht="22.5">
      <c r="A518" s="242">
        <v>81</v>
      </c>
      <c r="B518" s="243" t="s">
        <v>628</v>
      </c>
      <c r="C518" s="244" t="s">
        <v>629</v>
      </c>
      <c r="D518" s="245" t="s">
        <v>106</v>
      </c>
      <c r="E518" s="246">
        <v>1933.6202</v>
      </c>
      <c r="F518" s="246">
        <v>25.3</v>
      </c>
      <c r="G518" s="247">
        <f>E518*F518</f>
        <v>48920.591060000006</v>
      </c>
      <c r="H518" s="248">
        <v>0.00035</v>
      </c>
      <c r="I518" s="249">
        <f>E518*H518</f>
        <v>0.67676707</v>
      </c>
      <c r="J518" s="248">
        <v>0</v>
      </c>
      <c r="K518" s="249">
        <f>E518*J518</f>
        <v>0</v>
      </c>
      <c r="O518" s="241">
        <v>2</v>
      </c>
      <c r="AA518" s="214">
        <v>1</v>
      </c>
      <c r="AB518" s="214">
        <v>7</v>
      </c>
      <c r="AC518" s="214">
        <v>7</v>
      </c>
      <c r="AZ518" s="214">
        <v>2</v>
      </c>
      <c r="BA518" s="214">
        <f>IF(AZ518=1,G518,0)</f>
        <v>0</v>
      </c>
      <c r="BB518" s="214">
        <f>IF(AZ518=2,G518,0)</f>
        <v>48920.591060000006</v>
      </c>
      <c r="BC518" s="214">
        <f>IF(AZ518=3,G518,0)</f>
        <v>0</v>
      </c>
      <c r="BD518" s="214">
        <f>IF(AZ518=4,G518,0)</f>
        <v>0</v>
      </c>
      <c r="BE518" s="214">
        <f>IF(AZ518=5,G518,0)</f>
        <v>0</v>
      </c>
      <c r="CA518" s="241">
        <v>1</v>
      </c>
      <c r="CB518" s="241">
        <v>7</v>
      </c>
    </row>
    <row r="519" spans="1:15" ht="12.75">
      <c r="A519" s="250"/>
      <c r="B519" s="253"/>
      <c r="C519" s="699" t="s">
        <v>1094</v>
      </c>
      <c r="D519" s="700"/>
      <c r="E519" s="254">
        <v>0</v>
      </c>
      <c r="F519" s="255"/>
      <c r="G519" s="256"/>
      <c r="H519" s="257"/>
      <c r="I519" s="251"/>
      <c r="J519" s="258"/>
      <c r="K519" s="251"/>
      <c r="M519" s="252" t="s">
        <v>1094</v>
      </c>
      <c r="O519" s="241"/>
    </row>
    <row r="520" spans="1:15" ht="12.75">
      <c r="A520" s="250"/>
      <c r="B520" s="253"/>
      <c r="C520" s="699" t="s">
        <v>1325</v>
      </c>
      <c r="D520" s="700"/>
      <c r="E520" s="254">
        <v>310.4981</v>
      </c>
      <c r="F520" s="255"/>
      <c r="G520" s="256"/>
      <c r="H520" s="257"/>
      <c r="I520" s="251"/>
      <c r="J520" s="258"/>
      <c r="K520" s="251"/>
      <c r="M520" s="252" t="s">
        <v>1325</v>
      </c>
      <c r="O520" s="241"/>
    </row>
    <row r="521" spans="1:15" ht="12.75">
      <c r="A521" s="250"/>
      <c r="B521" s="253"/>
      <c r="C521" s="699" t="s">
        <v>1326</v>
      </c>
      <c r="D521" s="700"/>
      <c r="E521" s="254">
        <v>1307.625</v>
      </c>
      <c r="F521" s="255"/>
      <c r="G521" s="256"/>
      <c r="H521" s="257"/>
      <c r="I521" s="251"/>
      <c r="J521" s="258"/>
      <c r="K521" s="251"/>
      <c r="M521" s="252" t="s">
        <v>1326</v>
      </c>
      <c r="O521" s="241"/>
    </row>
    <row r="522" spans="1:15" ht="12.75">
      <c r="A522" s="250"/>
      <c r="B522" s="253"/>
      <c r="C522" s="699" t="s">
        <v>1327</v>
      </c>
      <c r="D522" s="700"/>
      <c r="E522" s="254">
        <v>23.9365</v>
      </c>
      <c r="F522" s="255"/>
      <c r="G522" s="256"/>
      <c r="H522" s="257"/>
      <c r="I522" s="251"/>
      <c r="J522" s="258"/>
      <c r="K522" s="251"/>
      <c r="M522" s="252" t="s">
        <v>1327</v>
      </c>
      <c r="O522" s="241"/>
    </row>
    <row r="523" spans="1:15" ht="12.75">
      <c r="A523" s="250"/>
      <c r="B523" s="253"/>
      <c r="C523" s="699" t="s">
        <v>1328</v>
      </c>
      <c r="D523" s="700"/>
      <c r="E523" s="254">
        <v>17.785</v>
      </c>
      <c r="F523" s="255"/>
      <c r="G523" s="256"/>
      <c r="H523" s="257"/>
      <c r="I523" s="251"/>
      <c r="J523" s="258"/>
      <c r="K523" s="251"/>
      <c r="M523" s="252" t="s">
        <v>1328</v>
      </c>
      <c r="O523" s="241"/>
    </row>
    <row r="524" spans="1:15" ht="12.75">
      <c r="A524" s="250"/>
      <c r="B524" s="253"/>
      <c r="C524" s="699" t="s">
        <v>1329</v>
      </c>
      <c r="D524" s="700"/>
      <c r="E524" s="254">
        <v>112.5</v>
      </c>
      <c r="F524" s="255"/>
      <c r="G524" s="256"/>
      <c r="H524" s="257"/>
      <c r="I524" s="251"/>
      <c r="J524" s="258"/>
      <c r="K524" s="251"/>
      <c r="M524" s="252" t="s">
        <v>1329</v>
      </c>
      <c r="O524" s="241"/>
    </row>
    <row r="525" spans="1:15" ht="12.75">
      <c r="A525" s="250"/>
      <c r="B525" s="253"/>
      <c r="C525" s="699" t="s">
        <v>1330</v>
      </c>
      <c r="D525" s="700"/>
      <c r="E525" s="254">
        <v>52.305</v>
      </c>
      <c r="F525" s="255"/>
      <c r="G525" s="256"/>
      <c r="H525" s="257"/>
      <c r="I525" s="251"/>
      <c r="J525" s="258"/>
      <c r="K525" s="251"/>
      <c r="M525" s="252" t="s">
        <v>1330</v>
      </c>
      <c r="O525" s="241"/>
    </row>
    <row r="526" spans="1:15" ht="12.75">
      <c r="A526" s="250"/>
      <c r="B526" s="253"/>
      <c r="C526" s="699" t="s">
        <v>1331</v>
      </c>
      <c r="D526" s="700"/>
      <c r="E526" s="254">
        <v>2.4463</v>
      </c>
      <c r="F526" s="255"/>
      <c r="G526" s="256"/>
      <c r="H526" s="257"/>
      <c r="I526" s="251"/>
      <c r="J526" s="258"/>
      <c r="K526" s="251"/>
      <c r="M526" s="252" t="s">
        <v>1331</v>
      </c>
      <c r="O526" s="241"/>
    </row>
    <row r="527" spans="1:15" ht="12.75">
      <c r="A527" s="250"/>
      <c r="B527" s="253"/>
      <c r="C527" s="699" t="s">
        <v>1332</v>
      </c>
      <c r="D527" s="700"/>
      <c r="E527" s="254">
        <v>28.4011</v>
      </c>
      <c r="F527" s="255"/>
      <c r="G527" s="256"/>
      <c r="H527" s="257"/>
      <c r="I527" s="251"/>
      <c r="J527" s="258"/>
      <c r="K527" s="251"/>
      <c r="M527" s="252" t="s">
        <v>1332</v>
      </c>
      <c r="O527" s="241"/>
    </row>
    <row r="528" spans="1:15" ht="12.75">
      <c r="A528" s="250"/>
      <c r="B528" s="253"/>
      <c r="C528" s="699" t="s">
        <v>1333</v>
      </c>
      <c r="D528" s="700"/>
      <c r="E528" s="254">
        <v>73.8174</v>
      </c>
      <c r="F528" s="255"/>
      <c r="G528" s="256"/>
      <c r="H528" s="257"/>
      <c r="I528" s="251"/>
      <c r="J528" s="258"/>
      <c r="K528" s="251"/>
      <c r="M528" s="252" t="s">
        <v>1333</v>
      </c>
      <c r="O528" s="241"/>
    </row>
    <row r="529" spans="1:15" ht="12.75">
      <c r="A529" s="250"/>
      <c r="B529" s="253"/>
      <c r="C529" s="699" t="s">
        <v>1334</v>
      </c>
      <c r="D529" s="700"/>
      <c r="E529" s="254">
        <v>4.3057</v>
      </c>
      <c r="F529" s="255"/>
      <c r="G529" s="256"/>
      <c r="H529" s="257"/>
      <c r="I529" s="251"/>
      <c r="J529" s="258"/>
      <c r="K529" s="251"/>
      <c r="M529" s="252" t="s">
        <v>1334</v>
      </c>
      <c r="O529" s="241"/>
    </row>
    <row r="530" spans="1:80" ht="22.5">
      <c r="A530" s="242">
        <v>82</v>
      </c>
      <c r="B530" s="243" t="s">
        <v>630</v>
      </c>
      <c r="C530" s="244" t="s">
        <v>631</v>
      </c>
      <c r="D530" s="245" t="s">
        <v>106</v>
      </c>
      <c r="E530" s="246">
        <v>1933.6202</v>
      </c>
      <c r="F530" s="246">
        <v>159.5</v>
      </c>
      <c r="G530" s="247">
        <f>E530*F530</f>
        <v>308412.4219</v>
      </c>
      <c r="H530" s="248">
        <v>0.00481</v>
      </c>
      <c r="I530" s="249">
        <f>E530*H530</f>
        <v>9.300713162000001</v>
      </c>
      <c r="J530" s="248">
        <v>0</v>
      </c>
      <c r="K530" s="249">
        <f>E530*J530</f>
        <v>0</v>
      </c>
      <c r="O530" s="241">
        <v>2</v>
      </c>
      <c r="AA530" s="214">
        <v>1</v>
      </c>
      <c r="AB530" s="214">
        <v>7</v>
      </c>
      <c r="AC530" s="214">
        <v>7</v>
      </c>
      <c r="AZ530" s="214">
        <v>2</v>
      </c>
      <c r="BA530" s="214">
        <f>IF(AZ530=1,G530,0)</f>
        <v>0</v>
      </c>
      <c r="BB530" s="214">
        <f>IF(AZ530=2,G530,0)</f>
        <v>308412.4219</v>
      </c>
      <c r="BC530" s="214">
        <f>IF(AZ530=3,G530,0)</f>
        <v>0</v>
      </c>
      <c r="BD530" s="214">
        <f>IF(AZ530=4,G530,0)</f>
        <v>0</v>
      </c>
      <c r="BE530" s="214">
        <f>IF(AZ530=5,G530,0)</f>
        <v>0</v>
      </c>
      <c r="CA530" s="241">
        <v>1</v>
      </c>
      <c r="CB530" s="241">
        <v>7</v>
      </c>
    </row>
    <row r="531" spans="1:15" ht="12.75">
      <c r="A531" s="250"/>
      <c r="B531" s="253"/>
      <c r="C531" s="699" t="s">
        <v>1094</v>
      </c>
      <c r="D531" s="700"/>
      <c r="E531" s="254">
        <v>0</v>
      </c>
      <c r="F531" s="255"/>
      <c r="G531" s="256"/>
      <c r="H531" s="257"/>
      <c r="I531" s="251"/>
      <c r="J531" s="258"/>
      <c r="K531" s="251"/>
      <c r="M531" s="252" t="s">
        <v>1094</v>
      </c>
      <c r="O531" s="241"/>
    </row>
    <row r="532" spans="1:15" ht="12.75">
      <c r="A532" s="250"/>
      <c r="B532" s="253"/>
      <c r="C532" s="699" t="s">
        <v>1325</v>
      </c>
      <c r="D532" s="700"/>
      <c r="E532" s="254">
        <v>310.4981</v>
      </c>
      <c r="F532" s="255"/>
      <c r="G532" s="256"/>
      <c r="H532" s="257"/>
      <c r="I532" s="251"/>
      <c r="J532" s="258"/>
      <c r="K532" s="251"/>
      <c r="M532" s="252" t="s">
        <v>1325</v>
      </c>
      <c r="O532" s="241"/>
    </row>
    <row r="533" spans="1:15" ht="12.75">
      <c r="A533" s="250"/>
      <c r="B533" s="253"/>
      <c r="C533" s="699" t="s">
        <v>1326</v>
      </c>
      <c r="D533" s="700"/>
      <c r="E533" s="254">
        <v>1307.625</v>
      </c>
      <c r="F533" s="255"/>
      <c r="G533" s="256"/>
      <c r="H533" s="257"/>
      <c r="I533" s="251"/>
      <c r="J533" s="258"/>
      <c r="K533" s="251"/>
      <c r="M533" s="252" t="s">
        <v>1326</v>
      </c>
      <c r="O533" s="241"/>
    </row>
    <row r="534" spans="1:15" ht="12.75">
      <c r="A534" s="250"/>
      <c r="B534" s="253"/>
      <c r="C534" s="699" t="s">
        <v>1327</v>
      </c>
      <c r="D534" s="700"/>
      <c r="E534" s="254">
        <v>23.9365</v>
      </c>
      <c r="F534" s="255"/>
      <c r="G534" s="256"/>
      <c r="H534" s="257"/>
      <c r="I534" s="251"/>
      <c r="J534" s="258"/>
      <c r="K534" s="251"/>
      <c r="M534" s="252" t="s">
        <v>1327</v>
      </c>
      <c r="O534" s="241"/>
    </row>
    <row r="535" spans="1:15" ht="12.75">
      <c r="A535" s="250"/>
      <c r="B535" s="253"/>
      <c r="C535" s="699" t="s">
        <v>1328</v>
      </c>
      <c r="D535" s="700"/>
      <c r="E535" s="254">
        <v>17.785</v>
      </c>
      <c r="F535" s="255"/>
      <c r="G535" s="256"/>
      <c r="H535" s="257"/>
      <c r="I535" s="251"/>
      <c r="J535" s="258"/>
      <c r="K535" s="251"/>
      <c r="M535" s="252" t="s">
        <v>1328</v>
      </c>
      <c r="O535" s="241"/>
    </row>
    <row r="536" spans="1:15" ht="12.75">
      <c r="A536" s="250"/>
      <c r="B536" s="253"/>
      <c r="C536" s="699" t="s">
        <v>1329</v>
      </c>
      <c r="D536" s="700"/>
      <c r="E536" s="254">
        <v>112.5</v>
      </c>
      <c r="F536" s="255"/>
      <c r="G536" s="256"/>
      <c r="H536" s="257"/>
      <c r="I536" s="251"/>
      <c r="J536" s="258"/>
      <c r="K536" s="251"/>
      <c r="M536" s="252" t="s">
        <v>1329</v>
      </c>
      <c r="O536" s="241"/>
    </row>
    <row r="537" spans="1:15" ht="12.75">
      <c r="A537" s="250"/>
      <c r="B537" s="253"/>
      <c r="C537" s="699" t="s">
        <v>1330</v>
      </c>
      <c r="D537" s="700"/>
      <c r="E537" s="254">
        <v>52.305</v>
      </c>
      <c r="F537" s="255"/>
      <c r="G537" s="256"/>
      <c r="H537" s="257"/>
      <c r="I537" s="251"/>
      <c r="J537" s="258"/>
      <c r="K537" s="251"/>
      <c r="M537" s="252" t="s">
        <v>1330</v>
      </c>
      <c r="O537" s="241"/>
    </row>
    <row r="538" spans="1:15" ht="12.75">
      <c r="A538" s="250"/>
      <c r="B538" s="253"/>
      <c r="C538" s="699" t="s">
        <v>1331</v>
      </c>
      <c r="D538" s="700"/>
      <c r="E538" s="254">
        <v>2.4463</v>
      </c>
      <c r="F538" s="255"/>
      <c r="G538" s="256"/>
      <c r="H538" s="257"/>
      <c r="I538" s="251"/>
      <c r="J538" s="258"/>
      <c r="K538" s="251"/>
      <c r="M538" s="252" t="s">
        <v>1331</v>
      </c>
      <c r="O538" s="241"/>
    </row>
    <row r="539" spans="1:15" ht="12.75">
      <c r="A539" s="250"/>
      <c r="B539" s="253"/>
      <c r="C539" s="699" t="s">
        <v>1332</v>
      </c>
      <c r="D539" s="700"/>
      <c r="E539" s="254">
        <v>28.4011</v>
      </c>
      <c r="F539" s="255"/>
      <c r="G539" s="256"/>
      <c r="H539" s="257"/>
      <c r="I539" s="251"/>
      <c r="J539" s="258"/>
      <c r="K539" s="251"/>
      <c r="M539" s="252" t="s">
        <v>1332</v>
      </c>
      <c r="O539" s="241"/>
    </row>
    <row r="540" spans="1:15" ht="12.75">
      <c r="A540" s="250"/>
      <c r="B540" s="253"/>
      <c r="C540" s="699" t="s">
        <v>1333</v>
      </c>
      <c r="D540" s="700"/>
      <c r="E540" s="254">
        <v>73.8174</v>
      </c>
      <c r="F540" s="255"/>
      <c r="G540" s="256"/>
      <c r="H540" s="257"/>
      <c r="I540" s="251"/>
      <c r="J540" s="258"/>
      <c r="K540" s="251"/>
      <c r="M540" s="252" t="s">
        <v>1333</v>
      </c>
      <c r="O540" s="241"/>
    </row>
    <row r="541" spans="1:15" ht="12.75">
      <c r="A541" s="250"/>
      <c r="B541" s="253"/>
      <c r="C541" s="699" t="s">
        <v>1334</v>
      </c>
      <c r="D541" s="700"/>
      <c r="E541" s="254">
        <v>4.3057</v>
      </c>
      <c r="F541" s="255"/>
      <c r="G541" s="256"/>
      <c r="H541" s="257"/>
      <c r="I541" s="251"/>
      <c r="J541" s="258"/>
      <c r="K541" s="251"/>
      <c r="M541" s="252" t="s">
        <v>1334</v>
      </c>
      <c r="O541" s="241"/>
    </row>
    <row r="542" spans="1:80" ht="22.5">
      <c r="A542" s="242">
        <v>83</v>
      </c>
      <c r="B542" s="243" t="s">
        <v>635</v>
      </c>
      <c r="C542" s="244" t="s">
        <v>636</v>
      </c>
      <c r="D542" s="245" t="s">
        <v>106</v>
      </c>
      <c r="E542" s="246">
        <v>1933.6202</v>
      </c>
      <c r="F542" s="246">
        <v>695</v>
      </c>
      <c r="G542" s="247">
        <f>E542*F542</f>
        <v>1343866.039</v>
      </c>
      <c r="H542" s="248">
        <v>0.0022</v>
      </c>
      <c r="I542" s="249">
        <f>E542*H542</f>
        <v>4.253964440000001</v>
      </c>
      <c r="J542" s="248">
        <v>0</v>
      </c>
      <c r="K542" s="249">
        <f>E542*J542</f>
        <v>0</v>
      </c>
      <c r="O542" s="241">
        <v>2</v>
      </c>
      <c r="AA542" s="214">
        <v>1</v>
      </c>
      <c r="AB542" s="214">
        <v>0</v>
      </c>
      <c r="AC542" s="214">
        <v>0</v>
      </c>
      <c r="AZ542" s="214">
        <v>2</v>
      </c>
      <c r="BA542" s="214">
        <f>IF(AZ542=1,G542,0)</f>
        <v>0</v>
      </c>
      <c r="BB542" s="214">
        <f>IF(AZ542=2,G542,0)</f>
        <v>1343866.039</v>
      </c>
      <c r="BC542" s="214">
        <f>IF(AZ542=3,G542,0)</f>
        <v>0</v>
      </c>
      <c r="BD542" s="214">
        <f>IF(AZ542=4,G542,0)</f>
        <v>0</v>
      </c>
      <c r="BE542" s="214">
        <f>IF(AZ542=5,G542,0)</f>
        <v>0</v>
      </c>
      <c r="CA542" s="241">
        <v>1</v>
      </c>
      <c r="CB542" s="241">
        <v>0</v>
      </c>
    </row>
    <row r="543" spans="1:15" ht="12.75">
      <c r="A543" s="250"/>
      <c r="B543" s="253"/>
      <c r="C543" s="699" t="s">
        <v>1094</v>
      </c>
      <c r="D543" s="700"/>
      <c r="E543" s="254">
        <v>0</v>
      </c>
      <c r="F543" s="255"/>
      <c r="G543" s="256"/>
      <c r="H543" s="257"/>
      <c r="I543" s="251"/>
      <c r="J543" s="258"/>
      <c r="K543" s="251"/>
      <c r="M543" s="252" t="s">
        <v>1094</v>
      </c>
      <c r="O543" s="241"/>
    </row>
    <row r="544" spans="1:15" ht="12.75">
      <c r="A544" s="250"/>
      <c r="B544" s="253"/>
      <c r="C544" s="699" t="s">
        <v>1325</v>
      </c>
      <c r="D544" s="700"/>
      <c r="E544" s="254">
        <v>310.4981</v>
      </c>
      <c r="F544" s="255"/>
      <c r="G544" s="256"/>
      <c r="H544" s="257"/>
      <c r="I544" s="251"/>
      <c r="J544" s="258"/>
      <c r="K544" s="251"/>
      <c r="M544" s="252" t="s">
        <v>1325</v>
      </c>
      <c r="O544" s="241"/>
    </row>
    <row r="545" spans="1:15" ht="12.75">
      <c r="A545" s="250"/>
      <c r="B545" s="253"/>
      <c r="C545" s="699" t="s">
        <v>1326</v>
      </c>
      <c r="D545" s="700"/>
      <c r="E545" s="254">
        <v>1307.625</v>
      </c>
      <c r="F545" s="255"/>
      <c r="G545" s="256"/>
      <c r="H545" s="257"/>
      <c r="I545" s="251"/>
      <c r="J545" s="258"/>
      <c r="K545" s="251"/>
      <c r="M545" s="252" t="s">
        <v>1326</v>
      </c>
      <c r="O545" s="241"/>
    </row>
    <row r="546" spans="1:15" ht="12.75">
      <c r="A546" s="250"/>
      <c r="B546" s="253"/>
      <c r="C546" s="699" t="s">
        <v>1327</v>
      </c>
      <c r="D546" s="700"/>
      <c r="E546" s="254">
        <v>23.9365</v>
      </c>
      <c r="F546" s="255"/>
      <c r="G546" s="256"/>
      <c r="H546" s="257"/>
      <c r="I546" s="251"/>
      <c r="J546" s="258"/>
      <c r="K546" s="251"/>
      <c r="M546" s="252" t="s">
        <v>1327</v>
      </c>
      <c r="O546" s="241"/>
    </row>
    <row r="547" spans="1:15" ht="12.75">
      <c r="A547" s="250"/>
      <c r="B547" s="253"/>
      <c r="C547" s="699" t="s">
        <v>1328</v>
      </c>
      <c r="D547" s="700"/>
      <c r="E547" s="254">
        <v>17.785</v>
      </c>
      <c r="F547" s="255"/>
      <c r="G547" s="256"/>
      <c r="H547" s="257"/>
      <c r="I547" s="251"/>
      <c r="J547" s="258"/>
      <c r="K547" s="251"/>
      <c r="M547" s="252" t="s">
        <v>1328</v>
      </c>
      <c r="O547" s="241"/>
    </row>
    <row r="548" spans="1:15" ht="12.75">
      <c r="A548" s="250"/>
      <c r="B548" s="253"/>
      <c r="C548" s="699" t="s">
        <v>1329</v>
      </c>
      <c r="D548" s="700"/>
      <c r="E548" s="254">
        <v>112.5</v>
      </c>
      <c r="F548" s="255"/>
      <c r="G548" s="256"/>
      <c r="H548" s="257"/>
      <c r="I548" s="251"/>
      <c r="J548" s="258"/>
      <c r="K548" s="251"/>
      <c r="M548" s="252" t="s">
        <v>1329</v>
      </c>
      <c r="O548" s="241"/>
    </row>
    <row r="549" spans="1:15" ht="12.75">
      <c r="A549" s="250"/>
      <c r="B549" s="253"/>
      <c r="C549" s="699" t="s">
        <v>1330</v>
      </c>
      <c r="D549" s="700"/>
      <c r="E549" s="254">
        <v>52.305</v>
      </c>
      <c r="F549" s="255"/>
      <c r="G549" s="256"/>
      <c r="H549" s="257"/>
      <c r="I549" s="251"/>
      <c r="J549" s="258"/>
      <c r="K549" s="251"/>
      <c r="M549" s="252" t="s">
        <v>1330</v>
      </c>
      <c r="O549" s="241"/>
    </row>
    <row r="550" spans="1:15" ht="12.75">
      <c r="A550" s="250"/>
      <c r="B550" s="253"/>
      <c r="C550" s="699" t="s">
        <v>1331</v>
      </c>
      <c r="D550" s="700"/>
      <c r="E550" s="254">
        <v>2.4463</v>
      </c>
      <c r="F550" s="255"/>
      <c r="G550" s="256"/>
      <c r="H550" s="257"/>
      <c r="I550" s="251"/>
      <c r="J550" s="258"/>
      <c r="K550" s="251"/>
      <c r="M550" s="252" t="s">
        <v>1331</v>
      </c>
      <c r="O550" s="241"/>
    </row>
    <row r="551" spans="1:15" ht="12.75">
      <c r="A551" s="250"/>
      <c r="B551" s="253"/>
      <c r="C551" s="699" t="s">
        <v>1332</v>
      </c>
      <c r="D551" s="700"/>
      <c r="E551" s="254">
        <v>28.4011</v>
      </c>
      <c r="F551" s="255"/>
      <c r="G551" s="256"/>
      <c r="H551" s="257"/>
      <c r="I551" s="251"/>
      <c r="J551" s="258"/>
      <c r="K551" s="251"/>
      <c r="M551" s="252" t="s">
        <v>1332</v>
      </c>
      <c r="O551" s="241"/>
    </row>
    <row r="552" spans="1:15" ht="12.75">
      <c r="A552" s="250"/>
      <c r="B552" s="253"/>
      <c r="C552" s="699" t="s">
        <v>1333</v>
      </c>
      <c r="D552" s="700"/>
      <c r="E552" s="254">
        <v>73.8174</v>
      </c>
      <c r="F552" s="255"/>
      <c r="G552" s="256"/>
      <c r="H552" s="257"/>
      <c r="I552" s="251"/>
      <c r="J552" s="258"/>
      <c r="K552" s="251"/>
      <c r="M552" s="252" t="s">
        <v>1333</v>
      </c>
      <c r="O552" s="241"/>
    </row>
    <row r="553" spans="1:15" ht="12.75">
      <c r="A553" s="250"/>
      <c r="B553" s="253"/>
      <c r="C553" s="699" t="s">
        <v>1334</v>
      </c>
      <c r="D553" s="700"/>
      <c r="E553" s="254">
        <v>4.3057</v>
      </c>
      <c r="F553" s="255"/>
      <c r="G553" s="256"/>
      <c r="H553" s="257"/>
      <c r="I553" s="251"/>
      <c r="J553" s="258"/>
      <c r="K553" s="251"/>
      <c r="M553" s="252" t="s">
        <v>1334</v>
      </c>
      <c r="O553" s="241"/>
    </row>
    <row r="554" spans="1:80" ht="22.5">
      <c r="A554" s="242">
        <v>84</v>
      </c>
      <c r="B554" s="243" t="s">
        <v>642</v>
      </c>
      <c r="C554" s="244" t="s">
        <v>643</v>
      </c>
      <c r="D554" s="245" t="s">
        <v>166</v>
      </c>
      <c r="E554" s="246">
        <v>197.345</v>
      </c>
      <c r="F554" s="246">
        <v>114.5</v>
      </c>
      <c r="G554" s="247">
        <f>E554*F554</f>
        <v>22596.0025</v>
      </c>
      <c r="H554" s="248">
        <v>0.00063</v>
      </c>
      <c r="I554" s="249">
        <f>E554*H554</f>
        <v>0.12432735</v>
      </c>
      <c r="J554" s="248">
        <v>0</v>
      </c>
      <c r="K554" s="249">
        <f>E554*J554</f>
        <v>0</v>
      </c>
      <c r="O554" s="241">
        <v>2</v>
      </c>
      <c r="AA554" s="214">
        <v>1</v>
      </c>
      <c r="AB554" s="214">
        <v>7</v>
      </c>
      <c r="AC554" s="214">
        <v>7</v>
      </c>
      <c r="AZ554" s="214">
        <v>2</v>
      </c>
      <c r="BA554" s="214">
        <f>IF(AZ554=1,G554,0)</f>
        <v>0</v>
      </c>
      <c r="BB554" s="214">
        <f>IF(AZ554=2,G554,0)</f>
        <v>22596.0025</v>
      </c>
      <c r="BC554" s="214">
        <f>IF(AZ554=3,G554,0)</f>
        <v>0</v>
      </c>
      <c r="BD554" s="214">
        <f>IF(AZ554=4,G554,0)</f>
        <v>0</v>
      </c>
      <c r="BE554" s="214">
        <f>IF(AZ554=5,G554,0)</f>
        <v>0</v>
      </c>
      <c r="CA554" s="241">
        <v>1</v>
      </c>
      <c r="CB554" s="241">
        <v>7</v>
      </c>
    </row>
    <row r="555" spans="1:15" ht="12.75">
      <c r="A555" s="250"/>
      <c r="B555" s="253"/>
      <c r="C555" s="699" t="s">
        <v>639</v>
      </c>
      <c r="D555" s="700"/>
      <c r="E555" s="254">
        <v>0</v>
      </c>
      <c r="F555" s="255"/>
      <c r="G555" s="256"/>
      <c r="H555" s="257"/>
      <c r="I555" s="251"/>
      <c r="J555" s="258"/>
      <c r="K555" s="251"/>
      <c r="M555" s="252" t="s">
        <v>639</v>
      </c>
      <c r="O555" s="241"/>
    </row>
    <row r="556" spans="1:15" ht="12.75">
      <c r="A556" s="250"/>
      <c r="B556" s="253"/>
      <c r="C556" s="699" t="s">
        <v>1335</v>
      </c>
      <c r="D556" s="700"/>
      <c r="E556" s="254">
        <v>197.345</v>
      </c>
      <c r="F556" s="255"/>
      <c r="G556" s="256"/>
      <c r="H556" s="257"/>
      <c r="I556" s="251"/>
      <c r="J556" s="258"/>
      <c r="K556" s="251"/>
      <c r="M556" s="252" t="s">
        <v>1335</v>
      </c>
      <c r="O556" s="241"/>
    </row>
    <row r="557" spans="1:80" ht="22.5">
      <c r="A557" s="242">
        <v>85</v>
      </c>
      <c r="B557" s="243" t="s">
        <v>646</v>
      </c>
      <c r="C557" s="244" t="s">
        <v>647</v>
      </c>
      <c r="D557" s="245" t="s">
        <v>166</v>
      </c>
      <c r="E557" s="246">
        <v>197.345</v>
      </c>
      <c r="F557" s="246">
        <v>114.5</v>
      </c>
      <c r="G557" s="247">
        <f>E557*F557</f>
        <v>22596.0025</v>
      </c>
      <c r="H557" s="248">
        <v>0.00063</v>
      </c>
      <c r="I557" s="249">
        <f>E557*H557</f>
        <v>0.12432735</v>
      </c>
      <c r="J557" s="248">
        <v>0</v>
      </c>
      <c r="K557" s="249">
        <f>E557*J557</f>
        <v>0</v>
      </c>
      <c r="O557" s="241">
        <v>2</v>
      </c>
      <c r="AA557" s="214">
        <v>1</v>
      </c>
      <c r="AB557" s="214">
        <v>7</v>
      </c>
      <c r="AC557" s="214">
        <v>7</v>
      </c>
      <c r="AZ557" s="214">
        <v>2</v>
      </c>
      <c r="BA557" s="214">
        <f>IF(AZ557=1,G557,0)</f>
        <v>0</v>
      </c>
      <c r="BB557" s="214">
        <f>IF(AZ557=2,G557,0)</f>
        <v>22596.0025</v>
      </c>
      <c r="BC557" s="214">
        <f>IF(AZ557=3,G557,0)</f>
        <v>0</v>
      </c>
      <c r="BD557" s="214">
        <f>IF(AZ557=4,G557,0)</f>
        <v>0</v>
      </c>
      <c r="BE557" s="214">
        <f>IF(AZ557=5,G557,0)</f>
        <v>0</v>
      </c>
      <c r="CA557" s="241">
        <v>1</v>
      </c>
      <c r="CB557" s="241">
        <v>7</v>
      </c>
    </row>
    <row r="558" spans="1:15" ht="12.75">
      <c r="A558" s="250"/>
      <c r="B558" s="253"/>
      <c r="C558" s="699" t="s">
        <v>639</v>
      </c>
      <c r="D558" s="700"/>
      <c r="E558" s="254">
        <v>0</v>
      </c>
      <c r="F558" s="255"/>
      <c r="G558" s="256"/>
      <c r="H558" s="257"/>
      <c r="I558" s="251"/>
      <c r="J558" s="258"/>
      <c r="K558" s="251"/>
      <c r="M558" s="252" t="s">
        <v>639</v>
      </c>
      <c r="O558" s="241"/>
    </row>
    <row r="559" spans="1:15" ht="12.75">
      <c r="A559" s="250"/>
      <c r="B559" s="253"/>
      <c r="C559" s="699" t="s">
        <v>1335</v>
      </c>
      <c r="D559" s="700"/>
      <c r="E559" s="254">
        <v>197.345</v>
      </c>
      <c r="F559" s="255"/>
      <c r="G559" s="256"/>
      <c r="H559" s="257"/>
      <c r="I559" s="251"/>
      <c r="J559" s="258"/>
      <c r="K559" s="251"/>
      <c r="M559" s="252" t="s">
        <v>1335</v>
      </c>
      <c r="O559" s="241"/>
    </row>
    <row r="560" spans="1:80" ht="22.5">
      <c r="A560" s="242">
        <v>86</v>
      </c>
      <c r="B560" s="243" t="s">
        <v>1102</v>
      </c>
      <c r="C560" s="244" t="s">
        <v>1103</v>
      </c>
      <c r="D560" s="245" t="s">
        <v>166</v>
      </c>
      <c r="E560" s="246">
        <v>197.345</v>
      </c>
      <c r="F560" s="246">
        <v>501</v>
      </c>
      <c r="G560" s="247">
        <f>E560*F560</f>
        <v>98869.845</v>
      </c>
      <c r="H560" s="248">
        <v>0.00063</v>
      </c>
      <c r="I560" s="249">
        <f>E560*H560</f>
        <v>0.12432735</v>
      </c>
      <c r="J560" s="248">
        <v>0</v>
      </c>
      <c r="K560" s="249">
        <f>E560*J560</f>
        <v>0</v>
      </c>
      <c r="O560" s="241">
        <v>2</v>
      </c>
      <c r="AA560" s="214">
        <v>1</v>
      </c>
      <c r="AB560" s="214">
        <v>7</v>
      </c>
      <c r="AC560" s="214">
        <v>7</v>
      </c>
      <c r="AZ560" s="214">
        <v>2</v>
      </c>
      <c r="BA560" s="214">
        <f>IF(AZ560=1,G560,0)</f>
        <v>0</v>
      </c>
      <c r="BB560" s="214">
        <f>IF(AZ560=2,G560,0)</f>
        <v>98869.845</v>
      </c>
      <c r="BC560" s="214">
        <f>IF(AZ560=3,G560,0)</f>
        <v>0</v>
      </c>
      <c r="BD560" s="214">
        <f>IF(AZ560=4,G560,0)</f>
        <v>0</v>
      </c>
      <c r="BE560" s="214">
        <f>IF(AZ560=5,G560,0)</f>
        <v>0</v>
      </c>
      <c r="CA560" s="241">
        <v>1</v>
      </c>
      <c r="CB560" s="241">
        <v>7</v>
      </c>
    </row>
    <row r="561" spans="1:15" ht="12.75">
      <c r="A561" s="250"/>
      <c r="B561" s="253"/>
      <c r="C561" s="699" t="s">
        <v>639</v>
      </c>
      <c r="D561" s="700"/>
      <c r="E561" s="254">
        <v>0</v>
      </c>
      <c r="F561" s="255"/>
      <c r="G561" s="256"/>
      <c r="H561" s="257"/>
      <c r="I561" s="251"/>
      <c r="J561" s="258"/>
      <c r="K561" s="251"/>
      <c r="M561" s="252" t="s">
        <v>639</v>
      </c>
      <c r="O561" s="241"/>
    </row>
    <row r="562" spans="1:15" ht="12.75">
      <c r="A562" s="250"/>
      <c r="B562" s="253"/>
      <c r="C562" s="699" t="s">
        <v>1336</v>
      </c>
      <c r="D562" s="700"/>
      <c r="E562" s="254">
        <v>197.345</v>
      </c>
      <c r="F562" s="255"/>
      <c r="G562" s="256"/>
      <c r="H562" s="257"/>
      <c r="I562" s="251"/>
      <c r="J562" s="258"/>
      <c r="K562" s="251"/>
      <c r="M562" s="252" t="s">
        <v>1336</v>
      </c>
      <c r="O562" s="241"/>
    </row>
    <row r="563" spans="1:80" ht="22.5">
      <c r="A563" s="242">
        <v>87</v>
      </c>
      <c r="B563" s="243" t="s">
        <v>668</v>
      </c>
      <c r="C563" s="244" t="s">
        <v>669</v>
      </c>
      <c r="D563" s="245" t="s">
        <v>106</v>
      </c>
      <c r="E563" s="246">
        <v>1933.6202</v>
      </c>
      <c r="F563" s="246">
        <v>32.5</v>
      </c>
      <c r="G563" s="247">
        <f>E563*F563</f>
        <v>62842.656500000005</v>
      </c>
      <c r="H563" s="248">
        <v>0</v>
      </c>
      <c r="I563" s="249">
        <f>E563*H563</f>
        <v>0</v>
      </c>
      <c r="J563" s="248">
        <v>0</v>
      </c>
      <c r="K563" s="249">
        <f>E563*J563</f>
        <v>0</v>
      </c>
      <c r="O563" s="241">
        <v>2</v>
      </c>
      <c r="AA563" s="214">
        <v>1</v>
      </c>
      <c r="AB563" s="214">
        <v>7</v>
      </c>
      <c r="AC563" s="214">
        <v>7</v>
      </c>
      <c r="AZ563" s="214">
        <v>2</v>
      </c>
      <c r="BA563" s="214">
        <f>IF(AZ563=1,G563,0)</f>
        <v>0</v>
      </c>
      <c r="BB563" s="214">
        <f>IF(AZ563=2,G563,0)</f>
        <v>62842.656500000005</v>
      </c>
      <c r="BC563" s="214">
        <f>IF(AZ563=3,G563,0)</f>
        <v>0</v>
      </c>
      <c r="BD563" s="214">
        <f>IF(AZ563=4,G563,0)</f>
        <v>0</v>
      </c>
      <c r="BE563" s="214">
        <f>IF(AZ563=5,G563,0)</f>
        <v>0</v>
      </c>
      <c r="CA563" s="241">
        <v>1</v>
      </c>
      <c r="CB563" s="241">
        <v>7</v>
      </c>
    </row>
    <row r="564" spans="1:15" ht="12.75">
      <c r="A564" s="250"/>
      <c r="B564" s="253"/>
      <c r="C564" s="699" t="s">
        <v>1094</v>
      </c>
      <c r="D564" s="700"/>
      <c r="E564" s="254">
        <v>0</v>
      </c>
      <c r="F564" s="255"/>
      <c r="G564" s="256"/>
      <c r="H564" s="257"/>
      <c r="I564" s="251"/>
      <c r="J564" s="258"/>
      <c r="K564" s="251"/>
      <c r="M564" s="252" t="s">
        <v>1094</v>
      </c>
      <c r="O564" s="241"/>
    </row>
    <row r="565" spans="1:15" ht="12.75">
      <c r="A565" s="250"/>
      <c r="B565" s="253"/>
      <c r="C565" s="699" t="s">
        <v>1325</v>
      </c>
      <c r="D565" s="700"/>
      <c r="E565" s="254">
        <v>310.4981</v>
      </c>
      <c r="F565" s="255"/>
      <c r="G565" s="256"/>
      <c r="H565" s="257"/>
      <c r="I565" s="251"/>
      <c r="J565" s="258"/>
      <c r="K565" s="251"/>
      <c r="M565" s="252" t="s">
        <v>1325</v>
      </c>
      <c r="O565" s="241"/>
    </row>
    <row r="566" spans="1:15" ht="12.75">
      <c r="A566" s="250"/>
      <c r="B566" s="253"/>
      <c r="C566" s="699" t="s">
        <v>1326</v>
      </c>
      <c r="D566" s="700"/>
      <c r="E566" s="254">
        <v>1307.625</v>
      </c>
      <c r="F566" s="255"/>
      <c r="G566" s="256"/>
      <c r="H566" s="257"/>
      <c r="I566" s="251"/>
      <c r="J566" s="258"/>
      <c r="K566" s="251"/>
      <c r="M566" s="252" t="s">
        <v>1326</v>
      </c>
      <c r="O566" s="241"/>
    </row>
    <row r="567" spans="1:15" ht="12.75">
      <c r="A567" s="250"/>
      <c r="B567" s="253"/>
      <c r="C567" s="699" t="s">
        <v>1327</v>
      </c>
      <c r="D567" s="700"/>
      <c r="E567" s="254">
        <v>23.9365</v>
      </c>
      <c r="F567" s="255"/>
      <c r="G567" s="256"/>
      <c r="H567" s="257"/>
      <c r="I567" s="251"/>
      <c r="J567" s="258"/>
      <c r="K567" s="251"/>
      <c r="M567" s="252" t="s">
        <v>1327</v>
      </c>
      <c r="O567" s="241"/>
    </row>
    <row r="568" spans="1:15" ht="12.75">
      <c r="A568" s="250"/>
      <c r="B568" s="253"/>
      <c r="C568" s="699" t="s">
        <v>1328</v>
      </c>
      <c r="D568" s="700"/>
      <c r="E568" s="254">
        <v>17.785</v>
      </c>
      <c r="F568" s="255"/>
      <c r="G568" s="256"/>
      <c r="H568" s="257"/>
      <c r="I568" s="251"/>
      <c r="J568" s="258"/>
      <c r="K568" s="251"/>
      <c r="M568" s="252" t="s">
        <v>1328</v>
      </c>
      <c r="O568" s="241"/>
    </row>
    <row r="569" spans="1:15" ht="12.75">
      <c r="A569" s="250"/>
      <c r="B569" s="253"/>
      <c r="C569" s="699" t="s">
        <v>1329</v>
      </c>
      <c r="D569" s="700"/>
      <c r="E569" s="254">
        <v>112.5</v>
      </c>
      <c r="F569" s="255"/>
      <c r="G569" s="256"/>
      <c r="H569" s="257"/>
      <c r="I569" s="251"/>
      <c r="J569" s="258"/>
      <c r="K569" s="251"/>
      <c r="M569" s="252" t="s">
        <v>1329</v>
      </c>
      <c r="O569" s="241"/>
    </row>
    <row r="570" spans="1:15" ht="12.75">
      <c r="A570" s="250"/>
      <c r="B570" s="253"/>
      <c r="C570" s="699" t="s">
        <v>1330</v>
      </c>
      <c r="D570" s="700"/>
      <c r="E570" s="254">
        <v>52.305</v>
      </c>
      <c r="F570" s="255"/>
      <c r="G570" s="256"/>
      <c r="H570" s="257"/>
      <c r="I570" s="251"/>
      <c r="J570" s="258"/>
      <c r="K570" s="251"/>
      <c r="M570" s="252" t="s">
        <v>1330</v>
      </c>
      <c r="O570" s="241"/>
    </row>
    <row r="571" spans="1:15" ht="12.75">
      <c r="A571" s="250"/>
      <c r="B571" s="253"/>
      <c r="C571" s="699" t="s">
        <v>1331</v>
      </c>
      <c r="D571" s="700"/>
      <c r="E571" s="254">
        <v>2.4463</v>
      </c>
      <c r="F571" s="255"/>
      <c r="G571" s="256"/>
      <c r="H571" s="257"/>
      <c r="I571" s="251"/>
      <c r="J571" s="258"/>
      <c r="K571" s="251"/>
      <c r="M571" s="252" t="s">
        <v>1331</v>
      </c>
      <c r="O571" s="241"/>
    </row>
    <row r="572" spans="1:15" ht="12.75">
      <c r="A572" s="250"/>
      <c r="B572" s="253"/>
      <c r="C572" s="699" t="s">
        <v>1332</v>
      </c>
      <c r="D572" s="700"/>
      <c r="E572" s="254">
        <v>28.4011</v>
      </c>
      <c r="F572" s="255"/>
      <c r="G572" s="256"/>
      <c r="H572" s="257"/>
      <c r="I572" s="251"/>
      <c r="J572" s="258"/>
      <c r="K572" s="251"/>
      <c r="M572" s="252" t="s">
        <v>1332</v>
      </c>
      <c r="O572" s="241"/>
    </row>
    <row r="573" spans="1:15" ht="12.75">
      <c r="A573" s="250"/>
      <c r="B573" s="253"/>
      <c r="C573" s="699" t="s">
        <v>1333</v>
      </c>
      <c r="D573" s="700"/>
      <c r="E573" s="254">
        <v>73.8174</v>
      </c>
      <c r="F573" s="255"/>
      <c r="G573" s="256"/>
      <c r="H573" s="257"/>
      <c r="I573" s="251"/>
      <c r="J573" s="258"/>
      <c r="K573" s="251"/>
      <c r="M573" s="252" t="s">
        <v>1333</v>
      </c>
      <c r="O573" s="241"/>
    </row>
    <row r="574" spans="1:15" ht="12.75">
      <c r="A574" s="250"/>
      <c r="B574" s="253"/>
      <c r="C574" s="699" t="s">
        <v>1334</v>
      </c>
      <c r="D574" s="700"/>
      <c r="E574" s="254">
        <v>4.3057</v>
      </c>
      <c r="F574" s="255"/>
      <c r="G574" s="256"/>
      <c r="H574" s="257"/>
      <c r="I574" s="251"/>
      <c r="J574" s="258"/>
      <c r="K574" s="251"/>
      <c r="M574" s="252" t="s">
        <v>1334</v>
      </c>
      <c r="O574" s="241"/>
    </row>
    <row r="575" spans="1:80" ht="12.75">
      <c r="A575" s="242">
        <v>88</v>
      </c>
      <c r="B575" s="243" t="s">
        <v>670</v>
      </c>
      <c r="C575" s="244" t="s">
        <v>671</v>
      </c>
      <c r="D575" s="245" t="s">
        <v>147</v>
      </c>
      <c r="E575" s="246">
        <v>1</v>
      </c>
      <c r="F575" s="246">
        <v>10000</v>
      </c>
      <c r="G575" s="247">
        <f>E575*F575</f>
        <v>10000</v>
      </c>
      <c r="H575" s="248">
        <v>0</v>
      </c>
      <c r="I575" s="249">
        <f>E575*H575</f>
        <v>0</v>
      </c>
      <c r="J575" s="248"/>
      <c r="K575" s="249">
        <f>E575*J575</f>
        <v>0</v>
      </c>
      <c r="O575" s="241">
        <v>2</v>
      </c>
      <c r="AA575" s="214">
        <v>12</v>
      </c>
      <c r="AB575" s="214">
        <v>0</v>
      </c>
      <c r="AC575" s="214">
        <v>10</v>
      </c>
      <c r="AZ575" s="214">
        <v>2</v>
      </c>
      <c r="BA575" s="214">
        <f>IF(AZ575=1,G575,0)</f>
        <v>0</v>
      </c>
      <c r="BB575" s="214">
        <f>IF(AZ575=2,G575,0)</f>
        <v>10000</v>
      </c>
      <c r="BC575" s="214">
        <f>IF(AZ575=3,G575,0)</f>
        <v>0</v>
      </c>
      <c r="BD575" s="214">
        <f>IF(AZ575=4,G575,0)</f>
        <v>0</v>
      </c>
      <c r="BE575" s="214">
        <f>IF(AZ575=5,G575,0)</f>
        <v>0</v>
      </c>
      <c r="CA575" s="241">
        <v>12</v>
      </c>
      <c r="CB575" s="241">
        <v>0</v>
      </c>
    </row>
    <row r="576" spans="1:80" ht="12.75">
      <c r="A576" s="242">
        <v>89</v>
      </c>
      <c r="B576" s="243" t="s">
        <v>1105</v>
      </c>
      <c r="C576" s="244" t="s">
        <v>1106</v>
      </c>
      <c r="D576" s="245" t="s">
        <v>166</v>
      </c>
      <c r="E576" s="246">
        <v>161.6</v>
      </c>
      <c r="F576" s="246">
        <v>500</v>
      </c>
      <c r="G576" s="247">
        <f>E576*F576</f>
        <v>80800</v>
      </c>
      <c r="H576" s="248">
        <v>0</v>
      </c>
      <c r="I576" s="249">
        <f>E576*H576</f>
        <v>0</v>
      </c>
      <c r="J576" s="248"/>
      <c r="K576" s="249">
        <f>E576*J576</f>
        <v>0</v>
      </c>
      <c r="O576" s="241">
        <v>2</v>
      </c>
      <c r="AA576" s="214">
        <v>12</v>
      </c>
      <c r="AB576" s="214">
        <v>0</v>
      </c>
      <c r="AC576" s="214">
        <v>11</v>
      </c>
      <c r="AZ576" s="214">
        <v>2</v>
      </c>
      <c r="BA576" s="214">
        <f>IF(AZ576=1,G576,0)</f>
        <v>0</v>
      </c>
      <c r="BB576" s="214">
        <f>IF(AZ576=2,G576,0)</f>
        <v>80800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12</v>
      </c>
      <c r="CB576" s="241">
        <v>0</v>
      </c>
    </row>
    <row r="577" spans="1:15" ht="12.75">
      <c r="A577" s="250"/>
      <c r="B577" s="253"/>
      <c r="C577" s="699" t="s">
        <v>1094</v>
      </c>
      <c r="D577" s="700"/>
      <c r="E577" s="254">
        <v>0</v>
      </c>
      <c r="F577" s="255"/>
      <c r="G577" s="256"/>
      <c r="H577" s="257"/>
      <c r="I577" s="251"/>
      <c r="J577" s="258"/>
      <c r="K577" s="251"/>
      <c r="M577" s="252" t="s">
        <v>1094</v>
      </c>
      <c r="O577" s="241"/>
    </row>
    <row r="578" spans="1:15" ht="12.75">
      <c r="A578" s="250"/>
      <c r="B578" s="253"/>
      <c r="C578" s="699" t="s">
        <v>1337</v>
      </c>
      <c r="D578" s="700"/>
      <c r="E578" s="254">
        <v>39</v>
      </c>
      <c r="F578" s="255"/>
      <c r="G578" s="256"/>
      <c r="H578" s="257"/>
      <c r="I578" s="251"/>
      <c r="J578" s="258"/>
      <c r="K578" s="251"/>
      <c r="M578" s="252" t="s">
        <v>1337</v>
      </c>
      <c r="O578" s="241"/>
    </row>
    <row r="579" spans="1:15" ht="12.75">
      <c r="A579" s="250"/>
      <c r="B579" s="253"/>
      <c r="C579" s="699" t="s">
        <v>1338</v>
      </c>
      <c r="D579" s="700"/>
      <c r="E579" s="254">
        <v>119</v>
      </c>
      <c r="F579" s="255"/>
      <c r="G579" s="256"/>
      <c r="H579" s="257"/>
      <c r="I579" s="251"/>
      <c r="J579" s="258"/>
      <c r="K579" s="251"/>
      <c r="M579" s="252" t="s">
        <v>1338</v>
      </c>
      <c r="O579" s="241"/>
    </row>
    <row r="580" spans="1:15" ht="12.75">
      <c r="A580" s="250"/>
      <c r="B580" s="253"/>
      <c r="C580" s="699" t="s">
        <v>1339</v>
      </c>
      <c r="D580" s="700"/>
      <c r="E580" s="254">
        <v>3.6</v>
      </c>
      <c r="F580" s="255"/>
      <c r="G580" s="256"/>
      <c r="H580" s="257"/>
      <c r="I580" s="251"/>
      <c r="J580" s="258"/>
      <c r="K580" s="251"/>
      <c r="M580" s="252" t="s">
        <v>1339</v>
      </c>
      <c r="O580" s="241"/>
    </row>
    <row r="581" spans="1:80" ht="12.75">
      <c r="A581" s="242">
        <v>90</v>
      </c>
      <c r="B581" s="243" t="s">
        <v>672</v>
      </c>
      <c r="C581" s="244" t="s">
        <v>673</v>
      </c>
      <c r="D581" s="245" t="s">
        <v>106</v>
      </c>
      <c r="E581" s="246">
        <v>2223.6632</v>
      </c>
      <c r="F581" s="246">
        <v>21.82</v>
      </c>
      <c r="G581" s="247">
        <f>E581*F581</f>
        <v>48520.331024</v>
      </c>
      <c r="H581" s="248">
        <v>0.0002</v>
      </c>
      <c r="I581" s="249">
        <f>E581*H581</f>
        <v>0.44473264</v>
      </c>
      <c r="J581" s="248"/>
      <c r="K581" s="249">
        <f>E581*J581</f>
        <v>0</v>
      </c>
      <c r="O581" s="241">
        <v>2</v>
      </c>
      <c r="AA581" s="214">
        <v>3</v>
      </c>
      <c r="AB581" s="214">
        <v>7</v>
      </c>
      <c r="AC581" s="214">
        <v>67390325</v>
      </c>
      <c r="AZ581" s="214">
        <v>2</v>
      </c>
      <c r="BA581" s="214">
        <f>IF(AZ581=1,G581,0)</f>
        <v>0</v>
      </c>
      <c r="BB581" s="214">
        <f>IF(AZ581=2,G581,0)</f>
        <v>48520.331024</v>
      </c>
      <c r="BC581" s="214">
        <f>IF(AZ581=3,G581,0)</f>
        <v>0</v>
      </c>
      <c r="BD581" s="214">
        <f>IF(AZ581=4,G581,0)</f>
        <v>0</v>
      </c>
      <c r="BE581" s="214">
        <f>IF(AZ581=5,G581,0)</f>
        <v>0</v>
      </c>
      <c r="CA581" s="241">
        <v>3</v>
      </c>
      <c r="CB581" s="241">
        <v>7</v>
      </c>
    </row>
    <row r="582" spans="1:15" ht="12.75">
      <c r="A582" s="250"/>
      <c r="B582" s="253"/>
      <c r="C582" s="699" t="s">
        <v>1094</v>
      </c>
      <c r="D582" s="700"/>
      <c r="E582" s="254">
        <v>0</v>
      </c>
      <c r="F582" s="255"/>
      <c r="G582" s="256"/>
      <c r="H582" s="257"/>
      <c r="I582" s="251"/>
      <c r="J582" s="258"/>
      <c r="K582" s="251"/>
      <c r="M582" s="252" t="s">
        <v>1094</v>
      </c>
      <c r="O582" s="241"/>
    </row>
    <row r="583" spans="1:15" ht="12.75">
      <c r="A583" s="250"/>
      <c r="B583" s="253"/>
      <c r="C583" s="699" t="s">
        <v>1325</v>
      </c>
      <c r="D583" s="700"/>
      <c r="E583" s="254">
        <v>310.4981</v>
      </c>
      <c r="F583" s="255"/>
      <c r="G583" s="256"/>
      <c r="H583" s="257"/>
      <c r="I583" s="251"/>
      <c r="J583" s="258"/>
      <c r="K583" s="251"/>
      <c r="M583" s="252" t="s">
        <v>1325</v>
      </c>
      <c r="O583" s="241"/>
    </row>
    <row r="584" spans="1:15" ht="12.75">
      <c r="A584" s="250"/>
      <c r="B584" s="253"/>
      <c r="C584" s="699" t="s">
        <v>1326</v>
      </c>
      <c r="D584" s="700"/>
      <c r="E584" s="254">
        <v>1307.625</v>
      </c>
      <c r="F584" s="255"/>
      <c r="G584" s="256"/>
      <c r="H584" s="257"/>
      <c r="I584" s="251"/>
      <c r="J584" s="258"/>
      <c r="K584" s="251"/>
      <c r="M584" s="252" t="s">
        <v>1326</v>
      </c>
      <c r="O584" s="241"/>
    </row>
    <row r="585" spans="1:15" ht="12.75">
      <c r="A585" s="250"/>
      <c r="B585" s="253"/>
      <c r="C585" s="699" t="s">
        <v>1327</v>
      </c>
      <c r="D585" s="700"/>
      <c r="E585" s="254">
        <v>23.9365</v>
      </c>
      <c r="F585" s="255"/>
      <c r="G585" s="256"/>
      <c r="H585" s="257"/>
      <c r="I585" s="251"/>
      <c r="J585" s="258"/>
      <c r="K585" s="251"/>
      <c r="M585" s="252" t="s">
        <v>1327</v>
      </c>
      <c r="O585" s="241"/>
    </row>
    <row r="586" spans="1:15" ht="12.75">
      <c r="A586" s="250"/>
      <c r="B586" s="253"/>
      <c r="C586" s="699" t="s">
        <v>1328</v>
      </c>
      <c r="D586" s="700"/>
      <c r="E586" s="254">
        <v>17.785</v>
      </c>
      <c r="F586" s="255"/>
      <c r="G586" s="256"/>
      <c r="H586" s="257"/>
      <c r="I586" s="251"/>
      <c r="J586" s="258"/>
      <c r="K586" s="251"/>
      <c r="M586" s="252" t="s">
        <v>1328</v>
      </c>
      <c r="O586" s="241"/>
    </row>
    <row r="587" spans="1:15" ht="12.75">
      <c r="A587" s="250"/>
      <c r="B587" s="253"/>
      <c r="C587" s="699" t="s">
        <v>1329</v>
      </c>
      <c r="D587" s="700"/>
      <c r="E587" s="254">
        <v>112.5</v>
      </c>
      <c r="F587" s="255"/>
      <c r="G587" s="256"/>
      <c r="H587" s="257"/>
      <c r="I587" s="251"/>
      <c r="J587" s="258"/>
      <c r="K587" s="251"/>
      <c r="M587" s="252" t="s">
        <v>1329</v>
      </c>
      <c r="O587" s="241"/>
    </row>
    <row r="588" spans="1:15" ht="12.75">
      <c r="A588" s="250"/>
      <c r="B588" s="253"/>
      <c r="C588" s="699" t="s">
        <v>1330</v>
      </c>
      <c r="D588" s="700"/>
      <c r="E588" s="254">
        <v>52.305</v>
      </c>
      <c r="F588" s="255"/>
      <c r="G588" s="256"/>
      <c r="H588" s="257"/>
      <c r="I588" s="251"/>
      <c r="J588" s="258"/>
      <c r="K588" s="251"/>
      <c r="M588" s="252" t="s">
        <v>1330</v>
      </c>
      <c r="O588" s="241"/>
    </row>
    <row r="589" spans="1:15" ht="12.75">
      <c r="A589" s="250"/>
      <c r="B589" s="253"/>
      <c r="C589" s="699" t="s">
        <v>1331</v>
      </c>
      <c r="D589" s="700"/>
      <c r="E589" s="254">
        <v>2.4463</v>
      </c>
      <c r="F589" s="255"/>
      <c r="G589" s="256"/>
      <c r="H589" s="257"/>
      <c r="I589" s="251"/>
      <c r="J589" s="258"/>
      <c r="K589" s="251"/>
      <c r="M589" s="252" t="s">
        <v>1331</v>
      </c>
      <c r="O589" s="241"/>
    </row>
    <row r="590" spans="1:15" ht="12.75">
      <c r="A590" s="250"/>
      <c r="B590" s="253"/>
      <c r="C590" s="699" t="s">
        <v>1332</v>
      </c>
      <c r="D590" s="700"/>
      <c r="E590" s="254">
        <v>28.4011</v>
      </c>
      <c r="F590" s="255"/>
      <c r="G590" s="256"/>
      <c r="H590" s="257"/>
      <c r="I590" s="251"/>
      <c r="J590" s="258"/>
      <c r="K590" s="251"/>
      <c r="M590" s="252" t="s">
        <v>1332</v>
      </c>
      <c r="O590" s="241"/>
    </row>
    <row r="591" spans="1:15" ht="12.75">
      <c r="A591" s="250"/>
      <c r="B591" s="253"/>
      <c r="C591" s="699" t="s">
        <v>1333</v>
      </c>
      <c r="D591" s="700"/>
      <c r="E591" s="254">
        <v>73.8174</v>
      </c>
      <c r="F591" s="255"/>
      <c r="G591" s="256"/>
      <c r="H591" s="257"/>
      <c r="I591" s="251"/>
      <c r="J591" s="258"/>
      <c r="K591" s="251"/>
      <c r="M591" s="252" t="s">
        <v>1333</v>
      </c>
      <c r="O591" s="241"/>
    </row>
    <row r="592" spans="1:15" ht="12.75">
      <c r="A592" s="250"/>
      <c r="B592" s="253"/>
      <c r="C592" s="699" t="s">
        <v>1334</v>
      </c>
      <c r="D592" s="700"/>
      <c r="E592" s="254">
        <v>4.3057</v>
      </c>
      <c r="F592" s="255"/>
      <c r="G592" s="256"/>
      <c r="H592" s="257"/>
      <c r="I592" s="251"/>
      <c r="J592" s="258"/>
      <c r="K592" s="251"/>
      <c r="M592" s="252" t="s">
        <v>1334</v>
      </c>
      <c r="O592" s="241"/>
    </row>
    <row r="593" spans="1:15" ht="12.75">
      <c r="A593" s="250"/>
      <c r="B593" s="253"/>
      <c r="C593" s="701" t="s">
        <v>113</v>
      </c>
      <c r="D593" s="700"/>
      <c r="E593" s="279">
        <v>1933.6201</v>
      </c>
      <c r="F593" s="255"/>
      <c r="G593" s="256"/>
      <c r="H593" s="257"/>
      <c r="I593" s="251"/>
      <c r="J593" s="258"/>
      <c r="K593" s="251"/>
      <c r="M593" s="252" t="s">
        <v>113</v>
      </c>
      <c r="O593" s="241"/>
    </row>
    <row r="594" spans="1:15" ht="12.75">
      <c r="A594" s="250"/>
      <c r="B594" s="253"/>
      <c r="C594" s="699" t="s">
        <v>1340</v>
      </c>
      <c r="D594" s="700"/>
      <c r="E594" s="254">
        <v>290.043</v>
      </c>
      <c r="F594" s="255"/>
      <c r="G594" s="256"/>
      <c r="H594" s="257"/>
      <c r="I594" s="251"/>
      <c r="J594" s="258"/>
      <c r="K594" s="251"/>
      <c r="M594" s="252" t="s">
        <v>1340</v>
      </c>
      <c r="O594" s="241"/>
    </row>
    <row r="595" spans="1:80" ht="12.75">
      <c r="A595" s="242">
        <v>91</v>
      </c>
      <c r="B595" s="243" t="s">
        <v>675</v>
      </c>
      <c r="C595" s="244" t="s">
        <v>676</v>
      </c>
      <c r="D595" s="245" t="s">
        <v>173</v>
      </c>
      <c r="E595" s="246">
        <v>15.049159362</v>
      </c>
      <c r="F595" s="246">
        <v>942</v>
      </c>
      <c r="G595" s="247">
        <f>E595*F595</f>
        <v>14176.308119004</v>
      </c>
      <c r="H595" s="248">
        <v>0</v>
      </c>
      <c r="I595" s="249">
        <f>E595*H595</f>
        <v>0</v>
      </c>
      <c r="J595" s="248"/>
      <c r="K595" s="249">
        <f>E595*J595</f>
        <v>0</v>
      </c>
      <c r="O595" s="241">
        <v>2</v>
      </c>
      <c r="AA595" s="214">
        <v>7</v>
      </c>
      <c r="AB595" s="214">
        <v>1001</v>
      </c>
      <c r="AC595" s="214">
        <v>5</v>
      </c>
      <c r="AZ595" s="214">
        <v>2</v>
      </c>
      <c r="BA595" s="214">
        <f>IF(AZ595=1,G595,0)</f>
        <v>0</v>
      </c>
      <c r="BB595" s="214">
        <f>IF(AZ595=2,G595,0)</f>
        <v>14176.308119004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7</v>
      </c>
      <c r="CB595" s="241">
        <v>1001</v>
      </c>
    </row>
    <row r="596" spans="1:57" ht="12.75">
      <c r="A596" s="259"/>
      <c r="B596" s="260" t="s">
        <v>96</v>
      </c>
      <c r="C596" s="261" t="s">
        <v>615</v>
      </c>
      <c r="D596" s="262"/>
      <c r="E596" s="263"/>
      <c r="F596" s="264"/>
      <c r="G596" s="265">
        <f>SUM(G505:G595)</f>
        <v>2100465.963623004</v>
      </c>
      <c r="H596" s="266"/>
      <c r="I596" s="267">
        <f>SUM(I505:I595)</f>
        <v>15.049159362000001</v>
      </c>
      <c r="J596" s="266"/>
      <c r="K596" s="267">
        <f>SUM(K505:K595)</f>
        <v>-3.8672404</v>
      </c>
      <c r="O596" s="241">
        <v>4</v>
      </c>
      <c r="BA596" s="268">
        <f>SUM(BA505:BA595)</f>
        <v>0</v>
      </c>
      <c r="BB596" s="268">
        <f>SUM(BB505:BB595)</f>
        <v>2100465.963623004</v>
      </c>
      <c r="BC596" s="268">
        <f>SUM(BC505:BC595)</f>
        <v>0</v>
      </c>
      <c r="BD596" s="268">
        <f>SUM(BD505:BD595)</f>
        <v>0</v>
      </c>
      <c r="BE596" s="268">
        <f>SUM(BE505:BE595)</f>
        <v>0</v>
      </c>
    </row>
    <row r="597" spans="1:15" ht="12.75">
      <c r="A597" s="231" t="s">
        <v>92</v>
      </c>
      <c r="B597" s="232" t="s">
        <v>677</v>
      </c>
      <c r="C597" s="233" t="s">
        <v>678</v>
      </c>
      <c r="D597" s="234"/>
      <c r="E597" s="235"/>
      <c r="F597" s="235"/>
      <c r="G597" s="236"/>
      <c r="H597" s="237"/>
      <c r="I597" s="238"/>
      <c r="J597" s="239"/>
      <c r="K597" s="240"/>
      <c r="O597" s="241">
        <v>1</v>
      </c>
    </row>
    <row r="598" spans="1:80" ht="22.5">
      <c r="A598" s="242">
        <v>92</v>
      </c>
      <c r="B598" s="243" t="s">
        <v>683</v>
      </c>
      <c r="C598" s="244" t="s">
        <v>684</v>
      </c>
      <c r="D598" s="245" t="s">
        <v>106</v>
      </c>
      <c r="E598" s="246">
        <v>3551.7433</v>
      </c>
      <c r="F598" s="246">
        <v>68.6</v>
      </c>
      <c r="G598" s="247">
        <f>E598*F598</f>
        <v>243649.59037999998</v>
      </c>
      <c r="H598" s="248">
        <v>0</v>
      </c>
      <c r="I598" s="249">
        <f>E598*H598</f>
        <v>0</v>
      </c>
      <c r="J598" s="248">
        <v>0</v>
      </c>
      <c r="K598" s="249">
        <f>E598*J598</f>
        <v>0</v>
      </c>
      <c r="O598" s="241">
        <v>2</v>
      </c>
      <c r="AA598" s="214">
        <v>1</v>
      </c>
      <c r="AB598" s="214">
        <v>7</v>
      </c>
      <c r="AC598" s="214">
        <v>7</v>
      </c>
      <c r="AZ598" s="214">
        <v>2</v>
      </c>
      <c r="BA598" s="214">
        <f>IF(AZ598=1,G598,0)</f>
        <v>0</v>
      </c>
      <c r="BB598" s="214">
        <f>IF(AZ598=2,G598,0)</f>
        <v>243649.59037999998</v>
      </c>
      <c r="BC598" s="214">
        <f>IF(AZ598=3,G598,0)</f>
        <v>0</v>
      </c>
      <c r="BD598" s="214">
        <f>IF(AZ598=4,G598,0)</f>
        <v>0</v>
      </c>
      <c r="BE598" s="214">
        <f>IF(AZ598=5,G598,0)</f>
        <v>0</v>
      </c>
      <c r="CA598" s="241">
        <v>1</v>
      </c>
      <c r="CB598" s="241">
        <v>7</v>
      </c>
    </row>
    <row r="599" spans="1:15" ht="12.75">
      <c r="A599" s="250"/>
      <c r="B599" s="253"/>
      <c r="C599" s="699" t="s">
        <v>1094</v>
      </c>
      <c r="D599" s="700"/>
      <c r="E599" s="254">
        <v>0</v>
      </c>
      <c r="F599" s="255"/>
      <c r="G599" s="256"/>
      <c r="H599" s="257"/>
      <c r="I599" s="251"/>
      <c r="J599" s="258"/>
      <c r="K599" s="251"/>
      <c r="M599" s="252" t="s">
        <v>1094</v>
      </c>
      <c r="O599" s="241"/>
    </row>
    <row r="600" spans="1:15" ht="12.75">
      <c r="A600" s="250"/>
      <c r="B600" s="253"/>
      <c r="C600" s="699" t="s">
        <v>1341</v>
      </c>
      <c r="D600" s="700"/>
      <c r="E600" s="254">
        <v>620.9963</v>
      </c>
      <c r="F600" s="255"/>
      <c r="G600" s="256"/>
      <c r="H600" s="257"/>
      <c r="I600" s="251"/>
      <c r="J600" s="258"/>
      <c r="K600" s="251"/>
      <c r="M600" s="252" t="s">
        <v>1341</v>
      </c>
      <c r="O600" s="241"/>
    </row>
    <row r="601" spans="1:15" ht="12.75">
      <c r="A601" s="250"/>
      <c r="B601" s="253"/>
      <c r="C601" s="699" t="s">
        <v>1342</v>
      </c>
      <c r="D601" s="700"/>
      <c r="E601" s="254">
        <v>2615.25</v>
      </c>
      <c r="F601" s="255"/>
      <c r="G601" s="256"/>
      <c r="H601" s="257"/>
      <c r="I601" s="251"/>
      <c r="J601" s="258"/>
      <c r="K601" s="251"/>
      <c r="M601" s="252" t="s">
        <v>1342</v>
      </c>
      <c r="O601" s="241"/>
    </row>
    <row r="602" spans="1:15" ht="12.75">
      <c r="A602" s="250"/>
      <c r="B602" s="253"/>
      <c r="C602" s="699" t="s">
        <v>1327</v>
      </c>
      <c r="D602" s="700"/>
      <c r="E602" s="254">
        <v>23.9365</v>
      </c>
      <c r="F602" s="255"/>
      <c r="G602" s="256"/>
      <c r="H602" s="257"/>
      <c r="I602" s="251"/>
      <c r="J602" s="258"/>
      <c r="K602" s="251"/>
      <c r="M602" s="252" t="s">
        <v>1327</v>
      </c>
      <c r="O602" s="241"/>
    </row>
    <row r="603" spans="1:15" ht="12.75">
      <c r="A603" s="250"/>
      <c r="B603" s="253"/>
      <c r="C603" s="699" t="s">
        <v>1328</v>
      </c>
      <c r="D603" s="700"/>
      <c r="E603" s="254">
        <v>17.785</v>
      </c>
      <c r="F603" s="255"/>
      <c r="G603" s="256"/>
      <c r="H603" s="257"/>
      <c r="I603" s="251"/>
      <c r="J603" s="258"/>
      <c r="K603" s="251"/>
      <c r="M603" s="252" t="s">
        <v>1328</v>
      </c>
      <c r="O603" s="241"/>
    </row>
    <row r="604" spans="1:15" ht="12.75">
      <c r="A604" s="250"/>
      <c r="B604" s="253"/>
      <c r="C604" s="699" t="s">
        <v>1329</v>
      </c>
      <c r="D604" s="700"/>
      <c r="E604" s="254">
        <v>112.5</v>
      </c>
      <c r="F604" s="255"/>
      <c r="G604" s="256"/>
      <c r="H604" s="257"/>
      <c r="I604" s="251"/>
      <c r="J604" s="258"/>
      <c r="K604" s="251"/>
      <c r="M604" s="252" t="s">
        <v>1329</v>
      </c>
      <c r="O604" s="241"/>
    </row>
    <row r="605" spans="1:15" ht="12.75">
      <c r="A605" s="250"/>
      <c r="B605" s="253"/>
      <c r="C605" s="699" t="s">
        <v>1330</v>
      </c>
      <c r="D605" s="700"/>
      <c r="E605" s="254">
        <v>52.305</v>
      </c>
      <c r="F605" s="255"/>
      <c r="G605" s="256"/>
      <c r="H605" s="257"/>
      <c r="I605" s="251"/>
      <c r="J605" s="258"/>
      <c r="K605" s="251"/>
      <c r="M605" s="252" t="s">
        <v>1330</v>
      </c>
      <c r="O605" s="241"/>
    </row>
    <row r="606" spans="1:15" ht="12.75">
      <c r="A606" s="250"/>
      <c r="B606" s="253"/>
      <c r="C606" s="699" t="s">
        <v>1331</v>
      </c>
      <c r="D606" s="700"/>
      <c r="E606" s="254">
        <v>2.4463</v>
      </c>
      <c r="F606" s="255"/>
      <c r="G606" s="256"/>
      <c r="H606" s="257"/>
      <c r="I606" s="251"/>
      <c r="J606" s="258"/>
      <c r="K606" s="251"/>
      <c r="M606" s="252" t="s">
        <v>1331</v>
      </c>
      <c r="O606" s="241"/>
    </row>
    <row r="607" spans="1:15" ht="12.75">
      <c r="A607" s="250"/>
      <c r="B607" s="253"/>
      <c r="C607" s="699" t="s">
        <v>1332</v>
      </c>
      <c r="D607" s="700"/>
      <c r="E607" s="254">
        <v>28.4011</v>
      </c>
      <c r="F607" s="255"/>
      <c r="G607" s="256"/>
      <c r="H607" s="257"/>
      <c r="I607" s="251"/>
      <c r="J607" s="258"/>
      <c r="K607" s="251"/>
      <c r="M607" s="252" t="s">
        <v>1332</v>
      </c>
      <c r="O607" s="241"/>
    </row>
    <row r="608" spans="1:15" ht="12.75">
      <c r="A608" s="250"/>
      <c r="B608" s="253"/>
      <c r="C608" s="699" t="s">
        <v>1333</v>
      </c>
      <c r="D608" s="700"/>
      <c r="E608" s="254">
        <v>73.8174</v>
      </c>
      <c r="F608" s="255"/>
      <c r="G608" s="256"/>
      <c r="H608" s="257"/>
      <c r="I608" s="251"/>
      <c r="J608" s="258"/>
      <c r="K608" s="251"/>
      <c r="M608" s="252" t="s">
        <v>1333</v>
      </c>
      <c r="O608" s="241"/>
    </row>
    <row r="609" spans="1:15" ht="12.75">
      <c r="A609" s="250"/>
      <c r="B609" s="253"/>
      <c r="C609" s="699" t="s">
        <v>1334</v>
      </c>
      <c r="D609" s="700"/>
      <c r="E609" s="254">
        <v>4.3057</v>
      </c>
      <c r="F609" s="255"/>
      <c r="G609" s="256"/>
      <c r="H609" s="257"/>
      <c r="I609" s="251"/>
      <c r="J609" s="258"/>
      <c r="K609" s="251"/>
      <c r="M609" s="252" t="s">
        <v>1334</v>
      </c>
      <c r="O609" s="241"/>
    </row>
    <row r="610" spans="1:80" ht="22.5">
      <c r="A610" s="242">
        <v>93</v>
      </c>
      <c r="B610" s="243" t="s">
        <v>689</v>
      </c>
      <c r="C610" s="244" t="s">
        <v>690</v>
      </c>
      <c r="D610" s="245" t="s">
        <v>122</v>
      </c>
      <c r="E610" s="246">
        <v>443.2059</v>
      </c>
      <c r="F610" s="246">
        <v>2041.79</v>
      </c>
      <c r="G610" s="247">
        <f>E610*F610</f>
        <v>904933.3745609999</v>
      </c>
      <c r="H610" s="248">
        <v>0.02</v>
      </c>
      <c r="I610" s="249">
        <f>E610*H610</f>
        <v>8.864118</v>
      </c>
      <c r="J610" s="248"/>
      <c r="K610" s="249">
        <f>E610*J610</f>
        <v>0</v>
      </c>
      <c r="O610" s="241">
        <v>2</v>
      </c>
      <c r="AA610" s="214">
        <v>3</v>
      </c>
      <c r="AB610" s="214">
        <v>7</v>
      </c>
      <c r="AC610" s="214">
        <v>28375704</v>
      </c>
      <c r="AZ610" s="214">
        <v>2</v>
      </c>
      <c r="BA610" s="214">
        <f>IF(AZ610=1,G610,0)</f>
        <v>0</v>
      </c>
      <c r="BB610" s="214">
        <f>IF(AZ610=2,G610,0)</f>
        <v>904933.3745609999</v>
      </c>
      <c r="BC610" s="214">
        <f>IF(AZ610=3,G610,0)</f>
        <v>0</v>
      </c>
      <c r="BD610" s="214">
        <f>IF(AZ610=4,G610,0)</f>
        <v>0</v>
      </c>
      <c r="BE610" s="214">
        <f>IF(AZ610=5,G610,0)</f>
        <v>0</v>
      </c>
      <c r="CA610" s="241">
        <v>3</v>
      </c>
      <c r="CB610" s="241">
        <v>7</v>
      </c>
    </row>
    <row r="611" spans="1:15" ht="12.75">
      <c r="A611" s="250"/>
      <c r="B611" s="253"/>
      <c r="C611" s="699" t="s">
        <v>1094</v>
      </c>
      <c r="D611" s="700"/>
      <c r="E611" s="254">
        <v>0</v>
      </c>
      <c r="F611" s="255"/>
      <c r="G611" s="256"/>
      <c r="H611" s="257"/>
      <c r="I611" s="251"/>
      <c r="J611" s="258"/>
      <c r="K611" s="251"/>
      <c r="M611" s="252" t="s">
        <v>1094</v>
      </c>
      <c r="O611" s="241"/>
    </row>
    <row r="612" spans="1:15" ht="12.75">
      <c r="A612" s="250"/>
      <c r="B612" s="253"/>
      <c r="C612" s="699" t="s">
        <v>1343</v>
      </c>
      <c r="D612" s="700"/>
      <c r="E612" s="254">
        <v>69.6758</v>
      </c>
      <c r="F612" s="255"/>
      <c r="G612" s="256"/>
      <c r="H612" s="257"/>
      <c r="I612" s="251"/>
      <c r="J612" s="258"/>
      <c r="K612" s="251"/>
      <c r="M612" s="252" t="s">
        <v>1343</v>
      </c>
      <c r="O612" s="241"/>
    </row>
    <row r="613" spans="1:15" ht="12.75">
      <c r="A613" s="250"/>
      <c r="B613" s="253"/>
      <c r="C613" s="699" t="s">
        <v>1344</v>
      </c>
      <c r="D613" s="700"/>
      <c r="E613" s="254">
        <v>346.7822</v>
      </c>
      <c r="F613" s="255"/>
      <c r="G613" s="256"/>
      <c r="H613" s="257"/>
      <c r="I613" s="251"/>
      <c r="J613" s="258"/>
      <c r="K613" s="251"/>
      <c r="M613" s="252" t="s">
        <v>1344</v>
      </c>
      <c r="O613" s="241"/>
    </row>
    <row r="614" spans="1:15" ht="12.75">
      <c r="A614" s="250"/>
      <c r="B614" s="253"/>
      <c r="C614" s="699" t="s">
        <v>1345</v>
      </c>
      <c r="D614" s="700"/>
      <c r="E614" s="254">
        <v>2.4415</v>
      </c>
      <c r="F614" s="255"/>
      <c r="G614" s="256"/>
      <c r="H614" s="257"/>
      <c r="I614" s="251"/>
      <c r="J614" s="258"/>
      <c r="K614" s="251"/>
      <c r="M614" s="252" t="s">
        <v>1345</v>
      </c>
      <c r="O614" s="241"/>
    </row>
    <row r="615" spans="1:15" ht="12.75">
      <c r="A615" s="250"/>
      <c r="B615" s="253"/>
      <c r="C615" s="699" t="s">
        <v>1346</v>
      </c>
      <c r="D615" s="700"/>
      <c r="E615" s="254">
        <v>1.8141</v>
      </c>
      <c r="F615" s="255"/>
      <c r="G615" s="256"/>
      <c r="H615" s="257"/>
      <c r="I615" s="251"/>
      <c r="J615" s="258"/>
      <c r="K615" s="251"/>
      <c r="M615" s="252" t="s">
        <v>1346</v>
      </c>
      <c r="O615" s="241"/>
    </row>
    <row r="616" spans="1:15" ht="12.75">
      <c r="A616" s="250"/>
      <c r="B616" s="253"/>
      <c r="C616" s="699" t="s">
        <v>1347</v>
      </c>
      <c r="D616" s="700"/>
      <c r="E616" s="254">
        <v>11.475</v>
      </c>
      <c r="F616" s="255"/>
      <c r="G616" s="256"/>
      <c r="H616" s="257"/>
      <c r="I616" s="251"/>
      <c r="J616" s="258"/>
      <c r="K616" s="251"/>
      <c r="M616" s="252" t="s">
        <v>1347</v>
      </c>
      <c r="O616" s="241"/>
    </row>
    <row r="617" spans="1:15" ht="12.75">
      <c r="A617" s="250"/>
      <c r="B617" s="253"/>
      <c r="C617" s="699" t="s">
        <v>1348</v>
      </c>
      <c r="D617" s="700"/>
      <c r="E617" s="254">
        <v>5.3351</v>
      </c>
      <c r="F617" s="255"/>
      <c r="G617" s="256"/>
      <c r="H617" s="257"/>
      <c r="I617" s="251"/>
      <c r="J617" s="258"/>
      <c r="K617" s="251"/>
      <c r="M617" s="252" t="s">
        <v>1348</v>
      </c>
      <c r="O617" s="241"/>
    </row>
    <row r="618" spans="1:15" ht="12.75">
      <c r="A618" s="250"/>
      <c r="B618" s="253"/>
      <c r="C618" s="699" t="s">
        <v>1349</v>
      </c>
      <c r="D618" s="700"/>
      <c r="E618" s="254">
        <v>0.2495</v>
      </c>
      <c r="F618" s="255"/>
      <c r="G618" s="256"/>
      <c r="H618" s="257"/>
      <c r="I618" s="251"/>
      <c r="J618" s="258"/>
      <c r="K618" s="251"/>
      <c r="M618" s="252" t="s">
        <v>1349</v>
      </c>
      <c r="O618" s="241"/>
    </row>
    <row r="619" spans="1:15" ht="12.75">
      <c r="A619" s="250"/>
      <c r="B619" s="253"/>
      <c r="C619" s="699" t="s">
        <v>1350</v>
      </c>
      <c r="D619" s="700"/>
      <c r="E619" s="254">
        <v>1.4485</v>
      </c>
      <c r="F619" s="255"/>
      <c r="G619" s="256"/>
      <c r="H619" s="257"/>
      <c r="I619" s="251"/>
      <c r="J619" s="258"/>
      <c r="K619" s="251"/>
      <c r="M619" s="252" t="s">
        <v>1350</v>
      </c>
      <c r="O619" s="241"/>
    </row>
    <row r="620" spans="1:15" ht="12.75">
      <c r="A620" s="250"/>
      <c r="B620" s="253"/>
      <c r="C620" s="699" t="s">
        <v>1351</v>
      </c>
      <c r="D620" s="700"/>
      <c r="E620" s="254">
        <v>3.7647</v>
      </c>
      <c r="F620" s="255"/>
      <c r="G620" s="256"/>
      <c r="H620" s="257"/>
      <c r="I620" s="251"/>
      <c r="J620" s="258"/>
      <c r="K620" s="251"/>
      <c r="M620" s="252" t="s">
        <v>1351</v>
      </c>
      <c r="O620" s="241"/>
    </row>
    <row r="621" spans="1:15" ht="12.75">
      <c r="A621" s="250"/>
      <c r="B621" s="253"/>
      <c r="C621" s="699" t="s">
        <v>1352</v>
      </c>
      <c r="D621" s="700"/>
      <c r="E621" s="254">
        <v>0.2196</v>
      </c>
      <c r="F621" s="255"/>
      <c r="G621" s="256"/>
      <c r="H621" s="257"/>
      <c r="I621" s="251"/>
      <c r="J621" s="258"/>
      <c r="K621" s="251"/>
      <c r="M621" s="252" t="s">
        <v>1352</v>
      </c>
      <c r="O621" s="241"/>
    </row>
    <row r="622" spans="1:80" ht="12.75">
      <c r="A622" s="242">
        <v>94</v>
      </c>
      <c r="B622" s="243" t="s">
        <v>700</v>
      </c>
      <c r="C622" s="244" t="s">
        <v>701</v>
      </c>
      <c r="D622" s="245" t="s">
        <v>173</v>
      </c>
      <c r="E622" s="246">
        <v>8.864118</v>
      </c>
      <c r="F622" s="246">
        <v>775</v>
      </c>
      <c r="G622" s="247">
        <f>E622*F622</f>
        <v>6869.691449999999</v>
      </c>
      <c r="H622" s="248">
        <v>0</v>
      </c>
      <c r="I622" s="249">
        <f>E622*H622</f>
        <v>0</v>
      </c>
      <c r="J622" s="248"/>
      <c r="K622" s="249">
        <f>E622*J622</f>
        <v>0</v>
      </c>
      <c r="O622" s="241">
        <v>2</v>
      </c>
      <c r="AA622" s="214">
        <v>7</v>
      </c>
      <c r="AB622" s="214">
        <v>1001</v>
      </c>
      <c r="AC622" s="214">
        <v>5</v>
      </c>
      <c r="AZ622" s="214">
        <v>2</v>
      </c>
      <c r="BA622" s="214">
        <f>IF(AZ622=1,G622,0)</f>
        <v>0</v>
      </c>
      <c r="BB622" s="214">
        <f>IF(AZ622=2,G622,0)</f>
        <v>6869.691449999999</v>
      </c>
      <c r="BC622" s="214">
        <f>IF(AZ622=3,G622,0)</f>
        <v>0</v>
      </c>
      <c r="BD622" s="214">
        <f>IF(AZ622=4,G622,0)</f>
        <v>0</v>
      </c>
      <c r="BE622" s="214">
        <f>IF(AZ622=5,G622,0)</f>
        <v>0</v>
      </c>
      <c r="CA622" s="241">
        <v>7</v>
      </c>
      <c r="CB622" s="241">
        <v>1001</v>
      </c>
    </row>
    <row r="623" spans="1:57" ht="12.75">
      <c r="A623" s="259"/>
      <c r="B623" s="260" t="s">
        <v>96</v>
      </c>
      <c r="C623" s="261" t="s">
        <v>679</v>
      </c>
      <c r="D623" s="262"/>
      <c r="E623" s="263"/>
      <c r="F623" s="264"/>
      <c r="G623" s="265">
        <f>SUM(G597:G622)</f>
        <v>1155452.656391</v>
      </c>
      <c r="H623" s="266"/>
      <c r="I623" s="267">
        <f>SUM(I597:I622)</f>
        <v>8.864118</v>
      </c>
      <c r="J623" s="266"/>
      <c r="K623" s="267">
        <f>SUM(K597:K622)</f>
        <v>0</v>
      </c>
      <c r="O623" s="241">
        <v>4</v>
      </c>
      <c r="BA623" s="268">
        <f>SUM(BA597:BA622)</f>
        <v>0</v>
      </c>
      <c r="BB623" s="268">
        <f>SUM(BB597:BB622)</f>
        <v>1155452.656391</v>
      </c>
      <c r="BC623" s="268">
        <f>SUM(BC597:BC622)</f>
        <v>0</v>
      </c>
      <c r="BD623" s="268">
        <f>SUM(BD597:BD622)</f>
        <v>0</v>
      </c>
      <c r="BE623" s="268">
        <f>SUM(BE597:BE622)</f>
        <v>0</v>
      </c>
    </row>
    <row r="624" spans="1:15" ht="12.75">
      <c r="A624" s="231" t="s">
        <v>92</v>
      </c>
      <c r="B624" s="232" t="s">
        <v>702</v>
      </c>
      <c r="C624" s="233" t="s">
        <v>703</v>
      </c>
      <c r="D624" s="234"/>
      <c r="E624" s="235"/>
      <c r="F624" s="235"/>
      <c r="G624" s="236"/>
      <c r="H624" s="237"/>
      <c r="I624" s="238"/>
      <c r="J624" s="239"/>
      <c r="K624" s="240"/>
      <c r="O624" s="241">
        <v>1</v>
      </c>
    </row>
    <row r="625" spans="1:80" ht="22.5">
      <c r="A625" s="242">
        <v>95</v>
      </c>
      <c r="B625" s="243" t="s">
        <v>705</v>
      </c>
      <c r="C625" s="244" t="s">
        <v>706</v>
      </c>
      <c r="D625" s="245" t="s">
        <v>147</v>
      </c>
      <c r="E625" s="246">
        <v>6</v>
      </c>
      <c r="F625" s="246">
        <v>3180</v>
      </c>
      <c r="G625" s="247">
        <f>E625*F625</f>
        <v>19080</v>
      </c>
      <c r="H625" s="248">
        <v>0.00342</v>
      </c>
      <c r="I625" s="249">
        <f>E625*H625</f>
        <v>0.02052</v>
      </c>
      <c r="J625" s="248">
        <v>0</v>
      </c>
      <c r="K625" s="249">
        <f>E625*J625</f>
        <v>0</v>
      </c>
      <c r="O625" s="241">
        <v>2</v>
      </c>
      <c r="AA625" s="214">
        <v>1</v>
      </c>
      <c r="AB625" s="214">
        <v>7</v>
      </c>
      <c r="AC625" s="214">
        <v>7</v>
      </c>
      <c r="AZ625" s="214">
        <v>2</v>
      </c>
      <c r="BA625" s="214">
        <f>IF(AZ625=1,G625,0)</f>
        <v>0</v>
      </c>
      <c r="BB625" s="214">
        <f>IF(AZ625=2,G625,0)</f>
        <v>19080</v>
      </c>
      <c r="BC625" s="214">
        <f>IF(AZ625=3,G625,0)</f>
        <v>0</v>
      </c>
      <c r="BD625" s="214">
        <f>IF(AZ625=4,G625,0)</f>
        <v>0</v>
      </c>
      <c r="BE625" s="214">
        <f>IF(AZ625=5,G625,0)</f>
        <v>0</v>
      </c>
      <c r="CA625" s="241">
        <v>1</v>
      </c>
      <c r="CB625" s="241">
        <v>7</v>
      </c>
    </row>
    <row r="626" spans="1:15" ht="12.75">
      <c r="A626" s="250"/>
      <c r="B626" s="253"/>
      <c r="C626" s="699" t="s">
        <v>1353</v>
      </c>
      <c r="D626" s="700"/>
      <c r="E626" s="254">
        <v>2</v>
      </c>
      <c r="F626" s="255"/>
      <c r="G626" s="256"/>
      <c r="H626" s="257"/>
      <c r="I626" s="251"/>
      <c r="J626" s="258"/>
      <c r="K626" s="251"/>
      <c r="M626" s="252" t="s">
        <v>1353</v>
      </c>
      <c r="O626" s="241"/>
    </row>
    <row r="627" spans="1:15" ht="12.75">
      <c r="A627" s="250"/>
      <c r="B627" s="253"/>
      <c r="C627" s="699" t="s">
        <v>1354</v>
      </c>
      <c r="D627" s="700"/>
      <c r="E627" s="254">
        <v>4</v>
      </c>
      <c r="F627" s="255"/>
      <c r="G627" s="256"/>
      <c r="H627" s="257"/>
      <c r="I627" s="251"/>
      <c r="J627" s="258"/>
      <c r="K627" s="251"/>
      <c r="M627" s="252" t="s">
        <v>1354</v>
      </c>
      <c r="O627" s="241"/>
    </row>
    <row r="628" spans="1:80" ht="22.5">
      <c r="A628" s="242">
        <v>96</v>
      </c>
      <c r="B628" s="243" t="s">
        <v>709</v>
      </c>
      <c r="C628" s="244" t="s">
        <v>710</v>
      </c>
      <c r="D628" s="245" t="s">
        <v>147</v>
      </c>
      <c r="E628" s="246">
        <v>42</v>
      </c>
      <c r="F628" s="246">
        <v>708</v>
      </c>
      <c r="G628" s="247">
        <f>E628*F628</f>
        <v>29736</v>
      </c>
      <c r="H628" s="248">
        <v>0.00027</v>
      </c>
      <c r="I628" s="249">
        <f>E628*H628</f>
        <v>0.01134</v>
      </c>
      <c r="J628" s="248">
        <v>0</v>
      </c>
      <c r="K628" s="249">
        <f>E628*J628</f>
        <v>0</v>
      </c>
      <c r="O628" s="241">
        <v>2</v>
      </c>
      <c r="AA628" s="214">
        <v>1</v>
      </c>
      <c r="AB628" s="214">
        <v>7</v>
      </c>
      <c r="AC628" s="214">
        <v>7</v>
      </c>
      <c r="AZ628" s="214">
        <v>2</v>
      </c>
      <c r="BA628" s="214">
        <f>IF(AZ628=1,G628,0)</f>
        <v>0</v>
      </c>
      <c r="BB628" s="214">
        <f>IF(AZ628=2,G628,0)</f>
        <v>29736</v>
      </c>
      <c r="BC628" s="214">
        <f>IF(AZ628=3,G628,0)</f>
        <v>0</v>
      </c>
      <c r="BD628" s="214">
        <f>IF(AZ628=4,G628,0)</f>
        <v>0</v>
      </c>
      <c r="BE628" s="214">
        <f>IF(AZ628=5,G628,0)</f>
        <v>0</v>
      </c>
      <c r="CA628" s="241">
        <v>1</v>
      </c>
      <c r="CB628" s="241">
        <v>7</v>
      </c>
    </row>
    <row r="629" spans="1:15" ht="12.75">
      <c r="A629" s="250"/>
      <c r="B629" s="253"/>
      <c r="C629" s="699" t="s">
        <v>1355</v>
      </c>
      <c r="D629" s="700"/>
      <c r="E629" s="254">
        <v>6</v>
      </c>
      <c r="F629" s="255"/>
      <c r="G629" s="256"/>
      <c r="H629" s="257"/>
      <c r="I629" s="251"/>
      <c r="J629" s="258"/>
      <c r="K629" s="251"/>
      <c r="M629" s="252" t="s">
        <v>1355</v>
      </c>
      <c r="O629" s="241"/>
    </row>
    <row r="630" spans="1:15" ht="12.75">
      <c r="A630" s="250"/>
      <c r="B630" s="253"/>
      <c r="C630" s="699" t="s">
        <v>1356</v>
      </c>
      <c r="D630" s="700"/>
      <c r="E630" s="254">
        <v>36</v>
      </c>
      <c r="F630" s="255"/>
      <c r="G630" s="256"/>
      <c r="H630" s="257"/>
      <c r="I630" s="251"/>
      <c r="J630" s="258"/>
      <c r="K630" s="251"/>
      <c r="M630" s="252" t="s">
        <v>1356</v>
      </c>
      <c r="O630" s="241"/>
    </row>
    <row r="631" spans="1:80" ht="12.75">
      <c r="A631" s="242">
        <v>97</v>
      </c>
      <c r="B631" s="243" t="s">
        <v>712</v>
      </c>
      <c r="C631" s="244" t="s">
        <v>713</v>
      </c>
      <c r="D631" s="245" t="s">
        <v>173</v>
      </c>
      <c r="E631" s="246">
        <v>0.03186</v>
      </c>
      <c r="F631" s="246">
        <v>510</v>
      </c>
      <c r="G631" s="247">
        <f>E631*F631</f>
        <v>16.2486</v>
      </c>
      <c r="H631" s="248">
        <v>0</v>
      </c>
      <c r="I631" s="249">
        <f>E631*H631</f>
        <v>0</v>
      </c>
      <c r="J631" s="248"/>
      <c r="K631" s="249">
        <f>E631*J631</f>
        <v>0</v>
      </c>
      <c r="O631" s="241">
        <v>2</v>
      </c>
      <c r="AA631" s="214">
        <v>7</v>
      </c>
      <c r="AB631" s="214">
        <v>1001</v>
      </c>
      <c r="AC631" s="214">
        <v>5</v>
      </c>
      <c r="AZ631" s="214">
        <v>2</v>
      </c>
      <c r="BA631" s="214">
        <f>IF(AZ631=1,G631,0)</f>
        <v>0</v>
      </c>
      <c r="BB631" s="214">
        <f>IF(AZ631=2,G631,0)</f>
        <v>16.2486</v>
      </c>
      <c r="BC631" s="214">
        <f>IF(AZ631=3,G631,0)</f>
        <v>0</v>
      </c>
      <c r="BD631" s="214">
        <f>IF(AZ631=4,G631,0)</f>
        <v>0</v>
      </c>
      <c r="BE631" s="214">
        <f>IF(AZ631=5,G631,0)</f>
        <v>0</v>
      </c>
      <c r="CA631" s="241">
        <v>7</v>
      </c>
      <c r="CB631" s="241">
        <v>1001</v>
      </c>
    </row>
    <row r="632" spans="1:57" ht="12.75">
      <c r="A632" s="259"/>
      <c r="B632" s="260" t="s">
        <v>96</v>
      </c>
      <c r="C632" s="261" t="s">
        <v>704</v>
      </c>
      <c r="D632" s="262"/>
      <c r="E632" s="263"/>
      <c r="F632" s="264"/>
      <c r="G632" s="265">
        <f>SUM(G624:G631)</f>
        <v>48832.2486</v>
      </c>
      <c r="H632" s="266"/>
      <c r="I632" s="267">
        <f>SUM(I624:I631)</f>
        <v>0.03186</v>
      </c>
      <c r="J632" s="266"/>
      <c r="K632" s="267">
        <f>SUM(K624:K631)</f>
        <v>0</v>
      </c>
      <c r="O632" s="241">
        <v>4</v>
      </c>
      <c r="BA632" s="268">
        <f>SUM(BA624:BA631)</f>
        <v>0</v>
      </c>
      <c r="BB632" s="268">
        <f>SUM(BB624:BB631)</f>
        <v>48832.2486</v>
      </c>
      <c r="BC632" s="268">
        <f>SUM(BC624:BC631)</f>
        <v>0</v>
      </c>
      <c r="BD632" s="268">
        <f>SUM(BD624:BD631)</f>
        <v>0</v>
      </c>
      <c r="BE632" s="268">
        <f>SUM(BE624:BE631)</f>
        <v>0</v>
      </c>
    </row>
    <row r="633" spans="1:15" ht="12.75">
      <c r="A633" s="231" t="s">
        <v>92</v>
      </c>
      <c r="B633" s="232" t="s">
        <v>1357</v>
      </c>
      <c r="C633" s="233" t="s">
        <v>1358</v>
      </c>
      <c r="D633" s="234"/>
      <c r="E633" s="235"/>
      <c r="F633" s="235"/>
      <c r="G633" s="236"/>
      <c r="H633" s="237"/>
      <c r="I633" s="238"/>
      <c r="J633" s="239"/>
      <c r="K633" s="240"/>
      <c r="O633" s="241">
        <v>1</v>
      </c>
    </row>
    <row r="634" spans="1:80" ht="12.75">
      <c r="A634" s="242">
        <v>98</v>
      </c>
      <c r="B634" s="243" t="s">
        <v>1360</v>
      </c>
      <c r="C634" s="244" t="s">
        <v>1361</v>
      </c>
      <c r="D634" s="245" t="s">
        <v>147</v>
      </c>
      <c r="E634" s="246">
        <v>8</v>
      </c>
      <c r="F634" s="246">
        <v>5000</v>
      </c>
      <c r="G634" s="247">
        <f>E634*F634</f>
        <v>40000</v>
      </c>
      <c r="H634" s="248">
        <v>0.00043</v>
      </c>
      <c r="I634" s="249">
        <f>E634*H634</f>
        <v>0.00344</v>
      </c>
      <c r="J634" s="248"/>
      <c r="K634" s="249">
        <f>E634*J634</f>
        <v>0</v>
      </c>
      <c r="O634" s="241">
        <v>2</v>
      </c>
      <c r="AA634" s="214">
        <v>12</v>
      </c>
      <c r="AB634" s="214">
        <v>0</v>
      </c>
      <c r="AC634" s="214">
        <v>197</v>
      </c>
      <c r="AZ634" s="214">
        <v>2</v>
      </c>
      <c r="BA634" s="214">
        <f>IF(AZ634=1,G634,0)</f>
        <v>0</v>
      </c>
      <c r="BB634" s="214">
        <f>IF(AZ634=2,G634,0)</f>
        <v>40000</v>
      </c>
      <c r="BC634" s="214">
        <f>IF(AZ634=3,G634,0)</f>
        <v>0</v>
      </c>
      <c r="BD634" s="214">
        <f>IF(AZ634=4,G634,0)</f>
        <v>0</v>
      </c>
      <c r="BE634" s="214">
        <f>IF(AZ634=5,G634,0)</f>
        <v>0</v>
      </c>
      <c r="CA634" s="241">
        <v>12</v>
      </c>
      <c r="CB634" s="241">
        <v>0</v>
      </c>
    </row>
    <row r="635" spans="1:57" ht="12.75">
      <c r="A635" s="259"/>
      <c r="B635" s="260" t="s">
        <v>96</v>
      </c>
      <c r="C635" s="261" t="s">
        <v>1359</v>
      </c>
      <c r="D635" s="262"/>
      <c r="E635" s="263"/>
      <c r="F635" s="264"/>
      <c r="G635" s="265">
        <f>SUM(G633:G634)</f>
        <v>40000</v>
      </c>
      <c r="H635" s="266"/>
      <c r="I635" s="267">
        <f>SUM(I633:I634)</f>
        <v>0.00344</v>
      </c>
      <c r="J635" s="266"/>
      <c r="K635" s="267">
        <f>SUM(K633:K634)</f>
        <v>0</v>
      </c>
      <c r="O635" s="241">
        <v>4</v>
      </c>
      <c r="BA635" s="268">
        <f>SUM(BA633:BA634)</f>
        <v>0</v>
      </c>
      <c r="BB635" s="268">
        <f>SUM(BB633:BB634)</f>
        <v>40000</v>
      </c>
      <c r="BC635" s="268">
        <f>SUM(BC633:BC634)</f>
        <v>0</v>
      </c>
      <c r="BD635" s="268">
        <f>SUM(BD633:BD634)</f>
        <v>0</v>
      </c>
      <c r="BE635" s="268">
        <f>SUM(BE633:BE634)</f>
        <v>0</v>
      </c>
    </row>
    <row r="636" spans="1:15" ht="12.75">
      <c r="A636" s="231" t="s">
        <v>92</v>
      </c>
      <c r="B636" s="232" t="s">
        <v>1362</v>
      </c>
      <c r="C636" s="233" t="s">
        <v>1363</v>
      </c>
      <c r="D636" s="234"/>
      <c r="E636" s="235"/>
      <c r="F636" s="235"/>
      <c r="G636" s="236"/>
      <c r="H636" s="237"/>
      <c r="I636" s="238"/>
      <c r="J636" s="239"/>
      <c r="K636" s="240"/>
      <c r="O636" s="241">
        <v>1</v>
      </c>
    </row>
    <row r="637" spans="1:80" ht="22.5">
      <c r="A637" s="242">
        <v>99</v>
      </c>
      <c r="B637" s="243" t="s">
        <v>1365</v>
      </c>
      <c r="C637" s="244" t="s">
        <v>1366</v>
      </c>
      <c r="D637" s="245" t="s">
        <v>147</v>
      </c>
      <c r="E637" s="246">
        <v>8</v>
      </c>
      <c r="F637" s="246">
        <v>1500</v>
      </c>
      <c r="G637" s="247">
        <f>E637*F637</f>
        <v>12000</v>
      </c>
      <c r="H637" s="248">
        <v>0.00027</v>
      </c>
      <c r="I637" s="249">
        <f>E637*H637</f>
        <v>0.00216</v>
      </c>
      <c r="J637" s="248"/>
      <c r="K637" s="249">
        <f>E637*J637</f>
        <v>0</v>
      </c>
      <c r="O637" s="241">
        <v>2</v>
      </c>
      <c r="AA637" s="214">
        <v>12</v>
      </c>
      <c r="AB637" s="214">
        <v>0</v>
      </c>
      <c r="AC637" s="214">
        <v>180</v>
      </c>
      <c r="AZ637" s="214">
        <v>2</v>
      </c>
      <c r="BA637" s="214">
        <f>IF(AZ637=1,G637,0)</f>
        <v>0</v>
      </c>
      <c r="BB637" s="214">
        <f>IF(AZ637=2,G637,0)</f>
        <v>12000</v>
      </c>
      <c r="BC637" s="214">
        <f>IF(AZ637=3,G637,0)</f>
        <v>0</v>
      </c>
      <c r="BD637" s="214">
        <f>IF(AZ637=4,G637,0)</f>
        <v>0</v>
      </c>
      <c r="BE637" s="214">
        <f>IF(AZ637=5,G637,0)</f>
        <v>0</v>
      </c>
      <c r="CA637" s="241">
        <v>12</v>
      </c>
      <c r="CB637" s="241">
        <v>0</v>
      </c>
    </row>
    <row r="638" spans="1:15" ht="12.75">
      <c r="A638" s="250"/>
      <c r="B638" s="253"/>
      <c r="C638" s="699" t="s">
        <v>1367</v>
      </c>
      <c r="D638" s="700"/>
      <c r="E638" s="254">
        <v>8</v>
      </c>
      <c r="F638" s="255"/>
      <c r="G638" s="256"/>
      <c r="H638" s="257"/>
      <c r="I638" s="251"/>
      <c r="J638" s="258"/>
      <c r="K638" s="251"/>
      <c r="M638" s="252" t="s">
        <v>1367</v>
      </c>
      <c r="O638" s="241"/>
    </row>
    <row r="639" spans="1:57" ht="12.75">
      <c r="A639" s="259"/>
      <c r="B639" s="260" t="s">
        <v>96</v>
      </c>
      <c r="C639" s="261" t="s">
        <v>1364</v>
      </c>
      <c r="D639" s="262"/>
      <c r="E639" s="263"/>
      <c r="F639" s="264"/>
      <c r="G639" s="265">
        <f>SUM(G636:G638)</f>
        <v>12000</v>
      </c>
      <c r="H639" s="266"/>
      <c r="I639" s="267">
        <f>SUM(I636:I638)</f>
        <v>0.00216</v>
      </c>
      <c r="J639" s="266"/>
      <c r="K639" s="267">
        <f>SUM(K636:K638)</f>
        <v>0</v>
      </c>
      <c r="O639" s="241">
        <v>4</v>
      </c>
      <c r="BA639" s="268">
        <f>SUM(BA636:BA638)</f>
        <v>0</v>
      </c>
      <c r="BB639" s="268">
        <f>SUM(BB636:BB638)</f>
        <v>12000</v>
      </c>
      <c r="BC639" s="268">
        <f>SUM(BC636:BC638)</f>
        <v>0</v>
      </c>
      <c r="BD639" s="268">
        <f>SUM(BD636:BD638)</f>
        <v>0</v>
      </c>
      <c r="BE639" s="268">
        <f>SUM(BE636:BE638)</f>
        <v>0</v>
      </c>
    </row>
    <row r="640" spans="1:15" ht="12.75">
      <c r="A640" s="231" t="s">
        <v>92</v>
      </c>
      <c r="B640" s="232" t="s">
        <v>714</v>
      </c>
      <c r="C640" s="233" t="s">
        <v>715</v>
      </c>
      <c r="D640" s="234"/>
      <c r="E640" s="235"/>
      <c r="F640" s="235"/>
      <c r="G640" s="236"/>
      <c r="H640" s="237"/>
      <c r="I640" s="238"/>
      <c r="J640" s="239"/>
      <c r="K640" s="240"/>
      <c r="O640" s="241">
        <v>1</v>
      </c>
    </row>
    <row r="641" spans="1:80" ht="22.5">
      <c r="A641" s="242">
        <v>100</v>
      </c>
      <c r="B641" s="243" t="s">
        <v>717</v>
      </c>
      <c r="C641" s="244" t="s">
        <v>718</v>
      </c>
      <c r="D641" s="245" t="s">
        <v>106</v>
      </c>
      <c r="E641" s="246">
        <v>152.3938</v>
      </c>
      <c r="F641" s="246">
        <v>327</v>
      </c>
      <c r="G641" s="247">
        <f>E641*F641</f>
        <v>49832.7726</v>
      </c>
      <c r="H641" s="248">
        <v>0.01179</v>
      </c>
      <c r="I641" s="249">
        <f>E641*H641</f>
        <v>1.796722902</v>
      </c>
      <c r="J641" s="248">
        <v>0</v>
      </c>
      <c r="K641" s="249">
        <f>E641*J641</f>
        <v>0</v>
      </c>
      <c r="O641" s="241">
        <v>2</v>
      </c>
      <c r="AA641" s="214">
        <v>1</v>
      </c>
      <c r="AB641" s="214">
        <v>0</v>
      </c>
      <c r="AC641" s="214">
        <v>0</v>
      </c>
      <c r="AZ641" s="214">
        <v>2</v>
      </c>
      <c r="BA641" s="214">
        <f>IF(AZ641=1,G641,0)</f>
        <v>0</v>
      </c>
      <c r="BB641" s="214">
        <f>IF(AZ641=2,G641,0)</f>
        <v>49832.7726</v>
      </c>
      <c r="BC641" s="214">
        <f>IF(AZ641=3,G641,0)</f>
        <v>0</v>
      </c>
      <c r="BD641" s="214">
        <f>IF(AZ641=4,G641,0)</f>
        <v>0</v>
      </c>
      <c r="BE641" s="214">
        <f>IF(AZ641=5,G641,0)</f>
        <v>0</v>
      </c>
      <c r="CA641" s="241">
        <v>1</v>
      </c>
      <c r="CB641" s="241">
        <v>0</v>
      </c>
    </row>
    <row r="642" spans="1:15" ht="12.75">
      <c r="A642" s="250"/>
      <c r="B642" s="253"/>
      <c r="C642" s="699" t="s">
        <v>1094</v>
      </c>
      <c r="D642" s="700"/>
      <c r="E642" s="254">
        <v>0</v>
      </c>
      <c r="F642" s="255"/>
      <c r="G642" s="256"/>
      <c r="H642" s="257"/>
      <c r="I642" s="251"/>
      <c r="J642" s="258"/>
      <c r="K642" s="251"/>
      <c r="M642" s="252" t="s">
        <v>1094</v>
      </c>
      <c r="O642" s="241"/>
    </row>
    <row r="643" spans="1:15" ht="12.75">
      <c r="A643" s="250"/>
      <c r="B643" s="253"/>
      <c r="C643" s="699" t="s">
        <v>1332</v>
      </c>
      <c r="D643" s="700"/>
      <c r="E643" s="254">
        <v>28.4011</v>
      </c>
      <c r="F643" s="255"/>
      <c r="G643" s="256"/>
      <c r="H643" s="257"/>
      <c r="I643" s="251"/>
      <c r="J643" s="258"/>
      <c r="K643" s="251"/>
      <c r="M643" s="252" t="s">
        <v>1332</v>
      </c>
      <c r="O643" s="241"/>
    </row>
    <row r="644" spans="1:15" ht="12.75">
      <c r="A644" s="250"/>
      <c r="B644" s="253"/>
      <c r="C644" s="699" t="s">
        <v>1333</v>
      </c>
      <c r="D644" s="700"/>
      <c r="E644" s="254">
        <v>73.8174</v>
      </c>
      <c r="F644" s="255"/>
      <c r="G644" s="256"/>
      <c r="H644" s="257"/>
      <c r="I644" s="251"/>
      <c r="J644" s="258"/>
      <c r="K644" s="251"/>
      <c r="M644" s="252" t="s">
        <v>1333</v>
      </c>
      <c r="O644" s="241"/>
    </row>
    <row r="645" spans="1:15" ht="12.75">
      <c r="A645" s="250"/>
      <c r="B645" s="253"/>
      <c r="C645" s="699" t="s">
        <v>1334</v>
      </c>
      <c r="D645" s="700"/>
      <c r="E645" s="254">
        <v>4.3057</v>
      </c>
      <c r="F645" s="255"/>
      <c r="G645" s="256"/>
      <c r="H645" s="257"/>
      <c r="I645" s="251"/>
      <c r="J645" s="258"/>
      <c r="K645" s="251"/>
      <c r="M645" s="252" t="s">
        <v>1334</v>
      </c>
      <c r="O645" s="241"/>
    </row>
    <row r="646" spans="1:15" ht="12.75">
      <c r="A646" s="250"/>
      <c r="B646" s="253"/>
      <c r="C646" s="699" t="s">
        <v>1368</v>
      </c>
      <c r="D646" s="700"/>
      <c r="E646" s="254">
        <v>43.422</v>
      </c>
      <c r="F646" s="255"/>
      <c r="G646" s="256"/>
      <c r="H646" s="257"/>
      <c r="I646" s="251"/>
      <c r="J646" s="258"/>
      <c r="K646" s="251"/>
      <c r="M646" s="252" t="s">
        <v>1368</v>
      </c>
      <c r="O646" s="241"/>
    </row>
    <row r="647" spans="1:15" ht="12.75">
      <c r="A647" s="250"/>
      <c r="B647" s="253"/>
      <c r="C647" s="699" t="s">
        <v>1369</v>
      </c>
      <c r="D647" s="700"/>
      <c r="E647" s="254">
        <v>2.4475</v>
      </c>
      <c r="F647" s="255"/>
      <c r="G647" s="256"/>
      <c r="H647" s="257"/>
      <c r="I647" s="251"/>
      <c r="J647" s="258"/>
      <c r="K647" s="251"/>
      <c r="M647" s="252" t="s">
        <v>1369</v>
      </c>
      <c r="O647" s="241"/>
    </row>
    <row r="648" spans="1:80" ht="22.5">
      <c r="A648" s="242">
        <v>101</v>
      </c>
      <c r="B648" s="243" t="s">
        <v>1370</v>
      </c>
      <c r="C648" s="244" t="s">
        <v>1371</v>
      </c>
      <c r="D648" s="245" t="s">
        <v>166</v>
      </c>
      <c r="E648" s="246">
        <v>4.895</v>
      </c>
      <c r="F648" s="246">
        <v>425</v>
      </c>
      <c r="G648" s="247">
        <f>E648*F648</f>
        <v>2080.375</v>
      </c>
      <c r="H648" s="248">
        <v>0.01179</v>
      </c>
      <c r="I648" s="249">
        <f>E648*H648</f>
        <v>0.057712049999999994</v>
      </c>
      <c r="J648" s="248">
        <v>0</v>
      </c>
      <c r="K648" s="249">
        <f>E648*J648</f>
        <v>0</v>
      </c>
      <c r="O648" s="241">
        <v>2</v>
      </c>
      <c r="AA648" s="214">
        <v>1</v>
      </c>
      <c r="AB648" s="214">
        <v>0</v>
      </c>
      <c r="AC648" s="214">
        <v>0</v>
      </c>
      <c r="AZ648" s="214">
        <v>2</v>
      </c>
      <c r="BA648" s="214">
        <f>IF(AZ648=1,G648,0)</f>
        <v>0</v>
      </c>
      <c r="BB648" s="214">
        <f>IF(AZ648=2,G648,0)</f>
        <v>2080.375</v>
      </c>
      <c r="BC648" s="214">
        <f>IF(AZ648=3,G648,0)</f>
        <v>0</v>
      </c>
      <c r="BD648" s="214">
        <f>IF(AZ648=4,G648,0)</f>
        <v>0</v>
      </c>
      <c r="BE648" s="214">
        <f>IF(AZ648=5,G648,0)</f>
        <v>0</v>
      </c>
      <c r="CA648" s="241">
        <v>1</v>
      </c>
      <c r="CB648" s="241">
        <v>0</v>
      </c>
    </row>
    <row r="649" spans="1:15" ht="12.75">
      <c r="A649" s="250"/>
      <c r="B649" s="253"/>
      <c r="C649" s="699" t="s">
        <v>1094</v>
      </c>
      <c r="D649" s="700"/>
      <c r="E649" s="254">
        <v>0</v>
      </c>
      <c r="F649" s="255"/>
      <c r="G649" s="256"/>
      <c r="H649" s="257"/>
      <c r="I649" s="251"/>
      <c r="J649" s="258"/>
      <c r="K649" s="251"/>
      <c r="M649" s="252" t="s">
        <v>1094</v>
      </c>
      <c r="O649" s="241"/>
    </row>
    <row r="650" spans="1:15" ht="12.75">
      <c r="A650" s="250"/>
      <c r="B650" s="253"/>
      <c r="C650" s="699" t="s">
        <v>1372</v>
      </c>
      <c r="D650" s="700"/>
      <c r="E650" s="254">
        <v>4.895</v>
      </c>
      <c r="F650" s="255"/>
      <c r="G650" s="256"/>
      <c r="H650" s="257"/>
      <c r="I650" s="251"/>
      <c r="J650" s="258"/>
      <c r="K650" s="251"/>
      <c r="M650" s="252" t="s">
        <v>1372</v>
      </c>
      <c r="O650" s="241"/>
    </row>
    <row r="651" spans="1:80" ht="12.75">
      <c r="A651" s="242">
        <v>102</v>
      </c>
      <c r="B651" s="243" t="s">
        <v>720</v>
      </c>
      <c r="C651" s="244" t="s">
        <v>721</v>
      </c>
      <c r="D651" s="245" t="s">
        <v>173</v>
      </c>
      <c r="E651" s="246">
        <v>1.854434952</v>
      </c>
      <c r="F651" s="246">
        <v>1233</v>
      </c>
      <c r="G651" s="247">
        <f>E651*F651</f>
        <v>2286.5182958160003</v>
      </c>
      <c r="H651" s="248">
        <v>0</v>
      </c>
      <c r="I651" s="249">
        <f>E651*H651</f>
        <v>0</v>
      </c>
      <c r="J651" s="248"/>
      <c r="K651" s="249">
        <f>E651*J651</f>
        <v>0</v>
      </c>
      <c r="O651" s="241">
        <v>2</v>
      </c>
      <c r="AA651" s="214">
        <v>7</v>
      </c>
      <c r="AB651" s="214">
        <v>1001</v>
      </c>
      <c r="AC651" s="214">
        <v>5</v>
      </c>
      <c r="AZ651" s="214">
        <v>2</v>
      </c>
      <c r="BA651" s="214">
        <f>IF(AZ651=1,G651,0)</f>
        <v>0</v>
      </c>
      <c r="BB651" s="214">
        <f>IF(AZ651=2,G651,0)</f>
        <v>2286.5182958160003</v>
      </c>
      <c r="BC651" s="214">
        <f>IF(AZ651=3,G651,0)</f>
        <v>0</v>
      </c>
      <c r="BD651" s="214">
        <f>IF(AZ651=4,G651,0)</f>
        <v>0</v>
      </c>
      <c r="BE651" s="214">
        <f>IF(AZ651=5,G651,0)</f>
        <v>0</v>
      </c>
      <c r="CA651" s="241">
        <v>7</v>
      </c>
      <c r="CB651" s="241">
        <v>1001</v>
      </c>
    </row>
    <row r="652" spans="1:57" ht="12.75">
      <c r="A652" s="259"/>
      <c r="B652" s="260" t="s">
        <v>96</v>
      </c>
      <c r="C652" s="261" t="s">
        <v>716</v>
      </c>
      <c r="D652" s="262"/>
      <c r="E652" s="263"/>
      <c r="F652" s="264"/>
      <c r="G652" s="265">
        <f>SUM(G640:G651)</f>
        <v>54199.665895816</v>
      </c>
      <c r="H652" s="266"/>
      <c r="I652" s="267">
        <f>SUM(I640:I651)</f>
        <v>1.8544349519999999</v>
      </c>
      <c r="J652" s="266"/>
      <c r="K652" s="267">
        <f>SUM(K640:K651)</f>
        <v>0</v>
      </c>
      <c r="O652" s="241">
        <v>4</v>
      </c>
      <c r="BA652" s="268">
        <f>SUM(BA640:BA651)</f>
        <v>0</v>
      </c>
      <c r="BB652" s="268">
        <f>SUM(BB640:BB651)</f>
        <v>54199.665895816</v>
      </c>
      <c r="BC652" s="268">
        <f>SUM(BC640:BC651)</f>
        <v>0</v>
      </c>
      <c r="BD652" s="268">
        <f>SUM(BD640:BD651)</f>
        <v>0</v>
      </c>
      <c r="BE652" s="268">
        <f>SUM(BE640:BE651)</f>
        <v>0</v>
      </c>
    </row>
    <row r="653" spans="1:15" ht="12.75">
      <c r="A653" s="231" t="s">
        <v>92</v>
      </c>
      <c r="B653" s="232" t="s">
        <v>1373</v>
      </c>
      <c r="C653" s="233" t="s">
        <v>1374</v>
      </c>
      <c r="D653" s="234"/>
      <c r="E653" s="235"/>
      <c r="F653" s="235"/>
      <c r="G653" s="236"/>
      <c r="H653" s="237"/>
      <c r="I653" s="238"/>
      <c r="J653" s="239"/>
      <c r="K653" s="240"/>
      <c r="O653" s="241">
        <v>1</v>
      </c>
    </row>
    <row r="654" spans="1:80" ht="12.75">
      <c r="A654" s="242">
        <v>103</v>
      </c>
      <c r="B654" s="243" t="s">
        <v>1376</v>
      </c>
      <c r="C654" s="244" t="s">
        <v>1377</v>
      </c>
      <c r="D654" s="245" t="s">
        <v>106</v>
      </c>
      <c r="E654" s="246">
        <v>1063</v>
      </c>
      <c r="F654" s="246">
        <v>150</v>
      </c>
      <c r="G654" s="247">
        <f>E654*F654</f>
        <v>159450</v>
      </c>
      <c r="H654" s="248">
        <v>0.00073</v>
      </c>
      <c r="I654" s="249">
        <f>E654*H654</f>
        <v>0.77599</v>
      </c>
      <c r="J654" s="248">
        <v>0</v>
      </c>
      <c r="K654" s="249">
        <f>E654*J654</f>
        <v>0</v>
      </c>
      <c r="O654" s="241">
        <v>2</v>
      </c>
      <c r="AA654" s="214">
        <v>1</v>
      </c>
      <c r="AB654" s="214">
        <v>7</v>
      </c>
      <c r="AC654" s="214">
        <v>7</v>
      </c>
      <c r="AZ654" s="214">
        <v>2</v>
      </c>
      <c r="BA654" s="214">
        <f>IF(AZ654=1,G654,0)</f>
        <v>0</v>
      </c>
      <c r="BB654" s="214">
        <f>IF(AZ654=2,G654,0)</f>
        <v>159450</v>
      </c>
      <c r="BC654" s="214">
        <f>IF(AZ654=3,G654,0)</f>
        <v>0</v>
      </c>
      <c r="BD654" s="214">
        <f>IF(AZ654=4,G654,0)</f>
        <v>0</v>
      </c>
      <c r="BE654" s="214">
        <f>IF(AZ654=5,G654,0)</f>
        <v>0</v>
      </c>
      <c r="CA654" s="241">
        <v>1</v>
      </c>
      <c r="CB654" s="241">
        <v>7</v>
      </c>
    </row>
    <row r="655" spans="1:80" ht="12.75">
      <c r="A655" s="242">
        <v>104</v>
      </c>
      <c r="B655" s="243" t="s">
        <v>1378</v>
      </c>
      <c r="C655" s="244" t="s">
        <v>1379</v>
      </c>
      <c r="D655" s="245" t="s">
        <v>106</v>
      </c>
      <c r="E655" s="246">
        <v>1084.26</v>
      </c>
      <c r="F655" s="246">
        <v>214.98</v>
      </c>
      <c r="G655" s="247">
        <f>E655*F655</f>
        <v>233094.2148</v>
      </c>
      <c r="H655" s="248">
        <v>0.0099</v>
      </c>
      <c r="I655" s="249">
        <f>E655*H655</f>
        <v>10.734174000000001</v>
      </c>
      <c r="J655" s="248"/>
      <c r="K655" s="249">
        <f>E655*J655</f>
        <v>0</v>
      </c>
      <c r="O655" s="241">
        <v>2</v>
      </c>
      <c r="AA655" s="214">
        <v>3</v>
      </c>
      <c r="AB655" s="214">
        <v>7</v>
      </c>
      <c r="AC655" s="214">
        <v>60725038</v>
      </c>
      <c r="AZ655" s="214">
        <v>2</v>
      </c>
      <c r="BA655" s="214">
        <f>IF(AZ655=1,G655,0)</f>
        <v>0</v>
      </c>
      <c r="BB655" s="214">
        <f>IF(AZ655=2,G655,0)</f>
        <v>233094.2148</v>
      </c>
      <c r="BC655" s="214">
        <f>IF(AZ655=3,G655,0)</f>
        <v>0</v>
      </c>
      <c r="BD655" s="214">
        <f>IF(AZ655=4,G655,0)</f>
        <v>0</v>
      </c>
      <c r="BE655" s="214">
        <f>IF(AZ655=5,G655,0)</f>
        <v>0</v>
      </c>
      <c r="CA655" s="241">
        <v>3</v>
      </c>
      <c r="CB655" s="241">
        <v>7</v>
      </c>
    </row>
    <row r="656" spans="1:15" ht="12.75">
      <c r="A656" s="250"/>
      <c r="B656" s="253"/>
      <c r="C656" s="699" t="s">
        <v>1380</v>
      </c>
      <c r="D656" s="700"/>
      <c r="E656" s="254">
        <v>1084.26</v>
      </c>
      <c r="F656" s="255"/>
      <c r="G656" s="256"/>
      <c r="H656" s="257"/>
      <c r="I656" s="251"/>
      <c r="J656" s="258"/>
      <c r="K656" s="251"/>
      <c r="M656" s="252" t="s">
        <v>1380</v>
      </c>
      <c r="O656" s="241"/>
    </row>
    <row r="657" spans="1:80" ht="12.75">
      <c r="A657" s="242">
        <v>105</v>
      </c>
      <c r="B657" s="243" t="s">
        <v>1381</v>
      </c>
      <c r="C657" s="244" t="s">
        <v>1382</v>
      </c>
      <c r="D657" s="245" t="s">
        <v>173</v>
      </c>
      <c r="E657" s="246">
        <v>11.510164</v>
      </c>
      <c r="F657" s="246">
        <v>969</v>
      </c>
      <c r="G657" s="247">
        <f>E657*F657</f>
        <v>11153.348915999999</v>
      </c>
      <c r="H657" s="248">
        <v>0</v>
      </c>
      <c r="I657" s="249">
        <f>E657*H657</f>
        <v>0</v>
      </c>
      <c r="J657" s="248"/>
      <c r="K657" s="249">
        <f>E657*J657</f>
        <v>0</v>
      </c>
      <c r="O657" s="241">
        <v>2</v>
      </c>
      <c r="AA657" s="214">
        <v>7</v>
      </c>
      <c r="AB657" s="214">
        <v>1001</v>
      </c>
      <c r="AC657" s="214">
        <v>5</v>
      </c>
      <c r="AZ657" s="214">
        <v>2</v>
      </c>
      <c r="BA657" s="214">
        <f>IF(AZ657=1,G657,0)</f>
        <v>0</v>
      </c>
      <c r="BB657" s="214">
        <f>IF(AZ657=2,G657,0)</f>
        <v>11153.348915999999</v>
      </c>
      <c r="BC657" s="214">
        <f>IF(AZ657=3,G657,0)</f>
        <v>0</v>
      </c>
      <c r="BD657" s="214">
        <f>IF(AZ657=4,G657,0)</f>
        <v>0</v>
      </c>
      <c r="BE657" s="214">
        <f>IF(AZ657=5,G657,0)</f>
        <v>0</v>
      </c>
      <c r="CA657" s="241">
        <v>7</v>
      </c>
      <c r="CB657" s="241">
        <v>1001</v>
      </c>
    </row>
    <row r="658" spans="1:57" ht="12.75">
      <c r="A658" s="259"/>
      <c r="B658" s="260" t="s">
        <v>96</v>
      </c>
      <c r="C658" s="261" t="s">
        <v>1375</v>
      </c>
      <c r="D658" s="262"/>
      <c r="E658" s="263"/>
      <c r="F658" s="264"/>
      <c r="G658" s="265">
        <f>SUM(G653:G657)</f>
        <v>403697.56371599995</v>
      </c>
      <c r="H658" s="266"/>
      <c r="I658" s="267">
        <f>SUM(I653:I657)</f>
        <v>11.510164000000001</v>
      </c>
      <c r="J658" s="266"/>
      <c r="K658" s="267">
        <f>SUM(K653:K657)</f>
        <v>0</v>
      </c>
      <c r="O658" s="241">
        <v>4</v>
      </c>
      <c r="BA658" s="268">
        <f>SUM(BA653:BA657)</f>
        <v>0</v>
      </c>
      <c r="BB658" s="268">
        <f>SUM(BB653:BB657)</f>
        <v>403697.56371599995</v>
      </c>
      <c r="BC658" s="268">
        <f>SUM(BC653:BC657)</f>
        <v>0</v>
      </c>
      <c r="BD658" s="268">
        <f>SUM(BD653:BD657)</f>
        <v>0</v>
      </c>
      <c r="BE658" s="268">
        <f>SUM(BE653:BE657)</f>
        <v>0</v>
      </c>
    </row>
    <row r="659" spans="1:15" ht="12.75">
      <c r="A659" s="231" t="s">
        <v>92</v>
      </c>
      <c r="B659" s="232" t="s">
        <v>722</v>
      </c>
      <c r="C659" s="233" t="s">
        <v>723</v>
      </c>
      <c r="D659" s="234"/>
      <c r="E659" s="235"/>
      <c r="F659" s="235"/>
      <c r="G659" s="236"/>
      <c r="H659" s="237"/>
      <c r="I659" s="238"/>
      <c r="J659" s="239"/>
      <c r="K659" s="240"/>
      <c r="O659" s="241">
        <v>1</v>
      </c>
    </row>
    <row r="660" spans="1:80" ht="22.5">
      <c r="A660" s="242">
        <v>106</v>
      </c>
      <c r="B660" s="243" t="s">
        <v>725</v>
      </c>
      <c r="C660" s="244" t="s">
        <v>726</v>
      </c>
      <c r="D660" s="245" t="s">
        <v>166</v>
      </c>
      <c r="E660" s="246">
        <v>294.12</v>
      </c>
      <c r="F660" s="246">
        <v>23</v>
      </c>
      <c r="G660" s="247">
        <f>E660*F660</f>
        <v>6764.76</v>
      </c>
      <c r="H660" s="248">
        <v>0</v>
      </c>
      <c r="I660" s="249">
        <f>E660*H660</f>
        <v>0</v>
      </c>
      <c r="J660" s="248">
        <v>-0.00426</v>
      </c>
      <c r="K660" s="249">
        <f>E660*J660</f>
        <v>-1.2529512</v>
      </c>
      <c r="O660" s="241">
        <v>2</v>
      </c>
      <c r="AA660" s="214">
        <v>1</v>
      </c>
      <c r="AB660" s="214">
        <v>7</v>
      </c>
      <c r="AC660" s="214">
        <v>7</v>
      </c>
      <c r="AZ660" s="214">
        <v>2</v>
      </c>
      <c r="BA660" s="214">
        <f>IF(AZ660=1,G660,0)</f>
        <v>0</v>
      </c>
      <c r="BB660" s="214">
        <f>IF(AZ660=2,G660,0)</f>
        <v>6764.76</v>
      </c>
      <c r="BC660" s="214">
        <f>IF(AZ660=3,G660,0)</f>
        <v>0</v>
      </c>
      <c r="BD660" s="214">
        <f>IF(AZ660=4,G660,0)</f>
        <v>0</v>
      </c>
      <c r="BE660" s="214">
        <f>IF(AZ660=5,G660,0)</f>
        <v>0</v>
      </c>
      <c r="CA660" s="241">
        <v>1</v>
      </c>
      <c r="CB660" s="241">
        <v>7</v>
      </c>
    </row>
    <row r="661" spans="1:15" ht="12.75">
      <c r="A661" s="250"/>
      <c r="B661" s="253"/>
      <c r="C661" s="699" t="s">
        <v>1336</v>
      </c>
      <c r="D661" s="700"/>
      <c r="E661" s="254">
        <v>197.345</v>
      </c>
      <c r="F661" s="255"/>
      <c r="G661" s="256"/>
      <c r="H661" s="257"/>
      <c r="I661" s="251"/>
      <c r="J661" s="258"/>
      <c r="K661" s="251"/>
      <c r="M661" s="252" t="s">
        <v>1336</v>
      </c>
      <c r="O661" s="241"/>
    </row>
    <row r="662" spans="1:15" ht="12.75">
      <c r="A662" s="250"/>
      <c r="B662" s="253"/>
      <c r="C662" s="699" t="s">
        <v>1383</v>
      </c>
      <c r="D662" s="700"/>
      <c r="E662" s="254">
        <v>64.375</v>
      </c>
      <c r="F662" s="255"/>
      <c r="G662" s="256"/>
      <c r="H662" s="257"/>
      <c r="I662" s="251"/>
      <c r="J662" s="258"/>
      <c r="K662" s="251"/>
      <c r="M662" s="252" t="s">
        <v>1383</v>
      </c>
      <c r="O662" s="241"/>
    </row>
    <row r="663" spans="1:15" ht="12.75">
      <c r="A663" s="250"/>
      <c r="B663" s="253"/>
      <c r="C663" s="699" t="s">
        <v>1384</v>
      </c>
      <c r="D663" s="700"/>
      <c r="E663" s="254">
        <v>7.2</v>
      </c>
      <c r="F663" s="255"/>
      <c r="G663" s="256"/>
      <c r="H663" s="257"/>
      <c r="I663" s="251"/>
      <c r="J663" s="258"/>
      <c r="K663" s="251"/>
      <c r="M663" s="252" t="s">
        <v>1384</v>
      </c>
      <c r="O663" s="241"/>
    </row>
    <row r="664" spans="1:15" ht="12.75">
      <c r="A664" s="250"/>
      <c r="B664" s="253"/>
      <c r="C664" s="699" t="s">
        <v>1385</v>
      </c>
      <c r="D664" s="700"/>
      <c r="E664" s="254">
        <v>25.2</v>
      </c>
      <c r="F664" s="255"/>
      <c r="G664" s="256"/>
      <c r="H664" s="257"/>
      <c r="I664" s="251"/>
      <c r="J664" s="258"/>
      <c r="K664" s="251"/>
      <c r="M664" s="252" t="s">
        <v>1385</v>
      </c>
      <c r="O664" s="241"/>
    </row>
    <row r="665" spans="1:80" ht="12.75">
      <c r="A665" s="242">
        <v>107</v>
      </c>
      <c r="B665" s="243" t="s">
        <v>728</v>
      </c>
      <c r="C665" s="244" t="s">
        <v>729</v>
      </c>
      <c r="D665" s="245" t="s">
        <v>166</v>
      </c>
      <c r="E665" s="246">
        <v>168.99</v>
      </c>
      <c r="F665" s="246">
        <v>34</v>
      </c>
      <c r="G665" s="247">
        <f>E665*F665</f>
        <v>5745.66</v>
      </c>
      <c r="H665" s="248">
        <v>0</v>
      </c>
      <c r="I665" s="249">
        <f>E665*H665</f>
        <v>0</v>
      </c>
      <c r="J665" s="248">
        <v>-0.00135</v>
      </c>
      <c r="K665" s="249">
        <f>E665*J665</f>
        <v>-0.22813650000000002</v>
      </c>
      <c r="O665" s="241">
        <v>2</v>
      </c>
      <c r="AA665" s="214">
        <v>1</v>
      </c>
      <c r="AB665" s="214">
        <v>7</v>
      </c>
      <c r="AC665" s="214">
        <v>7</v>
      </c>
      <c r="AZ665" s="214">
        <v>2</v>
      </c>
      <c r="BA665" s="214">
        <f>IF(AZ665=1,G665,0)</f>
        <v>0</v>
      </c>
      <c r="BB665" s="214">
        <f>IF(AZ665=2,G665,0)</f>
        <v>5745.66</v>
      </c>
      <c r="BC665" s="214">
        <f>IF(AZ665=3,G665,0)</f>
        <v>0</v>
      </c>
      <c r="BD665" s="214">
        <f>IF(AZ665=4,G665,0)</f>
        <v>0</v>
      </c>
      <c r="BE665" s="214">
        <f>IF(AZ665=5,G665,0)</f>
        <v>0</v>
      </c>
      <c r="CA665" s="241">
        <v>1</v>
      </c>
      <c r="CB665" s="241">
        <v>7</v>
      </c>
    </row>
    <row r="666" spans="1:15" ht="12.75">
      <c r="A666" s="250"/>
      <c r="B666" s="253"/>
      <c r="C666" s="699" t="s">
        <v>1386</v>
      </c>
      <c r="D666" s="700"/>
      <c r="E666" s="254">
        <v>12.6</v>
      </c>
      <c r="F666" s="255"/>
      <c r="G666" s="256"/>
      <c r="H666" s="257"/>
      <c r="I666" s="251"/>
      <c r="J666" s="258"/>
      <c r="K666" s="251"/>
      <c r="M666" s="252" t="s">
        <v>1386</v>
      </c>
      <c r="O666" s="241"/>
    </row>
    <row r="667" spans="1:15" ht="12.75">
      <c r="A667" s="250"/>
      <c r="B667" s="253"/>
      <c r="C667" s="699" t="s">
        <v>1387</v>
      </c>
      <c r="D667" s="700"/>
      <c r="E667" s="254">
        <v>25.2</v>
      </c>
      <c r="F667" s="255"/>
      <c r="G667" s="256"/>
      <c r="H667" s="257"/>
      <c r="I667" s="251"/>
      <c r="J667" s="258"/>
      <c r="K667" s="251"/>
      <c r="M667" s="252" t="s">
        <v>1387</v>
      </c>
      <c r="O667" s="241"/>
    </row>
    <row r="668" spans="1:15" ht="12.75">
      <c r="A668" s="250"/>
      <c r="B668" s="253"/>
      <c r="C668" s="699" t="s">
        <v>1388</v>
      </c>
      <c r="D668" s="700"/>
      <c r="E668" s="254">
        <v>12.8</v>
      </c>
      <c r="F668" s="255"/>
      <c r="G668" s="256"/>
      <c r="H668" s="257"/>
      <c r="I668" s="251"/>
      <c r="J668" s="258"/>
      <c r="K668" s="251"/>
      <c r="M668" s="252" t="s">
        <v>1388</v>
      </c>
      <c r="O668" s="241"/>
    </row>
    <row r="669" spans="1:15" ht="12.75">
      <c r="A669" s="250"/>
      <c r="B669" s="253"/>
      <c r="C669" s="699" t="s">
        <v>1389</v>
      </c>
      <c r="D669" s="700"/>
      <c r="E669" s="254">
        <v>36.3</v>
      </c>
      <c r="F669" s="255"/>
      <c r="G669" s="256"/>
      <c r="H669" s="257"/>
      <c r="I669" s="251"/>
      <c r="J669" s="258"/>
      <c r="K669" s="251"/>
      <c r="M669" s="252" t="s">
        <v>1389</v>
      </c>
      <c r="O669" s="241"/>
    </row>
    <row r="670" spans="1:15" ht="12.75">
      <c r="A670" s="250"/>
      <c r="B670" s="253"/>
      <c r="C670" s="699" t="s">
        <v>1390</v>
      </c>
      <c r="D670" s="700"/>
      <c r="E670" s="254">
        <v>4.69</v>
      </c>
      <c r="F670" s="255"/>
      <c r="G670" s="256"/>
      <c r="H670" s="257"/>
      <c r="I670" s="251"/>
      <c r="J670" s="258"/>
      <c r="K670" s="251"/>
      <c r="M670" s="252" t="s">
        <v>1390</v>
      </c>
      <c r="O670" s="241"/>
    </row>
    <row r="671" spans="1:15" ht="12.75">
      <c r="A671" s="250"/>
      <c r="B671" s="253"/>
      <c r="C671" s="699" t="s">
        <v>1391</v>
      </c>
      <c r="D671" s="700"/>
      <c r="E671" s="254">
        <v>2.7</v>
      </c>
      <c r="F671" s="255"/>
      <c r="G671" s="256"/>
      <c r="H671" s="257"/>
      <c r="I671" s="251"/>
      <c r="J671" s="258"/>
      <c r="K671" s="251"/>
      <c r="M671" s="252" t="s">
        <v>1391</v>
      </c>
      <c r="O671" s="241"/>
    </row>
    <row r="672" spans="1:15" ht="12.75">
      <c r="A672" s="250"/>
      <c r="B672" s="253"/>
      <c r="C672" s="699" t="s">
        <v>1392</v>
      </c>
      <c r="D672" s="700"/>
      <c r="E672" s="254">
        <v>36.4</v>
      </c>
      <c r="F672" s="255"/>
      <c r="G672" s="256"/>
      <c r="H672" s="257"/>
      <c r="I672" s="251"/>
      <c r="J672" s="258"/>
      <c r="K672" s="251"/>
      <c r="M672" s="252" t="s">
        <v>1392</v>
      </c>
      <c r="O672" s="241"/>
    </row>
    <row r="673" spans="1:15" ht="12.75">
      <c r="A673" s="250"/>
      <c r="B673" s="253"/>
      <c r="C673" s="699" t="s">
        <v>1393</v>
      </c>
      <c r="D673" s="700"/>
      <c r="E673" s="254">
        <v>1.3</v>
      </c>
      <c r="F673" s="255"/>
      <c r="G673" s="256"/>
      <c r="H673" s="257"/>
      <c r="I673" s="251"/>
      <c r="J673" s="258"/>
      <c r="K673" s="251"/>
      <c r="M673" s="252" t="s">
        <v>1393</v>
      </c>
      <c r="O673" s="241"/>
    </row>
    <row r="674" spans="1:15" ht="12.75">
      <c r="A674" s="250"/>
      <c r="B674" s="253"/>
      <c r="C674" s="699" t="s">
        <v>1394</v>
      </c>
      <c r="D674" s="700"/>
      <c r="E674" s="254">
        <v>37</v>
      </c>
      <c r="F674" s="255"/>
      <c r="G674" s="256"/>
      <c r="H674" s="257"/>
      <c r="I674" s="251"/>
      <c r="J674" s="258"/>
      <c r="K674" s="251"/>
      <c r="M674" s="252" t="s">
        <v>1394</v>
      </c>
      <c r="O674" s="241"/>
    </row>
    <row r="675" spans="1:80" ht="12.75">
      <c r="A675" s="242">
        <v>108</v>
      </c>
      <c r="B675" s="243" t="s">
        <v>1395</v>
      </c>
      <c r="C675" s="244" t="s">
        <v>1396</v>
      </c>
      <c r="D675" s="245" t="s">
        <v>166</v>
      </c>
      <c r="E675" s="246">
        <v>5.3</v>
      </c>
      <c r="F675" s="246">
        <v>373</v>
      </c>
      <c r="G675" s="247">
        <f>E675*F675</f>
        <v>1976.8999999999999</v>
      </c>
      <c r="H675" s="248">
        <v>0.00205</v>
      </c>
      <c r="I675" s="249">
        <f>E675*H675</f>
        <v>0.010865000000000001</v>
      </c>
      <c r="J675" s="248">
        <v>0</v>
      </c>
      <c r="K675" s="249">
        <f>E675*J675</f>
        <v>0</v>
      </c>
      <c r="O675" s="241">
        <v>2</v>
      </c>
      <c r="AA675" s="214">
        <v>1</v>
      </c>
      <c r="AB675" s="214">
        <v>0</v>
      </c>
      <c r="AC675" s="214">
        <v>0</v>
      </c>
      <c r="AZ675" s="214">
        <v>2</v>
      </c>
      <c r="BA675" s="214">
        <f>IF(AZ675=1,G675,0)</f>
        <v>0</v>
      </c>
      <c r="BB675" s="214">
        <f>IF(AZ675=2,G675,0)</f>
        <v>1976.8999999999999</v>
      </c>
      <c r="BC675" s="214">
        <f>IF(AZ675=3,G675,0)</f>
        <v>0</v>
      </c>
      <c r="BD675" s="214">
        <f>IF(AZ675=4,G675,0)</f>
        <v>0</v>
      </c>
      <c r="BE675" s="214">
        <f>IF(AZ675=5,G675,0)</f>
        <v>0</v>
      </c>
      <c r="CA675" s="241">
        <v>1</v>
      </c>
      <c r="CB675" s="241">
        <v>0</v>
      </c>
    </row>
    <row r="676" spans="1:15" ht="22.5">
      <c r="A676" s="250"/>
      <c r="B676" s="253"/>
      <c r="C676" s="699" t="s">
        <v>1397</v>
      </c>
      <c r="D676" s="700"/>
      <c r="E676" s="254">
        <v>0</v>
      </c>
      <c r="F676" s="255"/>
      <c r="G676" s="256"/>
      <c r="H676" s="257"/>
      <c r="I676" s="251"/>
      <c r="J676" s="258"/>
      <c r="K676" s="251"/>
      <c r="M676" s="252" t="s">
        <v>1397</v>
      </c>
      <c r="O676" s="241"/>
    </row>
    <row r="677" spans="1:15" ht="12.75">
      <c r="A677" s="250"/>
      <c r="B677" s="253"/>
      <c r="C677" s="699" t="s">
        <v>639</v>
      </c>
      <c r="D677" s="700"/>
      <c r="E677" s="254">
        <v>0</v>
      </c>
      <c r="F677" s="255"/>
      <c r="G677" s="256"/>
      <c r="H677" s="257"/>
      <c r="I677" s="251"/>
      <c r="J677" s="258"/>
      <c r="K677" s="251"/>
      <c r="M677" s="252" t="s">
        <v>639</v>
      </c>
      <c r="O677" s="241"/>
    </row>
    <row r="678" spans="1:15" ht="12.75">
      <c r="A678" s="250"/>
      <c r="B678" s="253"/>
      <c r="C678" s="699" t="s">
        <v>1398</v>
      </c>
      <c r="D678" s="700"/>
      <c r="E678" s="254">
        <v>5.3</v>
      </c>
      <c r="F678" s="255"/>
      <c r="G678" s="256"/>
      <c r="H678" s="257"/>
      <c r="I678" s="251"/>
      <c r="J678" s="258"/>
      <c r="K678" s="251"/>
      <c r="M678" s="252" t="s">
        <v>1398</v>
      </c>
      <c r="O678" s="241"/>
    </row>
    <row r="679" spans="1:80" ht="12.75">
      <c r="A679" s="242">
        <v>109</v>
      </c>
      <c r="B679" s="243" t="s">
        <v>1399</v>
      </c>
      <c r="C679" s="244" t="s">
        <v>1400</v>
      </c>
      <c r="D679" s="245" t="s">
        <v>166</v>
      </c>
      <c r="E679" s="246">
        <v>5</v>
      </c>
      <c r="F679" s="246">
        <v>558</v>
      </c>
      <c r="G679" s="247">
        <f>E679*F679</f>
        <v>2790</v>
      </c>
      <c r="H679" s="248">
        <v>0.00312</v>
      </c>
      <c r="I679" s="249">
        <f>E679*H679</f>
        <v>0.0156</v>
      </c>
      <c r="J679" s="248">
        <v>0</v>
      </c>
      <c r="K679" s="249">
        <f>E679*J679</f>
        <v>0</v>
      </c>
      <c r="O679" s="241">
        <v>2</v>
      </c>
      <c r="AA679" s="214">
        <v>1</v>
      </c>
      <c r="AB679" s="214">
        <v>0</v>
      </c>
      <c r="AC679" s="214">
        <v>0</v>
      </c>
      <c r="AZ679" s="214">
        <v>2</v>
      </c>
      <c r="BA679" s="214">
        <f>IF(AZ679=1,G679,0)</f>
        <v>0</v>
      </c>
      <c r="BB679" s="214">
        <f>IF(AZ679=2,G679,0)</f>
        <v>2790</v>
      </c>
      <c r="BC679" s="214">
        <f>IF(AZ679=3,G679,0)</f>
        <v>0</v>
      </c>
      <c r="BD679" s="214">
        <f>IF(AZ679=4,G679,0)</f>
        <v>0</v>
      </c>
      <c r="BE679" s="214">
        <f>IF(AZ679=5,G679,0)</f>
        <v>0</v>
      </c>
      <c r="CA679" s="241">
        <v>1</v>
      </c>
      <c r="CB679" s="241">
        <v>0</v>
      </c>
    </row>
    <row r="680" spans="1:15" ht="22.5">
      <c r="A680" s="250"/>
      <c r="B680" s="253"/>
      <c r="C680" s="699" t="s">
        <v>1401</v>
      </c>
      <c r="D680" s="700"/>
      <c r="E680" s="254">
        <v>0</v>
      </c>
      <c r="F680" s="255"/>
      <c r="G680" s="256"/>
      <c r="H680" s="257"/>
      <c r="I680" s="251"/>
      <c r="J680" s="258"/>
      <c r="K680" s="251"/>
      <c r="M680" s="252" t="s">
        <v>1401</v>
      </c>
      <c r="O680" s="241"/>
    </row>
    <row r="681" spans="1:15" ht="12.75">
      <c r="A681" s="250"/>
      <c r="B681" s="253"/>
      <c r="C681" s="699" t="s">
        <v>1402</v>
      </c>
      <c r="D681" s="700"/>
      <c r="E681" s="254">
        <v>5</v>
      </c>
      <c r="F681" s="255"/>
      <c r="G681" s="256"/>
      <c r="H681" s="257"/>
      <c r="I681" s="251"/>
      <c r="J681" s="258"/>
      <c r="K681" s="251"/>
      <c r="M681" s="252" t="s">
        <v>1402</v>
      </c>
      <c r="O681" s="241"/>
    </row>
    <row r="682" spans="1:80" ht="12.75">
      <c r="A682" s="242">
        <v>110</v>
      </c>
      <c r="B682" s="243" t="s">
        <v>1403</v>
      </c>
      <c r="C682" s="244" t="s">
        <v>1404</v>
      </c>
      <c r="D682" s="245" t="s">
        <v>166</v>
      </c>
      <c r="E682" s="246">
        <v>44</v>
      </c>
      <c r="F682" s="246">
        <v>921</v>
      </c>
      <c r="G682" s="247">
        <f>E682*F682</f>
        <v>40524</v>
      </c>
      <c r="H682" s="248">
        <v>0.00345</v>
      </c>
      <c r="I682" s="249">
        <f>E682*H682</f>
        <v>0.1518</v>
      </c>
      <c r="J682" s="248">
        <v>0</v>
      </c>
      <c r="K682" s="249">
        <f>E682*J682</f>
        <v>0</v>
      </c>
      <c r="O682" s="241">
        <v>2</v>
      </c>
      <c r="AA682" s="214">
        <v>1</v>
      </c>
      <c r="AB682" s="214">
        <v>7</v>
      </c>
      <c r="AC682" s="214">
        <v>7</v>
      </c>
      <c r="AZ682" s="214">
        <v>2</v>
      </c>
      <c r="BA682" s="214">
        <f>IF(AZ682=1,G682,0)</f>
        <v>0</v>
      </c>
      <c r="BB682" s="214">
        <f>IF(AZ682=2,G682,0)</f>
        <v>40524</v>
      </c>
      <c r="BC682" s="214">
        <f>IF(AZ682=3,G682,0)</f>
        <v>0</v>
      </c>
      <c r="BD682" s="214">
        <f>IF(AZ682=4,G682,0)</f>
        <v>0</v>
      </c>
      <c r="BE682" s="214">
        <f>IF(AZ682=5,G682,0)</f>
        <v>0</v>
      </c>
      <c r="CA682" s="241">
        <v>1</v>
      </c>
      <c r="CB682" s="241">
        <v>7</v>
      </c>
    </row>
    <row r="683" spans="1:15" ht="22.5">
      <c r="A683" s="250"/>
      <c r="B683" s="253"/>
      <c r="C683" s="699" t="s">
        <v>1401</v>
      </c>
      <c r="D683" s="700"/>
      <c r="E683" s="254">
        <v>0</v>
      </c>
      <c r="F683" s="255"/>
      <c r="G683" s="256"/>
      <c r="H683" s="257"/>
      <c r="I683" s="251"/>
      <c r="J683" s="258"/>
      <c r="K683" s="251"/>
      <c r="M683" s="252" t="s">
        <v>1401</v>
      </c>
      <c r="O683" s="241"/>
    </row>
    <row r="684" spans="1:15" ht="12.75">
      <c r="A684" s="250"/>
      <c r="B684" s="253"/>
      <c r="C684" s="699" t="s">
        <v>1405</v>
      </c>
      <c r="D684" s="700"/>
      <c r="E684" s="254">
        <v>44</v>
      </c>
      <c r="F684" s="255"/>
      <c r="G684" s="256"/>
      <c r="H684" s="257"/>
      <c r="I684" s="251"/>
      <c r="J684" s="258"/>
      <c r="K684" s="251"/>
      <c r="M684" s="252" t="s">
        <v>1405</v>
      </c>
      <c r="O684" s="241"/>
    </row>
    <row r="685" spans="1:80" ht="22.5">
      <c r="A685" s="242">
        <v>111</v>
      </c>
      <c r="B685" s="243" t="s">
        <v>1406</v>
      </c>
      <c r="C685" s="244" t="s">
        <v>1407</v>
      </c>
      <c r="D685" s="245" t="s">
        <v>166</v>
      </c>
      <c r="E685" s="246">
        <v>12.6</v>
      </c>
      <c r="F685" s="246">
        <v>315</v>
      </c>
      <c r="G685" s="247">
        <f>E685*F685</f>
        <v>3969</v>
      </c>
      <c r="H685" s="248">
        <v>0.00203</v>
      </c>
      <c r="I685" s="249">
        <f>E685*H685</f>
        <v>0.025578</v>
      </c>
      <c r="J685" s="248">
        <v>0</v>
      </c>
      <c r="K685" s="249">
        <f>E685*J685</f>
        <v>0</v>
      </c>
      <c r="O685" s="241">
        <v>2</v>
      </c>
      <c r="AA685" s="214">
        <v>1</v>
      </c>
      <c r="AB685" s="214">
        <v>7</v>
      </c>
      <c r="AC685" s="214">
        <v>7</v>
      </c>
      <c r="AZ685" s="214">
        <v>2</v>
      </c>
      <c r="BA685" s="214">
        <f>IF(AZ685=1,G685,0)</f>
        <v>0</v>
      </c>
      <c r="BB685" s="214">
        <f>IF(AZ685=2,G685,0)</f>
        <v>3969</v>
      </c>
      <c r="BC685" s="214">
        <f>IF(AZ685=3,G685,0)</f>
        <v>0</v>
      </c>
      <c r="BD685" s="214">
        <f>IF(AZ685=4,G685,0)</f>
        <v>0</v>
      </c>
      <c r="BE685" s="214">
        <f>IF(AZ685=5,G685,0)</f>
        <v>0</v>
      </c>
      <c r="CA685" s="241">
        <v>1</v>
      </c>
      <c r="CB685" s="241">
        <v>7</v>
      </c>
    </row>
    <row r="686" spans="1:15" ht="12.75">
      <c r="A686" s="250"/>
      <c r="B686" s="253"/>
      <c r="C686" s="699" t="s">
        <v>639</v>
      </c>
      <c r="D686" s="700"/>
      <c r="E686" s="254">
        <v>0</v>
      </c>
      <c r="F686" s="255"/>
      <c r="G686" s="256"/>
      <c r="H686" s="257"/>
      <c r="I686" s="251"/>
      <c r="J686" s="258"/>
      <c r="K686" s="251"/>
      <c r="M686" s="252" t="s">
        <v>639</v>
      </c>
      <c r="O686" s="241"/>
    </row>
    <row r="687" spans="1:15" ht="12.75">
      <c r="A687" s="250"/>
      <c r="B687" s="253"/>
      <c r="C687" s="699" t="s">
        <v>1386</v>
      </c>
      <c r="D687" s="700"/>
      <c r="E687" s="254">
        <v>12.6</v>
      </c>
      <c r="F687" s="255"/>
      <c r="G687" s="256"/>
      <c r="H687" s="257"/>
      <c r="I687" s="251"/>
      <c r="J687" s="258"/>
      <c r="K687" s="251"/>
      <c r="M687" s="252" t="s">
        <v>1386</v>
      </c>
      <c r="O687" s="241"/>
    </row>
    <row r="688" spans="1:80" ht="22.5">
      <c r="A688" s="242">
        <v>112</v>
      </c>
      <c r="B688" s="243" t="s">
        <v>1122</v>
      </c>
      <c r="C688" s="244" t="s">
        <v>1123</v>
      </c>
      <c r="D688" s="245" t="s">
        <v>166</v>
      </c>
      <c r="E688" s="246">
        <v>38</v>
      </c>
      <c r="F688" s="246">
        <v>365</v>
      </c>
      <c r="G688" s="247">
        <f>E688*F688</f>
        <v>13870</v>
      </c>
      <c r="H688" s="248">
        <v>0.00203</v>
      </c>
      <c r="I688" s="249">
        <f>E688*H688</f>
        <v>0.07714</v>
      </c>
      <c r="J688" s="248">
        <v>0</v>
      </c>
      <c r="K688" s="249">
        <f>E688*J688</f>
        <v>0</v>
      </c>
      <c r="O688" s="241">
        <v>2</v>
      </c>
      <c r="AA688" s="214">
        <v>1</v>
      </c>
      <c r="AB688" s="214">
        <v>7</v>
      </c>
      <c r="AC688" s="214">
        <v>7</v>
      </c>
      <c r="AZ688" s="214">
        <v>2</v>
      </c>
      <c r="BA688" s="214">
        <f>IF(AZ688=1,G688,0)</f>
        <v>0</v>
      </c>
      <c r="BB688" s="214">
        <f>IF(AZ688=2,G688,0)</f>
        <v>13870</v>
      </c>
      <c r="BC688" s="214">
        <f>IF(AZ688=3,G688,0)</f>
        <v>0</v>
      </c>
      <c r="BD688" s="214">
        <f>IF(AZ688=4,G688,0)</f>
        <v>0</v>
      </c>
      <c r="BE688" s="214">
        <f>IF(AZ688=5,G688,0)</f>
        <v>0</v>
      </c>
      <c r="CA688" s="241">
        <v>1</v>
      </c>
      <c r="CB688" s="241">
        <v>7</v>
      </c>
    </row>
    <row r="689" spans="1:15" ht="12.75">
      <c r="A689" s="250"/>
      <c r="B689" s="253"/>
      <c r="C689" s="699" t="s">
        <v>639</v>
      </c>
      <c r="D689" s="700"/>
      <c r="E689" s="254">
        <v>0</v>
      </c>
      <c r="F689" s="255"/>
      <c r="G689" s="256"/>
      <c r="H689" s="257"/>
      <c r="I689" s="251"/>
      <c r="J689" s="258"/>
      <c r="K689" s="251"/>
      <c r="M689" s="252" t="s">
        <v>639</v>
      </c>
      <c r="O689" s="241"/>
    </row>
    <row r="690" spans="1:15" ht="12.75">
      <c r="A690" s="250"/>
      <c r="B690" s="253"/>
      <c r="C690" s="699" t="s">
        <v>1387</v>
      </c>
      <c r="D690" s="700"/>
      <c r="E690" s="254">
        <v>25.2</v>
      </c>
      <c r="F690" s="255"/>
      <c r="G690" s="256"/>
      <c r="H690" s="257"/>
      <c r="I690" s="251"/>
      <c r="J690" s="258"/>
      <c r="K690" s="251"/>
      <c r="M690" s="252" t="s">
        <v>1387</v>
      </c>
      <c r="O690" s="241"/>
    </row>
    <row r="691" spans="1:15" ht="12.75">
      <c r="A691" s="250"/>
      <c r="B691" s="253"/>
      <c r="C691" s="699" t="s">
        <v>1388</v>
      </c>
      <c r="D691" s="700"/>
      <c r="E691" s="254">
        <v>12.8</v>
      </c>
      <c r="F691" s="255"/>
      <c r="G691" s="256"/>
      <c r="H691" s="257"/>
      <c r="I691" s="251"/>
      <c r="J691" s="258"/>
      <c r="K691" s="251"/>
      <c r="M691" s="252" t="s">
        <v>1388</v>
      </c>
      <c r="O691" s="241"/>
    </row>
    <row r="692" spans="1:80" ht="22.5">
      <c r="A692" s="242">
        <v>113</v>
      </c>
      <c r="B692" s="243" t="s">
        <v>1408</v>
      </c>
      <c r="C692" s="244" t="s">
        <v>1409</v>
      </c>
      <c r="D692" s="245" t="s">
        <v>166</v>
      </c>
      <c r="E692" s="246">
        <v>80.09</v>
      </c>
      <c r="F692" s="246">
        <v>415</v>
      </c>
      <c r="G692" s="247">
        <f>E692*F692</f>
        <v>33237.35</v>
      </c>
      <c r="H692" s="248">
        <v>0.00203</v>
      </c>
      <c r="I692" s="249">
        <f>E692*H692</f>
        <v>0.16258270000000002</v>
      </c>
      <c r="J692" s="248">
        <v>0</v>
      </c>
      <c r="K692" s="249">
        <f>E692*J692</f>
        <v>0</v>
      </c>
      <c r="O692" s="241">
        <v>2</v>
      </c>
      <c r="AA692" s="214">
        <v>1</v>
      </c>
      <c r="AB692" s="214">
        <v>7</v>
      </c>
      <c r="AC692" s="214">
        <v>7</v>
      </c>
      <c r="AZ692" s="214">
        <v>2</v>
      </c>
      <c r="BA692" s="214">
        <f>IF(AZ692=1,G692,0)</f>
        <v>0</v>
      </c>
      <c r="BB692" s="214">
        <f>IF(AZ692=2,G692,0)</f>
        <v>33237.35</v>
      </c>
      <c r="BC692" s="214">
        <f>IF(AZ692=3,G692,0)</f>
        <v>0</v>
      </c>
      <c r="BD692" s="214">
        <f>IF(AZ692=4,G692,0)</f>
        <v>0</v>
      </c>
      <c r="BE692" s="214">
        <f>IF(AZ692=5,G692,0)</f>
        <v>0</v>
      </c>
      <c r="CA692" s="241">
        <v>1</v>
      </c>
      <c r="CB692" s="241">
        <v>7</v>
      </c>
    </row>
    <row r="693" spans="1:15" ht="12.75">
      <c r="A693" s="250"/>
      <c r="B693" s="253"/>
      <c r="C693" s="699" t="s">
        <v>639</v>
      </c>
      <c r="D693" s="700"/>
      <c r="E693" s="254">
        <v>0</v>
      </c>
      <c r="F693" s="255"/>
      <c r="G693" s="256"/>
      <c r="H693" s="257"/>
      <c r="I693" s="251"/>
      <c r="J693" s="258"/>
      <c r="K693" s="251"/>
      <c r="M693" s="252" t="s">
        <v>639</v>
      </c>
      <c r="O693" s="241"/>
    </row>
    <row r="694" spans="1:15" ht="12.75">
      <c r="A694" s="250"/>
      <c r="B694" s="253"/>
      <c r="C694" s="699" t="s">
        <v>1389</v>
      </c>
      <c r="D694" s="700"/>
      <c r="E694" s="254">
        <v>36.3</v>
      </c>
      <c r="F694" s="255"/>
      <c r="G694" s="256"/>
      <c r="H694" s="257"/>
      <c r="I694" s="251"/>
      <c r="J694" s="258"/>
      <c r="K694" s="251"/>
      <c r="M694" s="252" t="s">
        <v>1389</v>
      </c>
      <c r="O694" s="241"/>
    </row>
    <row r="695" spans="1:15" ht="12.75">
      <c r="A695" s="250"/>
      <c r="B695" s="253"/>
      <c r="C695" s="699" t="s">
        <v>1390</v>
      </c>
      <c r="D695" s="700"/>
      <c r="E695" s="254">
        <v>4.69</v>
      </c>
      <c r="F695" s="255"/>
      <c r="G695" s="256"/>
      <c r="H695" s="257"/>
      <c r="I695" s="251"/>
      <c r="J695" s="258"/>
      <c r="K695" s="251"/>
      <c r="M695" s="252" t="s">
        <v>1390</v>
      </c>
      <c r="O695" s="241"/>
    </row>
    <row r="696" spans="1:15" ht="12.75">
      <c r="A696" s="250"/>
      <c r="B696" s="253"/>
      <c r="C696" s="699" t="s">
        <v>1391</v>
      </c>
      <c r="D696" s="700"/>
      <c r="E696" s="254">
        <v>2.7</v>
      </c>
      <c r="F696" s="255"/>
      <c r="G696" s="256"/>
      <c r="H696" s="257"/>
      <c r="I696" s="251"/>
      <c r="J696" s="258"/>
      <c r="K696" s="251"/>
      <c r="M696" s="252" t="s">
        <v>1391</v>
      </c>
      <c r="O696" s="241"/>
    </row>
    <row r="697" spans="1:15" ht="12.75">
      <c r="A697" s="250"/>
      <c r="B697" s="253"/>
      <c r="C697" s="699" t="s">
        <v>1392</v>
      </c>
      <c r="D697" s="700"/>
      <c r="E697" s="254">
        <v>36.4</v>
      </c>
      <c r="F697" s="255"/>
      <c r="G697" s="256"/>
      <c r="H697" s="257"/>
      <c r="I697" s="251"/>
      <c r="J697" s="258"/>
      <c r="K697" s="251"/>
      <c r="M697" s="252" t="s">
        <v>1392</v>
      </c>
      <c r="O697" s="241"/>
    </row>
    <row r="698" spans="1:80" ht="22.5">
      <c r="A698" s="242">
        <v>114</v>
      </c>
      <c r="B698" s="243" t="s">
        <v>1410</v>
      </c>
      <c r="C698" s="244" t="s">
        <v>1411</v>
      </c>
      <c r="D698" s="245" t="s">
        <v>166</v>
      </c>
      <c r="E698" s="246">
        <v>1.3</v>
      </c>
      <c r="F698" s="246">
        <v>565</v>
      </c>
      <c r="G698" s="247">
        <f>E698*F698</f>
        <v>734.5</v>
      </c>
      <c r="H698" s="248">
        <v>0.00203</v>
      </c>
      <c r="I698" s="249">
        <f>E698*H698</f>
        <v>0.0026390000000000003</v>
      </c>
      <c r="J698" s="248">
        <v>0</v>
      </c>
      <c r="K698" s="249">
        <f>E698*J698</f>
        <v>0</v>
      </c>
      <c r="O698" s="241">
        <v>2</v>
      </c>
      <c r="AA698" s="214">
        <v>1</v>
      </c>
      <c r="AB698" s="214">
        <v>7</v>
      </c>
      <c r="AC698" s="214">
        <v>7</v>
      </c>
      <c r="AZ698" s="214">
        <v>2</v>
      </c>
      <c r="BA698" s="214">
        <f>IF(AZ698=1,G698,0)</f>
        <v>0</v>
      </c>
      <c r="BB698" s="214">
        <f>IF(AZ698=2,G698,0)</f>
        <v>734.5</v>
      </c>
      <c r="BC698" s="214">
        <f>IF(AZ698=3,G698,0)</f>
        <v>0</v>
      </c>
      <c r="BD698" s="214">
        <f>IF(AZ698=4,G698,0)</f>
        <v>0</v>
      </c>
      <c r="BE698" s="214">
        <f>IF(AZ698=5,G698,0)</f>
        <v>0</v>
      </c>
      <c r="CA698" s="241">
        <v>1</v>
      </c>
      <c r="CB698" s="241">
        <v>7</v>
      </c>
    </row>
    <row r="699" spans="1:15" ht="12.75">
      <c r="A699" s="250"/>
      <c r="B699" s="253"/>
      <c r="C699" s="699" t="s">
        <v>639</v>
      </c>
      <c r="D699" s="700"/>
      <c r="E699" s="254">
        <v>0</v>
      </c>
      <c r="F699" s="255"/>
      <c r="G699" s="256"/>
      <c r="H699" s="257"/>
      <c r="I699" s="251"/>
      <c r="J699" s="258"/>
      <c r="K699" s="251"/>
      <c r="M699" s="252" t="s">
        <v>639</v>
      </c>
      <c r="O699" s="241"/>
    </row>
    <row r="700" spans="1:15" ht="12.75">
      <c r="A700" s="250"/>
      <c r="B700" s="253"/>
      <c r="C700" s="699" t="s">
        <v>1393</v>
      </c>
      <c r="D700" s="700"/>
      <c r="E700" s="254">
        <v>1.3</v>
      </c>
      <c r="F700" s="255"/>
      <c r="G700" s="256"/>
      <c r="H700" s="257"/>
      <c r="I700" s="251"/>
      <c r="J700" s="258"/>
      <c r="K700" s="251"/>
      <c r="M700" s="252" t="s">
        <v>1393</v>
      </c>
      <c r="O700" s="241"/>
    </row>
    <row r="701" spans="1:80" ht="22.5">
      <c r="A701" s="242">
        <v>115</v>
      </c>
      <c r="B701" s="243" t="s">
        <v>1412</v>
      </c>
      <c r="C701" s="244" t="s">
        <v>1413</v>
      </c>
      <c r="D701" s="245" t="s">
        <v>166</v>
      </c>
      <c r="E701" s="246">
        <v>37</v>
      </c>
      <c r="F701" s="246">
        <v>605</v>
      </c>
      <c r="G701" s="247">
        <f>E701*F701</f>
        <v>22385</v>
      </c>
      <c r="H701" s="248">
        <v>0.00203</v>
      </c>
      <c r="I701" s="249">
        <f>E701*H701</f>
        <v>0.07511000000000001</v>
      </c>
      <c r="J701" s="248">
        <v>0</v>
      </c>
      <c r="K701" s="249">
        <f>E701*J701</f>
        <v>0</v>
      </c>
      <c r="O701" s="241">
        <v>2</v>
      </c>
      <c r="AA701" s="214">
        <v>1</v>
      </c>
      <c r="AB701" s="214">
        <v>7</v>
      </c>
      <c r="AC701" s="214">
        <v>7</v>
      </c>
      <c r="AZ701" s="214">
        <v>2</v>
      </c>
      <c r="BA701" s="214">
        <f>IF(AZ701=1,G701,0)</f>
        <v>0</v>
      </c>
      <c r="BB701" s="214">
        <f>IF(AZ701=2,G701,0)</f>
        <v>22385</v>
      </c>
      <c r="BC701" s="214">
        <f>IF(AZ701=3,G701,0)</f>
        <v>0</v>
      </c>
      <c r="BD701" s="214">
        <f>IF(AZ701=4,G701,0)</f>
        <v>0</v>
      </c>
      <c r="BE701" s="214">
        <f>IF(AZ701=5,G701,0)</f>
        <v>0</v>
      </c>
      <c r="CA701" s="241">
        <v>1</v>
      </c>
      <c r="CB701" s="241">
        <v>7</v>
      </c>
    </row>
    <row r="702" spans="1:15" ht="12.75">
      <c r="A702" s="250"/>
      <c r="B702" s="253"/>
      <c r="C702" s="699" t="s">
        <v>639</v>
      </c>
      <c r="D702" s="700"/>
      <c r="E702" s="254">
        <v>0</v>
      </c>
      <c r="F702" s="255"/>
      <c r="G702" s="256"/>
      <c r="H702" s="257"/>
      <c r="I702" s="251"/>
      <c r="J702" s="258"/>
      <c r="K702" s="251"/>
      <c r="M702" s="252" t="s">
        <v>639</v>
      </c>
      <c r="O702" s="241"/>
    </row>
    <row r="703" spans="1:15" ht="12.75">
      <c r="A703" s="250"/>
      <c r="B703" s="253"/>
      <c r="C703" s="699" t="s">
        <v>1394</v>
      </c>
      <c r="D703" s="700"/>
      <c r="E703" s="254">
        <v>37</v>
      </c>
      <c r="F703" s="255"/>
      <c r="G703" s="256"/>
      <c r="H703" s="257"/>
      <c r="I703" s="251"/>
      <c r="J703" s="258"/>
      <c r="K703" s="251"/>
      <c r="M703" s="252" t="s">
        <v>1394</v>
      </c>
      <c r="O703" s="241"/>
    </row>
    <row r="704" spans="1:80" ht="22.5">
      <c r="A704" s="242">
        <v>116</v>
      </c>
      <c r="B704" s="243" t="s">
        <v>1414</v>
      </c>
      <c r="C704" s="244" t="s">
        <v>1415</v>
      </c>
      <c r="D704" s="245" t="s">
        <v>166</v>
      </c>
      <c r="E704" s="246">
        <v>64.375</v>
      </c>
      <c r="F704" s="246">
        <v>895</v>
      </c>
      <c r="G704" s="247">
        <f>E704*F704</f>
        <v>57615.625</v>
      </c>
      <c r="H704" s="248">
        <v>0.00203</v>
      </c>
      <c r="I704" s="249">
        <f>E704*H704</f>
        <v>0.13068125</v>
      </c>
      <c r="J704" s="248">
        <v>0</v>
      </c>
      <c r="K704" s="249">
        <f>E704*J704</f>
        <v>0</v>
      </c>
      <c r="O704" s="241">
        <v>2</v>
      </c>
      <c r="AA704" s="214">
        <v>1</v>
      </c>
      <c r="AB704" s="214">
        <v>7</v>
      </c>
      <c r="AC704" s="214">
        <v>7</v>
      </c>
      <c r="AZ704" s="214">
        <v>2</v>
      </c>
      <c r="BA704" s="214">
        <f>IF(AZ704=1,G704,0)</f>
        <v>0</v>
      </c>
      <c r="BB704" s="214">
        <f>IF(AZ704=2,G704,0)</f>
        <v>57615.625</v>
      </c>
      <c r="BC704" s="214">
        <f>IF(AZ704=3,G704,0)</f>
        <v>0</v>
      </c>
      <c r="BD704" s="214">
        <f>IF(AZ704=4,G704,0)</f>
        <v>0</v>
      </c>
      <c r="BE704" s="214">
        <f>IF(AZ704=5,G704,0)</f>
        <v>0</v>
      </c>
      <c r="CA704" s="241">
        <v>1</v>
      </c>
      <c r="CB704" s="241">
        <v>7</v>
      </c>
    </row>
    <row r="705" spans="1:15" ht="12.75">
      <c r="A705" s="250"/>
      <c r="B705" s="253"/>
      <c r="C705" s="699" t="s">
        <v>639</v>
      </c>
      <c r="D705" s="700"/>
      <c r="E705" s="254">
        <v>0</v>
      </c>
      <c r="F705" s="255"/>
      <c r="G705" s="256"/>
      <c r="H705" s="257"/>
      <c r="I705" s="251"/>
      <c r="J705" s="258"/>
      <c r="K705" s="251"/>
      <c r="M705" s="252" t="s">
        <v>639</v>
      </c>
      <c r="O705" s="241"/>
    </row>
    <row r="706" spans="1:15" ht="12.75">
      <c r="A706" s="250"/>
      <c r="B706" s="253"/>
      <c r="C706" s="699" t="s">
        <v>1383</v>
      </c>
      <c r="D706" s="700"/>
      <c r="E706" s="254">
        <v>64.375</v>
      </c>
      <c r="F706" s="255"/>
      <c r="G706" s="256"/>
      <c r="H706" s="257"/>
      <c r="I706" s="251"/>
      <c r="J706" s="258"/>
      <c r="K706" s="251"/>
      <c r="M706" s="252" t="s">
        <v>1383</v>
      </c>
      <c r="O706" s="241"/>
    </row>
    <row r="707" spans="1:80" ht="22.5">
      <c r="A707" s="242">
        <v>117</v>
      </c>
      <c r="B707" s="243" t="s">
        <v>1416</v>
      </c>
      <c r="C707" s="244" t="s">
        <v>1417</v>
      </c>
      <c r="D707" s="245" t="s">
        <v>166</v>
      </c>
      <c r="E707" s="246">
        <v>3.6</v>
      </c>
      <c r="F707" s="246">
        <v>1195</v>
      </c>
      <c r="G707" s="247">
        <f>E707*F707</f>
        <v>4302</v>
      </c>
      <c r="H707" s="248">
        <v>0.00203</v>
      </c>
      <c r="I707" s="249">
        <f>E707*H707</f>
        <v>0.007308</v>
      </c>
      <c r="J707" s="248">
        <v>0</v>
      </c>
      <c r="K707" s="249">
        <f>E707*J707</f>
        <v>0</v>
      </c>
      <c r="O707" s="241">
        <v>2</v>
      </c>
      <c r="AA707" s="214">
        <v>1</v>
      </c>
      <c r="AB707" s="214">
        <v>7</v>
      </c>
      <c r="AC707" s="214">
        <v>7</v>
      </c>
      <c r="AZ707" s="214">
        <v>2</v>
      </c>
      <c r="BA707" s="214">
        <f>IF(AZ707=1,G707,0)</f>
        <v>0</v>
      </c>
      <c r="BB707" s="214">
        <f>IF(AZ707=2,G707,0)</f>
        <v>4302</v>
      </c>
      <c r="BC707" s="214">
        <f>IF(AZ707=3,G707,0)</f>
        <v>0</v>
      </c>
      <c r="BD707" s="214">
        <f>IF(AZ707=4,G707,0)</f>
        <v>0</v>
      </c>
      <c r="BE707" s="214">
        <f>IF(AZ707=5,G707,0)</f>
        <v>0</v>
      </c>
      <c r="CA707" s="241">
        <v>1</v>
      </c>
      <c r="CB707" s="241">
        <v>7</v>
      </c>
    </row>
    <row r="708" spans="1:15" ht="12.75">
      <c r="A708" s="250"/>
      <c r="B708" s="253"/>
      <c r="C708" s="699" t="s">
        <v>639</v>
      </c>
      <c r="D708" s="700"/>
      <c r="E708" s="254">
        <v>0</v>
      </c>
      <c r="F708" s="255"/>
      <c r="G708" s="256"/>
      <c r="H708" s="257"/>
      <c r="I708" s="251"/>
      <c r="J708" s="258"/>
      <c r="K708" s="251"/>
      <c r="M708" s="252" t="s">
        <v>639</v>
      </c>
      <c r="O708" s="241"/>
    </row>
    <row r="709" spans="1:15" ht="12.75">
      <c r="A709" s="250"/>
      <c r="B709" s="253"/>
      <c r="C709" s="699" t="s">
        <v>1418</v>
      </c>
      <c r="D709" s="700"/>
      <c r="E709" s="254">
        <v>3.6</v>
      </c>
      <c r="F709" s="255"/>
      <c r="G709" s="256"/>
      <c r="H709" s="257"/>
      <c r="I709" s="251"/>
      <c r="J709" s="258"/>
      <c r="K709" s="251"/>
      <c r="M709" s="252" t="s">
        <v>1418</v>
      </c>
      <c r="O709" s="241"/>
    </row>
    <row r="710" spans="1:80" ht="22.5">
      <c r="A710" s="242">
        <v>118</v>
      </c>
      <c r="B710" s="243" t="s">
        <v>1419</v>
      </c>
      <c r="C710" s="244" t="s">
        <v>1420</v>
      </c>
      <c r="D710" s="245" t="s">
        <v>166</v>
      </c>
      <c r="E710" s="246">
        <v>12.6</v>
      </c>
      <c r="F710" s="246">
        <v>1995</v>
      </c>
      <c r="G710" s="247">
        <f>E710*F710</f>
        <v>25137</v>
      </c>
      <c r="H710" s="248">
        <v>0.00203</v>
      </c>
      <c r="I710" s="249">
        <f>E710*H710</f>
        <v>0.025578</v>
      </c>
      <c r="J710" s="248">
        <v>0</v>
      </c>
      <c r="K710" s="249">
        <f>E710*J710</f>
        <v>0</v>
      </c>
      <c r="O710" s="241">
        <v>2</v>
      </c>
      <c r="AA710" s="214">
        <v>1</v>
      </c>
      <c r="AB710" s="214">
        <v>7</v>
      </c>
      <c r="AC710" s="214">
        <v>7</v>
      </c>
      <c r="AZ710" s="214">
        <v>2</v>
      </c>
      <c r="BA710" s="214">
        <f>IF(AZ710=1,G710,0)</f>
        <v>0</v>
      </c>
      <c r="BB710" s="214">
        <f>IF(AZ710=2,G710,0)</f>
        <v>25137</v>
      </c>
      <c r="BC710" s="214">
        <f>IF(AZ710=3,G710,0)</f>
        <v>0</v>
      </c>
      <c r="BD710" s="214">
        <f>IF(AZ710=4,G710,0)</f>
        <v>0</v>
      </c>
      <c r="BE710" s="214">
        <f>IF(AZ710=5,G710,0)</f>
        <v>0</v>
      </c>
      <c r="CA710" s="241">
        <v>1</v>
      </c>
      <c r="CB710" s="241">
        <v>7</v>
      </c>
    </row>
    <row r="711" spans="1:15" ht="12.75">
      <c r="A711" s="250"/>
      <c r="B711" s="253"/>
      <c r="C711" s="699" t="s">
        <v>639</v>
      </c>
      <c r="D711" s="700"/>
      <c r="E711" s="254">
        <v>0</v>
      </c>
      <c r="F711" s="255"/>
      <c r="G711" s="256"/>
      <c r="H711" s="257"/>
      <c r="I711" s="251"/>
      <c r="J711" s="258"/>
      <c r="K711" s="251"/>
      <c r="M711" s="252" t="s">
        <v>639</v>
      </c>
      <c r="O711" s="241"/>
    </row>
    <row r="712" spans="1:15" ht="12.75">
      <c r="A712" s="250"/>
      <c r="B712" s="253"/>
      <c r="C712" s="699" t="s">
        <v>1421</v>
      </c>
      <c r="D712" s="700"/>
      <c r="E712" s="254">
        <v>12.6</v>
      </c>
      <c r="F712" s="255"/>
      <c r="G712" s="256"/>
      <c r="H712" s="257"/>
      <c r="I712" s="251"/>
      <c r="J712" s="258"/>
      <c r="K712" s="251"/>
      <c r="M712" s="252" t="s">
        <v>1421</v>
      </c>
      <c r="O712" s="241"/>
    </row>
    <row r="713" spans="1:80" ht="12.75">
      <c r="A713" s="242">
        <v>119</v>
      </c>
      <c r="B713" s="243" t="s">
        <v>1422</v>
      </c>
      <c r="C713" s="244" t="s">
        <v>1423</v>
      </c>
      <c r="D713" s="245" t="s">
        <v>166</v>
      </c>
      <c r="E713" s="246">
        <v>5.3</v>
      </c>
      <c r="F713" s="246">
        <v>57.3</v>
      </c>
      <c r="G713" s="247">
        <f>E713*F713</f>
        <v>303.69</v>
      </c>
      <c r="H713" s="248">
        <v>0</v>
      </c>
      <c r="I713" s="249">
        <f>E713*H713</f>
        <v>0</v>
      </c>
      <c r="J713" s="248">
        <v>-0.00464</v>
      </c>
      <c r="K713" s="249">
        <f>E713*J713</f>
        <v>-0.024592</v>
      </c>
      <c r="O713" s="241">
        <v>2</v>
      </c>
      <c r="AA713" s="214">
        <v>2</v>
      </c>
      <c r="AB713" s="214">
        <v>7</v>
      </c>
      <c r="AC713" s="214">
        <v>7</v>
      </c>
      <c r="AZ713" s="214">
        <v>2</v>
      </c>
      <c r="BA713" s="214">
        <f>IF(AZ713=1,G713,0)</f>
        <v>0</v>
      </c>
      <c r="BB713" s="214">
        <f>IF(AZ713=2,G713,0)</f>
        <v>303.69</v>
      </c>
      <c r="BC713" s="214">
        <f>IF(AZ713=3,G713,0)</f>
        <v>0</v>
      </c>
      <c r="BD713" s="214">
        <f>IF(AZ713=4,G713,0)</f>
        <v>0</v>
      </c>
      <c r="BE713" s="214">
        <f>IF(AZ713=5,G713,0)</f>
        <v>0</v>
      </c>
      <c r="CA713" s="241">
        <v>2</v>
      </c>
      <c r="CB713" s="241">
        <v>7</v>
      </c>
    </row>
    <row r="714" spans="1:15" ht="12.75">
      <c r="A714" s="250"/>
      <c r="B714" s="253"/>
      <c r="C714" s="699" t="s">
        <v>639</v>
      </c>
      <c r="D714" s="700"/>
      <c r="E714" s="254">
        <v>0</v>
      </c>
      <c r="F714" s="255"/>
      <c r="G714" s="256"/>
      <c r="H714" s="257"/>
      <c r="I714" s="251"/>
      <c r="J714" s="258"/>
      <c r="K714" s="251"/>
      <c r="M714" s="252" t="s">
        <v>639</v>
      </c>
      <c r="O714" s="241"/>
    </row>
    <row r="715" spans="1:15" ht="12.75">
      <c r="A715" s="250"/>
      <c r="B715" s="253"/>
      <c r="C715" s="699" t="s">
        <v>1398</v>
      </c>
      <c r="D715" s="700"/>
      <c r="E715" s="254">
        <v>5.3</v>
      </c>
      <c r="F715" s="255"/>
      <c r="G715" s="256"/>
      <c r="H715" s="257"/>
      <c r="I715" s="251"/>
      <c r="J715" s="258"/>
      <c r="K715" s="251"/>
      <c r="M715" s="252" t="s">
        <v>1398</v>
      </c>
      <c r="O715" s="241"/>
    </row>
    <row r="716" spans="1:80" ht="12.75">
      <c r="A716" s="242">
        <v>120</v>
      </c>
      <c r="B716" s="243" t="s">
        <v>1424</v>
      </c>
      <c r="C716" s="244" t="s">
        <v>1425</v>
      </c>
      <c r="D716" s="245" t="s">
        <v>166</v>
      </c>
      <c r="E716" s="246">
        <v>49</v>
      </c>
      <c r="F716" s="246">
        <v>38.6</v>
      </c>
      <c r="G716" s="247">
        <f>E716*F716</f>
        <v>1891.4</v>
      </c>
      <c r="H716" s="248">
        <v>0</v>
      </c>
      <c r="I716" s="249">
        <f>E716*H716</f>
        <v>0</v>
      </c>
      <c r="J716" s="248">
        <v>-0.00336</v>
      </c>
      <c r="K716" s="249">
        <f>E716*J716</f>
        <v>-0.16464</v>
      </c>
      <c r="O716" s="241">
        <v>2</v>
      </c>
      <c r="AA716" s="214">
        <v>2</v>
      </c>
      <c r="AB716" s="214">
        <v>7</v>
      </c>
      <c r="AC716" s="214">
        <v>7</v>
      </c>
      <c r="AZ716" s="214">
        <v>2</v>
      </c>
      <c r="BA716" s="214">
        <f>IF(AZ716=1,G716,0)</f>
        <v>0</v>
      </c>
      <c r="BB716" s="214">
        <f>IF(AZ716=2,G716,0)</f>
        <v>1891.4</v>
      </c>
      <c r="BC716" s="214">
        <f>IF(AZ716=3,G716,0)</f>
        <v>0</v>
      </c>
      <c r="BD716" s="214">
        <f>IF(AZ716=4,G716,0)</f>
        <v>0</v>
      </c>
      <c r="BE716" s="214">
        <f>IF(AZ716=5,G716,0)</f>
        <v>0</v>
      </c>
      <c r="CA716" s="241">
        <v>2</v>
      </c>
      <c r="CB716" s="241">
        <v>7</v>
      </c>
    </row>
    <row r="717" spans="1:15" ht="12.75">
      <c r="A717" s="250"/>
      <c r="B717" s="253"/>
      <c r="C717" s="699" t="s">
        <v>1402</v>
      </c>
      <c r="D717" s="700"/>
      <c r="E717" s="254">
        <v>5</v>
      </c>
      <c r="F717" s="255"/>
      <c r="G717" s="256"/>
      <c r="H717" s="257"/>
      <c r="I717" s="251"/>
      <c r="J717" s="258"/>
      <c r="K717" s="251"/>
      <c r="M717" s="252" t="s">
        <v>1402</v>
      </c>
      <c r="O717" s="241"/>
    </row>
    <row r="718" spans="1:15" ht="12.75">
      <c r="A718" s="250"/>
      <c r="B718" s="253"/>
      <c r="C718" s="699" t="s">
        <v>1405</v>
      </c>
      <c r="D718" s="700"/>
      <c r="E718" s="254">
        <v>44</v>
      </c>
      <c r="F718" s="255"/>
      <c r="G718" s="256"/>
      <c r="H718" s="257"/>
      <c r="I718" s="251"/>
      <c r="J718" s="258"/>
      <c r="K718" s="251"/>
      <c r="M718" s="252" t="s">
        <v>1405</v>
      </c>
      <c r="O718" s="241"/>
    </row>
    <row r="719" spans="1:80" ht="12.75">
      <c r="A719" s="242">
        <v>121</v>
      </c>
      <c r="B719" s="243" t="s">
        <v>1426</v>
      </c>
      <c r="C719" s="244" t="s">
        <v>1427</v>
      </c>
      <c r="D719" s="245" t="s">
        <v>147</v>
      </c>
      <c r="E719" s="246">
        <v>4</v>
      </c>
      <c r="F719" s="246">
        <v>600</v>
      </c>
      <c r="G719" s="247">
        <f>E719*F719</f>
        <v>2400</v>
      </c>
      <c r="H719" s="248">
        <v>0.00187</v>
      </c>
      <c r="I719" s="249">
        <f>E719*H719</f>
        <v>0.00748</v>
      </c>
      <c r="J719" s="248"/>
      <c r="K719" s="249">
        <f>E719*J719</f>
        <v>0</v>
      </c>
      <c r="O719" s="241">
        <v>2</v>
      </c>
      <c r="AA719" s="214">
        <v>12</v>
      </c>
      <c r="AB719" s="214">
        <v>0</v>
      </c>
      <c r="AC719" s="214">
        <v>181</v>
      </c>
      <c r="AZ719" s="214">
        <v>2</v>
      </c>
      <c r="BA719" s="214">
        <f>IF(AZ719=1,G719,0)</f>
        <v>0</v>
      </c>
      <c r="BB719" s="214">
        <f>IF(AZ719=2,G719,0)</f>
        <v>2400</v>
      </c>
      <c r="BC719" s="214">
        <f>IF(AZ719=3,G719,0)</f>
        <v>0</v>
      </c>
      <c r="BD719" s="214">
        <f>IF(AZ719=4,G719,0)</f>
        <v>0</v>
      </c>
      <c r="BE719" s="214">
        <f>IF(AZ719=5,G719,0)</f>
        <v>0</v>
      </c>
      <c r="CA719" s="241">
        <v>12</v>
      </c>
      <c r="CB719" s="241">
        <v>0</v>
      </c>
    </row>
    <row r="720" spans="1:80" ht="12.75">
      <c r="A720" s="242">
        <v>122</v>
      </c>
      <c r="B720" s="243" t="s">
        <v>752</v>
      </c>
      <c r="C720" s="244" t="s">
        <v>753</v>
      </c>
      <c r="D720" s="245" t="s">
        <v>173</v>
      </c>
      <c r="E720" s="246">
        <v>0.69236195</v>
      </c>
      <c r="F720" s="246">
        <v>1365</v>
      </c>
      <c r="G720" s="247">
        <f>E720*F720</f>
        <v>945.07406175</v>
      </c>
      <c r="H720" s="248">
        <v>0</v>
      </c>
      <c r="I720" s="249">
        <f>E720*H720</f>
        <v>0</v>
      </c>
      <c r="J720" s="248"/>
      <c r="K720" s="249">
        <f>E720*J720</f>
        <v>0</v>
      </c>
      <c r="O720" s="241">
        <v>2</v>
      </c>
      <c r="AA720" s="214">
        <v>7</v>
      </c>
      <c r="AB720" s="214">
        <v>1001</v>
      </c>
      <c r="AC720" s="214">
        <v>5</v>
      </c>
      <c r="AZ720" s="214">
        <v>2</v>
      </c>
      <c r="BA720" s="214">
        <f>IF(AZ720=1,G720,0)</f>
        <v>0</v>
      </c>
      <c r="BB720" s="214">
        <f>IF(AZ720=2,G720,0)</f>
        <v>945.07406175</v>
      </c>
      <c r="BC720" s="214">
        <f>IF(AZ720=3,G720,0)</f>
        <v>0</v>
      </c>
      <c r="BD720" s="214">
        <f>IF(AZ720=4,G720,0)</f>
        <v>0</v>
      </c>
      <c r="BE720" s="214">
        <f>IF(AZ720=5,G720,0)</f>
        <v>0</v>
      </c>
      <c r="CA720" s="241">
        <v>7</v>
      </c>
      <c r="CB720" s="241">
        <v>1001</v>
      </c>
    </row>
    <row r="721" spans="1:57" ht="12.75">
      <c r="A721" s="259"/>
      <c r="B721" s="260" t="s">
        <v>96</v>
      </c>
      <c r="C721" s="261" t="s">
        <v>724</v>
      </c>
      <c r="D721" s="262"/>
      <c r="E721" s="263"/>
      <c r="F721" s="264"/>
      <c r="G721" s="265">
        <f>SUM(G659:G720)</f>
        <v>224591.95906175</v>
      </c>
      <c r="H721" s="266"/>
      <c r="I721" s="267">
        <f>SUM(I659:I720)</f>
        <v>0.69236195</v>
      </c>
      <c r="J721" s="266"/>
      <c r="K721" s="267">
        <f>SUM(K659:K720)</f>
        <v>-1.6703196999999999</v>
      </c>
      <c r="O721" s="241">
        <v>4</v>
      </c>
      <c r="BA721" s="268">
        <f>SUM(BA659:BA720)</f>
        <v>0</v>
      </c>
      <c r="BB721" s="268">
        <f>SUM(BB659:BB720)</f>
        <v>224591.95906175</v>
      </c>
      <c r="BC721" s="268">
        <f>SUM(BC659:BC720)</f>
        <v>0</v>
      </c>
      <c r="BD721" s="268">
        <f>SUM(BD659:BD720)</f>
        <v>0</v>
      </c>
      <c r="BE721" s="268">
        <f>SUM(BE659:BE720)</f>
        <v>0</v>
      </c>
    </row>
    <row r="722" spans="1:15" ht="12.75">
      <c r="A722" s="231" t="s">
        <v>92</v>
      </c>
      <c r="B722" s="232" t="s">
        <v>754</v>
      </c>
      <c r="C722" s="233" t="s">
        <v>755</v>
      </c>
      <c r="D722" s="234"/>
      <c r="E722" s="235"/>
      <c r="F722" s="235"/>
      <c r="G722" s="236"/>
      <c r="H722" s="237"/>
      <c r="I722" s="238"/>
      <c r="J722" s="239"/>
      <c r="K722" s="240"/>
      <c r="O722" s="241">
        <v>1</v>
      </c>
    </row>
    <row r="723" spans="1:80" ht="12.75">
      <c r="A723" s="242">
        <v>123</v>
      </c>
      <c r="B723" s="243" t="s">
        <v>757</v>
      </c>
      <c r="C723" s="244" t="s">
        <v>758</v>
      </c>
      <c r="D723" s="245" t="s">
        <v>166</v>
      </c>
      <c r="E723" s="246">
        <v>509.37</v>
      </c>
      <c r="F723" s="246">
        <v>177.5</v>
      </c>
      <c r="G723" s="247">
        <f>E723*F723</f>
        <v>90413.175</v>
      </c>
      <c r="H723" s="248">
        <v>4E-05</v>
      </c>
      <c r="I723" s="249">
        <f>E723*H723</f>
        <v>0.020374800000000002</v>
      </c>
      <c r="J723" s="248">
        <v>0</v>
      </c>
      <c r="K723" s="249">
        <f>E723*J723</f>
        <v>0</v>
      </c>
      <c r="O723" s="241">
        <v>2</v>
      </c>
      <c r="AA723" s="214">
        <v>1</v>
      </c>
      <c r="AB723" s="214">
        <v>7</v>
      </c>
      <c r="AC723" s="214">
        <v>7</v>
      </c>
      <c r="AZ723" s="214">
        <v>2</v>
      </c>
      <c r="BA723" s="214">
        <f>IF(AZ723=1,G723,0)</f>
        <v>0</v>
      </c>
      <c r="BB723" s="214">
        <f>IF(AZ723=2,G723,0)</f>
        <v>90413.175</v>
      </c>
      <c r="BC723" s="214">
        <f>IF(AZ723=3,G723,0)</f>
        <v>0</v>
      </c>
      <c r="BD723" s="214">
        <f>IF(AZ723=4,G723,0)</f>
        <v>0</v>
      </c>
      <c r="BE723" s="214">
        <f>IF(AZ723=5,G723,0)</f>
        <v>0</v>
      </c>
      <c r="CA723" s="241">
        <v>1</v>
      </c>
      <c r="CB723" s="241">
        <v>7</v>
      </c>
    </row>
    <row r="724" spans="1:15" ht="12.75">
      <c r="A724" s="250"/>
      <c r="B724" s="253"/>
      <c r="C724" s="699" t="s">
        <v>1174</v>
      </c>
      <c r="D724" s="700"/>
      <c r="E724" s="254">
        <v>0</v>
      </c>
      <c r="F724" s="255"/>
      <c r="G724" s="256"/>
      <c r="H724" s="257"/>
      <c r="I724" s="251"/>
      <c r="J724" s="258"/>
      <c r="K724" s="251"/>
      <c r="M724" s="252" t="s">
        <v>1174</v>
      </c>
      <c r="O724" s="241"/>
    </row>
    <row r="725" spans="1:15" ht="12.75">
      <c r="A725" s="250"/>
      <c r="B725" s="253"/>
      <c r="C725" s="699" t="s">
        <v>1274</v>
      </c>
      <c r="D725" s="700"/>
      <c r="E725" s="254">
        <v>54</v>
      </c>
      <c r="F725" s="255"/>
      <c r="G725" s="256"/>
      <c r="H725" s="257"/>
      <c r="I725" s="251"/>
      <c r="J725" s="258"/>
      <c r="K725" s="251"/>
      <c r="M725" s="252" t="s">
        <v>1274</v>
      </c>
      <c r="O725" s="241"/>
    </row>
    <row r="726" spans="1:15" ht="12.75">
      <c r="A726" s="250"/>
      <c r="B726" s="253"/>
      <c r="C726" s="699" t="s">
        <v>1275</v>
      </c>
      <c r="D726" s="700"/>
      <c r="E726" s="254">
        <v>30</v>
      </c>
      <c r="F726" s="255"/>
      <c r="G726" s="256"/>
      <c r="H726" s="257"/>
      <c r="I726" s="251"/>
      <c r="J726" s="258"/>
      <c r="K726" s="251"/>
      <c r="M726" s="252" t="s">
        <v>1275</v>
      </c>
      <c r="O726" s="241"/>
    </row>
    <row r="727" spans="1:15" ht="12.75">
      <c r="A727" s="250"/>
      <c r="B727" s="253"/>
      <c r="C727" s="699" t="s">
        <v>1276</v>
      </c>
      <c r="D727" s="700"/>
      <c r="E727" s="254">
        <v>9.3</v>
      </c>
      <c r="F727" s="255"/>
      <c r="G727" s="256"/>
      <c r="H727" s="257"/>
      <c r="I727" s="251"/>
      <c r="J727" s="258"/>
      <c r="K727" s="251"/>
      <c r="M727" s="252" t="s">
        <v>1276</v>
      </c>
      <c r="O727" s="241"/>
    </row>
    <row r="728" spans="1:15" ht="12.75">
      <c r="A728" s="250"/>
      <c r="B728" s="253"/>
      <c r="C728" s="699" t="s">
        <v>1277</v>
      </c>
      <c r="D728" s="700"/>
      <c r="E728" s="254">
        <v>36</v>
      </c>
      <c r="F728" s="255"/>
      <c r="G728" s="256"/>
      <c r="H728" s="257"/>
      <c r="I728" s="251"/>
      <c r="J728" s="258"/>
      <c r="K728" s="251"/>
      <c r="M728" s="252" t="s">
        <v>1277</v>
      </c>
      <c r="O728" s="241"/>
    </row>
    <row r="729" spans="1:15" ht="12.75">
      <c r="A729" s="250"/>
      <c r="B729" s="253"/>
      <c r="C729" s="699" t="s">
        <v>1278</v>
      </c>
      <c r="D729" s="700"/>
      <c r="E729" s="254">
        <v>162.6</v>
      </c>
      <c r="F729" s="255"/>
      <c r="G729" s="256"/>
      <c r="H729" s="257"/>
      <c r="I729" s="251"/>
      <c r="J729" s="258"/>
      <c r="K729" s="251"/>
      <c r="M729" s="252" t="s">
        <v>1278</v>
      </c>
      <c r="O729" s="241"/>
    </row>
    <row r="730" spans="1:15" ht="12.75">
      <c r="A730" s="250"/>
      <c r="B730" s="253"/>
      <c r="C730" s="699" t="s">
        <v>1279</v>
      </c>
      <c r="D730" s="700"/>
      <c r="E730" s="254">
        <v>32.52</v>
      </c>
      <c r="F730" s="255"/>
      <c r="G730" s="256"/>
      <c r="H730" s="257"/>
      <c r="I730" s="251"/>
      <c r="J730" s="258"/>
      <c r="K730" s="251"/>
      <c r="M730" s="252" t="s">
        <v>1279</v>
      </c>
      <c r="O730" s="241"/>
    </row>
    <row r="731" spans="1:15" ht="12.75">
      <c r="A731" s="250"/>
      <c r="B731" s="253"/>
      <c r="C731" s="699" t="s">
        <v>1280</v>
      </c>
      <c r="D731" s="700"/>
      <c r="E731" s="254">
        <v>47.235</v>
      </c>
      <c r="F731" s="255"/>
      <c r="G731" s="256"/>
      <c r="H731" s="257"/>
      <c r="I731" s="251"/>
      <c r="J731" s="258"/>
      <c r="K731" s="251"/>
      <c r="M731" s="252" t="s">
        <v>1280</v>
      </c>
      <c r="O731" s="241"/>
    </row>
    <row r="732" spans="1:15" ht="12.75">
      <c r="A732" s="250"/>
      <c r="B732" s="253"/>
      <c r="C732" s="699" t="s">
        <v>1281</v>
      </c>
      <c r="D732" s="700"/>
      <c r="E732" s="254">
        <v>12.845</v>
      </c>
      <c r="F732" s="255"/>
      <c r="G732" s="256"/>
      <c r="H732" s="257"/>
      <c r="I732" s="251"/>
      <c r="J732" s="258"/>
      <c r="K732" s="251"/>
      <c r="M732" s="252" t="s">
        <v>1281</v>
      </c>
      <c r="O732" s="241"/>
    </row>
    <row r="733" spans="1:15" ht="12.75">
      <c r="A733" s="250"/>
      <c r="B733" s="253"/>
      <c r="C733" s="699" t="s">
        <v>1282</v>
      </c>
      <c r="D733" s="700"/>
      <c r="E733" s="254">
        <v>72.6</v>
      </c>
      <c r="F733" s="255"/>
      <c r="G733" s="256"/>
      <c r="H733" s="257"/>
      <c r="I733" s="251"/>
      <c r="J733" s="258"/>
      <c r="K733" s="251"/>
      <c r="M733" s="252" t="s">
        <v>1282</v>
      </c>
      <c r="O733" s="241"/>
    </row>
    <row r="734" spans="1:15" ht="12.75">
      <c r="A734" s="250"/>
      <c r="B734" s="253"/>
      <c r="C734" s="699" t="s">
        <v>1283</v>
      </c>
      <c r="D734" s="700"/>
      <c r="E734" s="254">
        <v>14.52</v>
      </c>
      <c r="F734" s="255"/>
      <c r="G734" s="256"/>
      <c r="H734" s="257"/>
      <c r="I734" s="251"/>
      <c r="J734" s="258"/>
      <c r="K734" s="251"/>
      <c r="M734" s="252" t="s">
        <v>1283</v>
      </c>
      <c r="O734" s="241"/>
    </row>
    <row r="735" spans="1:15" ht="12.75">
      <c r="A735" s="250"/>
      <c r="B735" s="253"/>
      <c r="C735" s="701" t="s">
        <v>113</v>
      </c>
      <c r="D735" s="700"/>
      <c r="E735" s="279">
        <v>471.62</v>
      </c>
      <c r="F735" s="255"/>
      <c r="G735" s="256"/>
      <c r="H735" s="257"/>
      <c r="I735" s="251"/>
      <c r="J735" s="258"/>
      <c r="K735" s="251"/>
      <c r="M735" s="252" t="s">
        <v>113</v>
      </c>
      <c r="O735" s="241"/>
    </row>
    <row r="736" spans="1:15" ht="12.75">
      <c r="A736" s="250"/>
      <c r="B736" s="253"/>
      <c r="C736" s="699" t="s">
        <v>1185</v>
      </c>
      <c r="D736" s="700"/>
      <c r="E736" s="254">
        <v>0</v>
      </c>
      <c r="F736" s="255"/>
      <c r="G736" s="256"/>
      <c r="H736" s="257"/>
      <c r="I736" s="251"/>
      <c r="J736" s="258"/>
      <c r="K736" s="251"/>
      <c r="M736" s="252" t="s">
        <v>1185</v>
      </c>
      <c r="O736" s="241"/>
    </row>
    <row r="737" spans="1:15" ht="12.75">
      <c r="A737" s="250"/>
      <c r="B737" s="253"/>
      <c r="C737" s="699" t="s">
        <v>1284</v>
      </c>
      <c r="D737" s="700"/>
      <c r="E737" s="254">
        <v>4.74</v>
      </c>
      <c r="F737" s="255"/>
      <c r="G737" s="256"/>
      <c r="H737" s="257"/>
      <c r="I737" s="251"/>
      <c r="J737" s="258"/>
      <c r="K737" s="251"/>
      <c r="M737" s="252" t="s">
        <v>1284</v>
      </c>
      <c r="O737" s="241"/>
    </row>
    <row r="738" spans="1:15" ht="12.75">
      <c r="A738" s="250"/>
      <c r="B738" s="253"/>
      <c r="C738" s="699" t="s">
        <v>1285</v>
      </c>
      <c r="D738" s="700"/>
      <c r="E738" s="254">
        <v>10.85</v>
      </c>
      <c r="F738" s="255"/>
      <c r="G738" s="256"/>
      <c r="H738" s="257"/>
      <c r="I738" s="251"/>
      <c r="J738" s="258"/>
      <c r="K738" s="251"/>
      <c r="M738" s="252" t="s">
        <v>1285</v>
      </c>
      <c r="O738" s="241"/>
    </row>
    <row r="739" spans="1:15" ht="12.75">
      <c r="A739" s="250"/>
      <c r="B739" s="253"/>
      <c r="C739" s="699" t="s">
        <v>1286</v>
      </c>
      <c r="D739" s="700"/>
      <c r="E739" s="254">
        <v>22.16</v>
      </c>
      <c r="F739" s="255"/>
      <c r="G739" s="256"/>
      <c r="H739" s="257"/>
      <c r="I739" s="251"/>
      <c r="J739" s="258"/>
      <c r="K739" s="251"/>
      <c r="M739" s="252" t="s">
        <v>1286</v>
      </c>
      <c r="O739" s="241"/>
    </row>
    <row r="740" spans="1:15" ht="12.75">
      <c r="A740" s="250"/>
      <c r="B740" s="253"/>
      <c r="C740" s="701" t="s">
        <v>113</v>
      </c>
      <c r="D740" s="700"/>
      <c r="E740" s="279">
        <v>37.75</v>
      </c>
      <c r="F740" s="255"/>
      <c r="G740" s="256"/>
      <c r="H740" s="257"/>
      <c r="I740" s="251"/>
      <c r="J740" s="258"/>
      <c r="K740" s="251"/>
      <c r="M740" s="252" t="s">
        <v>113</v>
      </c>
      <c r="O740" s="241"/>
    </row>
    <row r="741" spans="1:80" ht="12.75">
      <c r="A741" s="242">
        <v>124</v>
      </c>
      <c r="B741" s="243" t="s">
        <v>759</v>
      </c>
      <c r="C741" s="244" t="s">
        <v>760</v>
      </c>
      <c r="D741" s="245" t="s">
        <v>166</v>
      </c>
      <c r="E741" s="246">
        <v>137.42</v>
      </c>
      <c r="F741" s="246">
        <v>361.5</v>
      </c>
      <c r="G741" s="247">
        <f>E741*F741</f>
        <v>49677.329999999994</v>
      </c>
      <c r="H741" s="248">
        <v>0.00016</v>
      </c>
      <c r="I741" s="249">
        <f>E741*H741</f>
        <v>0.0219872</v>
      </c>
      <c r="J741" s="248">
        <v>0</v>
      </c>
      <c r="K741" s="249">
        <f>E741*J741</f>
        <v>0</v>
      </c>
      <c r="O741" s="241">
        <v>2</v>
      </c>
      <c r="AA741" s="214">
        <v>1</v>
      </c>
      <c r="AB741" s="214">
        <v>7</v>
      </c>
      <c r="AC741" s="214">
        <v>7</v>
      </c>
      <c r="AZ741" s="214">
        <v>2</v>
      </c>
      <c r="BA741" s="214">
        <f>IF(AZ741=1,G741,0)</f>
        <v>0</v>
      </c>
      <c r="BB741" s="214">
        <f>IF(AZ741=2,G741,0)</f>
        <v>49677.329999999994</v>
      </c>
      <c r="BC741" s="214">
        <f>IF(AZ741=3,G741,0)</f>
        <v>0</v>
      </c>
      <c r="BD741" s="214">
        <f>IF(AZ741=4,G741,0)</f>
        <v>0</v>
      </c>
      <c r="BE741" s="214">
        <f>IF(AZ741=5,G741,0)</f>
        <v>0</v>
      </c>
      <c r="CA741" s="241">
        <v>1</v>
      </c>
      <c r="CB741" s="241">
        <v>7</v>
      </c>
    </row>
    <row r="742" spans="1:15" ht="12.75">
      <c r="A742" s="250"/>
      <c r="B742" s="253"/>
      <c r="C742" s="699" t="s">
        <v>1174</v>
      </c>
      <c r="D742" s="700"/>
      <c r="E742" s="254">
        <v>0</v>
      </c>
      <c r="F742" s="255"/>
      <c r="G742" s="256"/>
      <c r="H742" s="257"/>
      <c r="I742" s="251"/>
      <c r="J742" s="258"/>
      <c r="K742" s="251"/>
      <c r="M742" s="252" t="s">
        <v>1174</v>
      </c>
      <c r="O742" s="241"/>
    </row>
    <row r="743" spans="1:15" ht="12.75">
      <c r="A743" s="250"/>
      <c r="B743" s="253"/>
      <c r="C743" s="699" t="s">
        <v>1232</v>
      </c>
      <c r="D743" s="700"/>
      <c r="E743" s="254">
        <v>25.2</v>
      </c>
      <c r="F743" s="255"/>
      <c r="G743" s="256"/>
      <c r="H743" s="257"/>
      <c r="I743" s="251"/>
      <c r="J743" s="258"/>
      <c r="K743" s="251"/>
      <c r="M743" s="252" t="s">
        <v>1232</v>
      </c>
      <c r="O743" s="241"/>
    </row>
    <row r="744" spans="1:15" ht="12.75">
      <c r="A744" s="250"/>
      <c r="B744" s="253"/>
      <c r="C744" s="699" t="s">
        <v>1233</v>
      </c>
      <c r="D744" s="700"/>
      <c r="E744" s="254">
        <v>18</v>
      </c>
      <c r="F744" s="255"/>
      <c r="G744" s="256"/>
      <c r="H744" s="257"/>
      <c r="I744" s="251"/>
      <c r="J744" s="258"/>
      <c r="K744" s="251"/>
      <c r="M744" s="252" t="s">
        <v>1233</v>
      </c>
      <c r="O744" s="241"/>
    </row>
    <row r="745" spans="1:15" ht="12.75">
      <c r="A745" s="250"/>
      <c r="B745" s="253"/>
      <c r="C745" s="699" t="s">
        <v>1234</v>
      </c>
      <c r="D745" s="700"/>
      <c r="E745" s="254">
        <v>5.4</v>
      </c>
      <c r="F745" s="255"/>
      <c r="G745" s="256"/>
      <c r="H745" s="257"/>
      <c r="I745" s="251"/>
      <c r="J745" s="258"/>
      <c r="K745" s="251"/>
      <c r="M745" s="252" t="s">
        <v>1234</v>
      </c>
      <c r="O745" s="241"/>
    </row>
    <row r="746" spans="1:15" ht="12.75">
      <c r="A746" s="250"/>
      <c r="B746" s="253"/>
      <c r="C746" s="699" t="s">
        <v>1235</v>
      </c>
      <c r="D746" s="700"/>
      <c r="E746" s="254">
        <v>10.8</v>
      </c>
      <c r="F746" s="255"/>
      <c r="G746" s="256"/>
      <c r="H746" s="257"/>
      <c r="I746" s="251"/>
      <c r="J746" s="258"/>
      <c r="K746" s="251"/>
      <c r="M746" s="252" t="s">
        <v>1235</v>
      </c>
      <c r="O746" s="241"/>
    </row>
    <row r="747" spans="1:15" ht="12.75">
      <c r="A747" s="250"/>
      <c r="B747" s="253"/>
      <c r="C747" s="699" t="s">
        <v>1236</v>
      </c>
      <c r="D747" s="700"/>
      <c r="E747" s="254">
        <v>28.6</v>
      </c>
      <c r="F747" s="255"/>
      <c r="G747" s="256"/>
      <c r="H747" s="257"/>
      <c r="I747" s="251"/>
      <c r="J747" s="258"/>
      <c r="K747" s="251"/>
      <c r="M747" s="252" t="s">
        <v>1236</v>
      </c>
      <c r="O747" s="241"/>
    </row>
    <row r="748" spans="1:15" ht="12.75">
      <c r="A748" s="250"/>
      <c r="B748" s="253"/>
      <c r="C748" s="699" t="s">
        <v>1237</v>
      </c>
      <c r="D748" s="700"/>
      <c r="E748" s="254">
        <v>5.72</v>
      </c>
      <c r="F748" s="255"/>
      <c r="G748" s="256"/>
      <c r="H748" s="257"/>
      <c r="I748" s="251"/>
      <c r="J748" s="258"/>
      <c r="K748" s="251"/>
      <c r="M748" s="252" t="s">
        <v>1237</v>
      </c>
      <c r="O748" s="241"/>
    </row>
    <row r="749" spans="1:15" ht="12.75">
      <c r="A749" s="250"/>
      <c r="B749" s="253"/>
      <c r="C749" s="699" t="s">
        <v>1238</v>
      </c>
      <c r="D749" s="700"/>
      <c r="E749" s="254">
        <v>7.035</v>
      </c>
      <c r="F749" s="255"/>
      <c r="G749" s="256"/>
      <c r="H749" s="257"/>
      <c r="I749" s="251"/>
      <c r="J749" s="258"/>
      <c r="K749" s="251"/>
      <c r="M749" s="252" t="s">
        <v>1238</v>
      </c>
      <c r="O749" s="241"/>
    </row>
    <row r="750" spans="1:15" ht="12.75">
      <c r="A750" s="250"/>
      <c r="B750" s="253"/>
      <c r="C750" s="699" t="s">
        <v>1239</v>
      </c>
      <c r="D750" s="700"/>
      <c r="E750" s="254">
        <v>2.345</v>
      </c>
      <c r="F750" s="255"/>
      <c r="G750" s="256"/>
      <c r="H750" s="257"/>
      <c r="I750" s="251"/>
      <c r="J750" s="258"/>
      <c r="K750" s="251"/>
      <c r="M750" s="252" t="s">
        <v>1239</v>
      </c>
      <c r="O750" s="241"/>
    </row>
    <row r="751" spans="1:15" ht="12.75">
      <c r="A751" s="250"/>
      <c r="B751" s="253"/>
      <c r="C751" s="699" t="s">
        <v>1240</v>
      </c>
      <c r="D751" s="700"/>
      <c r="E751" s="254">
        <v>28.6</v>
      </c>
      <c r="F751" s="255"/>
      <c r="G751" s="256"/>
      <c r="H751" s="257"/>
      <c r="I751" s="251"/>
      <c r="J751" s="258"/>
      <c r="K751" s="251"/>
      <c r="M751" s="252" t="s">
        <v>1240</v>
      </c>
      <c r="O751" s="241"/>
    </row>
    <row r="752" spans="1:15" ht="12.75">
      <c r="A752" s="250"/>
      <c r="B752" s="253"/>
      <c r="C752" s="699" t="s">
        <v>1241</v>
      </c>
      <c r="D752" s="700"/>
      <c r="E752" s="254">
        <v>5.72</v>
      </c>
      <c r="F752" s="255"/>
      <c r="G752" s="256"/>
      <c r="H752" s="257"/>
      <c r="I752" s="251"/>
      <c r="J752" s="258"/>
      <c r="K752" s="251"/>
      <c r="M752" s="252" t="s">
        <v>1241</v>
      </c>
      <c r="O752" s="241"/>
    </row>
    <row r="753" spans="1:15" ht="12.75">
      <c r="A753" s="250"/>
      <c r="B753" s="253"/>
      <c r="C753" s="701" t="s">
        <v>113</v>
      </c>
      <c r="D753" s="700"/>
      <c r="E753" s="279">
        <v>137.42</v>
      </c>
      <c r="F753" s="255"/>
      <c r="G753" s="256"/>
      <c r="H753" s="257"/>
      <c r="I753" s="251"/>
      <c r="J753" s="258"/>
      <c r="K753" s="251"/>
      <c r="M753" s="252" t="s">
        <v>113</v>
      </c>
      <c r="O753" s="241"/>
    </row>
    <row r="754" spans="1:80" ht="12.75">
      <c r="A754" s="242">
        <v>125</v>
      </c>
      <c r="B754" s="243" t="s">
        <v>761</v>
      </c>
      <c r="C754" s="244" t="s">
        <v>762</v>
      </c>
      <c r="D754" s="245" t="s">
        <v>173</v>
      </c>
      <c r="E754" s="246">
        <v>0.042362</v>
      </c>
      <c r="F754" s="246">
        <v>820</v>
      </c>
      <c r="G754" s="247">
        <f>E754*F754</f>
        <v>34.73684</v>
      </c>
      <c r="H754" s="248">
        <v>0</v>
      </c>
      <c r="I754" s="249">
        <f>E754*H754</f>
        <v>0</v>
      </c>
      <c r="J754" s="248"/>
      <c r="K754" s="249">
        <f>E754*J754</f>
        <v>0</v>
      </c>
      <c r="O754" s="241">
        <v>2</v>
      </c>
      <c r="AA754" s="214">
        <v>7</v>
      </c>
      <c r="AB754" s="214">
        <v>1001</v>
      </c>
      <c r="AC754" s="214">
        <v>5</v>
      </c>
      <c r="AZ754" s="214">
        <v>2</v>
      </c>
      <c r="BA754" s="214">
        <f>IF(AZ754=1,G754,0)</f>
        <v>0</v>
      </c>
      <c r="BB754" s="214">
        <f>IF(AZ754=2,G754,0)</f>
        <v>34.73684</v>
      </c>
      <c r="BC754" s="214">
        <f>IF(AZ754=3,G754,0)</f>
        <v>0</v>
      </c>
      <c r="BD754" s="214">
        <f>IF(AZ754=4,G754,0)</f>
        <v>0</v>
      </c>
      <c r="BE754" s="214">
        <f>IF(AZ754=5,G754,0)</f>
        <v>0</v>
      </c>
      <c r="CA754" s="241">
        <v>7</v>
      </c>
      <c r="CB754" s="241">
        <v>1001</v>
      </c>
    </row>
    <row r="755" spans="1:57" ht="12.75">
      <c r="A755" s="259"/>
      <c r="B755" s="260" t="s">
        <v>96</v>
      </c>
      <c r="C755" s="261" t="s">
        <v>756</v>
      </c>
      <c r="D755" s="262"/>
      <c r="E755" s="263"/>
      <c r="F755" s="264"/>
      <c r="G755" s="265">
        <f>SUM(G722:G754)</f>
        <v>140125.24184</v>
      </c>
      <c r="H755" s="266"/>
      <c r="I755" s="267">
        <f>SUM(I722:I754)</f>
        <v>0.042362</v>
      </c>
      <c r="J755" s="266"/>
      <c r="K755" s="267">
        <f>SUM(K722:K754)</f>
        <v>0</v>
      </c>
      <c r="O755" s="241">
        <v>4</v>
      </c>
      <c r="BA755" s="268">
        <f>SUM(BA722:BA754)</f>
        <v>0</v>
      </c>
      <c r="BB755" s="268">
        <f>SUM(BB722:BB754)</f>
        <v>140125.24184</v>
      </c>
      <c r="BC755" s="268">
        <f>SUM(BC722:BC754)</f>
        <v>0</v>
      </c>
      <c r="BD755" s="268">
        <f>SUM(BD722:BD754)</f>
        <v>0</v>
      </c>
      <c r="BE755" s="268">
        <f>SUM(BE722:BE754)</f>
        <v>0</v>
      </c>
    </row>
    <row r="756" spans="1:15" ht="12.75">
      <c r="A756" s="231" t="s">
        <v>92</v>
      </c>
      <c r="B756" s="232" t="s">
        <v>763</v>
      </c>
      <c r="C756" s="233" t="s">
        <v>764</v>
      </c>
      <c r="D756" s="234"/>
      <c r="E756" s="235"/>
      <c r="F756" s="235"/>
      <c r="G756" s="236"/>
      <c r="H756" s="237"/>
      <c r="I756" s="238"/>
      <c r="J756" s="239"/>
      <c r="K756" s="240"/>
      <c r="O756" s="241">
        <v>1</v>
      </c>
    </row>
    <row r="757" spans="1:80" ht="12.75">
      <c r="A757" s="242">
        <v>126</v>
      </c>
      <c r="B757" s="243" t="s">
        <v>1428</v>
      </c>
      <c r="C757" s="244" t="s">
        <v>1429</v>
      </c>
      <c r="D757" s="245" t="s">
        <v>106</v>
      </c>
      <c r="E757" s="246">
        <v>1063</v>
      </c>
      <c r="F757" s="246">
        <v>116</v>
      </c>
      <c r="G757" s="247">
        <f>E757*F757</f>
        <v>123308</v>
      </c>
      <c r="H757" s="248">
        <v>0</v>
      </c>
      <c r="I757" s="249">
        <f>E757*H757</f>
        <v>0</v>
      </c>
      <c r="J757" s="248">
        <v>-0.004</v>
      </c>
      <c r="K757" s="249">
        <f>E757*J757</f>
        <v>-4.252</v>
      </c>
      <c r="O757" s="241">
        <v>2</v>
      </c>
      <c r="AA757" s="214">
        <v>1</v>
      </c>
      <c r="AB757" s="214">
        <v>7</v>
      </c>
      <c r="AC757" s="214">
        <v>7</v>
      </c>
      <c r="AZ757" s="214">
        <v>2</v>
      </c>
      <c r="BA757" s="214">
        <f>IF(AZ757=1,G757,0)</f>
        <v>0</v>
      </c>
      <c r="BB757" s="214">
        <f>IF(AZ757=2,G757,0)</f>
        <v>123308</v>
      </c>
      <c r="BC757" s="214">
        <f>IF(AZ757=3,G757,0)</f>
        <v>0</v>
      </c>
      <c r="BD757" s="214">
        <f>IF(AZ757=4,G757,0)</f>
        <v>0</v>
      </c>
      <c r="BE757" s="214">
        <f>IF(AZ757=5,G757,0)</f>
        <v>0</v>
      </c>
      <c r="CA757" s="241">
        <v>1</v>
      </c>
      <c r="CB757" s="241">
        <v>7</v>
      </c>
    </row>
    <row r="758" spans="1:80" ht="12.75">
      <c r="A758" s="242">
        <v>127</v>
      </c>
      <c r="B758" s="243" t="s">
        <v>1430</v>
      </c>
      <c r="C758" s="244" t="s">
        <v>1431</v>
      </c>
      <c r="D758" s="245" t="s">
        <v>106</v>
      </c>
      <c r="E758" s="246">
        <v>1063</v>
      </c>
      <c r="F758" s="246">
        <v>321</v>
      </c>
      <c r="G758" s="247">
        <f>E758*F758</f>
        <v>341223</v>
      </c>
      <c r="H758" s="248">
        <v>0.003</v>
      </c>
      <c r="I758" s="249">
        <f>E758*H758</f>
        <v>3.189</v>
      </c>
      <c r="J758" s="248">
        <v>0</v>
      </c>
      <c r="K758" s="249">
        <f>E758*J758</f>
        <v>0</v>
      </c>
      <c r="O758" s="241">
        <v>2</v>
      </c>
      <c r="AA758" s="214">
        <v>1</v>
      </c>
      <c r="AB758" s="214">
        <v>7</v>
      </c>
      <c r="AC758" s="214">
        <v>7</v>
      </c>
      <c r="AZ758" s="214">
        <v>2</v>
      </c>
      <c r="BA758" s="214">
        <f>IF(AZ758=1,G758,0)</f>
        <v>0</v>
      </c>
      <c r="BB758" s="214">
        <f>IF(AZ758=2,G758,0)</f>
        <v>341223</v>
      </c>
      <c r="BC758" s="214">
        <f>IF(AZ758=3,G758,0)</f>
        <v>0</v>
      </c>
      <c r="BD758" s="214">
        <f>IF(AZ758=4,G758,0)</f>
        <v>0</v>
      </c>
      <c r="BE758" s="214">
        <f>IF(AZ758=5,G758,0)</f>
        <v>0</v>
      </c>
      <c r="CA758" s="241">
        <v>1</v>
      </c>
      <c r="CB758" s="241">
        <v>7</v>
      </c>
    </row>
    <row r="759" spans="1:80" ht="12.75">
      <c r="A759" s="242">
        <v>128</v>
      </c>
      <c r="B759" s="243" t="s">
        <v>766</v>
      </c>
      <c r="C759" s="244" t="s">
        <v>767</v>
      </c>
      <c r="D759" s="245" t="s">
        <v>768</v>
      </c>
      <c r="E759" s="246">
        <v>30</v>
      </c>
      <c r="F759" s="246">
        <v>33.2</v>
      </c>
      <c r="G759" s="247">
        <f>E759*F759</f>
        <v>996.0000000000001</v>
      </c>
      <c r="H759" s="248">
        <v>5E-05</v>
      </c>
      <c r="I759" s="249">
        <f>E759*H759</f>
        <v>0.0015</v>
      </c>
      <c r="J759" s="248">
        <v>-0.001</v>
      </c>
      <c r="K759" s="249">
        <f>E759*J759</f>
        <v>-0.03</v>
      </c>
      <c r="O759" s="241">
        <v>2</v>
      </c>
      <c r="AA759" s="214">
        <v>1</v>
      </c>
      <c r="AB759" s="214">
        <v>7</v>
      </c>
      <c r="AC759" s="214">
        <v>7</v>
      </c>
      <c r="AZ759" s="214">
        <v>2</v>
      </c>
      <c r="BA759" s="214">
        <f>IF(AZ759=1,G759,0)</f>
        <v>0</v>
      </c>
      <c r="BB759" s="214">
        <f>IF(AZ759=2,G759,0)</f>
        <v>996.0000000000001</v>
      </c>
      <c r="BC759" s="214">
        <f>IF(AZ759=3,G759,0)</f>
        <v>0</v>
      </c>
      <c r="BD759" s="214">
        <f>IF(AZ759=4,G759,0)</f>
        <v>0</v>
      </c>
      <c r="BE759" s="214">
        <f>IF(AZ759=5,G759,0)</f>
        <v>0</v>
      </c>
      <c r="CA759" s="241">
        <v>1</v>
      </c>
      <c r="CB759" s="241">
        <v>7</v>
      </c>
    </row>
    <row r="760" spans="1:15" ht="12.75">
      <c r="A760" s="250"/>
      <c r="B760" s="253"/>
      <c r="C760" s="699" t="s">
        <v>1432</v>
      </c>
      <c r="D760" s="700"/>
      <c r="E760" s="254">
        <v>30</v>
      </c>
      <c r="F760" s="255"/>
      <c r="G760" s="256"/>
      <c r="H760" s="257"/>
      <c r="I760" s="251"/>
      <c r="J760" s="258"/>
      <c r="K760" s="251"/>
      <c r="M760" s="252" t="s">
        <v>1432</v>
      </c>
      <c r="O760" s="241"/>
    </row>
    <row r="761" spans="1:80" ht="22.5">
      <c r="A761" s="242">
        <v>129</v>
      </c>
      <c r="B761" s="243" t="s">
        <v>1433</v>
      </c>
      <c r="C761" s="244" t="s">
        <v>1434</v>
      </c>
      <c r="D761" s="245" t="s">
        <v>768</v>
      </c>
      <c r="E761" s="246">
        <v>2883.0761</v>
      </c>
      <c r="F761" s="246">
        <v>105</v>
      </c>
      <c r="G761" s="247">
        <f>E761*F761</f>
        <v>302722.9905</v>
      </c>
      <c r="H761" s="248">
        <v>0.00106</v>
      </c>
      <c r="I761" s="249">
        <f>E761*H761</f>
        <v>3.056060666</v>
      </c>
      <c r="J761" s="248">
        <v>0</v>
      </c>
      <c r="K761" s="249">
        <f>E761*J761</f>
        <v>0</v>
      </c>
      <c r="O761" s="241">
        <v>2</v>
      </c>
      <c r="AA761" s="214">
        <v>1</v>
      </c>
      <c r="AB761" s="214">
        <v>7</v>
      </c>
      <c r="AC761" s="214">
        <v>7</v>
      </c>
      <c r="AZ761" s="214">
        <v>2</v>
      </c>
      <c r="BA761" s="214">
        <f>IF(AZ761=1,G761,0)</f>
        <v>0</v>
      </c>
      <c r="BB761" s="214">
        <f>IF(AZ761=2,G761,0)</f>
        <v>302722.9905</v>
      </c>
      <c r="BC761" s="214">
        <f>IF(AZ761=3,G761,0)</f>
        <v>0</v>
      </c>
      <c r="BD761" s="214">
        <f>IF(AZ761=4,G761,0)</f>
        <v>0</v>
      </c>
      <c r="BE761" s="214">
        <f>IF(AZ761=5,G761,0)</f>
        <v>0</v>
      </c>
      <c r="CA761" s="241">
        <v>1</v>
      </c>
      <c r="CB761" s="241">
        <v>7</v>
      </c>
    </row>
    <row r="762" spans="1:15" ht="12.75">
      <c r="A762" s="250"/>
      <c r="B762" s="253"/>
      <c r="C762" s="699" t="s">
        <v>1435</v>
      </c>
      <c r="D762" s="700"/>
      <c r="E762" s="254">
        <v>0</v>
      </c>
      <c r="F762" s="255"/>
      <c r="G762" s="256"/>
      <c r="H762" s="257"/>
      <c r="I762" s="251"/>
      <c r="J762" s="258"/>
      <c r="K762" s="251"/>
      <c r="M762" s="252" t="s">
        <v>1435</v>
      </c>
      <c r="O762" s="241"/>
    </row>
    <row r="763" spans="1:15" ht="12.75">
      <c r="A763" s="250"/>
      <c r="B763" s="253"/>
      <c r="C763" s="699" t="s">
        <v>1094</v>
      </c>
      <c r="D763" s="700"/>
      <c r="E763" s="254">
        <v>0</v>
      </c>
      <c r="F763" s="255"/>
      <c r="G763" s="256"/>
      <c r="H763" s="257"/>
      <c r="I763" s="251"/>
      <c r="J763" s="258"/>
      <c r="K763" s="251"/>
      <c r="M763" s="252" t="s">
        <v>1094</v>
      </c>
      <c r="O763" s="241"/>
    </row>
    <row r="764" spans="1:15" ht="12.75">
      <c r="A764" s="250"/>
      <c r="B764" s="253"/>
      <c r="C764" s="699" t="s">
        <v>1436</v>
      </c>
      <c r="D764" s="700"/>
      <c r="E764" s="254">
        <v>0</v>
      </c>
      <c r="F764" s="255"/>
      <c r="G764" s="256"/>
      <c r="H764" s="257"/>
      <c r="I764" s="251"/>
      <c r="J764" s="258"/>
      <c r="K764" s="251"/>
      <c r="M764" s="252" t="s">
        <v>1436</v>
      </c>
      <c r="O764" s="241"/>
    </row>
    <row r="765" spans="1:15" ht="12.75">
      <c r="A765" s="250"/>
      <c r="B765" s="253"/>
      <c r="C765" s="699" t="s">
        <v>1437</v>
      </c>
      <c r="D765" s="700"/>
      <c r="E765" s="254">
        <v>1939.516</v>
      </c>
      <c r="F765" s="255"/>
      <c r="G765" s="256"/>
      <c r="H765" s="257"/>
      <c r="I765" s="251"/>
      <c r="J765" s="258"/>
      <c r="K765" s="251"/>
      <c r="M765" s="252" t="s">
        <v>1437</v>
      </c>
      <c r="O765" s="241"/>
    </row>
    <row r="766" spans="1:15" ht="22.5">
      <c r="A766" s="250"/>
      <c r="B766" s="253"/>
      <c r="C766" s="699" t="s">
        <v>1438</v>
      </c>
      <c r="D766" s="700"/>
      <c r="E766" s="254">
        <v>261.8347</v>
      </c>
      <c r="F766" s="255"/>
      <c r="G766" s="256"/>
      <c r="H766" s="257"/>
      <c r="I766" s="251"/>
      <c r="J766" s="258"/>
      <c r="K766" s="251"/>
      <c r="M766" s="252" t="s">
        <v>1438</v>
      </c>
      <c r="O766" s="241"/>
    </row>
    <row r="767" spans="1:15" ht="12.75">
      <c r="A767" s="250"/>
      <c r="B767" s="253"/>
      <c r="C767" s="699" t="s">
        <v>1439</v>
      </c>
      <c r="D767" s="700"/>
      <c r="E767" s="254">
        <v>681.7254</v>
      </c>
      <c r="F767" s="255"/>
      <c r="G767" s="256"/>
      <c r="H767" s="257"/>
      <c r="I767" s="251"/>
      <c r="J767" s="258"/>
      <c r="K767" s="251"/>
      <c r="M767" s="252" t="s">
        <v>1439</v>
      </c>
      <c r="O767" s="241"/>
    </row>
    <row r="768" spans="1:80" ht="22.5">
      <c r="A768" s="242">
        <v>130</v>
      </c>
      <c r="B768" s="243" t="s">
        <v>770</v>
      </c>
      <c r="C768" s="244" t="s">
        <v>771</v>
      </c>
      <c r="D768" s="245" t="s">
        <v>166</v>
      </c>
      <c r="E768" s="246">
        <v>13</v>
      </c>
      <c r="F768" s="246">
        <v>600</v>
      </c>
      <c r="G768" s="247">
        <f>E768*F768</f>
        <v>7800</v>
      </c>
      <c r="H768" s="248">
        <v>0.035</v>
      </c>
      <c r="I768" s="249">
        <f>E768*H768</f>
        <v>0.45500000000000007</v>
      </c>
      <c r="J768" s="248"/>
      <c r="K768" s="249">
        <f>E768*J768</f>
        <v>0</v>
      </c>
      <c r="O768" s="241">
        <v>2</v>
      </c>
      <c r="AA768" s="214">
        <v>12</v>
      </c>
      <c r="AB768" s="214">
        <v>0</v>
      </c>
      <c r="AC768" s="214">
        <v>12</v>
      </c>
      <c r="AZ768" s="214">
        <v>2</v>
      </c>
      <c r="BA768" s="214">
        <f>IF(AZ768=1,G768,0)</f>
        <v>0</v>
      </c>
      <c r="BB768" s="214">
        <f>IF(AZ768=2,G768,0)</f>
        <v>7800</v>
      </c>
      <c r="BC768" s="214">
        <f>IF(AZ768=3,G768,0)</f>
        <v>0</v>
      </c>
      <c r="BD768" s="214">
        <f>IF(AZ768=4,G768,0)</f>
        <v>0</v>
      </c>
      <c r="BE768" s="214">
        <f>IF(AZ768=5,G768,0)</f>
        <v>0</v>
      </c>
      <c r="CA768" s="241">
        <v>12</v>
      </c>
      <c r="CB768" s="241">
        <v>0</v>
      </c>
    </row>
    <row r="769" spans="1:15" ht="12.75">
      <c r="A769" s="250"/>
      <c r="B769" s="253"/>
      <c r="C769" s="699" t="s">
        <v>1440</v>
      </c>
      <c r="D769" s="700"/>
      <c r="E769" s="254">
        <v>7</v>
      </c>
      <c r="F769" s="255"/>
      <c r="G769" s="256"/>
      <c r="H769" s="257"/>
      <c r="I769" s="251"/>
      <c r="J769" s="258"/>
      <c r="K769" s="251"/>
      <c r="M769" s="252" t="s">
        <v>1440</v>
      </c>
      <c r="O769" s="241"/>
    </row>
    <row r="770" spans="1:15" ht="12.75">
      <c r="A770" s="250"/>
      <c r="B770" s="253"/>
      <c r="C770" s="699" t="s">
        <v>1441</v>
      </c>
      <c r="D770" s="700"/>
      <c r="E770" s="254">
        <v>6</v>
      </c>
      <c r="F770" s="255"/>
      <c r="G770" s="256"/>
      <c r="H770" s="257"/>
      <c r="I770" s="251"/>
      <c r="J770" s="258"/>
      <c r="K770" s="251"/>
      <c r="M770" s="252" t="s">
        <v>1441</v>
      </c>
      <c r="O770" s="241"/>
    </row>
    <row r="771" spans="1:80" ht="22.5">
      <c r="A771" s="242">
        <v>131</v>
      </c>
      <c r="B771" s="243" t="s">
        <v>780</v>
      </c>
      <c r="C771" s="244" t="s">
        <v>781</v>
      </c>
      <c r="D771" s="245" t="s">
        <v>106</v>
      </c>
      <c r="E771" s="246">
        <v>1.742</v>
      </c>
      <c r="F771" s="246">
        <v>1250</v>
      </c>
      <c r="G771" s="247">
        <f>E771*F771</f>
        <v>2177.5</v>
      </c>
      <c r="H771" s="248">
        <v>0.0028</v>
      </c>
      <c r="I771" s="249">
        <f>E771*H771</f>
        <v>0.0048776</v>
      </c>
      <c r="J771" s="248"/>
      <c r="K771" s="249">
        <f>E771*J771</f>
        <v>0</v>
      </c>
      <c r="O771" s="241">
        <v>2</v>
      </c>
      <c r="AA771" s="214">
        <v>12</v>
      </c>
      <c r="AB771" s="214">
        <v>0</v>
      </c>
      <c r="AC771" s="214">
        <v>140</v>
      </c>
      <c r="AZ771" s="214">
        <v>2</v>
      </c>
      <c r="BA771" s="214">
        <f>IF(AZ771=1,G771,0)</f>
        <v>0</v>
      </c>
      <c r="BB771" s="214">
        <f>IF(AZ771=2,G771,0)</f>
        <v>2177.5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12</v>
      </c>
      <c r="CB771" s="241">
        <v>0</v>
      </c>
    </row>
    <row r="772" spans="1:15" ht="22.5">
      <c r="A772" s="250"/>
      <c r="B772" s="253"/>
      <c r="C772" s="699" t="s">
        <v>782</v>
      </c>
      <c r="D772" s="700"/>
      <c r="E772" s="254">
        <v>0</v>
      </c>
      <c r="F772" s="255"/>
      <c r="G772" s="256"/>
      <c r="H772" s="257"/>
      <c r="I772" s="251"/>
      <c r="J772" s="258"/>
      <c r="K772" s="251"/>
      <c r="M772" s="252" t="s">
        <v>782</v>
      </c>
      <c r="O772" s="241"/>
    </row>
    <row r="773" spans="1:15" ht="12.75">
      <c r="A773" s="250"/>
      <c r="B773" s="253"/>
      <c r="C773" s="699" t="s">
        <v>1442</v>
      </c>
      <c r="D773" s="700"/>
      <c r="E773" s="254">
        <v>1.742</v>
      </c>
      <c r="F773" s="255"/>
      <c r="G773" s="256"/>
      <c r="H773" s="257"/>
      <c r="I773" s="251"/>
      <c r="J773" s="258"/>
      <c r="K773" s="251"/>
      <c r="M773" s="252" t="s">
        <v>1442</v>
      </c>
      <c r="O773" s="241"/>
    </row>
    <row r="774" spans="1:80" ht="12.75">
      <c r="A774" s="242">
        <v>132</v>
      </c>
      <c r="B774" s="243" t="s">
        <v>797</v>
      </c>
      <c r="C774" s="244" t="s">
        <v>798</v>
      </c>
      <c r="D774" s="245" t="s">
        <v>173</v>
      </c>
      <c r="E774" s="246">
        <v>6.706438266</v>
      </c>
      <c r="F774" s="246">
        <v>1029</v>
      </c>
      <c r="G774" s="247">
        <f>E774*F774</f>
        <v>6900.9249757140005</v>
      </c>
      <c r="H774" s="248">
        <v>0</v>
      </c>
      <c r="I774" s="249">
        <f>E774*H774</f>
        <v>0</v>
      </c>
      <c r="J774" s="248"/>
      <c r="K774" s="249">
        <f>E774*J774</f>
        <v>0</v>
      </c>
      <c r="O774" s="241">
        <v>2</v>
      </c>
      <c r="AA774" s="214">
        <v>7</v>
      </c>
      <c r="AB774" s="214">
        <v>1001</v>
      </c>
      <c r="AC774" s="214">
        <v>5</v>
      </c>
      <c r="AZ774" s="214">
        <v>2</v>
      </c>
      <c r="BA774" s="214">
        <f>IF(AZ774=1,G774,0)</f>
        <v>0</v>
      </c>
      <c r="BB774" s="214">
        <f>IF(AZ774=2,G774,0)</f>
        <v>6900.9249757140005</v>
      </c>
      <c r="BC774" s="214">
        <f>IF(AZ774=3,G774,0)</f>
        <v>0</v>
      </c>
      <c r="BD774" s="214">
        <f>IF(AZ774=4,G774,0)</f>
        <v>0</v>
      </c>
      <c r="BE774" s="214">
        <f>IF(AZ774=5,G774,0)</f>
        <v>0</v>
      </c>
      <c r="CA774" s="241">
        <v>7</v>
      </c>
      <c r="CB774" s="241">
        <v>1001</v>
      </c>
    </row>
    <row r="775" spans="1:57" ht="12.75">
      <c r="A775" s="259"/>
      <c r="B775" s="260" t="s">
        <v>96</v>
      </c>
      <c r="C775" s="261" t="s">
        <v>765</v>
      </c>
      <c r="D775" s="262"/>
      <c r="E775" s="263"/>
      <c r="F775" s="264"/>
      <c r="G775" s="265">
        <f>SUM(G756:G774)</f>
        <v>785128.415475714</v>
      </c>
      <c r="H775" s="266"/>
      <c r="I775" s="267">
        <f>SUM(I756:I774)</f>
        <v>6.706438266000001</v>
      </c>
      <c r="J775" s="266"/>
      <c r="K775" s="267">
        <f>SUM(K756:K774)</f>
        <v>-4.282</v>
      </c>
      <c r="O775" s="241">
        <v>4</v>
      </c>
      <c r="BA775" s="268">
        <f>SUM(BA756:BA774)</f>
        <v>0</v>
      </c>
      <c r="BB775" s="268">
        <f>SUM(BB756:BB774)</f>
        <v>785128.415475714</v>
      </c>
      <c r="BC775" s="268">
        <f>SUM(BC756:BC774)</f>
        <v>0</v>
      </c>
      <c r="BD775" s="268">
        <f>SUM(BD756:BD774)</f>
        <v>0</v>
      </c>
      <c r="BE775" s="268">
        <f>SUM(BE756:BE774)</f>
        <v>0</v>
      </c>
    </row>
    <row r="776" spans="1:15" ht="12.75">
      <c r="A776" s="231" t="s">
        <v>92</v>
      </c>
      <c r="B776" s="232" t="s">
        <v>799</v>
      </c>
      <c r="C776" s="233" t="s">
        <v>800</v>
      </c>
      <c r="D776" s="234"/>
      <c r="E776" s="235"/>
      <c r="F776" s="235"/>
      <c r="G776" s="236"/>
      <c r="H776" s="237"/>
      <c r="I776" s="238"/>
      <c r="J776" s="239"/>
      <c r="K776" s="240"/>
      <c r="O776" s="241">
        <v>1</v>
      </c>
    </row>
    <row r="777" spans="1:80" ht="22.5">
      <c r="A777" s="242">
        <v>133</v>
      </c>
      <c r="B777" s="243" t="s">
        <v>802</v>
      </c>
      <c r="C777" s="244" t="s">
        <v>803</v>
      </c>
      <c r="D777" s="245" t="s">
        <v>106</v>
      </c>
      <c r="E777" s="246">
        <v>15.12</v>
      </c>
      <c r="F777" s="246">
        <v>5000</v>
      </c>
      <c r="G777" s="247">
        <f>E777*F777</f>
        <v>75600</v>
      </c>
      <c r="H777" s="248">
        <v>0.017</v>
      </c>
      <c r="I777" s="249">
        <f>E777*H777</f>
        <v>0.25704</v>
      </c>
      <c r="J777" s="248"/>
      <c r="K777" s="249">
        <f>E777*J777</f>
        <v>0</v>
      </c>
      <c r="O777" s="241">
        <v>2</v>
      </c>
      <c r="AA777" s="214">
        <v>12</v>
      </c>
      <c r="AB777" s="214">
        <v>0</v>
      </c>
      <c r="AC777" s="214">
        <v>15</v>
      </c>
      <c r="AZ777" s="214">
        <v>2</v>
      </c>
      <c r="BA777" s="214">
        <f>IF(AZ777=1,G777,0)</f>
        <v>0</v>
      </c>
      <c r="BB777" s="214">
        <f>IF(AZ777=2,G777,0)</f>
        <v>75600</v>
      </c>
      <c r="BC777" s="214">
        <f>IF(AZ777=3,G777,0)</f>
        <v>0</v>
      </c>
      <c r="BD777" s="214">
        <f>IF(AZ777=4,G777,0)</f>
        <v>0</v>
      </c>
      <c r="BE777" s="214">
        <f>IF(AZ777=5,G777,0)</f>
        <v>0</v>
      </c>
      <c r="CA777" s="241">
        <v>12</v>
      </c>
      <c r="CB777" s="241">
        <v>0</v>
      </c>
    </row>
    <row r="778" spans="1:15" ht="12.75">
      <c r="A778" s="250"/>
      <c r="B778" s="253"/>
      <c r="C778" s="699" t="s">
        <v>804</v>
      </c>
      <c r="D778" s="700"/>
      <c r="E778" s="254">
        <v>0</v>
      </c>
      <c r="F778" s="255"/>
      <c r="G778" s="256"/>
      <c r="H778" s="257"/>
      <c r="I778" s="251"/>
      <c r="J778" s="258"/>
      <c r="K778" s="251"/>
      <c r="M778" s="252" t="s">
        <v>804</v>
      </c>
      <c r="O778" s="241"/>
    </row>
    <row r="779" spans="1:15" ht="12.75">
      <c r="A779" s="250"/>
      <c r="B779" s="253"/>
      <c r="C779" s="699" t="s">
        <v>805</v>
      </c>
      <c r="D779" s="700"/>
      <c r="E779" s="254">
        <v>0</v>
      </c>
      <c r="F779" s="255"/>
      <c r="G779" s="256"/>
      <c r="H779" s="257"/>
      <c r="I779" s="251"/>
      <c r="J779" s="258"/>
      <c r="K779" s="251"/>
      <c r="M779" s="252" t="s">
        <v>805</v>
      </c>
      <c r="O779" s="241"/>
    </row>
    <row r="780" spans="1:15" ht="12.75">
      <c r="A780" s="250"/>
      <c r="B780" s="253"/>
      <c r="C780" s="699" t="s">
        <v>806</v>
      </c>
      <c r="D780" s="700"/>
      <c r="E780" s="254">
        <v>0</v>
      </c>
      <c r="F780" s="255"/>
      <c r="G780" s="256"/>
      <c r="H780" s="257"/>
      <c r="I780" s="251"/>
      <c r="J780" s="258"/>
      <c r="K780" s="251"/>
      <c r="M780" s="252" t="s">
        <v>806</v>
      </c>
      <c r="O780" s="241"/>
    </row>
    <row r="781" spans="1:15" ht="12.75">
      <c r="A781" s="250"/>
      <c r="B781" s="253"/>
      <c r="C781" s="699" t="s">
        <v>807</v>
      </c>
      <c r="D781" s="700"/>
      <c r="E781" s="254">
        <v>0</v>
      </c>
      <c r="F781" s="255"/>
      <c r="G781" s="256"/>
      <c r="H781" s="257"/>
      <c r="I781" s="251"/>
      <c r="J781" s="258"/>
      <c r="K781" s="251"/>
      <c r="M781" s="252" t="s">
        <v>807</v>
      </c>
      <c r="O781" s="241"/>
    </row>
    <row r="782" spans="1:15" ht="12.75">
      <c r="A782" s="250"/>
      <c r="B782" s="253"/>
      <c r="C782" s="699" t="s">
        <v>808</v>
      </c>
      <c r="D782" s="700"/>
      <c r="E782" s="254">
        <v>0</v>
      </c>
      <c r="F782" s="255"/>
      <c r="G782" s="256"/>
      <c r="H782" s="257"/>
      <c r="I782" s="251"/>
      <c r="J782" s="258"/>
      <c r="K782" s="251"/>
      <c r="M782" s="252" t="s">
        <v>808</v>
      </c>
      <c r="O782" s="241"/>
    </row>
    <row r="783" spans="1:15" ht="12.75">
      <c r="A783" s="250"/>
      <c r="B783" s="253"/>
      <c r="C783" s="699" t="s">
        <v>809</v>
      </c>
      <c r="D783" s="700"/>
      <c r="E783" s="254">
        <v>0</v>
      </c>
      <c r="F783" s="255"/>
      <c r="G783" s="256"/>
      <c r="H783" s="257"/>
      <c r="I783" s="251"/>
      <c r="J783" s="258"/>
      <c r="K783" s="251"/>
      <c r="M783" s="252" t="s">
        <v>809</v>
      </c>
      <c r="O783" s="241"/>
    </row>
    <row r="784" spans="1:15" ht="12.75">
      <c r="A784" s="250"/>
      <c r="B784" s="253"/>
      <c r="C784" s="699" t="s">
        <v>810</v>
      </c>
      <c r="D784" s="700"/>
      <c r="E784" s="254">
        <v>0</v>
      </c>
      <c r="F784" s="255"/>
      <c r="G784" s="256"/>
      <c r="H784" s="257"/>
      <c r="I784" s="251"/>
      <c r="J784" s="258"/>
      <c r="K784" s="251"/>
      <c r="M784" s="252" t="s">
        <v>810</v>
      </c>
      <c r="O784" s="241"/>
    </row>
    <row r="785" spans="1:15" ht="12.75">
      <c r="A785" s="250"/>
      <c r="B785" s="253"/>
      <c r="C785" s="699" t="s">
        <v>811</v>
      </c>
      <c r="D785" s="700"/>
      <c r="E785" s="254">
        <v>0</v>
      </c>
      <c r="F785" s="255"/>
      <c r="G785" s="256"/>
      <c r="H785" s="257"/>
      <c r="I785" s="251"/>
      <c r="J785" s="258"/>
      <c r="K785" s="251"/>
      <c r="M785" s="252" t="s">
        <v>811</v>
      </c>
      <c r="O785" s="241"/>
    </row>
    <row r="786" spans="1:15" ht="12.75">
      <c r="A786" s="250"/>
      <c r="B786" s="253"/>
      <c r="C786" s="699" t="s">
        <v>812</v>
      </c>
      <c r="D786" s="700"/>
      <c r="E786" s="254">
        <v>0</v>
      </c>
      <c r="F786" s="255"/>
      <c r="G786" s="256"/>
      <c r="H786" s="257"/>
      <c r="I786" s="251"/>
      <c r="J786" s="258"/>
      <c r="K786" s="251"/>
      <c r="M786" s="252" t="s">
        <v>812</v>
      </c>
      <c r="O786" s="241"/>
    </row>
    <row r="787" spans="1:15" ht="22.5">
      <c r="A787" s="250"/>
      <c r="B787" s="253"/>
      <c r="C787" s="699" t="s">
        <v>813</v>
      </c>
      <c r="D787" s="700"/>
      <c r="E787" s="254">
        <v>0</v>
      </c>
      <c r="F787" s="255"/>
      <c r="G787" s="256"/>
      <c r="H787" s="257"/>
      <c r="I787" s="251"/>
      <c r="J787" s="258"/>
      <c r="K787" s="251"/>
      <c r="M787" s="252" t="s">
        <v>813</v>
      </c>
      <c r="O787" s="241"/>
    </row>
    <row r="788" spans="1:15" ht="12.75">
      <c r="A788" s="250"/>
      <c r="B788" s="253"/>
      <c r="C788" s="699" t="s">
        <v>1175</v>
      </c>
      <c r="D788" s="700"/>
      <c r="E788" s="254">
        <v>15.12</v>
      </c>
      <c r="F788" s="255"/>
      <c r="G788" s="256"/>
      <c r="H788" s="257"/>
      <c r="I788" s="251"/>
      <c r="J788" s="258"/>
      <c r="K788" s="251"/>
      <c r="M788" s="252" t="s">
        <v>1175</v>
      </c>
      <c r="O788" s="241"/>
    </row>
    <row r="789" spans="1:80" ht="22.5">
      <c r="A789" s="242">
        <v>134</v>
      </c>
      <c r="B789" s="243" t="s">
        <v>1138</v>
      </c>
      <c r="C789" s="244" t="s">
        <v>1139</v>
      </c>
      <c r="D789" s="245" t="s">
        <v>106</v>
      </c>
      <c r="E789" s="246">
        <v>1.576</v>
      </c>
      <c r="F789" s="246">
        <v>8300</v>
      </c>
      <c r="G789" s="247">
        <f>E789*F789</f>
        <v>13080.800000000001</v>
      </c>
      <c r="H789" s="248">
        <v>0.017</v>
      </c>
      <c r="I789" s="249">
        <f>E789*H789</f>
        <v>0.026792000000000003</v>
      </c>
      <c r="J789" s="248"/>
      <c r="K789" s="249">
        <f>E789*J789</f>
        <v>0</v>
      </c>
      <c r="O789" s="241">
        <v>2</v>
      </c>
      <c r="AA789" s="214">
        <v>12</v>
      </c>
      <c r="AB789" s="214">
        <v>0</v>
      </c>
      <c r="AC789" s="214">
        <v>18</v>
      </c>
      <c r="AZ789" s="214">
        <v>2</v>
      </c>
      <c r="BA789" s="214">
        <f>IF(AZ789=1,G789,0)</f>
        <v>0</v>
      </c>
      <c r="BB789" s="214">
        <f>IF(AZ789=2,G789,0)</f>
        <v>13080.800000000001</v>
      </c>
      <c r="BC789" s="214">
        <f>IF(AZ789=3,G789,0)</f>
        <v>0</v>
      </c>
      <c r="BD789" s="214">
        <f>IF(AZ789=4,G789,0)</f>
        <v>0</v>
      </c>
      <c r="BE789" s="214">
        <f>IF(AZ789=5,G789,0)</f>
        <v>0</v>
      </c>
      <c r="CA789" s="241">
        <v>12</v>
      </c>
      <c r="CB789" s="241">
        <v>0</v>
      </c>
    </row>
    <row r="790" spans="1:15" ht="12.75">
      <c r="A790" s="250"/>
      <c r="B790" s="253"/>
      <c r="C790" s="699" t="s">
        <v>1140</v>
      </c>
      <c r="D790" s="700"/>
      <c r="E790" s="254">
        <v>0</v>
      </c>
      <c r="F790" s="255"/>
      <c r="G790" s="256"/>
      <c r="H790" s="257"/>
      <c r="I790" s="251"/>
      <c r="J790" s="258"/>
      <c r="K790" s="251"/>
      <c r="M790" s="252" t="s">
        <v>1140</v>
      </c>
      <c r="O790" s="241"/>
    </row>
    <row r="791" spans="1:15" ht="12.75">
      <c r="A791" s="250"/>
      <c r="B791" s="253"/>
      <c r="C791" s="699" t="s">
        <v>805</v>
      </c>
      <c r="D791" s="700"/>
      <c r="E791" s="254">
        <v>0</v>
      </c>
      <c r="F791" s="255"/>
      <c r="G791" s="256"/>
      <c r="H791" s="257"/>
      <c r="I791" s="251"/>
      <c r="J791" s="258"/>
      <c r="K791" s="251"/>
      <c r="M791" s="252" t="s">
        <v>805</v>
      </c>
      <c r="O791" s="241"/>
    </row>
    <row r="792" spans="1:15" ht="12.75">
      <c r="A792" s="250"/>
      <c r="B792" s="253"/>
      <c r="C792" s="699" t="s">
        <v>807</v>
      </c>
      <c r="D792" s="700"/>
      <c r="E792" s="254">
        <v>0</v>
      </c>
      <c r="F792" s="255"/>
      <c r="G792" s="256"/>
      <c r="H792" s="257"/>
      <c r="I792" s="251"/>
      <c r="J792" s="258"/>
      <c r="K792" s="251"/>
      <c r="M792" s="252" t="s">
        <v>807</v>
      </c>
      <c r="O792" s="241"/>
    </row>
    <row r="793" spans="1:15" ht="12.75">
      <c r="A793" s="250"/>
      <c r="B793" s="253"/>
      <c r="C793" s="699" t="s">
        <v>808</v>
      </c>
      <c r="D793" s="700"/>
      <c r="E793" s="254">
        <v>0</v>
      </c>
      <c r="F793" s="255"/>
      <c r="G793" s="256"/>
      <c r="H793" s="257"/>
      <c r="I793" s="251"/>
      <c r="J793" s="258"/>
      <c r="K793" s="251"/>
      <c r="M793" s="252" t="s">
        <v>808</v>
      </c>
      <c r="O793" s="241"/>
    </row>
    <row r="794" spans="1:15" ht="12.75">
      <c r="A794" s="250"/>
      <c r="B794" s="253"/>
      <c r="C794" s="699" t="s">
        <v>809</v>
      </c>
      <c r="D794" s="700"/>
      <c r="E794" s="254">
        <v>0</v>
      </c>
      <c r="F794" s="255"/>
      <c r="G794" s="256"/>
      <c r="H794" s="257"/>
      <c r="I794" s="251"/>
      <c r="J794" s="258"/>
      <c r="K794" s="251"/>
      <c r="M794" s="252" t="s">
        <v>809</v>
      </c>
      <c r="O794" s="241"/>
    </row>
    <row r="795" spans="1:15" ht="12.75">
      <c r="A795" s="250"/>
      <c r="B795" s="253"/>
      <c r="C795" s="699" t="s">
        <v>810</v>
      </c>
      <c r="D795" s="700"/>
      <c r="E795" s="254">
        <v>0</v>
      </c>
      <c r="F795" s="255"/>
      <c r="G795" s="256"/>
      <c r="H795" s="257"/>
      <c r="I795" s="251"/>
      <c r="J795" s="258"/>
      <c r="K795" s="251"/>
      <c r="M795" s="252" t="s">
        <v>810</v>
      </c>
      <c r="O795" s="241"/>
    </row>
    <row r="796" spans="1:15" ht="12.75">
      <c r="A796" s="250"/>
      <c r="B796" s="253"/>
      <c r="C796" s="699" t="s">
        <v>811</v>
      </c>
      <c r="D796" s="700"/>
      <c r="E796" s="254">
        <v>0</v>
      </c>
      <c r="F796" s="255"/>
      <c r="G796" s="256"/>
      <c r="H796" s="257"/>
      <c r="I796" s="251"/>
      <c r="J796" s="258"/>
      <c r="K796" s="251"/>
      <c r="M796" s="252" t="s">
        <v>811</v>
      </c>
      <c r="O796" s="241"/>
    </row>
    <row r="797" spans="1:15" ht="12.75">
      <c r="A797" s="250"/>
      <c r="B797" s="253"/>
      <c r="C797" s="699" t="s">
        <v>812</v>
      </c>
      <c r="D797" s="700"/>
      <c r="E797" s="254">
        <v>0</v>
      </c>
      <c r="F797" s="255"/>
      <c r="G797" s="256"/>
      <c r="H797" s="257"/>
      <c r="I797" s="251"/>
      <c r="J797" s="258"/>
      <c r="K797" s="251"/>
      <c r="M797" s="252" t="s">
        <v>812</v>
      </c>
      <c r="O797" s="241"/>
    </row>
    <row r="798" spans="1:15" ht="22.5">
      <c r="A798" s="250"/>
      <c r="B798" s="253"/>
      <c r="C798" s="699" t="s">
        <v>813</v>
      </c>
      <c r="D798" s="700"/>
      <c r="E798" s="254">
        <v>0</v>
      </c>
      <c r="F798" s="255"/>
      <c r="G798" s="256"/>
      <c r="H798" s="257"/>
      <c r="I798" s="251"/>
      <c r="J798" s="258"/>
      <c r="K798" s="251"/>
      <c r="M798" s="252" t="s">
        <v>813</v>
      </c>
      <c r="O798" s="241"/>
    </row>
    <row r="799" spans="1:15" ht="12.75">
      <c r="A799" s="250"/>
      <c r="B799" s="253"/>
      <c r="C799" s="699" t="s">
        <v>1186</v>
      </c>
      <c r="D799" s="700"/>
      <c r="E799" s="254">
        <v>1.576</v>
      </c>
      <c r="F799" s="255"/>
      <c r="G799" s="256"/>
      <c r="H799" s="257"/>
      <c r="I799" s="251"/>
      <c r="J799" s="258"/>
      <c r="K799" s="251"/>
      <c r="M799" s="252" t="s">
        <v>1186</v>
      </c>
      <c r="O799" s="241"/>
    </row>
    <row r="800" spans="1:57" ht="12.75">
      <c r="A800" s="259"/>
      <c r="B800" s="260" t="s">
        <v>96</v>
      </c>
      <c r="C800" s="261" t="s">
        <v>801</v>
      </c>
      <c r="D800" s="262"/>
      <c r="E800" s="263"/>
      <c r="F800" s="264"/>
      <c r="G800" s="265">
        <f>SUM(G776:G799)</f>
        <v>88680.8</v>
      </c>
      <c r="H800" s="266"/>
      <c r="I800" s="267">
        <f>SUM(I776:I799)</f>
        <v>0.283832</v>
      </c>
      <c r="J800" s="266"/>
      <c r="K800" s="267">
        <f>SUM(K776:K799)</f>
        <v>0</v>
      </c>
      <c r="O800" s="241">
        <v>4</v>
      </c>
      <c r="BA800" s="268">
        <f>SUM(BA776:BA799)</f>
        <v>0</v>
      </c>
      <c r="BB800" s="268">
        <f>SUM(BB776:BB799)</f>
        <v>88680.8</v>
      </c>
      <c r="BC800" s="268">
        <f>SUM(BC776:BC799)</f>
        <v>0</v>
      </c>
      <c r="BD800" s="268">
        <f>SUM(BD776:BD799)</f>
        <v>0</v>
      </c>
      <c r="BE800" s="268">
        <f>SUM(BE776:BE799)</f>
        <v>0</v>
      </c>
    </row>
    <row r="801" spans="1:15" ht="12.75">
      <c r="A801" s="231" t="s">
        <v>92</v>
      </c>
      <c r="B801" s="232" t="s">
        <v>818</v>
      </c>
      <c r="C801" s="233" t="s">
        <v>819</v>
      </c>
      <c r="D801" s="234"/>
      <c r="E801" s="235"/>
      <c r="F801" s="235"/>
      <c r="G801" s="236"/>
      <c r="H801" s="237"/>
      <c r="I801" s="238"/>
      <c r="J801" s="239"/>
      <c r="K801" s="240"/>
      <c r="O801" s="241">
        <v>1</v>
      </c>
    </row>
    <row r="802" spans="1:80" ht="22.5">
      <c r="A802" s="242">
        <v>135</v>
      </c>
      <c r="B802" s="243" t="s">
        <v>1443</v>
      </c>
      <c r="C802" s="244" t="s">
        <v>825</v>
      </c>
      <c r="D802" s="245" t="s">
        <v>106</v>
      </c>
      <c r="E802" s="246">
        <v>36.99</v>
      </c>
      <c r="F802" s="246">
        <v>6500</v>
      </c>
      <c r="G802" s="247">
        <f>E802*F802</f>
        <v>240435</v>
      </c>
      <c r="H802" s="248">
        <v>0.017</v>
      </c>
      <c r="I802" s="249">
        <f>E802*H802</f>
        <v>0.6288300000000001</v>
      </c>
      <c r="J802" s="248"/>
      <c r="K802" s="249">
        <f>E802*J802</f>
        <v>0</v>
      </c>
      <c r="O802" s="241">
        <v>2</v>
      </c>
      <c r="AA802" s="214">
        <v>12</v>
      </c>
      <c r="AB802" s="214">
        <v>0</v>
      </c>
      <c r="AC802" s="214">
        <v>139</v>
      </c>
      <c r="AZ802" s="214">
        <v>2</v>
      </c>
      <c r="BA802" s="214">
        <f>IF(AZ802=1,G802,0)</f>
        <v>0</v>
      </c>
      <c r="BB802" s="214">
        <f>IF(AZ802=2,G802,0)</f>
        <v>240435</v>
      </c>
      <c r="BC802" s="214">
        <f>IF(AZ802=3,G802,0)</f>
        <v>0</v>
      </c>
      <c r="BD802" s="214">
        <f>IF(AZ802=4,G802,0)</f>
        <v>0</v>
      </c>
      <c r="BE802" s="214">
        <f>IF(AZ802=5,G802,0)</f>
        <v>0</v>
      </c>
      <c r="CA802" s="241">
        <v>12</v>
      </c>
      <c r="CB802" s="241">
        <v>0</v>
      </c>
    </row>
    <row r="803" spans="1:15" ht="12.75">
      <c r="A803" s="250"/>
      <c r="B803" s="253"/>
      <c r="C803" s="699" t="s">
        <v>823</v>
      </c>
      <c r="D803" s="700"/>
      <c r="E803" s="254">
        <v>0</v>
      </c>
      <c r="F803" s="255"/>
      <c r="G803" s="256"/>
      <c r="H803" s="257"/>
      <c r="I803" s="251"/>
      <c r="J803" s="258"/>
      <c r="K803" s="251"/>
      <c r="M803" s="252" t="s">
        <v>823</v>
      </c>
      <c r="O803" s="241"/>
    </row>
    <row r="804" spans="1:15" ht="12.75">
      <c r="A804" s="250"/>
      <c r="B804" s="253"/>
      <c r="C804" s="699" t="s">
        <v>805</v>
      </c>
      <c r="D804" s="700"/>
      <c r="E804" s="254">
        <v>0</v>
      </c>
      <c r="F804" s="255"/>
      <c r="G804" s="256"/>
      <c r="H804" s="257"/>
      <c r="I804" s="251"/>
      <c r="J804" s="258"/>
      <c r="K804" s="251"/>
      <c r="M804" s="252" t="s">
        <v>805</v>
      </c>
      <c r="O804" s="241"/>
    </row>
    <row r="805" spans="1:15" ht="12.75">
      <c r="A805" s="250"/>
      <c r="B805" s="253"/>
      <c r="C805" s="699" t="s">
        <v>807</v>
      </c>
      <c r="D805" s="700"/>
      <c r="E805" s="254">
        <v>0</v>
      </c>
      <c r="F805" s="255"/>
      <c r="G805" s="256"/>
      <c r="H805" s="257"/>
      <c r="I805" s="251"/>
      <c r="J805" s="258"/>
      <c r="K805" s="251"/>
      <c r="M805" s="252" t="s">
        <v>807</v>
      </c>
      <c r="O805" s="241"/>
    </row>
    <row r="806" spans="1:15" ht="12.75">
      <c r="A806" s="250"/>
      <c r="B806" s="253"/>
      <c r="C806" s="699" t="s">
        <v>808</v>
      </c>
      <c r="D806" s="700"/>
      <c r="E806" s="254">
        <v>0</v>
      </c>
      <c r="F806" s="255"/>
      <c r="G806" s="256"/>
      <c r="H806" s="257"/>
      <c r="I806" s="251"/>
      <c r="J806" s="258"/>
      <c r="K806" s="251"/>
      <c r="M806" s="252" t="s">
        <v>808</v>
      </c>
      <c r="O806" s="241"/>
    </row>
    <row r="807" spans="1:15" ht="12.75">
      <c r="A807" s="250"/>
      <c r="B807" s="253"/>
      <c r="C807" s="699" t="s">
        <v>809</v>
      </c>
      <c r="D807" s="700"/>
      <c r="E807" s="254">
        <v>0</v>
      </c>
      <c r="F807" s="255"/>
      <c r="G807" s="256"/>
      <c r="H807" s="257"/>
      <c r="I807" s="251"/>
      <c r="J807" s="258"/>
      <c r="K807" s="251"/>
      <c r="M807" s="252" t="s">
        <v>809</v>
      </c>
      <c r="O807" s="241"/>
    </row>
    <row r="808" spans="1:15" ht="12.75">
      <c r="A808" s="250"/>
      <c r="B808" s="253"/>
      <c r="C808" s="699" t="s">
        <v>810</v>
      </c>
      <c r="D808" s="700"/>
      <c r="E808" s="254">
        <v>0</v>
      </c>
      <c r="F808" s="255"/>
      <c r="G808" s="256"/>
      <c r="H808" s="257"/>
      <c r="I808" s="251"/>
      <c r="J808" s="258"/>
      <c r="K808" s="251"/>
      <c r="M808" s="252" t="s">
        <v>810</v>
      </c>
      <c r="O808" s="241"/>
    </row>
    <row r="809" spans="1:15" ht="12.75">
      <c r="A809" s="250"/>
      <c r="B809" s="253"/>
      <c r="C809" s="699" t="s">
        <v>811</v>
      </c>
      <c r="D809" s="700"/>
      <c r="E809" s="254">
        <v>0</v>
      </c>
      <c r="F809" s="255"/>
      <c r="G809" s="256"/>
      <c r="H809" s="257"/>
      <c r="I809" s="251"/>
      <c r="J809" s="258"/>
      <c r="K809" s="251"/>
      <c r="M809" s="252" t="s">
        <v>811</v>
      </c>
      <c r="O809" s="241"/>
    </row>
    <row r="810" spans="1:15" ht="12.75">
      <c r="A810" s="250"/>
      <c r="B810" s="253"/>
      <c r="C810" s="699" t="s">
        <v>812</v>
      </c>
      <c r="D810" s="700"/>
      <c r="E810" s="254">
        <v>0</v>
      </c>
      <c r="F810" s="255"/>
      <c r="G810" s="256"/>
      <c r="H810" s="257"/>
      <c r="I810" s="251"/>
      <c r="J810" s="258"/>
      <c r="K810" s="251"/>
      <c r="M810" s="252" t="s">
        <v>812</v>
      </c>
      <c r="O810" s="241"/>
    </row>
    <row r="811" spans="1:15" ht="22.5">
      <c r="A811" s="250"/>
      <c r="B811" s="253"/>
      <c r="C811" s="699" t="s">
        <v>813</v>
      </c>
      <c r="D811" s="700"/>
      <c r="E811" s="254">
        <v>0</v>
      </c>
      <c r="F811" s="255"/>
      <c r="G811" s="256"/>
      <c r="H811" s="257"/>
      <c r="I811" s="251"/>
      <c r="J811" s="258"/>
      <c r="K811" s="251"/>
      <c r="M811" s="252" t="s">
        <v>813</v>
      </c>
      <c r="O811" s="241"/>
    </row>
    <row r="812" spans="1:15" ht="12.75">
      <c r="A812" s="250"/>
      <c r="B812" s="253"/>
      <c r="C812" s="699" t="s">
        <v>1176</v>
      </c>
      <c r="D812" s="700"/>
      <c r="E812" s="254">
        <v>10.8</v>
      </c>
      <c r="F812" s="255"/>
      <c r="G812" s="256"/>
      <c r="H812" s="257"/>
      <c r="I812" s="251"/>
      <c r="J812" s="258"/>
      <c r="K812" s="251"/>
      <c r="M812" s="252" t="s">
        <v>1176</v>
      </c>
      <c r="O812" s="241"/>
    </row>
    <row r="813" spans="1:15" ht="12.75">
      <c r="A813" s="250"/>
      <c r="B813" s="253"/>
      <c r="C813" s="699" t="s">
        <v>1177</v>
      </c>
      <c r="D813" s="700"/>
      <c r="E813" s="254">
        <v>3.51</v>
      </c>
      <c r="F813" s="255"/>
      <c r="G813" s="256"/>
      <c r="H813" s="257"/>
      <c r="I813" s="251"/>
      <c r="J813" s="258"/>
      <c r="K813" s="251"/>
      <c r="M813" s="252" t="s">
        <v>1177</v>
      </c>
      <c r="O813" s="241"/>
    </row>
    <row r="814" spans="1:15" ht="12.75">
      <c r="A814" s="250"/>
      <c r="B814" s="253"/>
      <c r="C814" s="699" t="s">
        <v>1178</v>
      </c>
      <c r="D814" s="700"/>
      <c r="E814" s="254">
        <v>22.68</v>
      </c>
      <c r="F814" s="255"/>
      <c r="G814" s="256"/>
      <c r="H814" s="257"/>
      <c r="I814" s="251"/>
      <c r="J814" s="258"/>
      <c r="K814" s="251"/>
      <c r="M814" s="252" t="s">
        <v>1178</v>
      </c>
      <c r="O814" s="241"/>
    </row>
    <row r="815" spans="1:80" ht="22.5">
      <c r="A815" s="242">
        <v>136</v>
      </c>
      <c r="B815" s="243" t="s">
        <v>826</v>
      </c>
      <c r="C815" s="244" t="s">
        <v>827</v>
      </c>
      <c r="D815" s="245" t="s">
        <v>106</v>
      </c>
      <c r="E815" s="246">
        <v>14.7</v>
      </c>
      <c r="F815" s="246">
        <v>13000</v>
      </c>
      <c r="G815" s="247">
        <f>E815*F815</f>
        <v>191100</v>
      </c>
      <c r="H815" s="248">
        <v>0.017</v>
      </c>
      <c r="I815" s="249">
        <f>E815*H815</f>
        <v>0.2499</v>
      </c>
      <c r="J815" s="248"/>
      <c r="K815" s="249">
        <f>E815*J815</f>
        <v>0</v>
      </c>
      <c r="O815" s="241">
        <v>2</v>
      </c>
      <c r="AA815" s="214">
        <v>12</v>
      </c>
      <c r="AB815" s="214">
        <v>0</v>
      </c>
      <c r="AC815" s="214">
        <v>137</v>
      </c>
      <c r="AZ815" s="214">
        <v>2</v>
      </c>
      <c r="BA815" s="214">
        <f>IF(AZ815=1,G815,0)</f>
        <v>0</v>
      </c>
      <c r="BB815" s="214">
        <f>IF(AZ815=2,G815,0)</f>
        <v>191100</v>
      </c>
      <c r="BC815" s="214">
        <f>IF(AZ815=3,G815,0)</f>
        <v>0</v>
      </c>
      <c r="BD815" s="214">
        <f>IF(AZ815=4,G815,0)</f>
        <v>0</v>
      </c>
      <c r="BE815" s="214">
        <f>IF(AZ815=5,G815,0)</f>
        <v>0</v>
      </c>
      <c r="CA815" s="241">
        <v>12</v>
      </c>
      <c r="CB815" s="241">
        <v>0</v>
      </c>
    </row>
    <row r="816" spans="1:15" ht="12.75">
      <c r="A816" s="250"/>
      <c r="B816" s="253"/>
      <c r="C816" s="699" t="s">
        <v>828</v>
      </c>
      <c r="D816" s="700"/>
      <c r="E816" s="254">
        <v>0</v>
      </c>
      <c r="F816" s="255"/>
      <c r="G816" s="256"/>
      <c r="H816" s="257"/>
      <c r="I816" s="251"/>
      <c r="J816" s="258"/>
      <c r="K816" s="251"/>
      <c r="M816" s="252" t="s">
        <v>828</v>
      </c>
      <c r="O816" s="241"/>
    </row>
    <row r="817" spans="1:15" ht="12.75">
      <c r="A817" s="250"/>
      <c r="B817" s="253"/>
      <c r="C817" s="699" t="s">
        <v>829</v>
      </c>
      <c r="D817" s="700"/>
      <c r="E817" s="254">
        <v>0</v>
      </c>
      <c r="F817" s="255"/>
      <c r="G817" s="256"/>
      <c r="H817" s="257"/>
      <c r="I817" s="251"/>
      <c r="J817" s="258"/>
      <c r="K817" s="251"/>
      <c r="M817" s="252" t="s">
        <v>829</v>
      </c>
      <c r="O817" s="241"/>
    </row>
    <row r="818" spans="1:15" ht="12.75">
      <c r="A818" s="250"/>
      <c r="B818" s="253"/>
      <c r="C818" s="699" t="s">
        <v>807</v>
      </c>
      <c r="D818" s="700"/>
      <c r="E818" s="254">
        <v>0</v>
      </c>
      <c r="F818" s="255"/>
      <c r="G818" s="256"/>
      <c r="H818" s="257"/>
      <c r="I818" s="251"/>
      <c r="J818" s="258"/>
      <c r="K818" s="251"/>
      <c r="M818" s="252" t="s">
        <v>807</v>
      </c>
      <c r="O818" s="241"/>
    </row>
    <row r="819" spans="1:15" ht="12.75">
      <c r="A819" s="250"/>
      <c r="B819" s="253"/>
      <c r="C819" s="699" t="s">
        <v>830</v>
      </c>
      <c r="D819" s="700"/>
      <c r="E819" s="254">
        <v>0</v>
      </c>
      <c r="F819" s="255"/>
      <c r="G819" s="256"/>
      <c r="H819" s="257"/>
      <c r="I819" s="251"/>
      <c r="J819" s="258"/>
      <c r="K819" s="251"/>
      <c r="M819" s="252" t="s">
        <v>830</v>
      </c>
      <c r="O819" s="241"/>
    </row>
    <row r="820" spans="1:15" ht="12.75">
      <c r="A820" s="250"/>
      <c r="B820" s="253"/>
      <c r="C820" s="699" t="s">
        <v>809</v>
      </c>
      <c r="D820" s="700"/>
      <c r="E820" s="254">
        <v>0</v>
      </c>
      <c r="F820" s="255"/>
      <c r="G820" s="256"/>
      <c r="H820" s="257"/>
      <c r="I820" s="251"/>
      <c r="J820" s="258"/>
      <c r="K820" s="251"/>
      <c r="M820" s="252" t="s">
        <v>809</v>
      </c>
      <c r="O820" s="241"/>
    </row>
    <row r="821" spans="1:15" ht="12.75">
      <c r="A821" s="250"/>
      <c r="B821" s="253"/>
      <c r="C821" s="699" t="s">
        <v>810</v>
      </c>
      <c r="D821" s="700"/>
      <c r="E821" s="254">
        <v>0</v>
      </c>
      <c r="F821" s="255"/>
      <c r="G821" s="256"/>
      <c r="H821" s="257"/>
      <c r="I821" s="251"/>
      <c r="J821" s="258"/>
      <c r="K821" s="251"/>
      <c r="M821" s="252" t="s">
        <v>810</v>
      </c>
      <c r="O821" s="241"/>
    </row>
    <row r="822" spans="1:15" ht="12.75">
      <c r="A822" s="250"/>
      <c r="B822" s="253"/>
      <c r="C822" s="699" t="s">
        <v>811</v>
      </c>
      <c r="D822" s="700"/>
      <c r="E822" s="254">
        <v>0</v>
      </c>
      <c r="F822" s="255"/>
      <c r="G822" s="256"/>
      <c r="H822" s="257"/>
      <c r="I822" s="251"/>
      <c r="J822" s="258"/>
      <c r="K822" s="251"/>
      <c r="M822" s="252" t="s">
        <v>811</v>
      </c>
      <c r="O822" s="241"/>
    </row>
    <row r="823" spans="1:15" ht="12.75">
      <c r="A823" s="250"/>
      <c r="B823" s="253"/>
      <c r="C823" s="699" t="s">
        <v>812</v>
      </c>
      <c r="D823" s="700"/>
      <c r="E823" s="254">
        <v>0</v>
      </c>
      <c r="F823" s="255"/>
      <c r="G823" s="256"/>
      <c r="H823" s="257"/>
      <c r="I823" s="251"/>
      <c r="J823" s="258"/>
      <c r="K823" s="251"/>
      <c r="M823" s="252" t="s">
        <v>812</v>
      </c>
      <c r="O823" s="241"/>
    </row>
    <row r="824" spans="1:15" ht="22.5">
      <c r="A824" s="250"/>
      <c r="B824" s="253"/>
      <c r="C824" s="699" t="s">
        <v>813</v>
      </c>
      <c r="D824" s="700"/>
      <c r="E824" s="254">
        <v>0</v>
      </c>
      <c r="F824" s="255"/>
      <c r="G824" s="256"/>
      <c r="H824" s="257"/>
      <c r="I824" s="251"/>
      <c r="J824" s="258"/>
      <c r="K824" s="251"/>
      <c r="M824" s="252" t="s">
        <v>813</v>
      </c>
      <c r="O824" s="241"/>
    </row>
    <row r="825" spans="1:15" ht="12.75">
      <c r="A825" s="250"/>
      <c r="B825" s="253"/>
      <c r="C825" s="699" t="s">
        <v>1187</v>
      </c>
      <c r="D825" s="700"/>
      <c r="E825" s="254">
        <v>14.7</v>
      </c>
      <c r="F825" s="255"/>
      <c r="G825" s="256"/>
      <c r="H825" s="257"/>
      <c r="I825" s="251"/>
      <c r="J825" s="258"/>
      <c r="K825" s="251"/>
      <c r="M825" s="252" t="s">
        <v>1187</v>
      </c>
      <c r="O825" s="241"/>
    </row>
    <row r="826" spans="1:80" ht="22.5">
      <c r="A826" s="242">
        <v>137</v>
      </c>
      <c r="B826" s="243" t="s">
        <v>1444</v>
      </c>
      <c r="C826" s="244" t="s">
        <v>1445</v>
      </c>
      <c r="D826" s="245" t="s">
        <v>106</v>
      </c>
      <c r="E826" s="246">
        <v>12.608</v>
      </c>
      <c r="F826" s="246">
        <v>14000</v>
      </c>
      <c r="G826" s="247">
        <f>E826*F826</f>
        <v>176512</v>
      </c>
      <c r="H826" s="248">
        <v>0.017</v>
      </c>
      <c r="I826" s="249">
        <f>E826*H826</f>
        <v>0.21433600000000003</v>
      </c>
      <c r="J826" s="248"/>
      <c r="K826" s="249">
        <f>E826*J826</f>
        <v>0</v>
      </c>
      <c r="O826" s="241">
        <v>2</v>
      </c>
      <c r="AA826" s="214">
        <v>12</v>
      </c>
      <c r="AB826" s="214">
        <v>0</v>
      </c>
      <c r="AC826" s="214">
        <v>136</v>
      </c>
      <c r="AZ826" s="214">
        <v>2</v>
      </c>
      <c r="BA826" s="214">
        <f>IF(AZ826=1,G826,0)</f>
        <v>0</v>
      </c>
      <c r="BB826" s="214">
        <f>IF(AZ826=2,G826,0)</f>
        <v>176512</v>
      </c>
      <c r="BC826" s="214">
        <f>IF(AZ826=3,G826,0)</f>
        <v>0</v>
      </c>
      <c r="BD826" s="214">
        <f>IF(AZ826=4,G826,0)</f>
        <v>0</v>
      </c>
      <c r="BE826" s="214">
        <f>IF(AZ826=5,G826,0)</f>
        <v>0</v>
      </c>
      <c r="CA826" s="241">
        <v>12</v>
      </c>
      <c r="CB826" s="241">
        <v>0</v>
      </c>
    </row>
    <row r="827" spans="1:15" ht="12.75">
      <c r="A827" s="250"/>
      <c r="B827" s="253"/>
      <c r="C827" s="699" t="s">
        <v>828</v>
      </c>
      <c r="D827" s="700"/>
      <c r="E827" s="254">
        <v>0</v>
      </c>
      <c r="F827" s="255"/>
      <c r="G827" s="256"/>
      <c r="H827" s="257"/>
      <c r="I827" s="251"/>
      <c r="J827" s="258"/>
      <c r="K827" s="251"/>
      <c r="M827" s="252" t="s">
        <v>828</v>
      </c>
      <c r="O827" s="241"/>
    </row>
    <row r="828" spans="1:15" ht="12.75">
      <c r="A828" s="250"/>
      <c r="B828" s="253"/>
      <c r="C828" s="699" t="s">
        <v>829</v>
      </c>
      <c r="D828" s="700"/>
      <c r="E828" s="254">
        <v>0</v>
      </c>
      <c r="F828" s="255"/>
      <c r="G828" s="256"/>
      <c r="H828" s="257"/>
      <c r="I828" s="251"/>
      <c r="J828" s="258"/>
      <c r="K828" s="251"/>
      <c r="M828" s="252" t="s">
        <v>829</v>
      </c>
      <c r="O828" s="241"/>
    </row>
    <row r="829" spans="1:15" ht="12.75">
      <c r="A829" s="250"/>
      <c r="B829" s="253"/>
      <c r="C829" s="699" t="s">
        <v>807</v>
      </c>
      <c r="D829" s="700"/>
      <c r="E829" s="254">
        <v>0</v>
      </c>
      <c r="F829" s="255"/>
      <c r="G829" s="256"/>
      <c r="H829" s="257"/>
      <c r="I829" s="251"/>
      <c r="J829" s="258"/>
      <c r="K829" s="251"/>
      <c r="M829" s="252" t="s">
        <v>807</v>
      </c>
      <c r="O829" s="241"/>
    </row>
    <row r="830" spans="1:15" ht="12.75">
      <c r="A830" s="250"/>
      <c r="B830" s="253"/>
      <c r="C830" s="699" t="s">
        <v>830</v>
      </c>
      <c r="D830" s="700"/>
      <c r="E830" s="254">
        <v>0</v>
      </c>
      <c r="F830" s="255"/>
      <c r="G830" s="256"/>
      <c r="H830" s="257"/>
      <c r="I830" s="251"/>
      <c r="J830" s="258"/>
      <c r="K830" s="251"/>
      <c r="M830" s="252" t="s">
        <v>830</v>
      </c>
      <c r="O830" s="241"/>
    </row>
    <row r="831" spans="1:15" ht="12.75">
      <c r="A831" s="250"/>
      <c r="B831" s="253"/>
      <c r="C831" s="699" t="s">
        <v>809</v>
      </c>
      <c r="D831" s="700"/>
      <c r="E831" s="254">
        <v>0</v>
      </c>
      <c r="F831" s="255"/>
      <c r="G831" s="256"/>
      <c r="H831" s="257"/>
      <c r="I831" s="251"/>
      <c r="J831" s="258"/>
      <c r="K831" s="251"/>
      <c r="M831" s="252" t="s">
        <v>809</v>
      </c>
      <c r="O831" s="241"/>
    </row>
    <row r="832" spans="1:15" ht="12.75">
      <c r="A832" s="250"/>
      <c r="B832" s="253"/>
      <c r="C832" s="699" t="s">
        <v>810</v>
      </c>
      <c r="D832" s="700"/>
      <c r="E832" s="254">
        <v>0</v>
      </c>
      <c r="F832" s="255"/>
      <c r="G832" s="256"/>
      <c r="H832" s="257"/>
      <c r="I832" s="251"/>
      <c r="J832" s="258"/>
      <c r="K832" s="251"/>
      <c r="M832" s="252" t="s">
        <v>810</v>
      </c>
      <c r="O832" s="241"/>
    </row>
    <row r="833" spans="1:15" ht="12.75">
      <c r="A833" s="250"/>
      <c r="B833" s="253"/>
      <c r="C833" s="699" t="s">
        <v>811</v>
      </c>
      <c r="D833" s="700"/>
      <c r="E833" s="254">
        <v>0</v>
      </c>
      <c r="F833" s="255"/>
      <c r="G833" s="256"/>
      <c r="H833" s="257"/>
      <c r="I833" s="251"/>
      <c r="J833" s="258"/>
      <c r="K833" s="251"/>
      <c r="M833" s="252" t="s">
        <v>811</v>
      </c>
      <c r="O833" s="241"/>
    </row>
    <row r="834" spans="1:15" ht="12.75">
      <c r="A834" s="250"/>
      <c r="B834" s="253"/>
      <c r="C834" s="699" t="s">
        <v>812</v>
      </c>
      <c r="D834" s="700"/>
      <c r="E834" s="254">
        <v>0</v>
      </c>
      <c r="F834" s="255"/>
      <c r="G834" s="256"/>
      <c r="H834" s="257"/>
      <c r="I834" s="251"/>
      <c r="J834" s="258"/>
      <c r="K834" s="251"/>
      <c r="M834" s="252" t="s">
        <v>812</v>
      </c>
      <c r="O834" s="241"/>
    </row>
    <row r="835" spans="1:15" ht="22.5">
      <c r="A835" s="250"/>
      <c r="B835" s="253"/>
      <c r="C835" s="699" t="s">
        <v>813</v>
      </c>
      <c r="D835" s="700"/>
      <c r="E835" s="254">
        <v>0</v>
      </c>
      <c r="F835" s="255"/>
      <c r="G835" s="256"/>
      <c r="H835" s="257"/>
      <c r="I835" s="251"/>
      <c r="J835" s="258"/>
      <c r="K835" s="251"/>
      <c r="M835" s="252" t="s">
        <v>813</v>
      </c>
      <c r="O835" s="241"/>
    </row>
    <row r="836" spans="1:15" ht="12.75">
      <c r="A836" s="250"/>
      <c r="B836" s="253"/>
      <c r="C836" s="699" t="s">
        <v>1188</v>
      </c>
      <c r="D836" s="700"/>
      <c r="E836" s="254">
        <v>12.608</v>
      </c>
      <c r="F836" s="255"/>
      <c r="G836" s="256"/>
      <c r="H836" s="257"/>
      <c r="I836" s="251"/>
      <c r="J836" s="258"/>
      <c r="K836" s="251"/>
      <c r="M836" s="252" t="s">
        <v>1188</v>
      </c>
      <c r="O836" s="241"/>
    </row>
    <row r="837" spans="1:80" ht="22.5">
      <c r="A837" s="242">
        <v>138</v>
      </c>
      <c r="B837" s="243" t="s">
        <v>1446</v>
      </c>
      <c r="C837" s="244" t="s">
        <v>1447</v>
      </c>
      <c r="D837" s="245" t="s">
        <v>106</v>
      </c>
      <c r="E837" s="246">
        <v>364.8938</v>
      </c>
      <c r="F837" s="246">
        <v>11000</v>
      </c>
      <c r="G837" s="247">
        <f>E837*F837</f>
        <v>4013831.8</v>
      </c>
      <c r="H837" s="248">
        <v>0.017</v>
      </c>
      <c r="I837" s="249">
        <f>E837*H837</f>
        <v>6.203194600000001</v>
      </c>
      <c r="J837" s="248"/>
      <c r="K837" s="249">
        <f>E837*J837</f>
        <v>0</v>
      </c>
      <c r="O837" s="241">
        <v>2</v>
      </c>
      <c r="AA837" s="214">
        <v>12</v>
      </c>
      <c r="AB837" s="214">
        <v>0</v>
      </c>
      <c r="AC837" s="214">
        <v>138</v>
      </c>
      <c r="AZ837" s="214">
        <v>2</v>
      </c>
      <c r="BA837" s="214">
        <f>IF(AZ837=1,G837,0)</f>
        <v>0</v>
      </c>
      <c r="BB837" s="214">
        <f>IF(AZ837=2,G837,0)</f>
        <v>4013831.8</v>
      </c>
      <c r="BC837" s="214">
        <f>IF(AZ837=3,G837,0)</f>
        <v>0</v>
      </c>
      <c r="BD837" s="214">
        <f>IF(AZ837=4,G837,0)</f>
        <v>0</v>
      </c>
      <c r="BE837" s="214">
        <f>IF(AZ837=5,G837,0)</f>
        <v>0</v>
      </c>
      <c r="CA837" s="241">
        <v>12</v>
      </c>
      <c r="CB837" s="241">
        <v>0</v>
      </c>
    </row>
    <row r="838" spans="1:15" ht="12.75">
      <c r="A838" s="250"/>
      <c r="B838" s="253"/>
      <c r="C838" s="699" t="s">
        <v>823</v>
      </c>
      <c r="D838" s="700"/>
      <c r="E838" s="254">
        <v>0</v>
      </c>
      <c r="F838" s="255"/>
      <c r="G838" s="256"/>
      <c r="H838" s="257"/>
      <c r="I838" s="251"/>
      <c r="J838" s="258"/>
      <c r="K838" s="251"/>
      <c r="M838" s="252" t="s">
        <v>823</v>
      </c>
      <c r="O838" s="241"/>
    </row>
    <row r="839" spans="1:15" ht="12.75">
      <c r="A839" s="250"/>
      <c r="B839" s="253"/>
      <c r="C839" s="699" t="s">
        <v>805</v>
      </c>
      <c r="D839" s="700"/>
      <c r="E839" s="254">
        <v>0</v>
      </c>
      <c r="F839" s="255"/>
      <c r="G839" s="256"/>
      <c r="H839" s="257"/>
      <c r="I839" s="251"/>
      <c r="J839" s="258"/>
      <c r="K839" s="251"/>
      <c r="M839" s="252" t="s">
        <v>805</v>
      </c>
      <c r="O839" s="241"/>
    </row>
    <row r="840" spans="1:15" ht="12.75">
      <c r="A840" s="250"/>
      <c r="B840" s="253"/>
      <c r="C840" s="699" t="s">
        <v>807</v>
      </c>
      <c r="D840" s="700"/>
      <c r="E840" s="254">
        <v>0</v>
      </c>
      <c r="F840" s="255"/>
      <c r="G840" s="256"/>
      <c r="H840" s="257"/>
      <c r="I840" s="251"/>
      <c r="J840" s="258"/>
      <c r="K840" s="251"/>
      <c r="M840" s="252" t="s">
        <v>807</v>
      </c>
      <c r="O840" s="241"/>
    </row>
    <row r="841" spans="1:15" ht="12.75">
      <c r="A841" s="250"/>
      <c r="B841" s="253"/>
      <c r="C841" s="699" t="s">
        <v>808</v>
      </c>
      <c r="D841" s="700"/>
      <c r="E841" s="254">
        <v>0</v>
      </c>
      <c r="F841" s="255"/>
      <c r="G841" s="256"/>
      <c r="H841" s="257"/>
      <c r="I841" s="251"/>
      <c r="J841" s="258"/>
      <c r="K841" s="251"/>
      <c r="M841" s="252" t="s">
        <v>808</v>
      </c>
      <c r="O841" s="241"/>
    </row>
    <row r="842" spans="1:15" ht="12.75">
      <c r="A842" s="250"/>
      <c r="B842" s="253"/>
      <c r="C842" s="699" t="s">
        <v>1448</v>
      </c>
      <c r="D842" s="700"/>
      <c r="E842" s="254">
        <v>0</v>
      </c>
      <c r="F842" s="255"/>
      <c r="G842" s="256"/>
      <c r="H842" s="257"/>
      <c r="I842" s="251"/>
      <c r="J842" s="258"/>
      <c r="K842" s="251"/>
      <c r="M842" s="252" t="s">
        <v>1448</v>
      </c>
      <c r="O842" s="241"/>
    </row>
    <row r="843" spans="1:15" ht="12.75">
      <c r="A843" s="250"/>
      <c r="B843" s="253"/>
      <c r="C843" s="699" t="s">
        <v>810</v>
      </c>
      <c r="D843" s="700"/>
      <c r="E843" s="254">
        <v>0</v>
      </c>
      <c r="F843" s="255"/>
      <c r="G843" s="256"/>
      <c r="H843" s="257"/>
      <c r="I843" s="251"/>
      <c r="J843" s="258"/>
      <c r="K843" s="251"/>
      <c r="M843" s="252" t="s">
        <v>810</v>
      </c>
      <c r="O843" s="241"/>
    </row>
    <row r="844" spans="1:15" ht="12.75">
      <c r="A844" s="250"/>
      <c r="B844" s="253"/>
      <c r="C844" s="699" t="s">
        <v>811</v>
      </c>
      <c r="D844" s="700"/>
      <c r="E844" s="254">
        <v>0</v>
      </c>
      <c r="F844" s="255"/>
      <c r="G844" s="256"/>
      <c r="H844" s="257"/>
      <c r="I844" s="251"/>
      <c r="J844" s="258"/>
      <c r="K844" s="251"/>
      <c r="M844" s="252" t="s">
        <v>811</v>
      </c>
      <c r="O844" s="241"/>
    </row>
    <row r="845" spans="1:15" ht="12.75">
      <c r="A845" s="250"/>
      <c r="B845" s="253"/>
      <c r="C845" s="699" t="s">
        <v>1449</v>
      </c>
      <c r="D845" s="700"/>
      <c r="E845" s="254">
        <v>0</v>
      </c>
      <c r="F845" s="255"/>
      <c r="G845" s="256"/>
      <c r="H845" s="257"/>
      <c r="I845" s="251"/>
      <c r="J845" s="258"/>
      <c r="K845" s="251"/>
      <c r="M845" s="252" t="s">
        <v>1449</v>
      </c>
      <c r="O845" s="241"/>
    </row>
    <row r="846" spans="1:15" ht="12.75">
      <c r="A846" s="250"/>
      <c r="B846" s="253"/>
      <c r="C846" s="699" t="s">
        <v>812</v>
      </c>
      <c r="D846" s="700"/>
      <c r="E846" s="254">
        <v>0</v>
      </c>
      <c r="F846" s="255"/>
      <c r="G846" s="256"/>
      <c r="H846" s="257"/>
      <c r="I846" s="251"/>
      <c r="J846" s="258"/>
      <c r="K846" s="251"/>
      <c r="M846" s="252" t="s">
        <v>812</v>
      </c>
      <c r="O846" s="241"/>
    </row>
    <row r="847" spans="1:15" ht="22.5">
      <c r="A847" s="250"/>
      <c r="B847" s="253"/>
      <c r="C847" s="699" t="s">
        <v>813</v>
      </c>
      <c r="D847" s="700"/>
      <c r="E847" s="254">
        <v>0</v>
      </c>
      <c r="F847" s="255"/>
      <c r="G847" s="256"/>
      <c r="H847" s="257"/>
      <c r="I847" s="251"/>
      <c r="J847" s="258"/>
      <c r="K847" s="251"/>
      <c r="M847" s="252" t="s">
        <v>813</v>
      </c>
      <c r="O847" s="241"/>
    </row>
    <row r="848" spans="1:15" ht="12.75">
      <c r="A848" s="250"/>
      <c r="B848" s="253"/>
      <c r="C848" s="699" t="s">
        <v>1179</v>
      </c>
      <c r="D848" s="700"/>
      <c r="E848" s="254">
        <v>191.62</v>
      </c>
      <c r="F848" s="255"/>
      <c r="G848" s="256"/>
      <c r="H848" s="257"/>
      <c r="I848" s="251"/>
      <c r="J848" s="258"/>
      <c r="K848" s="251"/>
      <c r="M848" s="252" t="s">
        <v>1179</v>
      </c>
      <c r="O848" s="241"/>
    </row>
    <row r="849" spans="1:15" ht="12.75">
      <c r="A849" s="250"/>
      <c r="B849" s="253"/>
      <c r="C849" s="699" t="s">
        <v>1180</v>
      </c>
      <c r="D849" s="700"/>
      <c r="E849" s="254">
        <v>38.324</v>
      </c>
      <c r="F849" s="255"/>
      <c r="G849" s="256"/>
      <c r="H849" s="257"/>
      <c r="I849" s="251"/>
      <c r="J849" s="258"/>
      <c r="K849" s="251"/>
      <c r="M849" s="252" t="s">
        <v>1180</v>
      </c>
      <c r="O849" s="241"/>
    </row>
    <row r="850" spans="1:15" ht="12.75">
      <c r="A850" s="250"/>
      <c r="B850" s="253"/>
      <c r="C850" s="699" t="s">
        <v>1181</v>
      </c>
      <c r="D850" s="700"/>
      <c r="E850" s="254">
        <v>47.1345</v>
      </c>
      <c r="F850" s="255"/>
      <c r="G850" s="256"/>
      <c r="H850" s="257"/>
      <c r="I850" s="251"/>
      <c r="J850" s="258"/>
      <c r="K850" s="251"/>
      <c r="M850" s="252" t="s">
        <v>1181</v>
      </c>
      <c r="O850" s="241"/>
    </row>
    <row r="851" spans="1:15" ht="12.75">
      <c r="A851" s="250"/>
      <c r="B851" s="253"/>
      <c r="C851" s="699" t="s">
        <v>1182</v>
      </c>
      <c r="D851" s="700"/>
      <c r="E851" s="254">
        <v>12.3113</v>
      </c>
      <c r="F851" s="255"/>
      <c r="G851" s="256"/>
      <c r="H851" s="257"/>
      <c r="I851" s="251"/>
      <c r="J851" s="258"/>
      <c r="K851" s="251"/>
      <c r="M851" s="252" t="s">
        <v>1182</v>
      </c>
      <c r="O851" s="241"/>
    </row>
    <row r="852" spans="1:15" ht="12.75">
      <c r="A852" s="250"/>
      <c r="B852" s="253"/>
      <c r="C852" s="699" t="s">
        <v>1183</v>
      </c>
      <c r="D852" s="700"/>
      <c r="E852" s="254">
        <v>62.92</v>
      </c>
      <c r="F852" s="255"/>
      <c r="G852" s="256"/>
      <c r="H852" s="257"/>
      <c r="I852" s="251"/>
      <c r="J852" s="258"/>
      <c r="K852" s="251"/>
      <c r="M852" s="252" t="s">
        <v>1183</v>
      </c>
      <c r="O852" s="241"/>
    </row>
    <row r="853" spans="1:15" ht="12.75">
      <c r="A853" s="250"/>
      <c r="B853" s="253"/>
      <c r="C853" s="699" t="s">
        <v>1184</v>
      </c>
      <c r="D853" s="700"/>
      <c r="E853" s="254">
        <v>12.584</v>
      </c>
      <c r="F853" s="255"/>
      <c r="G853" s="256"/>
      <c r="H853" s="257"/>
      <c r="I853" s="251"/>
      <c r="J853" s="258"/>
      <c r="K853" s="251"/>
      <c r="M853" s="252" t="s">
        <v>1184</v>
      </c>
      <c r="O853" s="241"/>
    </row>
    <row r="854" spans="1:57" ht="12.75">
      <c r="A854" s="259"/>
      <c r="B854" s="260" t="s">
        <v>96</v>
      </c>
      <c r="C854" s="261" t="s">
        <v>820</v>
      </c>
      <c r="D854" s="262"/>
      <c r="E854" s="263"/>
      <c r="F854" s="264"/>
      <c r="G854" s="265">
        <f>SUM(G801:G853)</f>
        <v>4621878.8</v>
      </c>
      <c r="H854" s="266"/>
      <c r="I854" s="267">
        <f>SUM(I801:I853)</f>
        <v>7.296260600000001</v>
      </c>
      <c r="J854" s="266"/>
      <c r="K854" s="267">
        <f>SUM(K801:K853)</f>
        <v>0</v>
      </c>
      <c r="O854" s="241">
        <v>4</v>
      </c>
      <c r="BA854" s="268">
        <f>SUM(BA801:BA853)</f>
        <v>0</v>
      </c>
      <c r="BB854" s="268">
        <f>SUM(BB801:BB853)</f>
        <v>4621878.8</v>
      </c>
      <c r="BC854" s="268">
        <f>SUM(BC801:BC853)</f>
        <v>0</v>
      </c>
      <c r="BD854" s="268">
        <f>SUM(BD801:BD853)</f>
        <v>0</v>
      </c>
      <c r="BE854" s="268">
        <f>SUM(BE801:BE853)</f>
        <v>0</v>
      </c>
    </row>
    <row r="855" spans="1:15" ht="12.75">
      <c r="A855" s="231" t="s">
        <v>92</v>
      </c>
      <c r="B855" s="232" t="s">
        <v>831</v>
      </c>
      <c r="C855" s="233" t="s">
        <v>832</v>
      </c>
      <c r="D855" s="234"/>
      <c r="E855" s="235"/>
      <c r="F855" s="235"/>
      <c r="G855" s="236"/>
      <c r="H855" s="237"/>
      <c r="I855" s="238"/>
      <c r="J855" s="239"/>
      <c r="K855" s="240"/>
      <c r="O855" s="241">
        <v>1</v>
      </c>
    </row>
    <row r="856" spans="1:80" ht="22.5">
      <c r="A856" s="242">
        <v>139</v>
      </c>
      <c r="B856" s="243" t="s">
        <v>834</v>
      </c>
      <c r="C856" s="244" t="s">
        <v>835</v>
      </c>
      <c r="D856" s="245" t="s">
        <v>106</v>
      </c>
      <c r="E856" s="246">
        <v>254.288</v>
      </c>
      <c r="F856" s="246">
        <v>349.5</v>
      </c>
      <c r="G856" s="247">
        <f>E856*F856</f>
        <v>88873.656</v>
      </c>
      <c r="H856" s="248">
        <v>0.00061</v>
      </c>
      <c r="I856" s="249">
        <f>E856*H856</f>
        <v>0.15511568</v>
      </c>
      <c r="J856" s="248">
        <v>0</v>
      </c>
      <c r="K856" s="249">
        <f>E856*J856</f>
        <v>0</v>
      </c>
      <c r="O856" s="241">
        <v>2</v>
      </c>
      <c r="AA856" s="214">
        <v>1</v>
      </c>
      <c r="AB856" s="214">
        <v>7</v>
      </c>
      <c r="AC856" s="214">
        <v>7</v>
      </c>
      <c r="AZ856" s="214">
        <v>2</v>
      </c>
      <c r="BA856" s="214">
        <f>IF(AZ856=1,G856,0)</f>
        <v>0</v>
      </c>
      <c r="BB856" s="214">
        <f>IF(AZ856=2,G856,0)</f>
        <v>88873.656</v>
      </c>
      <c r="BC856" s="214">
        <f>IF(AZ856=3,G856,0)</f>
        <v>0</v>
      </c>
      <c r="BD856" s="214">
        <f>IF(AZ856=4,G856,0)</f>
        <v>0</v>
      </c>
      <c r="BE856" s="214">
        <f>IF(AZ856=5,G856,0)</f>
        <v>0</v>
      </c>
      <c r="CA856" s="241">
        <v>1</v>
      </c>
      <c r="CB856" s="241">
        <v>7</v>
      </c>
    </row>
    <row r="857" spans="1:15" ht="12.75">
      <c r="A857" s="250"/>
      <c r="B857" s="253"/>
      <c r="C857" s="699" t="s">
        <v>1450</v>
      </c>
      <c r="D857" s="700"/>
      <c r="E857" s="254">
        <v>114.24</v>
      </c>
      <c r="F857" s="255"/>
      <c r="G857" s="256"/>
      <c r="H857" s="257"/>
      <c r="I857" s="251"/>
      <c r="J857" s="258"/>
      <c r="K857" s="251"/>
      <c r="M857" s="252" t="s">
        <v>1450</v>
      </c>
      <c r="O857" s="241"/>
    </row>
    <row r="858" spans="1:15" ht="12.75">
      <c r="A858" s="250"/>
      <c r="B858" s="253"/>
      <c r="C858" s="699" t="s">
        <v>1451</v>
      </c>
      <c r="D858" s="700"/>
      <c r="E858" s="254">
        <v>18.768</v>
      </c>
      <c r="F858" s="255"/>
      <c r="G858" s="256"/>
      <c r="H858" s="257"/>
      <c r="I858" s="251"/>
      <c r="J858" s="258"/>
      <c r="K858" s="251"/>
      <c r="M858" s="252" t="s">
        <v>1451</v>
      </c>
      <c r="O858" s="241"/>
    </row>
    <row r="859" spans="1:15" ht="12.75">
      <c r="A859" s="250"/>
      <c r="B859" s="253"/>
      <c r="C859" s="699" t="s">
        <v>1452</v>
      </c>
      <c r="D859" s="700"/>
      <c r="E859" s="254">
        <v>121.28</v>
      </c>
      <c r="F859" s="255"/>
      <c r="G859" s="256"/>
      <c r="H859" s="257"/>
      <c r="I859" s="251"/>
      <c r="J859" s="258"/>
      <c r="K859" s="251"/>
      <c r="M859" s="252" t="s">
        <v>1452</v>
      </c>
      <c r="O859" s="241"/>
    </row>
    <row r="860" spans="1:57" ht="12.75">
      <c r="A860" s="259"/>
      <c r="B860" s="260" t="s">
        <v>96</v>
      </c>
      <c r="C860" s="261" t="s">
        <v>833</v>
      </c>
      <c r="D860" s="262"/>
      <c r="E860" s="263"/>
      <c r="F860" s="264"/>
      <c r="G860" s="265">
        <f>SUM(G855:G859)</f>
        <v>88873.656</v>
      </c>
      <c r="H860" s="266"/>
      <c r="I860" s="267">
        <f>SUM(I855:I859)</f>
        <v>0.15511568</v>
      </c>
      <c r="J860" s="266"/>
      <c r="K860" s="267">
        <f>SUM(K855:K859)</f>
        <v>0</v>
      </c>
      <c r="O860" s="241">
        <v>4</v>
      </c>
      <c r="BA860" s="268">
        <f>SUM(BA855:BA859)</f>
        <v>0</v>
      </c>
      <c r="BB860" s="268">
        <f>SUM(BB855:BB859)</f>
        <v>88873.656</v>
      </c>
      <c r="BC860" s="268">
        <f>SUM(BC855:BC859)</f>
        <v>0</v>
      </c>
      <c r="BD860" s="268">
        <f>SUM(BD855:BD859)</f>
        <v>0</v>
      </c>
      <c r="BE860" s="268">
        <f>SUM(BE855:BE859)</f>
        <v>0</v>
      </c>
    </row>
    <row r="861" spans="1:15" ht="12.75">
      <c r="A861" s="231" t="s">
        <v>92</v>
      </c>
      <c r="B861" s="232" t="s">
        <v>838</v>
      </c>
      <c r="C861" s="233" t="s">
        <v>839</v>
      </c>
      <c r="D861" s="234"/>
      <c r="E861" s="235"/>
      <c r="F861" s="235"/>
      <c r="G861" s="236"/>
      <c r="H861" s="237"/>
      <c r="I861" s="238"/>
      <c r="J861" s="239"/>
      <c r="K861" s="240"/>
      <c r="O861" s="241">
        <v>1</v>
      </c>
    </row>
    <row r="862" spans="1:80" ht="12.75">
      <c r="A862" s="242">
        <v>140</v>
      </c>
      <c r="B862" s="243" t="s">
        <v>841</v>
      </c>
      <c r="C862" s="244" t="s">
        <v>842</v>
      </c>
      <c r="D862" s="245" t="s">
        <v>106</v>
      </c>
      <c r="E862" s="246">
        <v>90.0737</v>
      </c>
      <c r="F862" s="246">
        <v>17.1</v>
      </c>
      <c r="G862" s="247">
        <f>E862*F862</f>
        <v>1540.2602700000002</v>
      </c>
      <c r="H862" s="248">
        <v>0.00019</v>
      </c>
      <c r="I862" s="249">
        <f>E862*H862</f>
        <v>0.017114003000000003</v>
      </c>
      <c r="J862" s="248">
        <v>0</v>
      </c>
      <c r="K862" s="249">
        <f>E862*J862</f>
        <v>0</v>
      </c>
      <c r="O862" s="241">
        <v>2</v>
      </c>
      <c r="AA862" s="214">
        <v>1</v>
      </c>
      <c r="AB862" s="214">
        <v>7</v>
      </c>
      <c r="AC862" s="214">
        <v>7</v>
      </c>
      <c r="AZ862" s="214">
        <v>2</v>
      </c>
      <c r="BA862" s="214">
        <f>IF(AZ862=1,G862,0)</f>
        <v>0</v>
      </c>
      <c r="BB862" s="214">
        <f>IF(AZ862=2,G862,0)</f>
        <v>1540.2602700000002</v>
      </c>
      <c r="BC862" s="214">
        <f>IF(AZ862=3,G862,0)</f>
        <v>0</v>
      </c>
      <c r="BD862" s="214">
        <f>IF(AZ862=4,G862,0)</f>
        <v>0</v>
      </c>
      <c r="BE862" s="214">
        <f>IF(AZ862=5,G862,0)</f>
        <v>0</v>
      </c>
      <c r="CA862" s="241">
        <v>1</v>
      </c>
      <c r="CB862" s="241">
        <v>7</v>
      </c>
    </row>
    <row r="863" spans="1:15" ht="12.75">
      <c r="A863" s="250"/>
      <c r="B863" s="253"/>
      <c r="C863" s="699" t="s">
        <v>123</v>
      </c>
      <c r="D863" s="700"/>
      <c r="E863" s="254">
        <v>0</v>
      </c>
      <c r="F863" s="255"/>
      <c r="G863" s="256"/>
      <c r="H863" s="257"/>
      <c r="I863" s="251"/>
      <c r="J863" s="258"/>
      <c r="K863" s="251"/>
      <c r="M863" s="252" t="s">
        <v>123</v>
      </c>
      <c r="O863" s="241"/>
    </row>
    <row r="864" spans="1:15" ht="12.75">
      <c r="A864" s="250"/>
      <c r="B864" s="253"/>
      <c r="C864" s="699" t="s">
        <v>1172</v>
      </c>
      <c r="D864" s="700"/>
      <c r="E864" s="254">
        <v>13.02</v>
      </c>
      <c r="F864" s="255"/>
      <c r="G864" s="256"/>
      <c r="H864" s="257"/>
      <c r="I864" s="251"/>
      <c r="J864" s="258"/>
      <c r="K864" s="251"/>
      <c r="M864" s="252" t="s">
        <v>1172</v>
      </c>
      <c r="O864" s="241"/>
    </row>
    <row r="865" spans="1:15" ht="22.5">
      <c r="A865" s="250"/>
      <c r="B865" s="253"/>
      <c r="C865" s="699" t="s">
        <v>1163</v>
      </c>
      <c r="D865" s="700"/>
      <c r="E865" s="254">
        <v>77.0537</v>
      </c>
      <c r="F865" s="255"/>
      <c r="G865" s="256"/>
      <c r="H865" s="257"/>
      <c r="I865" s="251"/>
      <c r="J865" s="258"/>
      <c r="K865" s="251"/>
      <c r="M865" s="252" t="s">
        <v>1163</v>
      </c>
      <c r="O865" s="241"/>
    </row>
    <row r="866" spans="1:80" ht="12.75">
      <c r="A866" s="242">
        <v>141</v>
      </c>
      <c r="B866" s="243" t="s">
        <v>843</v>
      </c>
      <c r="C866" s="244" t="s">
        <v>844</v>
      </c>
      <c r="D866" s="245" t="s">
        <v>106</v>
      </c>
      <c r="E866" s="246">
        <v>90.0737</v>
      </c>
      <c r="F866" s="246">
        <v>43.8</v>
      </c>
      <c r="G866" s="247">
        <f>E866*F866</f>
        <v>3945.22806</v>
      </c>
      <c r="H866" s="248">
        <v>0.00046</v>
      </c>
      <c r="I866" s="249">
        <f>E866*H866</f>
        <v>0.041433902</v>
      </c>
      <c r="J866" s="248">
        <v>0</v>
      </c>
      <c r="K866" s="249">
        <f>E866*J866</f>
        <v>0</v>
      </c>
      <c r="O866" s="241">
        <v>2</v>
      </c>
      <c r="AA866" s="214">
        <v>1</v>
      </c>
      <c r="AB866" s="214">
        <v>7</v>
      </c>
      <c r="AC866" s="214">
        <v>7</v>
      </c>
      <c r="AZ866" s="214">
        <v>2</v>
      </c>
      <c r="BA866" s="214">
        <f>IF(AZ866=1,G866,0)</f>
        <v>0</v>
      </c>
      <c r="BB866" s="214">
        <f>IF(AZ866=2,G866,0)</f>
        <v>3945.22806</v>
      </c>
      <c r="BC866" s="214">
        <f>IF(AZ866=3,G866,0)</f>
        <v>0</v>
      </c>
      <c r="BD866" s="214">
        <f>IF(AZ866=4,G866,0)</f>
        <v>0</v>
      </c>
      <c r="BE866" s="214">
        <f>IF(AZ866=5,G866,0)</f>
        <v>0</v>
      </c>
      <c r="CA866" s="241">
        <v>1</v>
      </c>
      <c r="CB866" s="241">
        <v>7</v>
      </c>
    </row>
    <row r="867" spans="1:15" ht="12.75">
      <c r="A867" s="250"/>
      <c r="B867" s="253"/>
      <c r="C867" s="699" t="s">
        <v>123</v>
      </c>
      <c r="D867" s="700"/>
      <c r="E867" s="254">
        <v>0</v>
      </c>
      <c r="F867" s="255"/>
      <c r="G867" s="256"/>
      <c r="H867" s="257"/>
      <c r="I867" s="251"/>
      <c r="J867" s="258"/>
      <c r="K867" s="251"/>
      <c r="M867" s="252" t="s">
        <v>123</v>
      </c>
      <c r="O867" s="241"/>
    </row>
    <row r="868" spans="1:15" ht="12.75">
      <c r="A868" s="250"/>
      <c r="B868" s="253"/>
      <c r="C868" s="699" t="s">
        <v>1172</v>
      </c>
      <c r="D868" s="700"/>
      <c r="E868" s="254">
        <v>13.02</v>
      </c>
      <c r="F868" s="255"/>
      <c r="G868" s="256"/>
      <c r="H868" s="257"/>
      <c r="I868" s="251"/>
      <c r="J868" s="258"/>
      <c r="K868" s="251"/>
      <c r="M868" s="252" t="s">
        <v>1172</v>
      </c>
      <c r="O868" s="241"/>
    </row>
    <row r="869" spans="1:15" ht="22.5">
      <c r="A869" s="250"/>
      <c r="B869" s="253"/>
      <c r="C869" s="699" t="s">
        <v>1163</v>
      </c>
      <c r="D869" s="700"/>
      <c r="E869" s="254">
        <v>77.0537</v>
      </c>
      <c r="F869" s="255"/>
      <c r="G869" s="256"/>
      <c r="H869" s="257"/>
      <c r="I869" s="251"/>
      <c r="J869" s="258"/>
      <c r="K869" s="251"/>
      <c r="M869" s="252" t="s">
        <v>1163</v>
      </c>
      <c r="O869" s="241"/>
    </row>
    <row r="870" spans="1:80" ht="22.5">
      <c r="A870" s="242">
        <v>142</v>
      </c>
      <c r="B870" s="243" t="s">
        <v>845</v>
      </c>
      <c r="C870" s="244" t="s">
        <v>846</v>
      </c>
      <c r="D870" s="245" t="s">
        <v>106</v>
      </c>
      <c r="E870" s="246">
        <v>238.3875</v>
      </c>
      <c r="F870" s="246">
        <v>69.4</v>
      </c>
      <c r="G870" s="247">
        <f>E870*F870</f>
        <v>16544.0925</v>
      </c>
      <c r="H870" s="248">
        <v>0.00026</v>
      </c>
      <c r="I870" s="249">
        <f>E870*H870</f>
        <v>0.061980749999999994</v>
      </c>
      <c r="J870" s="248">
        <v>0</v>
      </c>
      <c r="K870" s="249">
        <f>E870*J870</f>
        <v>0</v>
      </c>
      <c r="O870" s="241">
        <v>2</v>
      </c>
      <c r="AA870" s="214">
        <v>2</v>
      </c>
      <c r="AB870" s="214">
        <v>7</v>
      </c>
      <c r="AC870" s="214">
        <v>7</v>
      </c>
      <c r="AZ870" s="214">
        <v>2</v>
      </c>
      <c r="BA870" s="214">
        <f>IF(AZ870=1,G870,0)</f>
        <v>0</v>
      </c>
      <c r="BB870" s="214">
        <f>IF(AZ870=2,G870,0)</f>
        <v>16544.0925</v>
      </c>
      <c r="BC870" s="214">
        <f>IF(AZ870=3,G870,0)</f>
        <v>0</v>
      </c>
      <c r="BD870" s="214">
        <f>IF(AZ870=4,G870,0)</f>
        <v>0</v>
      </c>
      <c r="BE870" s="214">
        <f>IF(AZ870=5,G870,0)</f>
        <v>0</v>
      </c>
      <c r="CA870" s="241">
        <v>2</v>
      </c>
      <c r="CB870" s="241">
        <v>7</v>
      </c>
    </row>
    <row r="871" spans="1:15" ht="12.75">
      <c r="A871" s="250"/>
      <c r="B871" s="253"/>
      <c r="C871" s="699" t="s">
        <v>1453</v>
      </c>
      <c r="D871" s="700"/>
      <c r="E871" s="254">
        <v>165.0375</v>
      </c>
      <c r="F871" s="255"/>
      <c r="G871" s="256"/>
      <c r="H871" s="257"/>
      <c r="I871" s="251"/>
      <c r="J871" s="258"/>
      <c r="K871" s="251"/>
      <c r="M871" s="252" t="s">
        <v>1453</v>
      </c>
      <c r="O871" s="241"/>
    </row>
    <row r="872" spans="1:15" ht="12.75">
      <c r="A872" s="250"/>
      <c r="B872" s="253"/>
      <c r="C872" s="699" t="s">
        <v>1454</v>
      </c>
      <c r="D872" s="700"/>
      <c r="E872" s="254">
        <v>73.35</v>
      </c>
      <c r="F872" s="255"/>
      <c r="G872" s="256"/>
      <c r="H872" s="257"/>
      <c r="I872" s="251"/>
      <c r="J872" s="258"/>
      <c r="K872" s="251"/>
      <c r="M872" s="252" t="s">
        <v>1454</v>
      </c>
      <c r="O872" s="241"/>
    </row>
    <row r="873" spans="1:57" ht="12.75">
      <c r="A873" s="259"/>
      <c r="B873" s="260" t="s">
        <v>96</v>
      </c>
      <c r="C873" s="261" t="s">
        <v>840</v>
      </c>
      <c r="D873" s="262"/>
      <c r="E873" s="263"/>
      <c r="F873" s="264"/>
      <c r="G873" s="265">
        <f>SUM(G861:G872)</f>
        <v>22029.58083</v>
      </c>
      <c r="H873" s="266"/>
      <c r="I873" s="267">
        <f>SUM(I861:I872)</f>
        <v>0.120528655</v>
      </c>
      <c r="J873" s="266"/>
      <c r="K873" s="267">
        <f>SUM(K861:K872)</f>
        <v>0</v>
      </c>
      <c r="O873" s="241">
        <v>4</v>
      </c>
      <c r="BA873" s="268">
        <f>SUM(BA861:BA872)</f>
        <v>0</v>
      </c>
      <c r="BB873" s="268">
        <f>SUM(BB861:BB872)</f>
        <v>22029.58083</v>
      </c>
      <c r="BC873" s="268">
        <f>SUM(BC861:BC872)</f>
        <v>0</v>
      </c>
      <c r="BD873" s="268">
        <f>SUM(BD861:BD872)</f>
        <v>0</v>
      </c>
      <c r="BE873" s="268">
        <f>SUM(BE861:BE872)</f>
        <v>0</v>
      </c>
    </row>
    <row r="874" spans="1:15" ht="12.75">
      <c r="A874" s="231" t="s">
        <v>92</v>
      </c>
      <c r="B874" s="232" t="s">
        <v>849</v>
      </c>
      <c r="C874" s="233" t="s">
        <v>850</v>
      </c>
      <c r="D874" s="234"/>
      <c r="E874" s="235"/>
      <c r="F874" s="235"/>
      <c r="G874" s="236"/>
      <c r="H874" s="237"/>
      <c r="I874" s="238"/>
      <c r="J874" s="239"/>
      <c r="K874" s="240"/>
      <c r="O874" s="241">
        <v>1</v>
      </c>
    </row>
    <row r="875" spans="1:80" ht="12.75">
      <c r="A875" s="242">
        <v>143</v>
      </c>
      <c r="B875" s="243" t="s">
        <v>1455</v>
      </c>
      <c r="C875" s="244" t="s">
        <v>1147</v>
      </c>
      <c r="D875" s="245" t="s">
        <v>571</v>
      </c>
      <c r="E875" s="246">
        <v>1</v>
      </c>
      <c r="F875" s="246">
        <f>SUM('SO 03 1 Pol Elektro'!D28)</f>
        <v>0</v>
      </c>
      <c r="G875" s="247">
        <f>E875*F875</f>
        <v>0</v>
      </c>
      <c r="H875" s="248">
        <v>0</v>
      </c>
      <c r="I875" s="249">
        <f>E875*H875</f>
        <v>0</v>
      </c>
      <c r="J875" s="248"/>
      <c r="K875" s="249">
        <f>E875*J875</f>
        <v>0</v>
      </c>
      <c r="O875" s="241">
        <v>2</v>
      </c>
      <c r="AA875" s="214">
        <v>12</v>
      </c>
      <c r="AB875" s="214">
        <v>0</v>
      </c>
      <c r="AC875" s="214">
        <v>19</v>
      </c>
      <c r="AZ875" s="214">
        <v>4</v>
      </c>
      <c r="BA875" s="214">
        <f>IF(AZ875=1,G875,0)</f>
        <v>0</v>
      </c>
      <c r="BB875" s="214">
        <f>IF(AZ875=2,G875,0)</f>
        <v>0</v>
      </c>
      <c r="BC875" s="214">
        <f>IF(AZ875=3,G875,0)</f>
        <v>0</v>
      </c>
      <c r="BD875" s="214">
        <f>IF(AZ875=4,G875,0)</f>
        <v>0</v>
      </c>
      <c r="BE875" s="214">
        <f>IF(AZ875=5,G875,0)</f>
        <v>0</v>
      </c>
      <c r="CA875" s="241">
        <v>12</v>
      </c>
      <c r="CB875" s="241">
        <v>0</v>
      </c>
    </row>
    <row r="876" spans="1:80" ht="12.75">
      <c r="A876" s="242">
        <v>144</v>
      </c>
      <c r="B876" s="243" t="s">
        <v>1456</v>
      </c>
      <c r="C876" s="244" t="s">
        <v>855</v>
      </c>
      <c r="D876" s="245" t="s">
        <v>571</v>
      </c>
      <c r="E876" s="246">
        <v>1</v>
      </c>
      <c r="F876" s="246">
        <f>SUM('SO 03 1 Pol Hrom'!M14)</f>
        <v>0</v>
      </c>
      <c r="G876" s="247">
        <f>E876*F876</f>
        <v>0</v>
      </c>
      <c r="H876" s="248">
        <v>0</v>
      </c>
      <c r="I876" s="249">
        <f>E876*H876</f>
        <v>0</v>
      </c>
      <c r="J876" s="248"/>
      <c r="K876" s="249">
        <f>E876*J876</f>
        <v>0</v>
      </c>
      <c r="O876" s="241">
        <v>2</v>
      </c>
      <c r="AA876" s="214">
        <v>12</v>
      </c>
      <c r="AB876" s="214">
        <v>0</v>
      </c>
      <c r="AC876" s="214">
        <v>20</v>
      </c>
      <c r="AZ876" s="214">
        <v>4</v>
      </c>
      <c r="BA876" s="214">
        <f>IF(AZ876=1,G876,0)</f>
        <v>0</v>
      </c>
      <c r="BB876" s="214">
        <f>IF(AZ876=2,G876,0)</f>
        <v>0</v>
      </c>
      <c r="BC876" s="214">
        <f>IF(AZ876=3,G876,0)</f>
        <v>0</v>
      </c>
      <c r="BD876" s="214">
        <f>IF(AZ876=4,G876,0)</f>
        <v>0</v>
      </c>
      <c r="BE876" s="214">
        <f>IF(AZ876=5,G876,0)</f>
        <v>0</v>
      </c>
      <c r="CA876" s="241">
        <v>12</v>
      </c>
      <c r="CB876" s="241">
        <v>0</v>
      </c>
    </row>
    <row r="877" spans="1:57" ht="12.75">
      <c r="A877" s="259"/>
      <c r="B877" s="260" t="s">
        <v>96</v>
      </c>
      <c r="C877" s="261" t="s">
        <v>851</v>
      </c>
      <c r="D877" s="262"/>
      <c r="E877" s="263"/>
      <c r="F877" s="264"/>
      <c r="G877" s="265">
        <f>SUM(G874:G876)</f>
        <v>0</v>
      </c>
      <c r="H877" s="266"/>
      <c r="I877" s="267">
        <f>SUM(I874:I876)</f>
        <v>0</v>
      </c>
      <c r="J877" s="266"/>
      <c r="K877" s="267">
        <f>SUM(K874:K876)</f>
        <v>0</v>
      </c>
      <c r="O877" s="241">
        <v>4</v>
      </c>
      <c r="BA877" s="268">
        <f>SUM(BA874:BA876)</f>
        <v>0</v>
      </c>
      <c r="BB877" s="268">
        <f>SUM(BB874:BB876)</f>
        <v>0</v>
      </c>
      <c r="BC877" s="268">
        <f>SUM(BC874:BC876)</f>
        <v>0</v>
      </c>
      <c r="BD877" s="268">
        <f>SUM(BD874:BD876)</f>
        <v>0</v>
      </c>
      <c r="BE877" s="268">
        <f>SUM(BE874:BE876)</f>
        <v>0</v>
      </c>
    </row>
    <row r="878" spans="1:15" ht="12.75">
      <c r="A878" s="231" t="s">
        <v>92</v>
      </c>
      <c r="B878" s="232" t="s">
        <v>866</v>
      </c>
      <c r="C878" s="233" t="s">
        <v>867</v>
      </c>
      <c r="D878" s="234"/>
      <c r="E878" s="235"/>
      <c r="F878" s="235"/>
      <c r="G878" s="236"/>
      <c r="H878" s="237"/>
      <c r="I878" s="238"/>
      <c r="J878" s="239"/>
      <c r="K878" s="240"/>
      <c r="O878" s="241">
        <v>1</v>
      </c>
    </row>
    <row r="879" spans="1:80" ht="22.5">
      <c r="A879" s="242">
        <v>145</v>
      </c>
      <c r="B879" s="243" t="s">
        <v>1150</v>
      </c>
      <c r="C879" s="244" t="s">
        <v>1151</v>
      </c>
      <c r="D879" s="245" t="s">
        <v>147</v>
      </c>
      <c r="E879" s="246">
        <v>1</v>
      </c>
      <c r="F879" s="246">
        <v>10000</v>
      </c>
      <c r="G879" s="247">
        <f>E879*F879</f>
        <v>10000</v>
      </c>
      <c r="H879" s="248">
        <v>0</v>
      </c>
      <c r="I879" s="249">
        <f>E879*H879</f>
        <v>0</v>
      </c>
      <c r="J879" s="248">
        <v>0</v>
      </c>
      <c r="K879" s="249">
        <f>E879*J879</f>
        <v>0</v>
      </c>
      <c r="O879" s="241">
        <v>2</v>
      </c>
      <c r="AA879" s="214">
        <v>1</v>
      </c>
      <c r="AB879" s="214">
        <v>9</v>
      </c>
      <c r="AC879" s="214">
        <v>9</v>
      </c>
      <c r="AZ879" s="214">
        <v>4</v>
      </c>
      <c r="BA879" s="214">
        <f>IF(AZ879=1,G879,0)</f>
        <v>0</v>
      </c>
      <c r="BB879" s="214">
        <f>IF(AZ879=2,G879,0)</f>
        <v>0</v>
      </c>
      <c r="BC879" s="214">
        <f>IF(AZ879=3,G879,0)</f>
        <v>0</v>
      </c>
      <c r="BD879" s="214">
        <f>IF(AZ879=4,G879,0)</f>
        <v>10000</v>
      </c>
      <c r="BE879" s="214">
        <f>IF(AZ879=5,G879,0)</f>
        <v>0</v>
      </c>
      <c r="CA879" s="241">
        <v>1</v>
      </c>
      <c r="CB879" s="241">
        <v>9</v>
      </c>
    </row>
    <row r="880" spans="1:80" ht="22.5">
      <c r="A880" s="242">
        <v>146</v>
      </c>
      <c r="B880" s="243" t="s">
        <v>1457</v>
      </c>
      <c r="C880" s="244" t="s">
        <v>1458</v>
      </c>
      <c r="D880" s="245" t="s">
        <v>166</v>
      </c>
      <c r="E880" s="246">
        <v>74</v>
      </c>
      <c r="F880" s="246">
        <v>400</v>
      </c>
      <c r="G880" s="247">
        <f>E880*F880</f>
        <v>29600</v>
      </c>
      <c r="H880" s="248">
        <v>0</v>
      </c>
      <c r="I880" s="249">
        <f>E880*H880</f>
        <v>0</v>
      </c>
      <c r="J880" s="248">
        <v>0</v>
      </c>
      <c r="K880" s="249">
        <f>E880*J880</f>
        <v>0</v>
      </c>
      <c r="O880" s="241">
        <v>2</v>
      </c>
      <c r="AA880" s="214">
        <v>1</v>
      </c>
      <c r="AB880" s="214">
        <v>9</v>
      </c>
      <c r="AC880" s="214">
        <v>9</v>
      </c>
      <c r="AZ880" s="214">
        <v>4</v>
      </c>
      <c r="BA880" s="214">
        <f>IF(AZ880=1,G880,0)</f>
        <v>0</v>
      </c>
      <c r="BB880" s="214">
        <f>IF(AZ880=2,G880,0)</f>
        <v>0</v>
      </c>
      <c r="BC880" s="214">
        <f>IF(AZ880=3,G880,0)</f>
        <v>0</v>
      </c>
      <c r="BD880" s="214">
        <f>IF(AZ880=4,G880,0)</f>
        <v>29600</v>
      </c>
      <c r="BE880" s="214">
        <f>IF(AZ880=5,G880,0)</f>
        <v>0</v>
      </c>
      <c r="CA880" s="241">
        <v>1</v>
      </c>
      <c r="CB880" s="241">
        <v>9</v>
      </c>
    </row>
    <row r="881" spans="1:15" ht="12.75">
      <c r="A881" s="250"/>
      <c r="B881" s="253"/>
      <c r="C881" s="699" t="s">
        <v>1459</v>
      </c>
      <c r="D881" s="700"/>
      <c r="E881" s="254">
        <v>74</v>
      </c>
      <c r="F881" s="255"/>
      <c r="G881" s="256"/>
      <c r="H881" s="257"/>
      <c r="I881" s="251"/>
      <c r="J881" s="258"/>
      <c r="K881" s="251"/>
      <c r="M881" s="252" t="s">
        <v>1459</v>
      </c>
      <c r="O881" s="241"/>
    </row>
    <row r="882" spans="1:57" ht="12.75">
      <c r="A882" s="259"/>
      <c r="B882" s="260" t="s">
        <v>96</v>
      </c>
      <c r="C882" s="261" t="s">
        <v>868</v>
      </c>
      <c r="D882" s="262"/>
      <c r="E882" s="263"/>
      <c r="F882" s="264"/>
      <c r="G882" s="265">
        <f>SUM(G878:G881)</f>
        <v>39600</v>
      </c>
      <c r="H882" s="266"/>
      <c r="I882" s="267">
        <f>SUM(I878:I881)</f>
        <v>0</v>
      </c>
      <c r="J882" s="266"/>
      <c r="K882" s="267">
        <f>SUM(K878:K881)</f>
        <v>0</v>
      </c>
      <c r="O882" s="241">
        <v>4</v>
      </c>
      <c r="BA882" s="268">
        <f>SUM(BA878:BA881)</f>
        <v>0</v>
      </c>
      <c r="BB882" s="268">
        <f>SUM(BB878:BB881)</f>
        <v>0</v>
      </c>
      <c r="BC882" s="268">
        <f>SUM(BC878:BC881)</f>
        <v>0</v>
      </c>
      <c r="BD882" s="268">
        <f>SUM(BD878:BD881)</f>
        <v>39600</v>
      </c>
      <c r="BE882" s="268">
        <f>SUM(BE878:BE881)</f>
        <v>0</v>
      </c>
    </row>
    <row r="883" spans="1:15" ht="12.75">
      <c r="A883" s="231" t="s">
        <v>92</v>
      </c>
      <c r="B883" s="232" t="s">
        <v>1460</v>
      </c>
      <c r="C883" s="233" t="s">
        <v>1461</v>
      </c>
      <c r="D883" s="234"/>
      <c r="E883" s="235"/>
      <c r="F883" s="235"/>
      <c r="G883" s="236"/>
      <c r="H883" s="237"/>
      <c r="I883" s="238"/>
      <c r="J883" s="239"/>
      <c r="K883" s="240"/>
      <c r="O883" s="241">
        <v>1</v>
      </c>
    </row>
    <row r="884" spans="1:80" ht="22.5">
      <c r="A884" s="242">
        <v>147</v>
      </c>
      <c r="B884" s="243" t="s">
        <v>1463</v>
      </c>
      <c r="C884" s="244" t="s">
        <v>1464</v>
      </c>
      <c r="D884" s="245" t="s">
        <v>106</v>
      </c>
      <c r="E884" s="246">
        <v>309.6958</v>
      </c>
      <c r="F884" s="246">
        <v>320</v>
      </c>
      <c r="G884" s="247">
        <f>E884*F884</f>
        <v>99102.656</v>
      </c>
      <c r="H884" s="248">
        <v>0</v>
      </c>
      <c r="I884" s="249">
        <f>E884*H884</f>
        <v>0</v>
      </c>
      <c r="J884" s="248"/>
      <c r="K884" s="249">
        <f>E884*J884</f>
        <v>0</v>
      </c>
      <c r="O884" s="241">
        <v>2</v>
      </c>
      <c r="AA884" s="214">
        <v>12</v>
      </c>
      <c r="AB884" s="214">
        <v>0</v>
      </c>
      <c r="AC884" s="214">
        <v>200</v>
      </c>
      <c r="AZ884" s="214">
        <v>4</v>
      </c>
      <c r="BA884" s="214">
        <f>IF(AZ884=1,G884,0)</f>
        <v>0</v>
      </c>
      <c r="BB884" s="214">
        <f>IF(AZ884=2,G884,0)</f>
        <v>0</v>
      </c>
      <c r="BC884" s="214">
        <f>IF(AZ884=3,G884,0)</f>
        <v>0</v>
      </c>
      <c r="BD884" s="214">
        <f>IF(AZ884=4,G884,0)</f>
        <v>99102.656</v>
      </c>
      <c r="BE884" s="214">
        <f>IF(AZ884=5,G884,0)</f>
        <v>0</v>
      </c>
      <c r="CA884" s="241">
        <v>12</v>
      </c>
      <c r="CB884" s="241">
        <v>0</v>
      </c>
    </row>
    <row r="885" spans="1:15" ht="22.5">
      <c r="A885" s="250"/>
      <c r="B885" s="253"/>
      <c r="C885" s="699" t="s">
        <v>1465</v>
      </c>
      <c r="D885" s="700"/>
      <c r="E885" s="254">
        <v>0</v>
      </c>
      <c r="F885" s="255"/>
      <c r="G885" s="256"/>
      <c r="H885" s="257"/>
      <c r="I885" s="251"/>
      <c r="J885" s="258"/>
      <c r="K885" s="251"/>
      <c r="M885" s="252" t="s">
        <v>1465</v>
      </c>
      <c r="O885" s="241"/>
    </row>
    <row r="886" spans="1:15" ht="12.75">
      <c r="A886" s="250"/>
      <c r="B886" s="253"/>
      <c r="C886" s="699" t="s">
        <v>1466</v>
      </c>
      <c r="D886" s="700"/>
      <c r="E886" s="254">
        <v>250.25</v>
      </c>
      <c r="F886" s="255"/>
      <c r="G886" s="256"/>
      <c r="H886" s="257"/>
      <c r="I886" s="251"/>
      <c r="J886" s="258"/>
      <c r="K886" s="251"/>
      <c r="M886" s="252" t="s">
        <v>1466</v>
      </c>
      <c r="O886" s="241"/>
    </row>
    <row r="887" spans="1:15" ht="12.75">
      <c r="A887" s="250"/>
      <c r="B887" s="253"/>
      <c r="C887" s="699" t="s">
        <v>1467</v>
      </c>
      <c r="D887" s="700"/>
      <c r="E887" s="254">
        <v>59.4458</v>
      </c>
      <c r="F887" s="255"/>
      <c r="G887" s="256"/>
      <c r="H887" s="257"/>
      <c r="I887" s="251"/>
      <c r="J887" s="258"/>
      <c r="K887" s="251"/>
      <c r="M887" s="252" t="s">
        <v>1467</v>
      </c>
      <c r="O887" s="241"/>
    </row>
    <row r="888" spans="1:80" ht="22.5">
      <c r="A888" s="242">
        <v>148</v>
      </c>
      <c r="B888" s="243" t="s">
        <v>1468</v>
      </c>
      <c r="C888" s="244" t="s">
        <v>1464</v>
      </c>
      <c r="D888" s="245" t="s">
        <v>106</v>
      </c>
      <c r="E888" s="246">
        <v>252</v>
      </c>
      <c r="F888" s="246">
        <v>380</v>
      </c>
      <c r="G888" s="247">
        <f>E888*F888</f>
        <v>95760</v>
      </c>
      <c r="H888" s="248">
        <v>0</v>
      </c>
      <c r="I888" s="249">
        <f>E888*H888</f>
        <v>0</v>
      </c>
      <c r="J888" s="248"/>
      <c r="K888" s="249">
        <f>E888*J888</f>
        <v>0</v>
      </c>
      <c r="O888" s="241">
        <v>2</v>
      </c>
      <c r="AA888" s="214">
        <v>12</v>
      </c>
      <c r="AB888" s="214">
        <v>0</v>
      </c>
      <c r="AC888" s="214">
        <v>201</v>
      </c>
      <c r="AZ888" s="214">
        <v>4</v>
      </c>
      <c r="BA888" s="214">
        <f>IF(AZ888=1,G888,0)</f>
        <v>0</v>
      </c>
      <c r="BB888" s="214">
        <f>IF(AZ888=2,G888,0)</f>
        <v>0</v>
      </c>
      <c r="BC888" s="214">
        <f>IF(AZ888=3,G888,0)</f>
        <v>0</v>
      </c>
      <c r="BD888" s="214">
        <f>IF(AZ888=4,G888,0)</f>
        <v>95760</v>
      </c>
      <c r="BE888" s="214">
        <f>IF(AZ888=5,G888,0)</f>
        <v>0</v>
      </c>
      <c r="CA888" s="241">
        <v>12</v>
      </c>
      <c r="CB888" s="241">
        <v>0</v>
      </c>
    </row>
    <row r="889" spans="1:15" ht="22.5">
      <c r="A889" s="250"/>
      <c r="B889" s="253"/>
      <c r="C889" s="699" t="s">
        <v>1465</v>
      </c>
      <c r="D889" s="700"/>
      <c r="E889" s="254">
        <v>0</v>
      </c>
      <c r="F889" s="255"/>
      <c r="G889" s="256"/>
      <c r="H889" s="257"/>
      <c r="I889" s="251"/>
      <c r="J889" s="258"/>
      <c r="K889" s="251"/>
      <c r="M889" s="252" t="s">
        <v>1465</v>
      </c>
      <c r="O889" s="241"/>
    </row>
    <row r="890" spans="1:15" ht="12.75">
      <c r="A890" s="250"/>
      <c r="B890" s="253"/>
      <c r="C890" s="699" t="s">
        <v>1469</v>
      </c>
      <c r="D890" s="700"/>
      <c r="E890" s="254">
        <v>0</v>
      </c>
      <c r="F890" s="255"/>
      <c r="G890" s="256"/>
      <c r="H890" s="257"/>
      <c r="I890" s="251"/>
      <c r="J890" s="258"/>
      <c r="K890" s="251"/>
      <c r="M890" s="252" t="s">
        <v>1469</v>
      </c>
      <c r="O890" s="241"/>
    </row>
    <row r="891" spans="1:15" ht="12.75">
      <c r="A891" s="250"/>
      <c r="B891" s="253"/>
      <c r="C891" s="699" t="s">
        <v>1470</v>
      </c>
      <c r="D891" s="700"/>
      <c r="E891" s="254">
        <v>252</v>
      </c>
      <c r="F891" s="255"/>
      <c r="G891" s="256"/>
      <c r="H891" s="257"/>
      <c r="I891" s="251"/>
      <c r="J891" s="258"/>
      <c r="K891" s="251"/>
      <c r="M891" s="252" t="s">
        <v>1470</v>
      </c>
      <c r="O891" s="241"/>
    </row>
    <row r="892" spans="1:57" ht="12.75">
      <c r="A892" s="259"/>
      <c r="B892" s="260" t="s">
        <v>96</v>
      </c>
      <c r="C892" s="261" t="s">
        <v>1462</v>
      </c>
      <c r="D892" s="262"/>
      <c r="E892" s="263"/>
      <c r="F892" s="264"/>
      <c r="G892" s="265">
        <f>SUM(G883:G891)</f>
        <v>194862.65600000002</v>
      </c>
      <c r="H892" s="266"/>
      <c r="I892" s="267">
        <f>SUM(I883:I891)</f>
        <v>0</v>
      </c>
      <c r="J892" s="266"/>
      <c r="K892" s="267">
        <f>SUM(K883:K891)</f>
        <v>0</v>
      </c>
      <c r="O892" s="241">
        <v>4</v>
      </c>
      <c r="BA892" s="268">
        <f>SUM(BA883:BA891)</f>
        <v>0</v>
      </c>
      <c r="BB892" s="268">
        <f>SUM(BB883:BB891)</f>
        <v>0</v>
      </c>
      <c r="BC892" s="268">
        <f>SUM(BC883:BC891)</f>
        <v>0</v>
      </c>
      <c r="BD892" s="268">
        <f>SUM(BD883:BD891)</f>
        <v>194862.65600000002</v>
      </c>
      <c r="BE892" s="268">
        <f>SUM(BE883:BE891)</f>
        <v>0</v>
      </c>
    </row>
    <row r="893" spans="1:15" ht="12.75">
      <c r="A893" s="231" t="s">
        <v>92</v>
      </c>
      <c r="B893" s="232" t="s">
        <v>878</v>
      </c>
      <c r="C893" s="233" t="s">
        <v>879</v>
      </c>
      <c r="D893" s="234"/>
      <c r="E893" s="235"/>
      <c r="F893" s="235"/>
      <c r="G893" s="236"/>
      <c r="H893" s="237"/>
      <c r="I893" s="238"/>
      <c r="J893" s="239"/>
      <c r="K893" s="240"/>
      <c r="O893" s="241">
        <v>1</v>
      </c>
    </row>
    <row r="894" spans="1:80" ht="12.75">
      <c r="A894" s="242">
        <v>149</v>
      </c>
      <c r="B894" s="243" t="s">
        <v>881</v>
      </c>
      <c r="C894" s="244" t="s">
        <v>882</v>
      </c>
      <c r="D894" s="245" t="s">
        <v>173</v>
      </c>
      <c r="E894" s="246">
        <v>215.4261018</v>
      </c>
      <c r="F894" s="246">
        <v>246</v>
      </c>
      <c r="G894" s="247">
        <f aca="true" t="shared" si="0" ref="G894:G899">E894*F894</f>
        <v>52994.8210428</v>
      </c>
      <c r="H894" s="248">
        <v>0</v>
      </c>
      <c r="I894" s="249">
        <f aca="true" t="shared" si="1" ref="I894:I899">E894*H894</f>
        <v>0</v>
      </c>
      <c r="J894" s="248"/>
      <c r="K894" s="249">
        <f aca="true" t="shared" si="2" ref="K894:K899">E894*J894</f>
        <v>0</v>
      </c>
      <c r="O894" s="241">
        <v>2</v>
      </c>
      <c r="AA894" s="214">
        <v>8</v>
      </c>
      <c r="AB894" s="214">
        <v>0</v>
      </c>
      <c r="AC894" s="214">
        <v>3</v>
      </c>
      <c r="AZ894" s="214">
        <v>1</v>
      </c>
      <c r="BA894" s="214">
        <f aca="true" t="shared" si="3" ref="BA894:BA899">IF(AZ894=1,G894,0)</f>
        <v>52994.8210428</v>
      </c>
      <c r="BB894" s="214">
        <f aca="true" t="shared" si="4" ref="BB894:BB899">IF(AZ894=2,G894,0)</f>
        <v>0</v>
      </c>
      <c r="BC894" s="214">
        <f aca="true" t="shared" si="5" ref="BC894:BC899">IF(AZ894=3,G894,0)</f>
        <v>0</v>
      </c>
      <c r="BD894" s="214">
        <f aca="true" t="shared" si="6" ref="BD894:BD899">IF(AZ894=4,G894,0)</f>
        <v>0</v>
      </c>
      <c r="BE894" s="214">
        <f aca="true" t="shared" si="7" ref="BE894:BE899">IF(AZ894=5,G894,0)</f>
        <v>0</v>
      </c>
      <c r="CA894" s="241">
        <v>8</v>
      </c>
      <c r="CB894" s="241">
        <v>0</v>
      </c>
    </row>
    <row r="895" spans="1:80" ht="12.75">
      <c r="A895" s="242">
        <v>150</v>
      </c>
      <c r="B895" s="243" t="s">
        <v>883</v>
      </c>
      <c r="C895" s="244" t="s">
        <v>884</v>
      </c>
      <c r="D895" s="245" t="s">
        <v>173</v>
      </c>
      <c r="E895" s="246">
        <v>107.7130509</v>
      </c>
      <c r="F895" s="246">
        <v>209.5</v>
      </c>
      <c r="G895" s="247">
        <f t="shared" si="0"/>
        <v>22565.88416355</v>
      </c>
      <c r="H895" s="248">
        <v>0</v>
      </c>
      <c r="I895" s="249">
        <f t="shared" si="1"/>
        <v>0</v>
      </c>
      <c r="J895" s="248"/>
      <c r="K895" s="249">
        <f t="shared" si="2"/>
        <v>0</v>
      </c>
      <c r="O895" s="241">
        <v>2</v>
      </c>
      <c r="AA895" s="214">
        <v>8</v>
      </c>
      <c r="AB895" s="214">
        <v>0</v>
      </c>
      <c r="AC895" s="214">
        <v>3</v>
      </c>
      <c r="AZ895" s="214">
        <v>1</v>
      </c>
      <c r="BA895" s="214">
        <f t="shared" si="3"/>
        <v>22565.88416355</v>
      </c>
      <c r="BB895" s="214">
        <f t="shared" si="4"/>
        <v>0</v>
      </c>
      <c r="BC895" s="214">
        <f t="shared" si="5"/>
        <v>0</v>
      </c>
      <c r="BD895" s="214">
        <f t="shared" si="6"/>
        <v>0</v>
      </c>
      <c r="BE895" s="214">
        <f t="shared" si="7"/>
        <v>0</v>
      </c>
      <c r="CA895" s="241">
        <v>8</v>
      </c>
      <c r="CB895" s="241">
        <v>0</v>
      </c>
    </row>
    <row r="896" spans="1:80" ht="12.75">
      <c r="A896" s="242">
        <v>151</v>
      </c>
      <c r="B896" s="243" t="s">
        <v>885</v>
      </c>
      <c r="C896" s="244" t="s">
        <v>886</v>
      </c>
      <c r="D896" s="245" t="s">
        <v>173</v>
      </c>
      <c r="E896" s="246">
        <v>430.8522036</v>
      </c>
      <c r="F896" s="246">
        <v>23.3</v>
      </c>
      <c r="G896" s="247">
        <f t="shared" si="0"/>
        <v>10038.856343880001</v>
      </c>
      <c r="H896" s="248">
        <v>0</v>
      </c>
      <c r="I896" s="249">
        <f t="shared" si="1"/>
        <v>0</v>
      </c>
      <c r="J896" s="248"/>
      <c r="K896" s="249">
        <f t="shared" si="2"/>
        <v>0</v>
      </c>
      <c r="O896" s="241">
        <v>2</v>
      </c>
      <c r="AA896" s="214">
        <v>8</v>
      </c>
      <c r="AB896" s="214">
        <v>0</v>
      </c>
      <c r="AC896" s="214">
        <v>3</v>
      </c>
      <c r="AZ896" s="214">
        <v>1</v>
      </c>
      <c r="BA896" s="214">
        <f t="shared" si="3"/>
        <v>10038.856343880001</v>
      </c>
      <c r="BB896" s="214">
        <f t="shared" si="4"/>
        <v>0</v>
      </c>
      <c r="BC896" s="214">
        <f t="shared" si="5"/>
        <v>0</v>
      </c>
      <c r="BD896" s="214">
        <f t="shared" si="6"/>
        <v>0</v>
      </c>
      <c r="BE896" s="214">
        <f t="shared" si="7"/>
        <v>0</v>
      </c>
      <c r="CA896" s="241">
        <v>8</v>
      </c>
      <c r="CB896" s="241">
        <v>0</v>
      </c>
    </row>
    <row r="897" spans="1:80" ht="12.75">
      <c r="A897" s="242">
        <v>152</v>
      </c>
      <c r="B897" s="243" t="s">
        <v>887</v>
      </c>
      <c r="C897" s="244" t="s">
        <v>888</v>
      </c>
      <c r="D897" s="245" t="s">
        <v>173</v>
      </c>
      <c r="E897" s="246">
        <v>107.7130509</v>
      </c>
      <c r="F897" s="246">
        <v>322</v>
      </c>
      <c r="G897" s="247">
        <f t="shared" si="0"/>
        <v>34683.6023898</v>
      </c>
      <c r="H897" s="248">
        <v>0</v>
      </c>
      <c r="I897" s="249">
        <f t="shared" si="1"/>
        <v>0</v>
      </c>
      <c r="J897" s="248"/>
      <c r="K897" s="249">
        <f t="shared" si="2"/>
        <v>0</v>
      </c>
      <c r="O897" s="241">
        <v>2</v>
      </c>
      <c r="AA897" s="214">
        <v>8</v>
      </c>
      <c r="AB897" s="214">
        <v>0</v>
      </c>
      <c r="AC897" s="214">
        <v>3</v>
      </c>
      <c r="AZ897" s="214">
        <v>1</v>
      </c>
      <c r="BA897" s="214">
        <f t="shared" si="3"/>
        <v>34683.6023898</v>
      </c>
      <c r="BB897" s="214">
        <f t="shared" si="4"/>
        <v>0</v>
      </c>
      <c r="BC897" s="214">
        <f t="shared" si="5"/>
        <v>0</v>
      </c>
      <c r="BD897" s="214">
        <f t="shared" si="6"/>
        <v>0</v>
      </c>
      <c r="BE897" s="214">
        <f t="shared" si="7"/>
        <v>0</v>
      </c>
      <c r="CA897" s="241">
        <v>8</v>
      </c>
      <c r="CB897" s="241">
        <v>0</v>
      </c>
    </row>
    <row r="898" spans="1:80" ht="12.75">
      <c r="A898" s="242">
        <v>153</v>
      </c>
      <c r="B898" s="243" t="s">
        <v>889</v>
      </c>
      <c r="C898" s="244" t="s">
        <v>890</v>
      </c>
      <c r="D898" s="245" t="s">
        <v>173</v>
      </c>
      <c r="E898" s="246">
        <v>430.8522036</v>
      </c>
      <c r="F898" s="246">
        <v>25.7</v>
      </c>
      <c r="G898" s="247">
        <f t="shared" si="0"/>
        <v>11072.90163252</v>
      </c>
      <c r="H898" s="248">
        <v>0</v>
      </c>
      <c r="I898" s="249">
        <f t="shared" si="1"/>
        <v>0</v>
      </c>
      <c r="J898" s="248"/>
      <c r="K898" s="249">
        <f t="shared" si="2"/>
        <v>0</v>
      </c>
      <c r="O898" s="241">
        <v>2</v>
      </c>
      <c r="AA898" s="214">
        <v>8</v>
      </c>
      <c r="AB898" s="214">
        <v>0</v>
      </c>
      <c r="AC898" s="214">
        <v>3</v>
      </c>
      <c r="AZ898" s="214">
        <v>1</v>
      </c>
      <c r="BA898" s="214">
        <f t="shared" si="3"/>
        <v>11072.90163252</v>
      </c>
      <c r="BB898" s="214">
        <f t="shared" si="4"/>
        <v>0</v>
      </c>
      <c r="BC898" s="214">
        <f t="shared" si="5"/>
        <v>0</v>
      </c>
      <c r="BD898" s="214">
        <f t="shared" si="6"/>
        <v>0</v>
      </c>
      <c r="BE898" s="214">
        <f t="shared" si="7"/>
        <v>0</v>
      </c>
      <c r="CA898" s="241">
        <v>8</v>
      </c>
      <c r="CB898" s="241">
        <v>0</v>
      </c>
    </row>
    <row r="899" spans="1:80" ht="12.75">
      <c r="A899" s="242">
        <v>154</v>
      </c>
      <c r="B899" s="243" t="s">
        <v>891</v>
      </c>
      <c r="C899" s="244" t="s">
        <v>892</v>
      </c>
      <c r="D899" s="245" t="s">
        <v>173</v>
      </c>
      <c r="E899" s="246">
        <v>107.7130509</v>
      </c>
      <c r="F899" s="246">
        <v>500</v>
      </c>
      <c r="G899" s="247">
        <f t="shared" si="0"/>
        <v>53856.52545</v>
      </c>
      <c r="H899" s="248">
        <v>0</v>
      </c>
      <c r="I899" s="249">
        <f t="shared" si="1"/>
        <v>0</v>
      </c>
      <c r="J899" s="248"/>
      <c r="K899" s="249">
        <f t="shared" si="2"/>
        <v>0</v>
      </c>
      <c r="O899" s="241">
        <v>2</v>
      </c>
      <c r="AA899" s="214">
        <v>8</v>
      </c>
      <c r="AB899" s="214">
        <v>0</v>
      </c>
      <c r="AC899" s="214">
        <v>3</v>
      </c>
      <c r="AZ899" s="214">
        <v>1</v>
      </c>
      <c r="BA899" s="214">
        <f t="shared" si="3"/>
        <v>53856.52545</v>
      </c>
      <c r="BB899" s="214">
        <f t="shared" si="4"/>
        <v>0</v>
      </c>
      <c r="BC899" s="214">
        <f t="shared" si="5"/>
        <v>0</v>
      </c>
      <c r="BD899" s="214">
        <f t="shared" si="6"/>
        <v>0</v>
      </c>
      <c r="BE899" s="214">
        <f t="shared" si="7"/>
        <v>0</v>
      </c>
      <c r="CA899" s="241">
        <v>8</v>
      </c>
      <c r="CB899" s="241">
        <v>0</v>
      </c>
    </row>
    <row r="900" spans="1:57" ht="12.75">
      <c r="A900" s="259"/>
      <c r="B900" s="260" t="s">
        <v>96</v>
      </c>
      <c r="C900" s="261" t="s">
        <v>880</v>
      </c>
      <c r="D900" s="262"/>
      <c r="E900" s="263"/>
      <c r="F900" s="264"/>
      <c r="G900" s="265">
        <f>SUM(G893:G899)</f>
        <v>185212.59102255</v>
      </c>
      <c r="H900" s="266"/>
      <c r="I900" s="267">
        <f>SUM(I893:I899)</f>
        <v>0</v>
      </c>
      <c r="J900" s="266"/>
      <c r="K900" s="267">
        <f>SUM(K893:K899)</f>
        <v>0</v>
      </c>
      <c r="O900" s="241">
        <v>4</v>
      </c>
      <c r="BA900" s="268">
        <f>SUM(BA893:BA899)</f>
        <v>185212.59102255</v>
      </c>
      <c r="BB900" s="268">
        <f>SUM(BB893:BB899)</f>
        <v>0</v>
      </c>
      <c r="BC900" s="268">
        <f>SUM(BC893:BC899)</f>
        <v>0</v>
      </c>
      <c r="BD900" s="268">
        <f>SUM(BD893:BD899)</f>
        <v>0</v>
      </c>
      <c r="BE900" s="268">
        <f>SUM(BE893:BE899)</f>
        <v>0</v>
      </c>
    </row>
    <row r="901" ht="12.75">
      <c r="E901" s="214"/>
    </row>
    <row r="902" ht="12.75">
      <c r="E902" s="214"/>
    </row>
    <row r="903" ht="12.75">
      <c r="E903" s="214"/>
    </row>
    <row r="904" ht="12.75">
      <c r="E904" s="214"/>
    </row>
    <row r="905" ht="12.75">
      <c r="E905" s="214"/>
    </row>
    <row r="906" ht="12.75">
      <c r="E906" s="214"/>
    </row>
    <row r="907" ht="12.75">
      <c r="E907" s="214"/>
    </row>
    <row r="908" ht="12.75">
      <c r="E908" s="214"/>
    </row>
    <row r="909" ht="12.75">
      <c r="E909" s="214"/>
    </row>
    <row r="910" ht="12.75">
      <c r="E910" s="214"/>
    </row>
    <row r="911" ht="12.75">
      <c r="E911" s="214"/>
    </row>
    <row r="912" ht="12.75">
      <c r="E912" s="214"/>
    </row>
    <row r="913" ht="12.75">
      <c r="E913" s="214"/>
    </row>
    <row r="914" ht="12.75">
      <c r="E914" s="214"/>
    </row>
    <row r="915" ht="12.75">
      <c r="E915" s="214"/>
    </row>
    <row r="916" ht="12.75">
      <c r="E916" s="214"/>
    </row>
    <row r="917" ht="12.75">
      <c r="E917" s="214"/>
    </row>
    <row r="918" ht="12.75">
      <c r="E918" s="214"/>
    </row>
    <row r="919" ht="12.75">
      <c r="E919" s="214"/>
    </row>
    <row r="920" ht="12.75">
      <c r="E920" s="214"/>
    </row>
    <row r="921" ht="12.75">
      <c r="E921" s="214"/>
    </row>
    <row r="922" ht="12.75">
      <c r="E922" s="214"/>
    </row>
    <row r="923" ht="12.75">
      <c r="E923" s="214"/>
    </row>
    <row r="924" spans="1:7" ht="12.75">
      <c r="A924" s="258"/>
      <c r="B924" s="258"/>
      <c r="C924" s="258"/>
      <c r="D924" s="258"/>
      <c r="E924" s="258"/>
      <c r="F924" s="258"/>
      <c r="G924" s="258"/>
    </row>
    <row r="925" spans="1:7" ht="12.75">
      <c r="A925" s="258"/>
      <c r="B925" s="258"/>
      <c r="C925" s="258"/>
      <c r="D925" s="258"/>
      <c r="E925" s="258"/>
      <c r="F925" s="258"/>
      <c r="G925" s="258"/>
    </row>
    <row r="926" spans="1:7" ht="12.75">
      <c r="A926" s="258"/>
      <c r="B926" s="258"/>
      <c r="C926" s="258"/>
      <c r="D926" s="258"/>
      <c r="E926" s="258"/>
      <c r="F926" s="258"/>
      <c r="G926" s="258"/>
    </row>
    <row r="927" spans="1:7" ht="12.75">
      <c r="A927" s="258"/>
      <c r="B927" s="258"/>
      <c r="C927" s="258"/>
      <c r="D927" s="258"/>
      <c r="E927" s="258"/>
      <c r="F927" s="258"/>
      <c r="G927" s="258"/>
    </row>
    <row r="928" ht="12.75">
      <c r="E928" s="214"/>
    </row>
    <row r="929" ht="12.75">
      <c r="E929" s="214"/>
    </row>
    <row r="930" ht="12.75">
      <c r="E930" s="214"/>
    </row>
    <row r="931" ht="12.75">
      <c r="E931" s="214"/>
    </row>
    <row r="932" ht="12.75">
      <c r="E932" s="214"/>
    </row>
    <row r="933" ht="12.75">
      <c r="E933" s="214"/>
    </row>
    <row r="934" ht="12.75">
      <c r="E934" s="214"/>
    </row>
    <row r="935" ht="12.75">
      <c r="E935" s="214"/>
    </row>
    <row r="936" ht="12.75">
      <c r="E936" s="214"/>
    </row>
    <row r="937" ht="12.75">
      <c r="E937" s="214"/>
    </row>
    <row r="938" ht="12.75">
      <c r="E938" s="214"/>
    </row>
    <row r="939" ht="12.75">
      <c r="E939" s="214"/>
    </row>
    <row r="940" ht="12.75">
      <c r="E940" s="214"/>
    </row>
    <row r="941" ht="12.75">
      <c r="E941" s="214"/>
    </row>
    <row r="942" ht="12.75">
      <c r="E942" s="214"/>
    </row>
    <row r="943" ht="12.75">
      <c r="E943" s="214"/>
    </row>
    <row r="944" ht="12.75">
      <c r="E944" s="214"/>
    </row>
    <row r="945" ht="12.75">
      <c r="E945" s="214"/>
    </row>
    <row r="946" ht="12.75">
      <c r="E946" s="214"/>
    </row>
    <row r="947" ht="12.75">
      <c r="E947" s="214"/>
    </row>
    <row r="948" ht="12.75">
      <c r="E948" s="214"/>
    </row>
    <row r="949" ht="12.75">
      <c r="E949" s="214"/>
    </row>
    <row r="950" ht="12.75">
      <c r="E950" s="214"/>
    </row>
    <row r="951" ht="12.75">
      <c r="E951" s="214"/>
    </row>
    <row r="952" ht="12.75">
      <c r="E952" s="214"/>
    </row>
    <row r="953" ht="12.75">
      <c r="E953" s="214"/>
    </row>
    <row r="954" ht="12.75">
      <c r="E954" s="214"/>
    </row>
    <row r="955" ht="12.75">
      <c r="E955" s="214"/>
    </row>
    <row r="956" ht="12.75">
      <c r="E956" s="214"/>
    </row>
    <row r="957" ht="12.75">
      <c r="E957" s="214"/>
    </row>
    <row r="958" ht="12.75">
      <c r="E958" s="214"/>
    </row>
    <row r="959" spans="1:2" ht="12.75">
      <c r="A959" s="269"/>
      <c r="B959" s="269"/>
    </row>
    <row r="960" spans="1:7" ht="12.75">
      <c r="A960" s="258"/>
      <c r="B960" s="258"/>
      <c r="C960" s="270"/>
      <c r="D960" s="270"/>
      <c r="E960" s="271"/>
      <c r="F960" s="270"/>
      <c r="G960" s="272"/>
    </row>
    <row r="961" spans="1:7" ht="12.75">
      <c r="A961" s="273"/>
      <c r="B961" s="273"/>
      <c r="C961" s="258"/>
      <c r="D961" s="258"/>
      <c r="E961" s="274"/>
      <c r="F961" s="258"/>
      <c r="G961" s="258"/>
    </row>
    <row r="962" spans="1:7" ht="12.75">
      <c r="A962" s="258"/>
      <c r="B962" s="258"/>
      <c r="C962" s="258"/>
      <c r="D962" s="258"/>
      <c r="E962" s="274"/>
      <c r="F962" s="258"/>
      <c r="G962" s="258"/>
    </row>
    <row r="963" spans="1:7" ht="12.75">
      <c r="A963" s="258"/>
      <c r="B963" s="258"/>
      <c r="C963" s="258"/>
      <c r="D963" s="258"/>
      <c r="E963" s="274"/>
      <c r="F963" s="258"/>
      <c r="G963" s="258"/>
    </row>
    <row r="964" spans="1:7" ht="12.75">
      <c r="A964" s="258"/>
      <c r="B964" s="258"/>
      <c r="C964" s="258"/>
      <c r="D964" s="258"/>
      <c r="E964" s="274"/>
      <c r="F964" s="258"/>
      <c r="G964" s="258"/>
    </row>
    <row r="965" spans="1:7" ht="12.75">
      <c r="A965" s="258"/>
      <c r="B965" s="258"/>
      <c r="C965" s="258"/>
      <c r="D965" s="258"/>
      <c r="E965" s="274"/>
      <c r="F965" s="258"/>
      <c r="G965" s="258"/>
    </row>
    <row r="966" spans="1:7" ht="12.75">
      <c r="A966" s="258"/>
      <c r="B966" s="258"/>
      <c r="C966" s="258"/>
      <c r="D966" s="258"/>
      <c r="E966" s="274"/>
      <c r="F966" s="258"/>
      <c r="G966" s="258"/>
    </row>
    <row r="967" spans="1:7" ht="12.75">
      <c r="A967" s="258"/>
      <c r="B967" s="258"/>
      <c r="C967" s="258"/>
      <c r="D967" s="258"/>
      <c r="E967" s="274"/>
      <c r="F967" s="258"/>
      <c r="G967" s="258"/>
    </row>
    <row r="968" spans="1:7" ht="12.75">
      <c r="A968" s="258"/>
      <c r="B968" s="258"/>
      <c r="C968" s="258"/>
      <c r="D968" s="258"/>
      <c r="E968" s="274"/>
      <c r="F968" s="258"/>
      <c r="G968" s="258"/>
    </row>
    <row r="969" spans="1:7" ht="12.75">
      <c r="A969" s="258"/>
      <c r="B969" s="258"/>
      <c r="C969" s="258"/>
      <c r="D969" s="258"/>
      <c r="E969" s="274"/>
      <c r="F969" s="258"/>
      <c r="G969" s="258"/>
    </row>
    <row r="970" spans="1:7" ht="12.75">
      <c r="A970" s="258"/>
      <c r="B970" s="258"/>
      <c r="C970" s="258"/>
      <c r="D970" s="258"/>
      <c r="E970" s="274"/>
      <c r="F970" s="258"/>
      <c r="G970" s="258"/>
    </row>
    <row r="971" spans="1:7" ht="12.75">
      <c r="A971" s="258"/>
      <c r="B971" s="258"/>
      <c r="C971" s="258"/>
      <c r="D971" s="258"/>
      <c r="E971" s="274"/>
      <c r="F971" s="258"/>
      <c r="G971" s="258"/>
    </row>
    <row r="972" spans="1:7" ht="12.75">
      <c r="A972" s="258"/>
      <c r="B972" s="258"/>
      <c r="C972" s="258"/>
      <c r="D972" s="258"/>
      <c r="E972" s="274"/>
      <c r="F972" s="258"/>
      <c r="G972" s="258"/>
    </row>
    <row r="973" spans="1:7" ht="12.75">
      <c r="A973" s="258"/>
      <c r="B973" s="258"/>
      <c r="C973" s="258"/>
      <c r="D973" s="258"/>
      <c r="E973" s="274"/>
      <c r="F973" s="258"/>
      <c r="G973" s="258"/>
    </row>
  </sheetData>
  <mergeCells count="678">
    <mergeCell ref="A1:G1"/>
    <mergeCell ref="A3:B3"/>
    <mergeCell ref="A4:B4"/>
    <mergeCell ref="E4:G4"/>
    <mergeCell ref="C9:D9"/>
    <mergeCell ref="C11:D11"/>
    <mergeCell ref="C13:D13"/>
    <mergeCell ref="C15:D15"/>
    <mergeCell ref="C37:D37"/>
    <mergeCell ref="C39:D39"/>
    <mergeCell ref="C41:D41"/>
    <mergeCell ref="C43:D43"/>
    <mergeCell ref="C45:D45"/>
    <mergeCell ref="C46:D46"/>
    <mergeCell ref="C17:D17"/>
    <mergeCell ref="C21:D21"/>
    <mergeCell ref="C25:D25"/>
    <mergeCell ref="C26:D26"/>
    <mergeCell ref="C28:D28"/>
    <mergeCell ref="C30:D30"/>
    <mergeCell ref="C60:D60"/>
    <mergeCell ref="C61:D61"/>
    <mergeCell ref="C62:D62"/>
    <mergeCell ref="C63:D63"/>
    <mergeCell ref="C64:D64"/>
    <mergeCell ref="C65:D65"/>
    <mergeCell ref="C47:D47"/>
    <mergeCell ref="C51:D51"/>
    <mergeCell ref="C52:D52"/>
    <mergeCell ref="C53:D53"/>
    <mergeCell ref="C55:D55"/>
    <mergeCell ref="C57:D57"/>
    <mergeCell ref="C58:D58"/>
    <mergeCell ref="C59:D59"/>
    <mergeCell ref="C72:D72"/>
    <mergeCell ref="C73:D73"/>
    <mergeCell ref="C75:D75"/>
    <mergeCell ref="C76:D76"/>
    <mergeCell ref="C77:D77"/>
    <mergeCell ref="C80:D80"/>
    <mergeCell ref="C66:D66"/>
    <mergeCell ref="C67:D67"/>
    <mergeCell ref="C68:D68"/>
    <mergeCell ref="C69:D69"/>
    <mergeCell ref="C70:D70"/>
    <mergeCell ref="C71:D71"/>
    <mergeCell ref="C89:D89"/>
    <mergeCell ref="C90:D90"/>
    <mergeCell ref="C91:D91"/>
    <mergeCell ref="C92:D92"/>
    <mergeCell ref="C96:D96"/>
    <mergeCell ref="C97:D97"/>
    <mergeCell ref="C98:D98"/>
    <mergeCell ref="C100:D100"/>
    <mergeCell ref="C82:D82"/>
    <mergeCell ref="C84:D84"/>
    <mergeCell ref="C85:D85"/>
    <mergeCell ref="C86:D86"/>
    <mergeCell ref="C87:D87"/>
    <mergeCell ref="C88:D8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20:D120"/>
    <mergeCell ref="C121:D121"/>
    <mergeCell ref="C123:D123"/>
    <mergeCell ref="C124:D124"/>
    <mergeCell ref="C125:D125"/>
    <mergeCell ref="C126:D126"/>
    <mergeCell ref="C113:D113"/>
    <mergeCell ref="C114:D114"/>
    <mergeCell ref="C115:D115"/>
    <mergeCell ref="C116:D116"/>
    <mergeCell ref="C118:D118"/>
    <mergeCell ref="C119:D119"/>
    <mergeCell ref="C134:D134"/>
    <mergeCell ref="C136:D136"/>
    <mergeCell ref="C137:D137"/>
    <mergeCell ref="C138:D138"/>
    <mergeCell ref="C139:D139"/>
    <mergeCell ref="C140:D140"/>
    <mergeCell ref="C127:D127"/>
    <mergeCell ref="C128:D128"/>
    <mergeCell ref="C129:D129"/>
    <mergeCell ref="C130:D130"/>
    <mergeCell ref="C131:D131"/>
    <mergeCell ref="C132:D132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60:D160"/>
    <mergeCell ref="C161:D161"/>
    <mergeCell ref="C162:D162"/>
    <mergeCell ref="C163:D163"/>
    <mergeCell ref="C164:D164"/>
    <mergeCell ref="C165:D165"/>
    <mergeCell ref="C153:D153"/>
    <mergeCell ref="C154:D154"/>
    <mergeCell ref="C155:D155"/>
    <mergeCell ref="C156:D156"/>
    <mergeCell ref="C157:D157"/>
    <mergeCell ref="C158:D158"/>
    <mergeCell ref="C172:D172"/>
    <mergeCell ref="C174:D174"/>
    <mergeCell ref="C175:D175"/>
    <mergeCell ref="C177:D177"/>
    <mergeCell ref="C178:D178"/>
    <mergeCell ref="C179:D179"/>
    <mergeCell ref="C166:D166"/>
    <mergeCell ref="C167:D167"/>
    <mergeCell ref="C168:D168"/>
    <mergeCell ref="C169:D169"/>
    <mergeCell ref="C170:D170"/>
    <mergeCell ref="C171:D171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200:D200"/>
    <mergeCell ref="C201:D201"/>
    <mergeCell ref="C202:D202"/>
    <mergeCell ref="C203:D203"/>
    <mergeCell ref="C204:D204"/>
    <mergeCell ref="C205:D205"/>
    <mergeCell ref="C193:D193"/>
    <mergeCell ref="C195:D195"/>
    <mergeCell ref="C196:D196"/>
    <mergeCell ref="C197:D197"/>
    <mergeCell ref="C198:D198"/>
    <mergeCell ref="C199:D199"/>
    <mergeCell ref="C213:D213"/>
    <mergeCell ref="C214:D214"/>
    <mergeCell ref="C215:D215"/>
    <mergeCell ref="C216:D216"/>
    <mergeCell ref="C217:D217"/>
    <mergeCell ref="C218:D218"/>
    <mergeCell ref="C206:D206"/>
    <mergeCell ref="C207:D207"/>
    <mergeCell ref="C208:D208"/>
    <mergeCell ref="C210:D210"/>
    <mergeCell ref="C211:D211"/>
    <mergeCell ref="C212:D212"/>
    <mergeCell ref="C226:D226"/>
    <mergeCell ref="C227:D227"/>
    <mergeCell ref="C228:D228"/>
    <mergeCell ref="C229:D229"/>
    <mergeCell ref="C230:D230"/>
    <mergeCell ref="C231:D231"/>
    <mergeCell ref="C219:D219"/>
    <mergeCell ref="C220:D220"/>
    <mergeCell ref="C221:D221"/>
    <mergeCell ref="C223:D223"/>
    <mergeCell ref="C224:D224"/>
    <mergeCell ref="C225:D225"/>
    <mergeCell ref="C239:D239"/>
    <mergeCell ref="C240:D240"/>
    <mergeCell ref="C241:D241"/>
    <mergeCell ref="C242:D242"/>
    <mergeCell ref="C243:D243"/>
    <mergeCell ref="C244:D244"/>
    <mergeCell ref="C232:D232"/>
    <mergeCell ref="C233:D233"/>
    <mergeCell ref="C234:D234"/>
    <mergeCell ref="C235:D235"/>
    <mergeCell ref="C237:D237"/>
    <mergeCell ref="C238:D238"/>
    <mergeCell ref="C252:D252"/>
    <mergeCell ref="C253:D253"/>
    <mergeCell ref="C254:D254"/>
    <mergeCell ref="C255:D255"/>
    <mergeCell ref="C256:D256"/>
    <mergeCell ref="C257:D257"/>
    <mergeCell ref="C245:D245"/>
    <mergeCell ref="C246:D246"/>
    <mergeCell ref="C247:D247"/>
    <mergeCell ref="C249:D249"/>
    <mergeCell ref="C250:D250"/>
    <mergeCell ref="C251:D251"/>
    <mergeCell ref="C265:D265"/>
    <mergeCell ref="C266:D266"/>
    <mergeCell ref="C267:D267"/>
    <mergeCell ref="C268:D268"/>
    <mergeCell ref="C269:D269"/>
    <mergeCell ref="C270:D270"/>
    <mergeCell ref="C258:D258"/>
    <mergeCell ref="C260:D260"/>
    <mergeCell ref="C261:D261"/>
    <mergeCell ref="C262:D262"/>
    <mergeCell ref="C263:D263"/>
    <mergeCell ref="C264:D264"/>
    <mergeCell ref="C279:D279"/>
    <mergeCell ref="C280:D280"/>
    <mergeCell ref="C281:D281"/>
    <mergeCell ref="C282:D282"/>
    <mergeCell ref="C283:D283"/>
    <mergeCell ref="C284:D284"/>
    <mergeCell ref="C271:D271"/>
    <mergeCell ref="C272:D272"/>
    <mergeCell ref="C274:D274"/>
    <mergeCell ref="C275:D275"/>
    <mergeCell ref="C277:D277"/>
    <mergeCell ref="C278:D278"/>
    <mergeCell ref="C292:D292"/>
    <mergeCell ref="C293:D293"/>
    <mergeCell ref="C294:D294"/>
    <mergeCell ref="C295:D295"/>
    <mergeCell ref="C296:D296"/>
    <mergeCell ref="C297:D297"/>
    <mergeCell ref="C285:D285"/>
    <mergeCell ref="C286:D286"/>
    <mergeCell ref="C288:D288"/>
    <mergeCell ref="C289:D289"/>
    <mergeCell ref="C290:D290"/>
    <mergeCell ref="C291:D291"/>
    <mergeCell ref="C305:D305"/>
    <mergeCell ref="C306:D306"/>
    <mergeCell ref="C307:D307"/>
    <mergeCell ref="C308:D308"/>
    <mergeCell ref="C310:D310"/>
    <mergeCell ref="C312:D312"/>
    <mergeCell ref="C299:D299"/>
    <mergeCell ref="C300:D300"/>
    <mergeCell ref="C301:D301"/>
    <mergeCell ref="C302:D302"/>
    <mergeCell ref="C303:D303"/>
    <mergeCell ref="C304:D304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32:D332"/>
    <mergeCell ref="C334:D334"/>
    <mergeCell ref="C335:D335"/>
    <mergeCell ref="C336:D336"/>
    <mergeCell ref="C337:D337"/>
    <mergeCell ref="C338:D338"/>
    <mergeCell ref="C325:D325"/>
    <mergeCell ref="C326:D326"/>
    <mergeCell ref="C327:D327"/>
    <mergeCell ref="C328:D328"/>
    <mergeCell ref="C330:D330"/>
    <mergeCell ref="C331:D331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66:D366"/>
    <mergeCell ref="C367:D367"/>
    <mergeCell ref="C368:D368"/>
    <mergeCell ref="C369:D369"/>
    <mergeCell ref="C370:D370"/>
    <mergeCell ref="C371:D371"/>
    <mergeCell ref="C352:D352"/>
    <mergeCell ref="C353:D353"/>
    <mergeCell ref="C354:D354"/>
    <mergeCell ref="C355:D355"/>
    <mergeCell ref="C356:D356"/>
    <mergeCell ref="C357:D357"/>
    <mergeCell ref="C378:D378"/>
    <mergeCell ref="C379:D379"/>
    <mergeCell ref="C381:D381"/>
    <mergeCell ref="C382:D382"/>
    <mergeCell ref="C383:D383"/>
    <mergeCell ref="C396:D396"/>
    <mergeCell ref="C397:D397"/>
    <mergeCell ref="C398:D398"/>
    <mergeCell ref="C372:D372"/>
    <mergeCell ref="C373:D373"/>
    <mergeCell ref="C374:D374"/>
    <mergeCell ref="C375:D375"/>
    <mergeCell ref="C376:D376"/>
    <mergeCell ref="C377:D377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412:D412"/>
    <mergeCell ref="C414:D414"/>
    <mergeCell ref="C416:D416"/>
    <mergeCell ref="C418:D418"/>
    <mergeCell ref="C420:D420"/>
    <mergeCell ref="C422:D422"/>
    <mergeCell ref="C402:D402"/>
    <mergeCell ref="C403:D403"/>
    <mergeCell ref="C404:D404"/>
    <mergeCell ref="C405:D405"/>
    <mergeCell ref="C407:D407"/>
    <mergeCell ref="C409:D409"/>
    <mergeCell ref="C410:D410"/>
    <mergeCell ref="C411:D411"/>
    <mergeCell ref="C433:D433"/>
    <mergeCell ref="C434:D434"/>
    <mergeCell ref="C435:D435"/>
    <mergeCell ref="C436:D436"/>
    <mergeCell ref="C438:D438"/>
    <mergeCell ref="C440:D440"/>
    <mergeCell ref="C424:D424"/>
    <mergeCell ref="C426:D426"/>
    <mergeCell ref="C427:D427"/>
    <mergeCell ref="C428:D428"/>
    <mergeCell ref="C429:D429"/>
    <mergeCell ref="C431:D431"/>
    <mergeCell ref="C457:D457"/>
    <mergeCell ref="C458:D458"/>
    <mergeCell ref="C459:D459"/>
    <mergeCell ref="C460:D460"/>
    <mergeCell ref="C461:D461"/>
    <mergeCell ref="C462:D462"/>
    <mergeCell ref="C442:D442"/>
    <mergeCell ref="C452:D452"/>
    <mergeCell ref="C453:D453"/>
    <mergeCell ref="C454:D454"/>
    <mergeCell ref="C455:D455"/>
    <mergeCell ref="C456:D456"/>
    <mergeCell ref="C472:D472"/>
    <mergeCell ref="C474:D474"/>
    <mergeCell ref="C475:D475"/>
    <mergeCell ref="C476:D476"/>
    <mergeCell ref="C477:D477"/>
    <mergeCell ref="C478:D478"/>
    <mergeCell ref="C479:D479"/>
    <mergeCell ref="C480:D480"/>
    <mergeCell ref="C463:D463"/>
    <mergeCell ref="C464:D464"/>
    <mergeCell ref="C465:D465"/>
    <mergeCell ref="C466:D466"/>
    <mergeCell ref="C467:D467"/>
    <mergeCell ref="C468:D468"/>
    <mergeCell ref="C488:D488"/>
    <mergeCell ref="C489:D489"/>
    <mergeCell ref="C491:D491"/>
    <mergeCell ref="C492:D492"/>
    <mergeCell ref="C493:D493"/>
    <mergeCell ref="C494:D494"/>
    <mergeCell ref="C481:D481"/>
    <mergeCell ref="C482:D482"/>
    <mergeCell ref="C483:D483"/>
    <mergeCell ref="C485:D485"/>
    <mergeCell ref="C486:D486"/>
    <mergeCell ref="C487:D487"/>
    <mergeCell ref="C507:D507"/>
    <mergeCell ref="C508:D508"/>
    <mergeCell ref="C509:D509"/>
    <mergeCell ref="C510:D510"/>
    <mergeCell ref="C511:D511"/>
    <mergeCell ref="C512:D512"/>
    <mergeCell ref="C495:D495"/>
    <mergeCell ref="C496:D496"/>
    <mergeCell ref="C497:D497"/>
    <mergeCell ref="C498:D498"/>
    <mergeCell ref="C499:D499"/>
    <mergeCell ref="C500:D500"/>
    <mergeCell ref="C520:D520"/>
    <mergeCell ref="C521:D521"/>
    <mergeCell ref="C522:D522"/>
    <mergeCell ref="C523:D523"/>
    <mergeCell ref="C524:D524"/>
    <mergeCell ref="C525:D525"/>
    <mergeCell ref="C513:D513"/>
    <mergeCell ref="C514:D514"/>
    <mergeCell ref="C515:D515"/>
    <mergeCell ref="C516:D516"/>
    <mergeCell ref="C517:D517"/>
    <mergeCell ref="C519:D519"/>
    <mergeCell ref="C533:D533"/>
    <mergeCell ref="C534:D534"/>
    <mergeCell ref="C535:D535"/>
    <mergeCell ref="C536:D536"/>
    <mergeCell ref="C537:D537"/>
    <mergeCell ref="C538:D538"/>
    <mergeCell ref="C526:D526"/>
    <mergeCell ref="C527:D527"/>
    <mergeCell ref="C528:D528"/>
    <mergeCell ref="C529:D529"/>
    <mergeCell ref="C531:D531"/>
    <mergeCell ref="C532:D532"/>
    <mergeCell ref="C546:D546"/>
    <mergeCell ref="C547:D547"/>
    <mergeCell ref="C548:D548"/>
    <mergeCell ref="C549:D549"/>
    <mergeCell ref="C550:D550"/>
    <mergeCell ref="C551:D551"/>
    <mergeCell ref="C539:D539"/>
    <mergeCell ref="C540:D540"/>
    <mergeCell ref="C541:D541"/>
    <mergeCell ref="C543:D543"/>
    <mergeCell ref="C544:D544"/>
    <mergeCell ref="C545:D545"/>
    <mergeCell ref="C561:D561"/>
    <mergeCell ref="C562:D562"/>
    <mergeCell ref="C564:D564"/>
    <mergeCell ref="C565:D565"/>
    <mergeCell ref="C566:D566"/>
    <mergeCell ref="C567:D567"/>
    <mergeCell ref="C552:D552"/>
    <mergeCell ref="C553:D553"/>
    <mergeCell ref="C555:D555"/>
    <mergeCell ref="C556:D556"/>
    <mergeCell ref="C558:D558"/>
    <mergeCell ref="C559:D559"/>
    <mergeCell ref="C574:D574"/>
    <mergeCell ref="C577:D577"/>
    <mergeCell ref="C578:D578"/>
    <mergeCell ref="C579:D579"/>
    <mergeCell ref="C580:D580"/>
    <mergeCell ref="C582:D582"/>
    <mergeCell ref="C568:D568"/>
    <mergeCell ref="C569:D569"/>
    <mergeCell ref="C570:D570"/>
    <mergeCell ref="C571:D571"/>
    <mergeCell ref="C572:D572"/>
    <mergeCell ref="C573:D573"/>
    <mergeCell ref="C589:D589"/>
    <mergeCell ref="C590:D590"/>
    <mergeCell ref="C591:D591"/>
    <mergeCell ref="C592:D592"/>
    <mergeCell ref="C593:D593"/>
    <mergeCell ref="C594:D594"/>
    <mergeCell ref="C583:D583"/>
    <mergeCell ref="C584:D584"/>
    <mergeCell ref="C585:D585"/>
    <mergeCell ref="C586:D586"/>
    <mergeCell ref="C587:D587"/>
    <mergeCell ref="C588:D588"/>
    <mergeCell ref="C607:D607"/>
    <mergeCell ref="C608:D608"/>
    <mergeCell ref="C609:D609"/>
    <mergeCell ref="C611:D611"/>
    <mergeCell ref="C612:D612"/>
    <mergeCell ref="C613:D613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38:D638"/>
    <mergeCell ref="C620:D620"/>
    <mergeCell ref="C621:D621"/>
    <mergeCell ref="C626:D626"/>
    <mergeCell ref="C627:D627"/>
    <mergeCell ref="C629:D629"/>
    <mergeCell ref="C630:D630"/>
    <mergeCell ref="C614:D614"/>
    <mergeCell ref="C615:D615"/>
    <mergeCell ref="C616:D616"/>
    <mergeCell ref="C617:D617"/>
    <mergeCell ref="C618:D618"/>
    <mergeCell ref="C619:D619"/>
    <mergeCell ref="C656:D656"/>
    <mergeCell ref="C661:D661"/>
    <mergeCell ref="C662:D662"/>
    <mergeCell ref="C663:D663"/>
    <mergeCell ref="C664:D664"/>
    <mergeCell ref="C666:D666"/>
    <mergeCell ref="C642:D642"/>
    <mergeCell ref="C643:D643"/>
    <mergeCell ref="C644:D644"/>
    <mergeCell ref="C645:D645"/>
    <mergeCell ref="C646:D646"/>
    <mergeCell ref="C647:D647"/>
    <mergeCell ref="C649:D649"/>
    <mergeCell ref="C650:D650"/>
    <mergeCell ref="C673:D673"/>
    <mergeCell ref="C674:D674"/>
    <mergeCell ref="C676:D676"/>
    <mergeCell ref="C677:D677"/>
    <mergeCell ref="C678:D678"/>
    <mergeCell ref="C680:D680"/>
    <mergeCell ref="C667:D667"/>
    <mergeCell ref="C668:D668"/>
    <mergeCell ref="C669:D669"/>
    <mergeCell ref="C670:D670"/>
    <mergeCell ref="C671:D671"/>
    <mergeCell ref="C672:D672"/>
    <mergeCell ref="C690:D690"/>
    <mergeCell ref="C691:D691"/>
    <mergeCell ref="C693:D693"/>
    <mergeCell ref="C694:D694"/>
    <mergeCell ref="C695:D695"/>
    <mergeCell ref="C696:D696"/>
    <mergeCell ref="C681:D681"/>
    <mergeCell ref="C683:D683"/>
    <mergeCell ref="C684:D684"/>
    <mergeCell ref="C686:D686"/>
    <mergeCell ref="C687:D687"/>
    <mergeCell ref="C689:D689"/>
    <mergeCell ref="C706:D706"/>
    <mergeCell ref="C708:D708"/>
    <mergeCell ref="C709:D709"/>
    <mergeCell ref="C711:D711"/>
    <mergeCell ref="C712:D712"/>
    <mergeCell ref="C714:D714"/>
    <mergeCell ref="C697:D697"/>
    <mergeCell ref="C699:D699"/>
    <mergeCell ref="C700:D700"/>
    <mergeCell ref="C702:D702"/>
    <mergeCell ref="C703:D703"/>
    <mergeCell ref="C705:D705"/>
    <mergeCell ref="C729:D729"/>
    <mergeCell ref="C730:D730"/>
    <mergeCell ref="C731:D731"/>
    <mergeCell ref="C732:D732"/>
    <mergeCell ref="C733:D733"/>
    <mergeCell ref="C734:D734"/>
    <mergeCell ref="C715:D715"/>
    <mergeCell ref="C717:D717"/>
    <mergeCell ref="C718:D718"/>
    <mergeCell ref="C724:D724"/>
    <mergeCell ref="C725:D725"/>
    <mergeCell ref="C726:D726"/>
    <mergeCell ref="C727:D727"/>
    <mergeCell ref="C728:D728"/>
    <mergeCell ref="C742:D742"/>
    <mergeCell ref="C743:D743"/>
    <mergeCell ref="C744:D744"/>
    <mergeCell ref="C745:D745"/>
    <mergeCell ref="C746:D746"/>
    <mergeCell ref="C747:D747"/>
    <mergeCell ref="C735:D735"/>
    <mergeCell ref="C736:D736"/>
    <mergeCell ref="C737:D737"/>
    <mergeCell ref="C738:D738"/>
    <mergeCell ref="C739:D739"/>
    <mergeCell ref="C740:D740"/>
    <mergeCell ref="C760:D760"/>
    <mergeCell ref="C762:D762"/>
    <mergeCell ref="C763:D763"/>
    <mergeCell ref="C764:D764"/>
    <mergeCell ref="C765:D765"/>
    <mergeCell ref="C766:D766"/>
    <mergeCell ref="C767:D767"/>
    <mergeCell ref="C769:D769"/>
    <mergeCell ref="C748:D748"/>
    <mergeCell ref="C749:D749"/>
    <mergeCell ref="C750:D750"/>
    <mergeCell ref="C751:D751"/>
    <mergeCell ref="C752:D752"/>
    <mergeCell ref="C753:D753"/>
    <mergeCell ref="C783:D783"/>
    <mergeCell ref="C784:D784"/>
    <mergeCell ref="C785:D785"/>
    <mergeCell ref="C786:D786"/>
    <mergeCell ref="C787:D787"/>
    <mergeCell ref="C788:D788"/>
    <mergeCell ref="C770:D770"/>
    <mergeCell ref="C772:D772"/>
    <mergeCell ref="C773:D773"/>
    <mergeCell ref="C778:D778"/>
    <mergeCell ref="C779:D779"/>
    <mergeCell ref="C780:D780"/>
    <mergeCell ref="C781:D781"/>
    <mergeCell ref="C782:D782"/>
    <mergeCell ref="C796:D796"/>
    <mergeCell ref="C797:D797"/>
    <mergeCell ref="C798:D798"/>
    <mergeCell ref="C799:D799"/>
    <mergeCell ref="C803:D803"/>
    <mergeCell ref="C804:D804"/>
    <mergeCell ref="C805:D805"/>
    <mergeCell ref="C806:D806"/>
    <mergeCell ref="C790:D790"/>
    <mergeCell ref="C791:D791"/>
    <mergeCell ref="C792:D792"/>
    <mergeCell ref="C793:D793"/>
    <mergeCell ref="C794:D794"/>
    <mergeCell ref="C795:D795"/>
    <mergeCell ref="C813:D813"/>
    <mergeCell ref="C814:D814"/>
    <mergeCell ref="C816:D816"/>
    <mergeCell ref="C817:D817"/>
    <mergeCell ref="C818:D818"/>
    <mergeCell ref="C819:D819"/>
    <mergeCell ref="C807:D807"/>
    <mergeCell ref="C808:D808"/>
    <mergeCell ref="C809:D809"/>
    <mergeCell ref="C810:D810"/>
    <mergeCell ref="C811:D811"/>
    <mergeCell ref="C812:D812"/>
    <mergeCell ref="C827:D827"/>
    <mergeCell ref="C828:D828"/>
    <mergeCell ref="C829:D829"/>
    <mergeCell ref="C830:D830"/>
    <mergeCell ref="C831:D831"/>
    <mergeCell ref="C832:D832"/>
    <mergeCell ref="C820:D820"/>
    <mergeCell ref="C821:D821"/>
    <mergeCell ref="C822:D822"/>
    <mergeCell ref="C823:D823"/>
    <mergeCell ref="C824:D824"/>
    <mergeCell ref="C825:D825"/>
    <mergeCell ref="C840:D840"/>
    <mergeCell ref="C841:D841"/>
    <mergeCell ref="C842:D842"/>
    <mergeCell ref="C843:D843"/>
    <mergeCell ref="C844:D844"/>
    <mergeCell ref="C845:D845"/>
    <mergeCell ref="C833:D833"/>
    <mergeCell ref="C834:D834"/>
    <mergeCell ref="C835:D835"/>
    <mergeCell ref="C836:D836"/>
    <mergeCell ref="C838:D838"/>
    <mergeCell ref="C839:D839"/>
    <mergeCell ref="C852:D852"/>
    <mergeCell ref="C853:D853"/>
    <mergeCell ref="C857:D857"/>
    <mergeCell ref="C858:D858"/>
    <mergeCell ref="C859:D859"/>
    <mergeCell ref="C846:D846"/>
    <mergeCell ref="C847:D847"/>
    <mergeCell ref="C848:D848"/>
    <mergeCell ref="C849:D849"/>
    <mergeCell ref="C850:D850"/>
    <mergeCell ref="C851:D851"/>
    <mergeCell ref="C885:D885"/>
    <mergeCell ref="C886:D886"/>
    <mergeCell ref="C887:D887"/>
    <mergeCell ref="C889:D889"/>
    <mergeCell ref="C890:D890"/>
    <mergeCell ref="C891:D891"/>
    <mergeCell ref="C881:D881"/>
    <mergeCell ref="C863:D863"/>
    <mergeCell ref="C864:D864"/>
    <mergeCell ref="C865:D865"/>
    <mergeCell ref="C867:D867"/>
    <mergeCell ref="C868:D868"/>
    <mergeCell ref="C869:D869"/>
    <mergeCell ref="C871:D871"/>
    <mergeCell ref="C872:D87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1"/>
  <sheetViews>
    <sheetView workbookViewId="0" topLeftCell="A871">
      <selection activeCell="F890" sqref="F890:F910"/>
    </sheetView>
  </sheetViews>
  <sheetFormatPr defaultColWidth="9.00390625" defaultRowHeight="12.75"/>
  <cols>
    <col min="1" max="1" width="9.125" style="500" customWidth="1"/>
    <col min="2" max="2" width="11.625" style="500" customWidth="1"/>
    <col min="3" max="3" width="45.00390625" style="500" customWidth="1"/>
    <col min="4" max="6" width="9.125" style="500" customWidth="1"/>
    <col min="7" max="7" width="13.875" style="500" customWidth="1"/>
    <col min="8" max="16384" width="9.125" style="500" customWidth="1"/>
  </cols>
  <sheetData>
    <row r="1" spans="1:7" ht="15.75">
      <c r="A1" s="722" t="s">
        <v>1973</v>
      </c>
      <c r="B1" s="722"/>
      <c r="C1" s="722"/>
      <c r="D1" s="722"/>
      <c r="E1" s="722"/>
      <c r="F1" s="722"/>
      <c r="G1" s="722"/>
    </row>
    <row r="2" spans="1:7" ht="13.5" thickBot="1">
      <c r="A2" s="501"/>
      <c r="B2" s="502"/>
      <c r="C2" s="503"/>
      <c r="D2" s="503"/>
      <c r="E2" s="504"/>
      <c r="F2" s="503"/>
      <c r="G2" s="503"/>
    </row>
    <row r="3" spans="1:7" ht="13.5" thickTop="1">
      <c r="A3" s="723" t="s">
        <v>2</v>
      </c>
      <c r="B3" s="724"/>
      <c r="C3" s="505" t="s">
        <v>99</v>
      </c>
      <c r="D3" s="506"/>
      <c r="E3" s="507" t="s">
        <v>80</v>
      </c>
      <c r="F3" s="508" t="str">
        <f>'[1]SO 03 1 1 Rek'!H1</f>
        <v>1</v>
      </c>
      <c r="G3" s="509"/>
    </row>
    <row r="4" spans="1:7" ht="13.5" thickBot="1">
      <c r="A4" s="725" t="s">
        <v>71</v>
      </c>
      <c r="B4" s="726"/>
      <c r="C4" s="510" t="s">
        <v>1159</v>
      </c>
      <c r="D4" s="511"/>
      <c r="E4" s="727" t="str">
        <f>'[1]SO 03 1 1 Rek'!G2</f>
        <v>Pavilon C - tělocvična</v>
      </c>
      <c r="F4" s="728"/>
      <c r="G4" s="729"/>
    </row>
    <row r="5" spans="1:7" ht="13.5" thickTop="1">
      <c r="A5" s="512"/>
      <c r="B5" s="501"/>
      <c r="C5" s="501"/>
      <c r="D5" s="501"/>
      <c r="E5" s="513"/>
      <c r="F5" s="501"/>
      <c r="G5" s="501"/>
    </row>
    <row r="6" spans="1:7" ht="12.75">
      <c r="A6" s="514" t="s">
        <v>81</v>
      </c>
      <c r="B6" s="515" t="s">
        <v>82</v>
      </c>
      <c r="C6" s="515" t="s">
        <v>83</v>
      </c>
      <c r="D6" s="515" t="s">
        <v>84</v>
      </c>
      <c r="E6" s="516" t="s">
        <v>85</v>
      </c>
      <c r="F6" s="515" t="s">
        <v>86</v>
      </c>
      <c r="G6" s="517" t="s">
        <v>87</v>
      </c>
    </row>
    <row r="7" spans="1:7" ht="12.75">
      <c r="A7" s="518" t="s">
        <v>92</v>
      </c>
      <c r="B7" s="519" t="s">
        <v>93</v>
      </c>
      <c r="C7" s="520" t="s">
        <v>94</v>
      </c>
      <c r="D7" s="521"/>
      <c r="E7" s="522"/>
      <c r="F7" s="522"/>
      <c r="G7" s="523"/>
    </row>
    <row r="8" spans="1:7" ht="12.75">
      <c r="A8" s="524">
        <v>1</v>
      </c>
      <c r="B8" s="525" t="s">
        <v>120</v>
      </c>
      <c r="C8" s="526" t="s">
        <v>121</v>
      </c>
      <c r="D8" s="527" t="s">
        <v>122</v>
      </c>
      <c r="E8" s="528">
        <v>2.7855</v>
      </c>
      <c r="F8" s="606"/>
      <c r="G8" s="529">
        <f>E8*F8</f>
        <v>0</v>
      </c>
    </row>
    <row r="9" spans="1:7" ht="12.75">
      <c r="A9" s="530"/>
      <c r="B9" s="531"/>
      <c r="C9" s="719" t="s">
        <v>1160</v>
      </c>
      <c r="D9" s="720"/>
      <c r="E9" s="532">
        <v>2.7855</v>
      </c>
      <c r="F9" s="607"/>
      <c r="G9" s="533"/>
    </row>
    <row r="10" spans="1:7" ht="12.75">
      <c r="A10" s="524">
        <v>2</v>
      </c>
      <c r="B10" s="525" t="s">
        <v>129</v>
      </c>
      <c r="C10" s="526" t="s">
        <v>130</v>
      </c>
      <c r="D10" s="527" t="s">
        <v>122</v>
      </c>
      <c r="E10" s="528">
        <v>2.7855</v>
      </c>
      <c r="F10" s="606"/>
      <c r="G10" s="529">
        <f>E10*F10</f>
        <v>0</v>
      </c>
    </row>
    <row r="11" spans="1:7" ht="12.75">
      <c r="A11" s="530"/>
      <c r="B11" s="531"/>
      <c r="C11" s="719" t="s">
        <v>1160</v>
      </c>
      <c r="D11" s="720"/>
      <c r="E11" s="532">
        <v>2.7855</v>
      </c>
      <c r="F11" s="607"/>
      <c r="G11" s="533"/>
    </row>
    <row r="12" spans="1:7" ht="12.75">
      <c r="A12" s="524">
        <v>3</v>
      </c>
      <c r="B12" s="525" t="s">
        <v>139</v>
      </c>
      <c r="C12" s="526" t="s">
        <v>140</v>
      </c>
      <c r="D12" s="527" t="s">
        <v>122</v>
      </c>
      <c r="E12" s="528">
        <v>2.7855</v>
      </c>
      <c r="F12" s="606"/>
      <c r="G12" s="529">
        <f>E12*F12</f>
        <v>0</v>
      </c>
    </row>
    <row r="13" spans="1:7" ht="12.75">
      <c r="A13" s="530"/>
      <c r="B13" s="531"/>
      <c r="C13" s="719" t="s">
        <v>1160</v>
      </c>
      <c r="D13" s="720"/>
      <c r="E13" s="532">
        <v>2.7855</v>
      </c>
      <c r="F13" s="607"/>
      <c r="G13" s="533"/>
    </row>
    <row r="14" spans="1:7" ht="12.75">
      <c r="A14" s="524">
        <v>4</v>
      </c>
      <c r="B14" s="525" t="s">
        <v>143</v>
      </c>
      <c r="C14" s="526" t="s">
        <v>144</v>
      </c>
      <c r="D14" s="527" t="s">
        <v>122</v>
      </c>
      <c r="E14" s="528">
        <v>2.7855</v>
      </c>
      <c r="F14" s="606"/>
      <c r="G14" s="529">
        <f>E14*F14</f>
        <v>0</v>
      </c>
    </row>
    <row r="15" spans="1:7" ht="12.75">
      <c r="A15" s="530"/>
      <c r="B15" s="531"/>
      <c r="C15" s="719" t="s">
        <v>1160</v>
      </c>
      <c r="D15" s="720"/>
      <c r="E15" s="532">
        <v>2.7855</v>
      </c>
      <c r="F15" s="607"/>
      <c r="G15" s="533"/>
    </row>
    <row r="16" spans="1:7" ht="22.5">
      <c r="A16" s="524">
        <v>5</v>
      </c>
      <c r="B16" s="525" t="s">
        <v>149</v>
      </c>
      <c r="C16" s="526" t="s">
        <v>150</v>
      </c>
      <c r="D16" s="527" t="s">
        <v>106</v>
      </c>
      <c r="E16" s="528">
        <v>9.285</v>
      </c>
      <c r="F16" s="606"/>
      <c r="G16" s="529">
        <f>E16*F16</f>
        <v>0</v>
      </c>
    </row>
    <row r="17" spans="1:7" ht="12.75">
      <c r="A17" s="530"/>
      <c r="B17" s="531"/>
      <c r="C17" s="719" t="s">
        <v>1161</v>
      </c>
      <c r="D17" s="720"/>
      <c r="E17" s="532">
        <v>9.285</v>
      </c>
      <c r="F17" s="607"/>
      <c r="G17" s="533"/>
    </row>
    <row r="18" spans="1:7" ht="12.75">
      <c r="A18" s="535"/>
      <c r="B18" s="536" t="s">
        <v>96</v>
      </c>
      <c r="C18" s="537" t="s">
        <v>103</v>
      </c>
      <c r="D18" s="538"/>
      <c r="E18" s="539"/>
      <c r="F18" s="608"/>
      <c r="G18" s="541">
        <f>SUM(G7:G17)</f>
        <v>0</v>
      </c>
    </row>
    <row r="19" spans="1:7" ht="12.75">
      <c r="A19" s="518" t="s">
        <v>92</v>
      </c>
      <c r="B19" s="519" t="s">
        <v>152</v>
      </c>
      <c r="C19" s="520" t="s">
        <v>153</v>
      </c>
      <c r="D19" s="521"/>
      <c r="E19" s="522"/>
      <c r="F19" s="609"/>
      <c r="G19" s="523"/>
    </row>
    <row r="20" spans="1:7" ht="12.75">
      <c r="A20" s="524">
        <v>6</v>
      </c>
      <c r="B20" s="525" t="s">
        <v>155</v>
      </c>
      <c r="C20" s="526" t="s">
        <v>156</v>
      </c>
      <c r="D20" s="527" t="s">
        <v>106</v>
      </c>
      <c r="E20" s="528">
        <v>4.1782</v>
      </c>
      <c r="F20" s="606"/>
      <c r="G20" s="529">
        <f>E20*F20</f>
        <v>0</v>
      </c>
    </row>
    <row r="21" spans="1:7" ht="12.75">
      <c r="A21" s="530"/>
      <c r="B21" s="531"/>
      <c r="C21" s="719" t="s">
        <v>1162</v>
      </c>
      <c r="D21" s="720"/>
      <c r="E21" s="532">
        <v>4.1782</v>
      </c>
      <c r="F21" s="607"/>
      <c r="G21" s="533"/>
    </row>
    <row r="22" spans="1:7" ht="12.75">
      <c r="A22" s="535"/>
      <c r="B22" s="536" t="s">
        <v>96</v>
      </c>
      <c r="C22" s="537" t="s">
        <v>154</v>
      </c>
      <c r="D22" s="538"/>
      <c r="E22" s="539"/>
      <c r="F22" s="608"/>
      <c r="G22" s="541">
        <f>SUM(G19:G21)</f>
        <v>0</v>
      </c>
    </row>
    <row r="23" spans="1:7" ht="12.75">
      <c r="A23" s="518" t="s">
        <v>92</v>
      </c>
      <c r="B23" s="519" t="s">
        <v>174</v>
      </c>
      <c r="C23" s="520" t="s">
        <v>175</v>
      </c>
      <c r="D23" s="521"/>
      <c r="E23" s="522"/>
      <c r="F23" s="609"/>
      <c r="G23" s="523"/>
    </row>
    <row r="24" spans="1:7" ht="12.75">
      <c r="A24" s="524">
        <v>7</v>
      </c>
      <c r="B24" s="525" t="s">
        <v>946</v>
      </c>
      <c r="C24" s="526" t="s">
        <v>947</v>
      </c>
      <c r="D24" s="527" t="s">
        <v>106</v>
      </c>
      <c r="E24" s="528">
        <v>94.4387</v>
      </c>
      <c r="F24" s="606"/>
      <c r="G24" s="529">
        <f>E24*F24</f>
        <v>0</v>
      </c>
    </row>
    <row r="25" spans="1:7" ht="12.75">
      <c r="A25" s="530"/>
      <c r="B25" s="531"/>
      <c r="C25" s="719" t="s">
        <v>1163</v>
      </c>
      <c r="D25" s="720"/>
      <c r="E25" s="532">
        <v>77.0537</v>
      </c>
      <c r="F25" s="607"/>
      <c r="G25" s="533"/>
    </row>
    <row r="26" spans="1:7" ht="12.75">
      <c r="A26" s="530"/>
      <c r="B26" s="531"/>
      <c r="C26" s="719" t="s">
        <v>1164</v>
      </c>
      <c r="D26" s="720"/>
      <c r="E26" s="532">
        <v>17.385</v>
      </c>
      <c r="F26" s="607"/>
      <c r="G26" s="533"/>
    </row>
    <row r="27" spans="1:7" ht="12.75">
      <c r="A27" s="524">
        <v>8</v>
      </c>
      <c r="B27" s="525" t="s">
        <v>956</v>
      </c>
      <c r="C27" s="526" t="s">
        <v>957</v>
      </c>
      <c r="D27" s="527" t="s">
        <v>166</v>
      </c>
      <c r="E27" s="528">
        <v>79.775</v>
      </c>
      <c r="F27" s="606"/>
      <c r="G27" s="529">
        <f>E27*F27</f>
        <v>0</v>
      </c>
    </row>
    <row r="28" spans="1:7" ht="12.75">
      <c r="A28" s="530"/>
      <c r="B28" s="531"/>
      <c r="C28" s="719" t="s">
        <v>1165</v>
      </c>
      <c r="D28" s="720"/>
      <c r="E28" s="532">
        <v>79.775</v>
      </c>
      <c r="F28" s="607"/>
      <c r="G28" s="533"/>
    </row>
    <row r="29" spans="1:7" ht="12.75">
      <c r="A29" s="524">
        <v>9</v>
      </c>
      <c r="B29" s="525" t="s">
        <v>177</v>
      </c>
      <c r="C29" s="526" t="s">
        <v>178</v>
      </c>
      <c r="D29" s="527" t="s">
        <v>106</v>
      </c>
      <c r="E29" s="528">
        <v>152.811</v>
      </c>
      <c r="F29" s="606"/>
      <c r="G29" s="529">
        <f>E29*F29</f>
        <v>0</v>
      </c>
    </row>
    <row r="30" spans="1:7" ht="12.75">
      <c r="A30" s="530"/>
      <c r="B30" s="531"/>
      <c r="C30" s="719" t="s">
        <v>1166</v>
      </c>
      <c r="D30" s="720"/>
      <c r="E30" s="532">
        <v>152.811</v>
      </c>
      <c r="F30" s="607"/>
      <c r="G30" s="533"/>
    </row>
    <row r="31" spans="1:7" ht="12.75">
      <c r="A31" s="535"/>
      <c r="B31" s="536" t="s">
        <v>96</v>
      </c>
      <c r="C31" s="537" t="s">
        <v>176</v>
      </c>
      <c r="D31" s="538"/>
      <c r="E31" s="539"/>
      <c r="F31" s="608"/>
      <c r="G31" s="541">
        <f>SUM(G23:G30)</f>
        <v>0</v>
      </c>
    </row>
    <row r="32" spans="1:7" ht="12.75">
      <c r="A32" s="518" t="s">
        <v>92</v>
      </c>
      <c r="B32" s="519" t="s">
        <v>972</v>
      </c>
      <c r="C32" s="520" t="s">
        <v>973</v>
      </c>
      <c r="D32" s="521"/>
      <c r="E32" s="522"/>
      <c r="F32" s="609"/>
      <c r="G32" s="523"/>
    </row>
    <row r="33" spans="1:7" ht="22.5">
      <c r="A33" s="524">
        <v>10</v>
      </c>
      <c r="B33" s="525" t="s">
        <v>1167</v>
      </c>
      <c r="C33" s="526" t="s">
        <v>1168</v>
      </c>
      <c r="D33" s="527" t="s">
        <v>106</v>
      </c>
      <c r="E33" s="528">
        <v>1063</v>
      </c>
      <c r="F33" s="606"/>
      <c r="G33" s="529">
        <f>E33*F33</f>
        <v>0</v>
      </c>
    </row>
    <row r="34" spans="1:7" ht="12.75">
      <c r="A34" s="535"/>
      <c r="B34" s="536" t="s">
        <v>96</v>
      </c>
      <c r="C34" s="537" t="s">
        <v>974</v>
      </c>
      <c r="D34" s="538"/>
      <c r="E34" s="539"/>
      <c r="F34" s="608"/>
      <c r="G34" s="541">
        <f>SUM(G32:G33)</f>
        <v>0</v>
      </c>
    </row>
    <row r="35" spans="1:7" ht="12.75">
      <c r="A35" s="518" t="s">
        <v>92</v>
      </c>
      <c r="B35" s="519" t="s">
        <v>201</v>
      </c>
      <c r="C35" s="520" t="s">
        <v>202</v>
      </c>
      <c r="D35" s="521"/>
      <c r="E35" s="522"/>
      <c r="F35" s="609"/>
      <c r="G35" s="523"/>
    </row>
    <row r="36" spans="1:7" ht="12.75">
      <c r="A36" s="524">
        <v>11</v>
      </c>
      <c r="B36" s="525" t="s">
        <v>204</v>
      </c>
      <c r="C36" s="526" t="s">
        <v>205</v>
      </c>
      <c r="D36" s="527" t="s">
        <v>106</v>
      </c>
      <c r="E36" s="528">
        <v>9.285</v>
      </c>
      <c r="F36" s="606"/>
      <c r="G36" s="529">
        <f>E36*F36</f>
        <v>0</v>
      </c>
    </row>
    <row r="37" spans="1:7" ht="12.75">
      <c r="A37" s="530"/>
      <c r="B37" s="531"/>
      <c r="C37" s="719" t="s">
        <v>1161</v>
      </c>
      <c r="D37" s="720"/>
      <c r="E37" s="532">
        <v>9.285</v>
      </c>
      <c r="F37" s="607"/>
      <c r="G37" s="533"/>
    </row>
    <row r="38" spans="1:7" ht="12.75">
      <c r="A38" s="524">
        <v>12</v>
      </c>
      <c r="B38" s="525" t="s">
        <v>210</v>
      </c>
      <c r="C38" s="526" t="s">
        <v>211</v>
      </c>
      <c r="D38" s="527" t="s">
        <v>106</v>
      </c>
      <c r="E38" s="528">
        <v>9.285</v>
      </c>
      <c r="F38" s="606"/>
      <c r="G38" s="529">
        <f>E38*F38</f>
        <v>0</v>
      </c>
    </row>
    <row r="39" spans="1:7" ht="12.75">
      <c r="A39" s="530"/>
      <c r="B39" s="531"/>
      <c r="C39" s="719" t="s">
        <v>1161</v>
      </c>
      <c r="D39" s="720"/>
      <c r="E39" s="532">
        <v>9.285</v>
      </c>
      <c r="F39" s="607"/>
      <c r="G39" s="533"/>
    </row>
    <row r="40" spans="1:7" ht="22.5">
      <c r="A40" s="524">
        <v>13</v>
      </c>
      <c r="B40" s="525" t="s">
        <v>214</v>
      </c>
      <c r="C40" s="526" t="s">
        <v>215</v>
      </c>
      <c r="D40" s="527" t="s">
        <v>106</v>
      </c>
      <c r="E40" s="528">
        <v>7.7375</v>
      </c>
      <c r="F40" s="606"/>
      <c r="G40" s="529">
        <f>E40*F40</f>
        <v>0</v>
      </c>
    </row>
    <row r="41" spans="1:7" ht="12.75">
      <c r="A41" s="530"/>
      <c r="B41" s="531"/>
      <c r="C41" s="719" t="s">
        <v>1169</v>
      </c>
      <c r="D41" s="720"/>
      <c r="E41" s="532">
        <v>7.7375</v>
      </c>
      <c r="F41" s="607"/>
      <c r="G41" s="533"/>
    </row>
    <row r="42" spans="1:7" ht="22.5">
      <c r="A42" s="524">
        <v>14</v>
      </c>
      <c r="B42" s="525" t="s">
        <v>218</v>
      </c>
      <c r="C42" s="526" t="s">
        <v>219</v>
      </c>
      <c r="D42" s="527" t="s">
        <v>166</v>
      </c>
      <c r="E42" s="528">
        <v>15.475</v>
      </c>
      <c r="F42" s="606"/>
      <c r="G42" s="529">
        <f>E42*F42</f>
        <v>0</v>
      </c>
    </row>
    <row r="43" spans="1:7" ht="12.75">
      <c r="A43" s="530"/>
      <c r="B43" s="531"/>
      <c r="C43" s="719" t="s">
        <v>1170</v>
      </c>
      <c r="D43" s="720"/>
      <c r="E43" s="532">
        <v>15.475</v>
      </c>
      <c r="F43" s="607"/>
      <c r="G43" s="533"/>
    </row>
    <row r="44" spans="1:7" ht="12.75">
      <c r="A44" s="524">
        <v>15</v>
      </c>
      <c r="B44" s="525" t="s">
        <v>223</v>
      </c>
      <c r="C44" s="526" t="s">
        <v>224</v>
      </c>
      <c r="D44" s="527" t="s">
        <v>106</v>
      </c>
      <c r="E44" s="528">
        <v>10.6777</v>
      </c>
      <c r="F44" s="606"/>
      <c r="G44" s="529">
        <f>E44*F44</f>
        <v>0</v>
      </c>
    </row>
    <row r="45" spans="1:7" ht="12.75">
      <c r="A45" s="530"/>
      <c r="B45" s="531"/>
      <c r="C45" s="719" t="s">
        <v>1161</v>
      </c>
      <c r="D45" s="720"/>
      <c r="E45" s="532">
        <v>9.285</v>
      </c>
      <c r="F45" s="607"/>
      <c r="G45" s="533"/>
    </row>
    <row r="46" spans="1:7" ht="12.75">
      <c r="A46" s="530"/>
      <c r="B46" s="531"/>
      <c r="C46" s="721" t="s">
        <v>113</v>
      </c>
      <c r="D46" s="720"/>
      <c r="E46" s="534">
        <v>9.285</v>
      </c>
      <c r="F46" s="607"/>
      <c r="G46" s="533"/>
    </row>
    <row r="47" spans="1:7" ht="12.75">
      <c r="A47" s="530"/>
      <c r="B47" s="531"/>
      <c r="C47" s="719" t="s">
        <v>1171</v>
      </c>
      <c r="D47" s="720"/>
      <c r="E47" s="532">
        <v>1.3927</v>
      </c>
      <c r="F47" s="607"/>
      <c r="G47" s="533"/>
    </row>
    <row r="48" spans="1:7" ht="12.75">
      <c r="A48" s="535"/>
      <c r="B48" s="536" t="s">
        <v>96</v>
      </c>
      <c r="C48" s="537" t="s">
        <v>203</v>
      </c>
      <c r="D48" s="538"/>
      <c r="E48" s="539"/>
      <c r="F48" s="608"/>
      <c r="G48" s="541">
        <f>SUM(G35:G47)</f>
        <v>0</v>
      </c>
    </row>
    <row r="49" spans="1:7" ht="12.75">
      <c r="A49" s="518" t="s">
        <v>92</v>
      </c>
      <c r="B49" s="519" t="s">
        <v>226</v>
      </c>
      <c r="C49" s="520" t="s">
        <v>227</v>
      </c>
      <c r="D49" s="521"/>
      <c r="E49" s="522"/>
      <c r="F49" s="609"/>
      <c r="G49" s="523"/>
    </row>
    <row r="50" spans="1:7" ht="12.75">
      <c r="A50" s="524">
        <v>16</v>
      </c>
      <c r="B50" s="525" t="s">
        <v>991</v>
      </c>
      <c r="C50" s="526" t="s">
        <v>992</v>
      </c>
      <c r="D50" s="527" t="s">
        <v>106</v>
      </c>
      <c r="E50" s="528">
        <v>90.0737</v>
      </c>
      <c r="F50" s="606"/>
      <c r="G50" s="529">
        <f>E50*F50</f>
        <v>0</v>
      </c>
    </row>
    <row r="51" spans="1:7" ht="12.75">
      <c r="A51" s="530"/>
      <c r="B51" s="531"/>
      <c r="C51" s="719" t="s">
        <v>123</v>
      </c>
      <c r="D51" s="720"/>
      <c r="E51" s="532">
        <v>0</v>
      </c>
      <c r="F51" s="607"/>
      <c r="G51" s="533"/>
    </row>
    <row r="52" spans="1:7" ht="12.75">
      <c r="A52" s="530"/>
      <c r="B52" s="531"/>
      <c r="C52" s="719" t="s">
        <v>1172</v>
      </c>
      <c r="D52" s="720"/>
      <c r="E52" s="532">
        <v>13.02</v>
      </c>
      <c r="F52" s="607"/>
      <c r="G52" s="533"/>
    </row>
    <row r="53" spans="1:7" ht="12.75">
      <c r="A53" s="530"/>
      <c r="B53" s="531"/>
      <c r="C53" s="719" t="s">
        <v>1163</v>
      </c>
      <c r="D53" s="720"/>
      <c r="E53" s="532">
        <v>77.0537</v>
      </c>
      <c r="F53" s="607"/>
      <c r="G53" s="533"/>
    </row>
    <row r="54" spans="1:7" ht="12.75">
      <c r="A54" s="524">
        <v>17</v>
      </c>
      <c r="B54" s="525" t="s">
        <v>229</v>
      </c>
      <c r="C54" s="526" t="s">
        <v>230</v>
      </c>
      <c r="D54" s="527" t="s">
        <v>166</v>
      </c>
      <c r="E54" s="528">
        <v>509.37</v>
      </c>
      <c r="F54" s="606"/>
      <c r="G54" s="529">
        <f>E54*F54</f>
        <v>0</v>
      </c>
    </row>
    <row r="55" spans="1:7" ht="12.75">
      <c r="A55" s="530"/>
      <c r="B55" s="531"/>
      <c r="C55" s="719" t="s">
        <v>1173</v>
      </c>
      <c r="D55" s="720"/>
      <c r="E55" s="532">
        <v>509.37</v>
      </c>
      <c r="F55" s="607"/>
      <c r="G55" s="533"/>
    </row>
    <row r="56" spans="1:7" ht="12.75">
      <c r="A56" s="524">
        <v>18</v>
      </c>
      <c r="B56" s="525" t="s">
        <v>243</v>
      </c>
      <c r="C56" s="526" t="s">
        <v>244</v>
      </c>
      <c r="D56" s="527" t="s">
        <v>106</v>
      </c>
      <c r="E56" s="528">
        <v>445.8878</v>
      </c>
      <c r="F56" s="606"/>
      <c r="G56" s="529">
        <f>E56*F56</f>
        <v>0</v>
      </c>
    </row>
    <row r="57" spans="1:7" ht="12.75">
      <c r="A57" s="530"/>
      <c r="B57" s="531"/>
      <c r="C57" s="719" t="s">
        <v>1174</v>
      </c>
      <c r="D57" s="720"/>
      <c r="E57" s="532">
        <v>0</v>
      </c>
      <c r="F57" s="607"/>
      <c r="G57" s="533"/>
    </row>
    <row r="58" spans="1:7" ht="12.75">
      <c r="A58" s="530"/>
      <c r="B58" s="531"/>
      <c r="C58" s="719" t="s">
        <v>1175</v>
      </c>
      <c r="D58" s="720"/>
      <c r="E58" s="532">
        <v>15.12</v>
      </c>
      <c r="F58" s="607"/>
      <c r="G58" s="533"/>
    </row>
    <row r="59" spans="1:7" ht="12.75">
      <c r="A59" s="530"/>
      <c r="B59" s="531"/>
      <c r="C59" s="719" t="s">
        <v>1176</v>
      </c>
      <c r="D59" s="720"/>
      <c r="E59" s="532">
        <v>10.8</v>
      </c>
      <c r="F59" s="607"/>
      <c r="G59" s="533"/>
    </row>
    <row r="60" spans="1:7" ht="12.75">
      <c r="A60" s="530"/>
      <c r="B60" s="531"/>
      <c r="C60" s="719" t="s">
        <v>1177</v>
      </c>
      <c r="D60" s="720"/>
      <c r="E60" s="532">
        <v>3.51</v>
      </c>
      <c r="F60" s="607"/>
      <c r="G60" s="533"/>
    </row>
    <row r="61" spans="1:7" ht="12.75">
      <c r="A61" s="530"/>
      <c r="B61" s="531"/>
      <c r="C61" s="719" t="s">
        <v>1178</v>
      </c>
      <c r="D61" s="720"/>
      <c r="E61" s="532">
        <v>22.68</v>
      </c>
      <c r="F61" s="607"/>
      <c r="G61" s="533"/>
    </row>
    <row r="62" spans="1:7" ht="12.75">
      <c r="A62" s="530"/>
      <c r="B62" s="531"/>
      <c r="C62" s="719" t="s">
        <v>1179</v>
      </c>
      <c r="D62" s="720"/>
      <c r="E62" s="532">
        <v>191.62</v>
      </c>
      <c r="F62" s="607"/>
      <c r="G62" s="533"/>
    </row>
    <row r="63" spans="1:7" ht="12.75">
      <c r="A63" s="530"/>
      <c r="B63" s="531"/>
      <c r="C63" s="719" t="s">
        <v>1180</v>
      </c>
      <c r="D63" s="720"/>
      <c r="E63" s="532">
        <v>38.324</v>
      </c>
      <c r="F63" s="607"/>
      <c r="G63" s="533"/>
    </row>
    <row r="64" spans="1:7" ht="12.75">
      <c r="A64" s="530"/>
      <c r="B64" s="531"/>
      <c r="C64" s="719" t="s">
        <v>1181</v>
      </c>
      <c r="D64" s="720"/>
      <c r="E64" s="532">
        <v>47.1345</v>
      </c>
      <c r="F64" s="607"/>
      <c r="G64" s="533"/>
    </row>
    <row r="65" spans="1:7" ht="12.75">
      <c r="A65" s="530"/>
      <c r="B65" s="531"/>
      <c r="C65" s="719" t="s">
        <v>1182</v>
      </c>
      <c r="D65" s="720"/>
      <c r="E65" s="532">
        <v>12.3113</v>
      </c>
      <c r="F65" s="607"/>
      <c r="G65" s="533"/>
    </row>
    <row r="66" spans="1:7" ht="12.75">
      <c r="A66" s="530"/>
      <c r="B66" s="531"/>
      <c r="C66" s="719" t="s">
        <v>1183</v>
      </c>
      <c r="D66" s="720"/>
      <c r="E66" s="532">
        <v>62.92</v>
      </c>
      <c r="F66" s="607"/>
      <c r="G66" s="533"/>
    </row>
    <row r="67" spans="1:7" ht="12.75">
      <c r="A67" s="530"/>
      <c r="B67" s="531"/>
      <c r="C67" s="719" t="s">
        <v>1184</v>
      </c>
      <c r="D67" s="720"/>
      <c r="E67" s="532">
        <v>12.584</v>
      </c>
      <c r="F67" s="607"/>
      <c r="G67" s="533"/>
    </row>
    <row r="68" spans="1:7" ht="12.75">
      <c r="A68" s="530"/>
      <c r="B68" s="531"/>
      <c r="C68" s="721" t="s">
        <v>113</v>
      </c>
      <c r="D68" s="720"/>
      <c r="E68" s="534">
        <v>417.00380000000007</v>
      </c>
      <c r="F68" s="607"/>
      <c r="G68" s="533"/>
    </row>
    <row r="69" spans="1:7" ht="12.75">
      <c r="A69" s="530"/>
      <c r="B69" s="531"/>
      <c r="C69" s="719" t="s">
        <v>1185</v>
      </c>
      <c r="D69" s="720"/>
      <c r="E69" s="532">
        <v>0</v>
      </c>
      <c r="F69" s="607"/>
      <c r="G69" s="533"/>
    </row>
    <row r="70" spans="1:7" ht="12.75">
      <c r="A70" s="530"/>
      <c r="B70" s="531"/>
      <c r="C70" s="719" t="s">
        <v>1186</v>
      </c>
      <c r="D70" s="720"/>
      <c r="E70" s="532">
        <v>1.576</v>
      </c>
      <c r="F70" s="607"/>
      <c r="G70" s="533"/>
    </row>
    <row r="71" spans="1:7" ht="12.75">
      <c r="A71" s="530"/>
      <c r="B71" s="531"/>
      <c r="C71" s="719" t="s">
        <v>1187</v>
      </c>
      <c r="D71" s="720"/>
      <c r="E71" s="532">
        <v>14.7</v>
      </c>
      <c r="F71" s="607"/>
      <c r="G71" s="533"/>
    </row>
    <row r="72" spans="1:7" ht="12.75">
      <c r="A72" s="530"/>
      <c r="B72" s="531"/>
      <c r="C72" s="719" t="s">
        <v>1188</v>
      </c>
      <c r="D72" s="720"/>
      <c r="E72" s="532">
        <v>12.608</v>
      </c>
      <c r="F72" s="607"/>
      <c r="G72" s="533"/>
    </row>
    <row r="73" spans="1:7" ht="12.75">
      <c r="A73" s="530"/>
      <c r="B73" s="531"/>
      <c r="C73" s="721" t="s">
        <v>113</v>
      </c>
      <c r="D73" s="720"/>
      <c r="E73" s="534">
        <v>28.884</v>
      </c>
      <c r="F73" s="607"/>
      <c r="G73" s="533"/>
    </row>
    <row r="74" spans="1:7" ht="12.75">
      <c r="A74" s="524">
        <v>19</v>
      </c>
      <c r="B74" s="525" t="s">
        <v>1004</v>
      </c>
      <c r="C74" s="526" t="s">
        <v>1005</v>
      </c>
      <c r="D74" s="527" t="s">
        <v>106</v>
      </c>
      <c r="E74" s="528">
        <v>90.0737</v>
      </c>
      <c r="F74" s="606"/>
      <c r="G74" s="529">
        <f>E74*F74</f>
        <v>0</v>
      </c>
    </row>
    <row r="75" spans="1:7" ht="12.75">
      <c r="A75" s="530"/>
      <c r="B75" s="531"/>
      <c r="C75" s="719" t="s">
        <v>123</v>
      </c>
      <c r="D75" s="720"/>
      <c r="E75" s="532">
        <v>0</v>
      </c>
      <c r="F75" s="607"/>
      <c r="G75" s="533"/>
    </row>
    <row r="76" spans="1:7" ht="12.75">
      <c r="A76" s="530"/>
      <c r="B76" s="531"/>
      <c r="C76" s="719" t="s">
        <v>1172</v>
      </c>
      <c r="D76" s="720"/>
      <c r="E76" s="532">
        <v>13.02</v>
      </c>
      <c r="F76" s="607"/>
      <c r="G76" s="533"/>
    </row>
    <row r="77" spans="1:7" ht="12.75">
      <c r="A77" s="530"/>
      <c r="B77" s="531"/>
      <c r="C77" s="719" t="s">
        <v>1163</v>
      </c>
      <c r="D77" s="720"/>
      <c r="E77" s="532">
        <v>77.0537</v>
      </c>
      <c r="F77" s="607"/>
      <c r="G77" s="533"/>
    </row>
    <row r="78" spans="1:7" ht="12.75">
      <c r="A78" s="524">
        <v>20</v>
      </c>
      <c r="B78" s="525" t="s">
        <v>257</v>
      </c>
      <c r="C78" s="526" t="s">
        <v>258</v>
      </c>
      <c r="D78" s="527" t="s">
        <v>147</v>
      </c>
      <c r="E78" s="528">
        <v>20</v>
      </c>
      <c r="F78" s="606"/>
      <c r="G78" s="529">
        <f>E78*F78</f>
        <v>0</v>
      </c>
    </row>
    <row r="79" spans="1:7" ht="12.75">
      <c r="A79" s="524">
        <v>21</v>
      </c>
      <c r="B79" s="525" t="s">
        <v>1014</v>
      </c>
      <c r="C79" s="526" t="s">
        <v>1015</v>
      </c>
      <c r="D79" s="527" t="s">
        <v>166</v>
      </c>
      <c r="E79" s="528">
        <v>509.37</v>
      </c>
      <c r="F79" s="606"/>
      <c r="G79" s="529">
        <f>E79*F79</f>
        <v>0</v>
      </c>
    </row>
    <row r="80" spans="1:7" ht="12.75">
      <c r="A80" s="530"/>
      <c r="B80" s="531"/>
      <c r="C80" s="719" t="s">
        <v>1173</v>
      </c>
      <c r="D80" s="720"/>
      <c r="E80" s="532">
        <v>509.37</v>
      </c>
      <c r="F80" s="607"/>
      <c r="G80" s="533"/>
    </row>
    <row r="81" spans="1:7" ht="22.5">
      <c r="A81" s="524">
        <v>22</v>
      </c>
      <c r="B81" s="525" t="s">
        <v>1016</v>
      </c>
      <c r="C81" s="526" t="s">
        <v>442</v>
      </c>
      <c r="D81" s="527" t="s">
        <v>106</v>
      </c>
      <c r="E81" s="528">
        <v>77.0537</v>
      </c>
      <c r="F81" s="606"/>
      <c r="G81" s="529">
        <f>E81*F81</f>
        <v>0</v>
      </c>
    </row>
    <row r="82" spans="1:7" ht="12.75">
      <c r="A82" s="530"/>
      <c r="B82" s="531"/>
      <c r="C82" s="719" t="s">
        <v>1163</v>
      </c>
      <c r="D82" s="720"/>
      <c r="E82" s="532">
        <v>77.0537</v>
      </c>
      <c r="F82" s="607"/>
      <c r="G82" s="533"/>
    </row>
    <row r="83" spans="1:7" ht="22.5">
      <c r="A83" s="524">
        <v>23</v>
      </c>
      <c r="B83" s="525" t="s">
        <v>1189</v>
      </c>
      <c r="C83" s="526" t="s">
        <v>1190</v>
      </c>
      <c r="D83" s="527" t="s">
        <v>106</v>
      </c>
      <c r="E83" s="528">
        <v>13.02</v>
      </c>
      <c r="F83" s="606"/>
      <c r="G83" s="529">
        <f>E83*F83</f>
        <v>0</v>
      </c>
    </row>
    <row r="84" spans="1:7" ht="12.75">
      <c r="A84" s="530"/>
      <c r="B84" s="531"/>
      <c r="C84" s="719" t="s">
        <v>328</v>
      </c>
      <c r="D84" s="720"/>
      <c r="E84" s="532">
        <v>0</v>
      </c>
      <c r="F84" s="607"/>
      <c r="G84" s="533"/>
    </row>
    <row r="85" spans="1:7" ht="12.75">
      <c r="A85" s="530"/>
      <c r="B85" s="531"/>
      <c r="C85" s="719" t="s">
        <v>329</v>
      </c>
      <c r="D85" s="720"/>
      <c r="E85" s="532">
        <v>0</v>
      </c>
      <c r="F85" s="607"/>
      <c r="G85" s="533"/>
    </row>
    <row r="86" spans="1:7" ht="12.75">
      <c r="A86" s="530"/>
      <c r="B86" s="531"/>
      <c r="C86" s="719" t="s">
        <v>330</v>
      </c>
      <c r="D86" s="720"/>
      <c r="E86" s="532">
        <v>0</v>
      </c>
      <c r="F86" s="607"/>
      <c r="G86" s="533"/>
    </row>
    <row r="87" spans="1:7" ht="12.75">
      <c r="A87" s="530"/>
      <c r="B87" s="531"/>
      <c r="C87" s="719" t="s">
        <v>331</v>
      </c>
      <c r="D87" s="720"/>
      <c r="E87" s="532">
        <v>0</v>
      </c>
      <c r="F87" s="607"/>
      <c r="G87" s="533"/>
    </row>
    <row r="88" spans="1:7" ht="12.75">
      <c r="A88" s="530"/>
      <c r="B88" s="531"/>
      <c r="C88" s="719" t="s">
        <v>332</v>
      </c>
      <c r="D88" s="720"/>
      <c r="E88" s="532">
        <v>0</v>
      </c>
      <c r="F88" s="607"/>
      <c r="G88" s="533"/>
    </row>
    <row r="89" spans="1:7" ht="12.75">
      <c r="A89" s="530"/>
      <c r="B89" s="531"/>
      <c r="C89" s="719" t="s">
        <v>333</v>
      </c>
      <c r="D89" s="720"/>
      <c r="E89" s="532">
        <v>0</v>
      </c>
      <c r="F89" s="607"/>
      <c r="G89" s="533"/>
    </row>
    <row r="90" spans="1:7" ht="12.75">
      <c r="A90" s="530"/>
      <c r="B90" s="531"/>
      <c r="C90" s="719" t="s">
        <v>334</v>
      </c>
      <c r="D90" s="720"/>
      <c r="E90" s="532">
        <v>0</v>
      </c>
      <c r="F90" s="607"/>
      <c r="G90" s="533"/>
    </row>
    <row r="91" spans="1:7" ht="12.75">
      <c r="A91" s="530"/>
      <c r="B91" s="531"/>
      <c r="C91" s="719" t="s">
        <v>123</v>
      </c>
      <c r="D91" s="720"/>
      <c r="E91" s="532">
        <v>0</v>
      </c>
      <c r="F91" s="607"/>
      <c r="G91" s="533"/>
    </row>
    <row r="92" spans="1:7" ht="12.75">
      <c r="A92" s="530"/>
      <c r="B92" s="531"/>
      <c r="C92" s="719" t="s">
        <v>1172</v>
      </c>
      <c r="D92" s="720"/>
      <c r="E92" s="532">
        <v>13.02</v>
      </c>
      <c r="F92" s="607"/>
      <c r="G92" s="533"/>
    </row>
    <row r="93" spans="1:7" ht="12.75">
      <c r="A93" s="535"/>
      <c r="B93" s="536" t="s">
        <v>96</v>
      </c>
      <c r="C93" s="537" t="s">
        <v>228</v>
      </c>
      <c r="D93" s="538"/>
      <c r="E93" s="539"/>
      <c r="F93" s="608"/>
      <c r="G93" s="541">
        <f>SUM(G49:G92)</f>
        <v>0</v>
      </c>
    </row>
    <row r="94" spans="1:7" ht="12.75">
      <c r="A94" s="518" t="s">
        <v>92</v>
      </c>
      <c r="B94" s="519" t="s">
        <v>276</v>
      </c>
      <c r="C94" s="520" t="s">
        <v>277</v>
      </c>
      <c r="D94" s="521"/>
      <c r="E94" s="522"/>
      <c r="F94" s="609"/>
      <c r="G94" s="523"/>
    </row>
    <row r="95" spans="1:7" ht="22.5">
      <c r="A95" s="524">
        <v>24</v>
      </c>
      <c r="B95" s="525" t="s">
        <v>1191</v>
      </c>
      <c r="C95" s="526" t="s">
        <v>1192</v>
      </c>
      <c r="D95" s="527" t="s">
        <v>106</v>
      </c>
      <c r="E95" s="528">
        <v>308.7</v>
      </c>
      <c r="F95" s="606"/>
      <c r="G95" s="529">
        <f>E95*F95</f>
        <v>0</v>
      </c>
    </row>
    <row r="96" spans="1:7" ht="12.75">
      <c r="A96" s="530"/>
      <c r="B96" s="531"/>
      <c r="C96" s="719" t="s">
        <v>1193</v>
      </c>
      <c r="D96" s="720"/>
      <c r="E96" s="532">
        <v>136.22</v>
      </c>
      <c r="F96" s="607"/>
      <c r="G96" s="533"/>
    </row>
    <row r="97" spans="1:7" ht="12.75">
      <c r="A97" s="530"/>
      <c r="B97" s="531"/>
      <c r="C97" s="719" t="s">
        <v>1194</v>
      </c>
      <c r="D97" s="720"/>
      <c r="E97" s="532">
        <v>147</v>
      </c>
      <c r="F97" s="607"/>
      <c r="G97" s="533"/>
    </row>
    <row r="98" spans="1:7" ht="12.75">
      <c r="A98" s="530"/>
      <c r="B98" s="531"/>
      <c r="C98" s="719" t="s">
        <v>1195</v>
      </c>
      <c r="D98" s="720"/>
      <c r="E98" s="532">
        <v>25.48</v>
      </c>
      <c r="F98" s="607"/>
      <c r="G98" s="533"/>
    </row>
    <row r="99" spans="1:7" ht="12.75">
      <c r="A99" s="524">
        <v>25</v>
      </c>
      <c r="B99" s="525" t="s">
        <v>279</v>
      </c>
      <c r="C99" s="526" t="s">
        <v>280</v>
      </c>
      <c r="D99" s="527" t="s">
        <v>106</v>
      </c>
      <c r="E99" s="528">
        <v>445.8878</v>
      </c>
      <c r="F99" s="606"/>
      <c r="G99" s="529">
        <f>E99*F99</f>
        <v>0</v>
      </c>
    </row>
    <row r="100" spans="1:7" ht="12.75">
      <c r="A100" s="530"/>
      <c r="B100" s="531"/>
      <c r="C100" s="719" t="s">
        <v>1174</v>
      </c>
      <c r="D100" s="720"/>
      <c r="E100" s="532">
        <v>0</v>
      </c>
      <c r="F100" s="607"/>
      <c r="G100" s="533"/>
    </row>
    <row r="101" spans="1:7" ht="12.75">
      <c r="A101" s="530"/>
      <c r="B101" s="531"/>
      <c r="C101" s="719" t="s">
        <v>1175</v>
      </c>
      <c r="D101" s="720"/>
      <c r="E101" s="532">
        <v>15.12</v>
      </c>
      <c r="F101" s="607"/>
      <c r="G101" s="533"/>
    </row>
    <row r="102" spans="1:7" ht="12.75">
      <c r="A102" s="530"/>
      <c r="B102" s="531"/>
      <c r="C102" s="719" t="s">
        <v>1176</v>
      </c>
      <c r="D102" s="720"/>
      <c r="E102" s="532">
        <v>10.8</v>
      </c>
      <c r="F102" s="607"/>
      <c r="G102" s="533"/>
    </row>
    <row r="103" spans="1:7" ht="12.75">
      <c r="A103" s="530"/>
      <c r="B103" s="531"/>
      <c r="C103" s="719" t="s">
        <v>1177</v>
      </c>
      <c r="D103" s="720"/>
      <c r="E103" s="532">
        <v>3.51</v>
      </c>
      <c r="F103" s="607"/>
      <c r="G103" s="533"/>
    </row>
    <row r="104" spans="1:7" ht="12.75">
      <c r="A104" s="530"/>
      <c r="B104" s="531"/>
      <c r="C104" s="719" t="s">
        <v>1178</v>
      </c>
      <c r="D104" s="720"/>
      <c r="E104" s="532">
        <v>22.68</v>
      </c>
      <c r="F104" s="607"/>
      <c r="G104" s="533"/>
    </row>
    <row r="105" spans="1:7" ht="12.75">
      <c r="A105" s="530"/>
      <c r="B105" s="531"/>
      <c r="C105" s="719" t="s">
        <v>1179</v>
      </c>
      <c r="D105" s="720"/>
      <c r="E105" s="532">
        <v>191.62</v>
      </c>
      <c r="F105" s="607"/>
      <c r="G105" s="533"/>
    </row>
    <row r="106" spans="1:7" ht="12.75">
      <c r="A106" s="530"/>
      <c r="B106" s="531"/>
      <c r="C106" s="719" t="s">
        <v>1180</v>
      </c>
      <c r="D106" s="720"/>
      <c r="E106" s="532">
        <v>38.324</v>
      </c>
      <c r="F106" s="607"/>
      <c r="G106" s="533"/>
    </row>
    <row r="107" spans="1:7" ht="12.75">
      <c r="A107" s="530"/>
      <c r="B107" s="531"/>
      <c r="C107" s="719" t="s">
        <v>1181</v>
      </c>
      <c r="D107" s="720"/>
      <c r="E107" s="532">
        <v>47.1345</v>
      </c>
      <c r="F107" s="607"/>
      <c r="G107" s="533"/>
    </row>
    <row r="108" spans="1:7" ht="12.75">
      <c r="A108" s="530"/>
      <c r="B108" s="531"/>
      <c r="C108" s="719" t="s">
        <v>1182</v>
      </c>
      <c r="D108" s="720"/>
      <c r="E108" s="532">
        <v>12.3113</v>
      </c>
      <c r="F108" s="607"/>
      <c r="G108" s="533"/>
    </row>
    <row r="109" spans="1:7" ht="12.75">
      <c r="A109" s="530"/>
      <c r="B109" s="531"/>
      <c r="C109" s="719" t="s">
        <v>1183</v>
      </c>
      <c r="D109" s="720"/>
      <c r="E109" s="532">
        <v>62.92</v>
      </c>
      <c r="F109" s="607"/>
      <c r="G109" s="533"/>
    </row>
    <row r="110" spans="1:7" ht="12.75">
      <c r="A110" s="530"/>
      <c r="B110" s="531"/>
      <c r="C110" s="719" t="s">
        <v>1184</v>
      </c>
      <c r="D110" s="720"/>
      <c r="E110" s="532">
        <v>12.584</v>
      </c>
      <c r="F110" s="607"/>
      <c r="G110" s="533"/>
    </row>
    <row r="111" spans="1:7" ht="12.75">
      <c r="A111" s="530"/>
      <c r="B111" s="531"/>
      <c r="C111" s="721" t="s">
        <v>113</v>
      </c>
      <c r="D111" s="720"/>
      <c r="E111" s="534">
        <v>417.00380000000007</v>
      </c>
      <c r="F111" s="607"/>
      <c r="G111" s="533"/>
    </row>
    <row r="112" spans="1:7" ht="12.75">
      <c r="A112" s="530"/>
      <c r="B112" s="531"/>
      <c r="C112" s="719" t="s">
        <v>1185</v>
      </c>
      <c r="D112" s="720"/>
      <c r="E112" s="532">
        <v>0</v>
      </c>
      <c r="F112" s="607"/>
      <c r="G112" s="533"/>
    </row>
    <row r="113" spans="1:7" ht="12.75">
      <c r="A113" s="530"/>
      <c r="B113" s="531"/>
      <c r="C113" s="719" t="s">
        <v>1186</v>
      </c>
      <c r="D113" s="720"/>
      <c r="E113" s="532">
        <v>1.576</v>
      </c>
      <c r="F113" s="607"/>
      <c r="G113" s="533"/>
    </row>
    <row r="114" spans="1:7" ht="12.75">
      <c r="A114" s="530"/>
      <c r="B114" s="531"/>
      <c r="C114" s="719" t="s">
        <v>1187</v>
      </c>
      <c r="D114" s="720"/>
      <c r="E114" s="532">
        <v>14.7</v>
      </c>
      <c r="F114" s="607"/>
      <c r="G114" s="533"/>
    </row>
    <row r="115" spans="1:7" ht="12.75">
      <c r="A115" s="530"/>
      <c r="B115" s="531"/>
      <c r="C115" s="719" t="s">
        <v>1188</v>
      </c>
      <c r="D115" s="720"/>
      <c r="E115" s="532">
        <v>12.608</v>
      </c>
      <c r="F115" s="607"/>
      <c r="G115" s="533"/>
    </row>
    <row r="116" spans="1:7" ht="12.75">
      <c r="A116" s="530"/>
      <c r="B116" s="531"/>
      <c r="C116" s="721" t="s">
        <v>113</v>
      </c>
      <c r="D116" s="720"/>
      <c r="E116" s="534">
        <v>28.884</v>
      </c>
      <c r="F116" s="607"/>
      <c r="G116" s="533"/>
    </row>
    <row r="117" spans="1:7" ht="12.75">
      <c r="A117" s="524">
        <v>26</v>
      </c>
      <c r="B117" s="525" t="s">
        <v>287</v>
      </c>
      <c r="C117" s="526" t="s">
        <v>288</v>
      </c>
      <c r="D117" s="527" t="s">
        <v>166</v>
      </c>
      <c r="E117" s="528">
        <v>144.65</v>
      </c>
      <c r="F117" s="606"/>
      <c r="G117" s="529">
        <f>E117*F117</f>
        <v>0</v>
      </c>
    </row>
    <row r="118" spans="1:7" ht="12.75">
      <c r="A118" s="530"/>
      <c r="B118" s="531"/>
      <c r="C118" s="719" t="s">
        <v>1196</v>
      </c>
      <c r="D118" s="720"/>
      <c r="E118" s="532">
        <v>45.5</v>
      </c>
      <c r="F118" s="607"/>
      <c r="G118" s="533"/>
    </row>
    <row r="119" spans="1:7" ht="12.75">
      <c r="A119" s="530"/>
      <c r="B119" s="531"/>
      <c r="C119" s="719" t="s">
        <v>1197</v>
      </c>
      <c r="D119" s="720"/>
      <c r="E119" s="532">
        <v>14.1</v>
      </c>
      <c r="F119" s="607"/>
      <c r="G119" s="533"/>
    </row>
    <row r="120" spans="1:7" ht="12.75">
      <c r="A120" s="530"/>
      <c r="B120" s="531"/>
      <c r="C120" s="719" t="s">
        <v>1198</v>
      </c>
      <c r="D120" s="720"/>
      <c r="E120" s="532">
        <v>60.25</v>
      </c>
      <c r="F120" s="607"/>
      <c r="G120" s="533"/>
    </row>
    <row r="121" spans="1:7" ht="12.75">
      <c r="A121" s="530"/>
      <c r="B121" s="531"/>
      <c r="C121" s="719" t="s">
        <v>1199</v>
      </c>
      <c r="D121" s="720"/>
      <c r="E121" s="532">
        <v>24.8</v>
      </c>
      <c r="F121" s="607"/>
      <c r="G121" s="533"/>
    </row>
    <row r="122" spans="1:7" ht="12.75">
      <c r="A122" s="524">
        <v>27</v>
      </c>
      <c r="B122" s="525" t="s">
        <v>295</v>
      </c>
      <c r="C122" s="526" t="s">
        <v>296</v>
      </c>
      <c r="D122" s="527" t="s">
        <v>106</v>
      </c>
      <c r="E122" s="528">
        <v>2129.4958</v>
      </c>
      <c r="F122" s="606"/>
      <c r="G122" s="529">
        <f>E122*F122</f>
        <v>0</v>
      </c>
    </row>
    <row r="123" spans="1:7" ht="12.75">
      <c r="A123" s="530"/>
      <c r="B123" s="531"/>
      <c r="C123" s="719" t="s">
        <v>1200</v>
      </c>
      <c r="D123" s="720"/>
      <c r="E123" s="532">
        <v>308.7</v>
      </c>
      <c r="F123" s="607"/>
      <c r="G123" s="533"/>
    </row>
    <row r="124" spans="1:7" ht="12.75">
      <c r="A124" s="530"/>
      <c r="B124" s="531"/>
      <c r="C124" s="719" t="s">
        <v>1201</v>
      </c>
      <c r="D124" s="720"/>
      <c r="E124" s="532">
        <v>601.7728</v>
      </c>
      <c r="F124" s="607"/>
      <c r="G124" s="533"/>
    </row>
    <row r="125" spans="1:7" ht="12.75">
      <c r="A125" s="530"/>
      <c r="B125" s="531"/>
      <c r="C125" s="719" t="s">
        <v>1202</v>
      </c>
      <c r="D125" s="720"/>
      <c r="E125" s="532">
        <v>475.458</v>
      </c>
      <c r="F125" s="607"/>
      <c r="G125" s="533"/>
    </row>
    <row r="126" spans="1:7" ht="12.75">
      <c r="A126" s="530"/>
      <c r="B126" s="531"/>
      <c r="C126" s="719" t="s">
        <v>1203</v>
      </c>
      <c r="D126" s="720"/>
      <c r="E126" s="532">
        <v>86.6925</v>
      </c>
      <c r="F126" s="607"/>
      <c r="G126" s="533"/>
    </row>
    <row r="127" spans="1:7" ht="12.75">
      <c r="A127" s="530"/>
      <c r="B127" s="531"/>
      <c r="C127" s="719" t="s">
        <v>1204</v>
      </c>
      <c r="D127" s="720"/>
      <c r="E127" s="532">
        <v>204.2625</v>
      </c>
      <c r="F127" s="607"/>
      <c r="G127" s="533"/>
    </row>
    <row r="128" spans="1:7" ht="12.75">
      <c r="A128" s="530"/>
      <c r="B128" s="531"/>
      <c r="C128" s="719" t="s">
        <v>1205</v>
      </c>
      <c r="D128" s="720"/>
      <c r="E128" s="532">
        <v>54.45</v>
      </c>
      <c r="F128" s="607"/>
      <c r="G128" s="533"/>
    </row>
    <row r="129" spans="1:7" ht="12.75">
      <c r="A129" s="530"/>
      <c r="B129" s="531"/>
      <c r="C129" s="719" t="s">
        <v>1206</v>
      </c>
      <c r="D129" s="720"/>
      <c r="E129" s="532">
        <v>11.2</v>
      </c>
      <c r="F129" s="607"/>
      <c r="G129" s="533"/>
    </row>
    <row r="130" spans="1:7" ht="12.75">
      <c r="A130" s="530"/>
      <c r="B130" s="531"/>
      <c r="C130" s="719" t="s">
        <v>1207</v>
      </c>
      <c r="D130" s="720"/>
      <c r="E130" s="532">
        <v>283.74</v>
      </c>
      <c r="F130" s="607"/>
      <c r="G130" s="533"/>
    </row>
    <row r="131" spans="1:7" ht="12.75">
      <c r="A131" s="530"/>
      <c r="B131" s="531"/>
      <c r="C131" s="721" t="s">
        <v>113</v>
      </c>
      <c r="D131" s="720"/>
      <c r="E131" s="534">
        <v>2026.2758000000003</v>
      </c>
      <c r="F131" s="607"/>
      <c r="G131" s="533"/>
    </row>
    <row r="132" spans="1:7" ht="12.75">
      <c r="A132" s="530"/>
      <c r="B132" s="531"/>
      <c r="C132" s="719" t="s">
        <v>1208</v>
      </c>
      <c r="D132" s="720"/>
      <c r="E132" s="532">
        <v>103.22</v>
      </c>
      <c r="F132" s="607"/>
      <c r="G132" s="533"/>
    </row>
    <row r="133" spans="1:7" ht="12.75">
      <c r="A133" s="524">
        <v>28</v>
      </c>
      <c r="B133" s="525" t="s">
        <v>322</v>
      </c>
      <c r="C133" s="526" t="s">
        <v>323</v>
      </c>
      <c r="D133" s="527" t="s">
        <v>166</v>
      </c>
      <c r="E133" s="528">
        <v>20</v>
      </c>
      <c r="F133" s="606"/>
      <c r="G133" s="529">
        <f>E133*F133</f>
        <v>0</v>
      </c>
    </row>
    <row r="134" spans="1:7" ht="12.75">
      <c r="A134" s="530"/>
      <c r="B134" s="531"/>
      <c r="C134" s="719" t="s">
        <v>1209</v>
      </c>
      <c r="D134" s="720"/>
      <c r="E134" s="532">
        <v>20</v>
      </c>
      <c r="F134" s="607"/>
      <c r="G134" s="533"/>
    </row>
    <row r="135" spans="1:7" ht="12.75">
      <c r="A135" s="524">
        <v>29</v>
      </c>
      <c r="B135" s="525" t="s">
        <v>326</v>
      </c>
      <c r="C135" s="526" t="s">
        <v>327</v>
      </c>
      <c r="D135" s="527" t="s">
        <v>106</v>
      </c>
      <c r="E135" s="528">
        <v>601.7728</v>
      </c>
      <c r="F135" s="606"/>
      <c r="G135" s="529">
        <f>E135*F135</f>
        <v>0</v>
      </c>
    </row>
    <row r="136" spans="1:7" ht="12.75">
      <c r="A136" s="530"/>
      <c r="B136" s="531"/>
      <c r="C136" s="719" t="s">
        <v>328</v>
      </c>
      <c r="D136" s="720"/>
      <c r="E136" s="532">
        <v>0</v>
      </c>
      <c r="F136" s="607"/>
      <c r="G136" s="533"/>
    </row>
    <row r="137" spans="1:7" ht="12.75">
      <c r="A137" s="530"/>
      <c r="B137" s="531"/>
      <c r="C137" s="719" t="s">
        <v>329</v>
      </c>
      <c r="D137" s="720"/>
      <c r="E137" s="532">
        <v>0</v>
      </c>
      <c r="F137" s="607"/>
      <c r="G137" s="533"/>
    </row>
    <row r="138" spans="1:7" ht="12.75">
      <c r="A138" s="530"/>
      <c r="B138" s="531"/>
      <c r="C138" s="719" t="s">
        <v>330</v>
      </c>
      <c r="D138" s="720"/>
      <c r="E138" s="532">
        <v>0</v>
      </c>
      <c r="F138" s="607"/>
      <c r="G138" s="533"/>
    </row>
    <row r="139" spans="1:7" ht="12.75">
      <c r="A139" s="530"/>
      <c r="B139" s="531"/>
      <c r="C139" s="719" t="s">
        <v>331</v>
      </c>
      <c r="D139" s="720"/>
      <c r="E139" s="532">
        <v>0</v>
      </c>
      <c r="F139" s="607"/>
      <c r="G139" s="533"/>
    </row>
    <row r="140" spans="1:7" ht="12.75">
      <c r="A140" s="530"/>
      <c r="B140" s="531"/>
      <c r="C140" s="719" t="s">
        <v>332</v>
      </c>
      <c r="D140" s="720"/>
      <c r="E140" s="532">
        <v>0</v>
      </c>
      <c r="F140" s="607"/>
      <c r="G140" s="533"/>
    </row>
    <row r="141" spans="1:7" ht="12.75">
      <c r="A141" s="530"/>
      <c r="B141" s="531"/>
      <c r="C141" s="719" t="s">
        <v>333</v>
      </c>
      <c r="D141" s="720"/>
      <c r="E141" s="532">
        <v>0</v>
      </c>
      <c r="F141" s="607"/>
      <c r="G141" s="533"/>
    </row>
    <row r="142" spans="1:7" ht="12.75">
      <c r="A142" s="530"/>
      <c r="B142" s="531"/>
      <c r="C142" s="719" t="s">
        <v>334</v>
      </c>
      <c r="D142" s="720"/>
      <c r="E142" s="532">
        <v>0</v>
      </c>
      <c r="F142" s="607"/>
      <c r="G142" s="533"/>
    </row>
    <row r="143" spans="1:7" ht="12.75">
      <c r="A143" s="530"/>
      <c r="B143" s="531"/>
      <c r="C143" s="719" t="s">
        <v>335</v>
      </c>
      <c r="D143" s="720"/>
      <c r="E143" s="532">
        <v>0</v>
      </c>
      <c r="F143" s="607"/>
      <c r="G143" s="533"/>
    </row>
    <row r="144" spans="1:7" ht="12.75">
      <c r="A144" s="530"/>
      <c r="B144" s="531"/>
      <c r="C144" s="719" t="s">
        <v>123</v>
      </c>
      <c r="D144" s="720"/>
      <c r="E144" s="532">
        <v>0</v>
      </c>
      <c r="F144" s="607"/>
      <c r="G144" s="533"/>
    </row>
    <row r="145" spans="1:7" ht="12.75">
      <c r="A145" s="530"/>
      <c r="B145" s="531"/>
      <c r="C145" s="719" t="s">
        <v>1210</v>
      </c>
      <c r="D145" s="720"/>
      <c r="E145" s="532">
        <v>45.4904</v>
      </c>
      <c r="F145" s="607"/>
      <c r="G145" s="533"/>
    </row>
    <row r="146" spans="1:7" ht="12.75">
      <c r="A146" s="530"/>
      <c r="B146" s="531"/>
      <c r="C146" s="719" t="s">
        <v>1211</v>
      </c>
      <c r="D146" s="720"/>
      <c r="E146" s="532">
        <v>168.705</v>
      </c>
      <c r="F146" s="607"/>
      <c r="G146" s="533"/>
    </row>
    <row r="147" spans="1:7" ht="12.75">
      <c r="A147" s="530"/>
      <c r="B147" s="531"/>
      <c r="C147" s="719" t="s">
        <v>1212</v>
      </c>
      <c r="D147" s="720"/>
      <c r="E147" s="532">
        <v>8.593</v>
      </c>
      <c r="F147" s="607"/>
      <c r="G147" s="533"/>
    </row>
    <row r="148" spans="1:7" ht="12.75">
      <c r="A148" s="530"/>
      <c r="B148" s="531"/>
      <c r="C148" s="721" t="s">
        <v>113</v>
      </c>
      <c r="D148" s="720"/>
      <c r="E148" s="534">
        <v>222.7884</v>
      </c>
      <c r="F148" s="607"/>
      <c r="G148" s="533"/>
    </row>
    <row r="149" spans="1:7" ht="12.75">
      <c r="A149" s="530"/>
      <c r="B149" s="531"/>
      <c r="C149" s="719" t="s">
        <v>1213</v>
      </c>
      <c r="D149" s="720"/>
      <c r="E149" s="532">
        <v>73.606</v>
      </c>
      <c r="F149" s="607"/>
      <c r="G149" s="533"/>
    </row>
    <row r="150" spans="1:7" ht="12.75">
      <c r="A150" s="530"/>
      <c r="B150" s="531"/>
      <c r="C150" s="719" t="s">
        <v>1214</v>
      </c>
      <c r="D150" s="720"/>
      <c r="E150" s="532">
        <v>58.161</v>
      </c>
      <c r="F150" s="607"/>
      <c r="G150" s="533"/>
    </row>
    <row r="151" spans="1:7" ht="12.75">
      <c r="A151" s="530"/>
      <c r="B151" s="531"/>
      <c r="C151" s="721" t="s">
        <v>113</v>
      </c>
      <c r="D151" s="720"/>
      <c r="E151" s="534">
        <v>131.767</v>
      </c>
      <c r="F151" s="607"/>
      <c r="G151" s="533"/>
    </row>
    <row r="152" spans="1:7" ht="12.75">
      <c r="A152" s="530"/>
      <c r="B152" s="531"/>
      <c r="C152" s="719" t="s">
        <v>1215</v>
      </c>
      <c r="D152" s="720"/>
      <c r="E152" s="532">
        <v>26.84</v>
      </c>
      <c r="F152" s="607"/>
      <c r="G152" s="533"/>
    </row>
    <row r="153" spans="1:7" ht="12.75">
      <c r="A153" s="530"/>
      <c r="B153" s="531"/>
      <c r="C153" s="719" t="s">
        <v>1216</v>
      </c>
      <c r="D153" s="720"/>
      <c r="E153" s="532">
        <v>56.3403</v>
      </c>
      <c r="F153" s="607"/>
      <c r="G153" s="533"/>
    </row>
    <row r="154" spans="1:7" ht="12.75">
      <c r="A154" s="530"/>
      <c r="B154" s="531"/>
      <c r="C154" s="721" t="s">
        <v>113</v>
      </c>
      <c r="D154" s="720"/>
      <c r="E154" s="534">
        <v>83.1803</v>
      </c>
      <c r="F154" s="607"/>
      <c r="G154" s="533"/>
    </row>
    <row r="155" spans="1:7" ht="12.75">
      <c r="A155" s="530"/>
      <c r="B155" s="531"/>
      <c r="C155" s="719" t="s">
        <v>1217</v>
      </c>
      <c r="D155" s="720"/>
      <c r="E155" s="532">
        <v>164.0372</v>
      </c>
      <c r="F155" s="607"/>
      <c r="G155" s="533"/>
    </row>
    <row r="156" spans="1:7" ht="12.75">
      <c r="A156" s="530"/>
      <c r="B156" s="531"/>
      <c r="C156" s="721" t="s">
        <v>113</v>
      </c>
      <c r="D156" s="720"/>
      <c r="E156" s="534">
        <v>164.0372</v>
      </c>
      <c r="F156" s="607"/>
      <c r="G156" s="533"/>
    </row>
    <row r="157" spans="1:7" ht="12.75">
      <c r="A157" s="530"/>
      <c r="B157" s="531"/>
      <c r="C157" s="719" t="s">
        <v>1218</v>
      </c>
      <c r="D157" s="720"/>
      <c r="E157" s="532">
        <v>0</v>
      </c>
      <c r="F157" s="607"/>
      <c r="G157" s="533"/>
    </row>
    <row r="158" spans="1:7" ht="12.75">
      <c r="A158" s="530"/>
      <c r="B158" s="531"/>
      <c r="C158" s="721" t="s">
        <v>113</v>
      </c>
      <c r="D158" s="720"/>
      <c r="E158" s="534">
        <v>0</v>
      </c>
      <c r="F158" s="607"/>
      <c r="G158" s="533"/>
    </row>
    <row r="159" spans="1:7" ht="12.75">
      <c r="A159" s="524">
        <v>30</v>
      </c>
      <c r="B159" s="525" t="s">
        <v>1219</v>
      </c>
      <c r="C159" s="526" t="s">
        <v>1220</v>
      </c>
      <c r="D159" s="527" t="s">
        <v>106</v>
      </c>
      <c r="E159" s="528">
        <v>475.458</v>
      </c>
      <c r="F159" s="606"/>
      <c r="G159" s="529">
        <f>E159*F159</f>
        <v>0</v>
      </c>
    </row>
    <row r="160" spans="1:7" ht="12.75">
      <c r="A160" s="530"/>
      <c r="B160" s="531"/>
      <c r="C160" s="719" t="s">
        <v>328</v>
      </c>
      <c r="D160" s="720"/>
      <c r="E160" s="532">
        <v>0</v>
      </c>
      <c r="F160" s="607"/>
      <c r="G160" s="533"/>
    </row>
    <row r="161" spans="1:7" ht="12.75">
      <c r="A161" s="530"/>
      <c r="B161" s="531"/>
      <c r="C161" s="719" t="s">
        <v>329</v>
      </c>
      <c r="D161" s="720"/>
      <c r="E161" s="532">
        <v>0</v>
      </c>
      <c r="F161" s="607"/>
      <c r="G161" s="533"/>
    </row>
    <row r="162" spans="1:7" ht="12.75">
      <c r="A162" s="530"/>
      <c r="B162" s="531"/>
      <c r="C162" s="719" t="s">
        <v>330</v>
      </c>
      <c r="D162" s="720"/>
      <c r="E162" s="532">
        <v>0</v>
      </c>
      <c r="F162" s="607"/>
      <c r="G162" s="533"/>
    </row>
    <row r="163" spans="1:7" ht="12.75">
      <c r="A163" s="530"/>
      <c r="B163" s="531"/>
      <c r="C163" s="719" t="s">
        <v>331</v>
      </c>
      <c r="D163" s="720"/>
      <c r="E163" s="532">
        <v>0</v>
      </c>
      <c r="F163" s="607"/>
      <c r="G163" s="533"/>
    </row>
    <row r="164" spans="1:7" ht="12.75">
      <c r="A164" s="530"/>
      <c r="B164" s="531"/>
      <c r="C164" s="719" t="s">
        <v>1221</v>
      </c>
      <c r="D164" s="720"/>
      <c r="E164" s="532">
        <v>0</v>
      </c>
      <c r="F164" s="607"/>
      <c r="G164" s="533"/>
    </row>
    <row r="165" spans="1:7" ht="12.75">
      <c r="A165" s="530"/>
      <c r="B165" s="531"/>
      <c r="C165" s="719" t="s">
        <v>333</v>
      </c>
      <c r="D165" s="720"/>
      <c r="E165" s="532">
        <v>0</v>
      </c>
      <c r="F165" s="607"/>
      <c r="G165" s="533"/>
    </row>
    <row r="166" spans="1:7" ht="12.75">
      <c r="A166" s="530"/>
      <c r="B166" s="531"/>
      <c r="C166" s="719" t="s">
        <v>334</v>
      </c>
      <c r="D166" s="720"/>
      <c r="E166" s="532">
        <v>0</v>
      </c>
      <c r="F166" s="607"/>
      <c r="G166" s="533"/>
    </row>
    <row r="167" spans="1:7" ht="12.75">
      <c r="A167" s="530"/>
      <c r="B167" s="531"/>
      <c r="C167" s="719" t="s">
        <v>335</v>
      </c>
      <c r="D167" s="720"/>
      <c r="E167" s="532">
        <v>0</v>
      </c>
      <c r="F167" s="607"/>
      <c r="G167" s="533"/>
    </row>
    <row r="168" spans="1:7" ht="12.75">
      <c r="A168" s="530"/>
      <c r="B168" s="531"/>
      <c r="C168" s="719" t="s">
        <v>123</v>
      </c>
      <c r="D168" s="720"/>
      <c r="E168" s="532">
        <v>0</v>
      </c>
      <c r="F168" s="607"/>
      <c r="G168" s="533"/>
    </row>
    <row r="169" spans="1:7" ht="12.75">
      <c r="A169" s="530"/>
      <c r="B169" s="531"/>
      <c r="C169" s="719" t="s">
        <v>1222</v>
      </c>
      <c r="D169" s="720"/>
      <c r="E169" s="532">
        <v>122.625</v>
      </c>
      <c r="F169" s="607"/>
      <c r="G169" s="533"/>
    </row>
    <row r="170" spans="1:7" ht="12.75">
      <c r="A170" s="530"/>
      <c r="B170" s="531"/>
      <c r="C170" s="719" t="s">
        <v>1223</v>
      </c>
      <c r="D170" s="720"/>
      <c r="E170" s="532">
        <v>115.104</v>
      </c>
      <c r="F170" s="607"/>
      <c r="G170" s="533"/>
    </row>
    <row r="171" spans="1:7" ht="12.75">
      <c r="A171" s="530"/>
      <c r="B171" s="531"/>
      <c r="C171" s="719" t="s">
        <v>1224</v>
      </c>
      <c r="D171" s="720"/>
      <c r="E171" s="532">
        <v>122.625</v>
      </c>
      <c r="F171" s="607"/>
      <c r="G171" s="533"/>
    </row>
    <row r="172" spans="1:7" ht="12.75">
      <c r="A172" s="530"/>
      <c r="B172" s="531"/>
      <c r="C172" s="719" t="s">
        <v>1225</v>
      </c>
      <c r="D172" s="720"/>
      <c r="E172" s="532">
        <v>115.104</v>
      </c>
      <c r="F172" s="607"/>
      <c r="G172" s="533"/>
    </row>
    <row r="173" spans="1:7" ht="22.5">
      <c r="A173" s="524">
        <v>31</v>
      </c>
      <c r="B173" s="525" t="s">
        <v>339</v>
      </c>
      <c r="C173" s="526" t="s">
        <v>340</v>
      </c>
      <c r="D173" s="527" t="s">
        <v>106</v>
      </c>
      <c r="E173" s="528">
        <v>66.2181</v>
      </c>
      <c r="F173" s="606"/>
      <c r="G173" s="529">
        <f>E173*F173</f>
        <v>0</v>
      </c>
    </row>
    <row r="174" spans="1:7" ht="12.75">
      <c r="A174" s="530"/>
      <c r="B174" s="531"/>
      <c r="C174" s="719" t="s">
        <v>341</v>
      </c>
      <c r="D174" s="720"/>
      <c r="E174" s="532">
        <v>0</v>
      </c>
      <c r="F174" s="607"/>
      <c r="G174" s="533"/>
    </row>
    <row r="175" spans="1:7" ht="12.75">
      <c r="A175" s="530"/>
      <c r="B175" s="531"/>
      <c r="C175" s="719" t="s">
        <v>1226</v>
      </c>
      <c r="D175" s="720"/>
      <c r="E175" s="532">
        <v>66.2181</v>
      </c>
      <c r="F175" s="607"/>
      <c r="G175" s="533"/>
    </row>
    <row r="176" spans="1:7" ht="12.75">
      <c r="A176" s="524">
        <v>32</v>
      </c>
      <c r="B176" s="525" t="s">
        <v>369</v>
      </c>
      <c r="C176" s="526" t="s">
        <v>370</v>
      </c>
      <c r="D176" s="527" t="s">
        <v>106</v>
      </c>
      <c r="E176" s="528">
        <v>76.4055</v>
      </c>
      <c r="F176" s="606"/>
      <c r="G176" s="529">
        <f>E176*F176</f>
        <v>0</v>
      </c>
    </row>
    <row r="177" spans="1:7" ht="12.75">
      <c r="A177" s="530"/>
      <c r="B177" s="531"/>
      <c r="C177" s="719" t="s">
        <v>361</v>
      </c>
      <c r="D177" s="720"/>
      <c r="E177" s="532">
        <v>0</v>
      </c>
      <c r="F177" s="607"/>
      <c r="G177" s="533"/>
    </row>
    <row r="178" spans="1:7" ht="12.75">
      <c r="A178" s="530"/>
      <c r="B178" s="531"/>
      <c r="C178" s="719" t="s">
        <v>362</v>
      </c>
      <c r="D178" s="720"/>
      <c r="E178" s="532">
        <v>0</v>
      </c>
      <c r="F178" s="607"/>
      <c r="G178" s="533"/>
    </row>
    <row r="179" spans="1:7" ht="12.75">
      <c r="A179" s="530"/>
      <c r="B179" s="531"/>
      <c r="C179" s="719" t="s">
        <v>1227</v>
      </c>
      <c r="D179" s="720"/>
      <c r="E179" s="532">
        <v>76.4055</v>
      </c>
      <c r="F179" s="607"/>
      <c r="G179" s="533"/>
    </row>
    <row r="180" spans="1:7" ht="12.75">
      <c r="A180" s="524">
        <v>33</v>
      </c>
      <c r="B180" s="525" t="s">
        <v>397</v>
      </c>
      <c r="C180" s="526" t="s">
        <v>398</v>
      </c>
      <c r="D180" s="527" t="s">
        <v>106</v>
      </c>
      <c r="E180" s="528">
        <v>103.22</v>
      </c>
      <c r="F180" s="606"/>
      <c r="G180" s="529">
        <f>E180*F180</f>
        <v>0</v>
      </c>
    </row>
    <row r="181" spans="1:7" ht="12.75">
      <c r="A181" s="530"/>
      <c r="B181" s="531"/>
      <c r="C181" s="719" t="s">
        <v>328</v>
      </c>
      <c r="D181" s="720"/>
      <c r="E181" s="532">
        <v>0</v>
      </c>
      <c r="F181" s="607"/>
      <c r="G181" s="533"/>
    </row>
    <row r="182" spans="1:7" ht="12.75">
      <c r="A182" s="530"/>
      <c r="B182" s="531"/>
      <c r="C182" s="719" t="s">
        <v>329</v>
      </c>
      <c r="D182" s="720"/>
      <c r="E182" s="532">
        <v>0</v>
      </c>
      <c r="F182" s="607"/>
      <c r="G182" s="533"/>
    </row>
    <row r="183" spans="1:7" ht="12.75">
      <c r="A183" s="530"/>
      <c r="B183" s="531"/>
      <c r="C183" s="719" t="s">
        <v>330</v>
      </c>
      <c r="D183" s="720"/>
      <c r="E183" s="532">
        <v>0</v>
      </c>
      <c r="F183" s="607"/>
      <c r="G183" s="533"/>
    </row>
    <row r="184" spans="1:7" ht="12.75">
      <c r="A184" s="530"/>
      <c r="B184" s="531"/>
      <c r="C184" s="719" t="s">
        <v>384</v>
      </c>
      <c r="D184" s="720"/>
      <c r="E184" s="532">
        <v>0</v>
      </c>
      <c r="F184" s="607"/>
      <c r="G184" s="533"/>
    </row>
    <row r="185" spans="1:7" ht="12.75">
      <c r="A185" s="530"/>
      <c r="B185" s="531"/>
      <c r="C185" s="719" t="s">
        <v>399</v>
      </c>
      <c r="D185" s="720"/>
      <c r="E185" s="532">
        <v>0</v>
      </c>
      <c r="F185" s="607"/>
      <c r="G185" s="533"/>
    </row>
    <row r="186" spans="1:7" ht="12.75">
      <c r="A186" s="530"/>
      <c r="B186" s="531"/>
      <c r="C186" s="719" t="s">
        <v>333</v>
      </c>
      <c r="D186" s="720"/>
      <c r="E186" s="532">
        <v>0</v>
      </c>
      <c r="F186" s="607"/>
      <c r="G186" s="533"/>
    </row>
    <row r="187" spans="1:7" ht="12.75">
      <c r="A187" s="530"/>
      <c r="B187" s="531"/>
      <c r="C187" s="719" t="s">
        <v>334</v>
      </c>
      <c r="D187" s="720"/>
      <c r="E187" s="532">
        <v>0</v>
      </c>
      <c r="F187" s="607"/>
      <c r="G187" s="533"/>
    </row>
    <row r="188" spans="1:7" ht="12.75">
      <c r="A188" s="530"/>
      <c r="B188" s="531"/>
      <c r="C188" s="719" t="s">
        <v>400</v>
      </c>
      <c r="D188" s="720"/>
      <c r="E188" s="532">
        <v>0</v>
      </c>
      <c r="F188" s="607"/>
      <c r="G188" s="533"/>
    </row>
    <row r="189" spans="1:7" ht="12.75">
      <c r="A189" s="530"/>
      <c r="B189" s="531"/>
      <c r="C189" s="719" t="s">
        <v>123</v>
      </c>
      <c r="D189" s="720"/>
      <c r="E189" s="532">
        <v>0</v>
      </c>
      <c r="F189" s="607"/>
      <c r="G189" s="533"/>
    </row>
    <row r="190" spans="1:7" ht="12.75">
      <c r="A190" s="530"/>
      <c r="B190" s="531"/>
      <c r="C190" s="719" t="s">
        <v>1228</v>
      </c>
      <c r="D190" s="720"/>
      <c r="E190" s="532">
        <v>21.8675</v>
      </c>
      <c r="F190" s="607"/>
      <c r="G190" s="533"/>
    </row>
    <row r="191" spans="1:7" ht="12.75">
      <c r="A191" s="530"/>
      <c r="B191" s="531"/>
      <c r="C191" s="719" t="s">
        <v>1229</v>
      </c>
      <c r="D191" s="720"/>
      <c r="E191" s="532">
        <v>6.38</v>
      </c>
      <c r="F191" s="607"/>
      <c r="G191" s="533"/>
    </row>
    <row r="192" spans="1:7" ht="12.75">
      <c r="A192" s="530"/>
      <c r="B192" s="531"/>
      <c r="C192" s="719" t="s">
        <v>1230</v>
      </c>
      <c r="D192" s="720"/>
      <c r="E192" s="532">
        <v>50.8125</v>
      </c>
      <c r="F192" s="607"/>
      <c r="G192" s="533"/>
    </row>
    <row r="193" spans="1:7" ht="12.75">
      <c r="A193" s="530"/>
      <c r="B193" s="531"/>
      <c r="C193" s="719" t="s">
        <v>1231</v>
      </c>
      <c r="D193" s="720"/>
      <c r="E193" s="532">
        <v>24.16</v>
      </c>
      <c r="F193" s="607"/>
      <c r="G193" s="533"/>
    </row>
    <row r="194" spans="1:7" ht="12.75">
      <c r="A194" s="524">
        <v>34</v>
      </c>
      <c r="B194" s="525" t="s">
        <v>406</v>
      </c>
      <c r="C194" s="526" t="s">
        <v>407</v>
      </c>
      <c r="D194" s="527" t="s">
        <v>106</v>
      </c>
      <c r="E194" s="528">
        <v>38.4776</v>
      </c>
      <c r="F194" s="606"/>
      <c r="G194" s="529">
        <f>E194*F194</f>
        <v>0</v>
      </c>
    </row>
    <row r="195" spans="1:7" ht="12.75">
      <c r="A195" s="530"/>
      <c r="B195" s="531"/>
      <c r="C195" s="719" t="s">
        <v>1174</v>
      </c>
      <c r="D195" s="720"/>
      <c r="E195" s="532">
        <v>0</v>
      </c>
      <c r="F195" s="607"/>
      <c r="G195" s="533"/>
    </row>
    <row r="196" spans="1:7" ht="12.75">
      <c r="A196" s="530"/>
      <c r="B196" s="531"/>
      <c r="C196" s="719" t="s">
        <v>1232</v>
      </c>
      <c r="D196" s="720"/>
      <c r="E196" s="532">
        <v>25.2</v>
      </c>
      <c r="F196" s="607"/>
      <c r="G196" s="533"/>
    </row>
    <row r="197" spans="1:7" ht="12.75">
      <c r="A197" s="530"/>
      <c r="B197" s="531"/>
      <c r="C197" s="719" t="s">
        <v>1233</v>
      </c>
      <c r="D197" s="720"/>
      <c r="E197" s="532">
        <v>18</v>
      </c>
      <c r="F197" s="607"/>
      <c r="G197" s="533"/>
    </row>
    <row r="198" spans="1:7" ht="12.75">
      <c r="A198" s="530"/>
      <c r="B198" s="531"/>
      <c r="C198" s="719" t="s">
        <v>1234</v>
      </c>
      <c r="D198" s="720"/>
      <c r="E198" s="532">
        <v>5.4</v>
      </c>
      <c r="F198" s="607"/>
      <c r="G198" s="533"/>
    </row>
    <row r="199" spans="1:7" ht="12.75">
      <c r="A199" s="530"/>
      <c r="B199" s="531"/>
      <c r="C199" s="719" t="s">
        <v>1235</v>
      </c>
      <c r="D199" s="720"/>
      <c r="E199" s="532">
        <v>10.8</v>
      </c>
      <c r="F199" s="607"/>
      <c r="G199" s="533"/>
    </row>
    <row r="200" spans="1:7" ht="12.75">
      <c r="A200" s="530"/>
      <c r="B200" s="531"/>
      <c r="C200" s="719" t="s">
        <v>1236</v>
      </c>
      <c r="D200" s="720"/>
      <c r="E200" s="532">
        <v>28.6</v>
      </c>
      <c r="F200" s="607"/>
      <c r="G200" s="533"/>
    </row>
    <row r="201" spans="1:7" ht="12.75">
      <c r="A201" s="530"/>
      <c r="B201" s="531"/>
      <c r="C201" s="719" t="s">
        <v>1237</v>
      </c>
      <c r="D201" s="720"/>
      <c r="E201" s="532">
        <v>5.72</v>
      </c>
      <c r="F201" s="607"/>
      <c r="G201" s="533"/>
    </row>
    <row r="202" spans="1:7" ht="12.75">
      <c r="A202" s="530"/>
      <c r="B202" s="531"/>
      <c r="C202" s="719" t="s">
        <v>1238</v>
      </c>
      <c r="D202" s="720"/>
      <c r="E202" s="532">
        <v>7.035</v>
      </c>
      <c r="F202" s="607"/>
      <c r="G202" s="533"/>
    </row>
    <row r="203" spans="1:7" ht="12.75">
      <c r="A203" s="530"/>
      <c r="B203" s="531"/>
      <c r="C203" s="719" t="s">
        <v>1239</v>
      </c>
      <c r="D203" s="720"/>
      <c r="E203" s="532">
        <v>2.345</v>
      </c>
      <c r="F203" s="607"/>
      <c r="G203" s="533"/>
    </row>
    <row r="204" spans="1:7" ht="12.75">
      <c r="A204" s="530"/>
      <c r="B204" s="531"/>
      <c r="C204" s="719" t="s">
        <v>1240</v>
      </c>
      <c r="D204" s="720"/>
      <c r="E204" s="532">
        <v>28.6</v>
      </c>
      <c r="F204" s="607"/>
      <c r="G204" s="533"/>
    </row>
    <row r="205" spans="1:7" ht="12.75">
      <c r="A205" s="530"/>
      <c r="B205" s="531"/>
      <c r="C205" s="719" t="s">
        <v>1241</v>
      </c>
      <c r="D205" s="720"/>
      <c r="E205" s="532">
        <v>5.72</v>
      </c>
      <c r="F205" s="607"/>
      <c r="G205" s="533"/>
    </row>
    <row r="206" spans="1:7" ht="12.75">
      <c r="A206" s="530"/>
      <c r="B206" s="531"/>
      <c r="C206" s="721" t="s">
        <v>113</v>
      </c>
      <c r="D206" s="720"/>
      <c r="E206" s="534">
        <v>137.42</v>
      </c>
      <c r="F206" s="607"/>
      <c r="G206" s="533"/>
    </row>
    <row r="207" spans="1:7" ht="12.75">
      <c r="A207" s="530"/>
      <c r="B207" s="531"/>
      <c r="C207" s="719" t="s">
        <v>1242</v>
      </c>
      <c r="D207" s="720"/>
      <c r="E207" s="532">
        <v>0</v>
      </c>
      <c r="F207" s="607"/>
      <c r="G207" s="533"/>
    </row>
    <row r="208" spans="1:7" ht="12.75">
      <c r="A208" s="530"/>
      <c r="B208" s="531"/>
      <c r="C208" s="719" t="s">
        <v>1243</v>
      </c>
      <c r="D208" s="720"/>
      <c r="E208" s="532">
        <v>-98.9424</v>
      </c>
      <c r="F208" s="607"/>
      <c r="G208" s="533"/>
    </row>
    <row r="209" spans="1:7" ht="12.75">
      <c r="A209" s="524">
        <v>35</v>
      </c>
      <c r="B209" s="525" t="s">
        <v>1244</v>
      </c>
      <c r="C209" s="526" t="s">
        <v>1245</v>
      </c>
      <c r="D209" s="527" t="s">
        <v>106</v>
      </c>
      <c r="E209" s="528">
        <v>86.6925</v>
      </c>
      <c r="F209" s="606"/>
      <c r="G209" s="529">
        <f>E209*F209</f>
        <v>0</v>
      </c>
    </row>
    <row r="210" spans="1:7" ht="12.75">
      <c r="A210" s="530"/>
      <c r="B210" s="531"/>
      <c r="C210" s="719" t="s">
        <v>328</v>
      </c>
      <c r="D210" s="720"/>
      <c r="E210" s="532">
        <v>0</v>
      </c>
      <c r="F210" s="607"/>
      <c r="G210" s="533"/>
    </row>
    <row r="211" spans="1:7" ht="12.75">
      <c r="A211" s="530"/>
      <c r="B211" s="531"/>
      <c r="C211" s="719" t="s">
        <v>329</v>
      </c>
      <c r="D211" s="720"/>
      <c r="E211" s="532">
        <v>0</v>
      </c>
      <c r="F211" s="607"/>
      <c r="G211" s="533"/>
    </row>
    <row r="212" spans="1:7" ht="12.75">
      <c r="A212" s="530"/>
      <c r="B212" s="531"/>
      <c r="C212" s="719" t="s">
        <v>330</v>
      </c>
      <c r="D212" s="720"/>
      <c r="E212" s="532">
        <v>0</v>
      </c>
      <c r="F212" s="607"/>
      <c r="G212" s="533"/>
    </row>
    <row r="213" spans="1:7" ht="12.75">
      <c r="A213" s="530"/>
      <c r="B213" s="531"/>
      <c r="C213" s="719" t="s">
        <v>331</v>
      </c>
      <c r="D213" s="720"/>
      <c r="E213" s="532">
        <v>0</v>
      </c>
      <c r="F213" s="607"/>
      <c r="G213" s="533"/>
    </row>
    <row r="214" spans="1:7" ht="12.75">
      <c r="A214" s="530"/>
      <c r="B214" s="531"/>
      <c r="C214" s="719" t="s">
        <v>1246</v>
      </c>
      <c r="D214" s="720"/>
      <c r="E214" s="532">
        <v>0</v>
      </c>
      <c r="F214" s="607"/>
      <c r="G214" s="533"/>
    </row>
    <row r="215" spans="1:7" ht="12.75">
      <c r="A215" s="530"/>
      <c r="B215" s="531"/>
      <c r="C215" s="719" t="s">
        <v>333</v>
      </c>
      <c r="D215" s="720"/>
      <c r="E215" s="532">
        <v>0</v>
      </c>
      <c r="F215" s="607"/>
      <c r="G215" s="533"/>
    </row>
    <row r="216" spans="1:7" ht="12.75">
      <c r="A216" s="530"/>
      <c r="B216" s="531"/>
      <c r="C216" s="719" t="s">
        <v>334</v>
      </c>
      <c r="D216" s="720"/>
      <c r="E216" s="532">
        <v>0</v>
      </c>
      <c r="F216" s="607"/>
      <c r="G216" s="533"/>
    </row>
    <row r="217" spans="1:7" ht="12.75">
      <c r="A217" s="530"/>
      <c r="B217" s="531"/>
      <c r="C217" s="719" t="s">
        <v>335</v>
      </c>
      <c r="D217" s="720"/>
      <c r="E217" s="532">
        <v>0</v>
      </c>
      <c r="F217" s="607"/>
      <c r="G217" s="533"/>
    </row>
    <row r="218" spans="1:7" ht="12.75">
      <c r="A218" s="530"/>
      <c r="B218" s="531"/>
      <c r="C218" s="719" t="s">
        <v>123</v>
      </c>
      <c r="D218" s="720"/>
      <c r="E218" s="532">
        <v>0</v>
      </c>
      <c r="F218" s="607"/>
      <c r="G218" s="533"/>
    </row>
    <row r="219" spans="1:7" ht="12.75">
      <c r="A219" s="530"/>
      <c r="B219" s="531"/>
      <c r="C219" s="719" t="s">
        <v>1247</v>
      </c>
      <c r="D219" s="720"/>
      <c r="E219" s="532">
        <v>22.005</v>
      </c>
      <c r="F219" s="607"/>
      <c r="G219" s="533"/>
    </row>
    <row r="220" spans="1:7" ht="12.75">
      <c r="A220" s="530"/>
      <c r="B220" s="531"/>
      <c r="C220" s="719" t="s">
        <v>1248</v>
      </c>
      <c r="D220" s="720"/>
      <c r="E220" s="532">
        <v>33.0075</v>
      </c>
      <c r="F220" s="607"/>
      <c r="G220" s="533"/>
    </row>
    <row r="221" spans="1:7" ht="12.75">
      <c r="A221" s="530"/>
      <c r="B221" s="531"/>
      <c r="C221" s="719" t="s">
        <v>1249</v>
      </c>
      <c r="D221" s="720"/>
      <c r="E221" s="532">
        <v>31.68</v>
      </c>
      <c r="F221" s="607"/>
      <c r="G221" s="533"/>
    </row>
    <row r="222" spans="1:7" ht="12.75">
      <c r="A222" s="524">
        <v>36</v>
      </c>
      <c r="B222" s="525" t="s">
        <v>1250</v>
      </c>
      <c r="C222" s="526" t="s">
        <v>1251</v>
      </c>
      <c r="D222" s="527" t="s">
        <v>106</v>
      </c>
      <c r="E222" s="528">
        <v>204.2625</v>
      </c>
      <c r="F222" s="606"/>
      <c r="G222" s="529">
        <f>E222*F222</f>
        <v>0</v>
      </c>
    </row>
    <row r="223" spans="1:7" ht="12.75">
      <c r="A223" s="530"/>
      <c r="B223" s="531"/>
      <c r="C223" s="719" t="s">
        <v>328</v>
      </c>
      <c r="D223" s="720"/>
      <c r="E223" s="532">
        <v>0</v>
      </c>
      <c r="F223" s="607"/>
      <c r="G223" s="533"/>
    </row>
    <row r="224" spans="1:7" ht="12.75">
      <c r="A224" s="530"/>
      <c r="B224" s="531"/>
      <c r="C224" s="719" t="s">
        <v>329</v>
      </c>
      <c r="D224" s="720"/>
      <c r="E224" s="532">
        <v>0</v>
      </c>
      <c r="F224" s="607"/>
      <c r="G224" s="533"/>
    </row>
    <row r="225" spans="1:7" ht="12.75">
      <c r="A225" s="530"/>
      <c r="B225" s="531"/>
      <c r="C225" s="719" t="s">
        <v>330</v>
      </c>
      <c r="D225" s="720"/>
      <c r="E225" s="532">
        <v>0</v>
      </c>
      <c r="F225" s="607"/>
      <c r="G225" s="533"/>
    </row>
    <row r="226" spans="1:7" ht="12.75">
      <c r="A226" s="530"/>
      <c r="B226" s="531"/>
      <c r="C226" s="719" t="s">
        <v>331</v>
      </c>
      <c r="D226" s="720"/>
      <c r="E226" s="532">
        <v>0</v>
      </c>
      <c r="F226" s="607"/>
      <c r="G226" s="533"/>
    </row>
    <row r="227" spans="1:7" ht="12.75">
      <c r="A227" s="530"/>
      <c r="B227" s="531"/>
      <c r="C227" s="719" t="s">
        <v>1252</v>
      </c>
      <c r="D227" s="720"/>
      <c r="E227" s="532">
        <v>0</v>
      </c>
      <c r="F227" s="607"/>
      <c r="G227" s="533"/>
    </row>
    <row r="228" spans="1:7" ht="12.75">
      <c r="A228" s="530"/>
      <c r="B228" s="531"/>
      <c r="C228" s="719" t="s">
        <v>333</v>
      </c>
      <c r="D228" s="720"/>
      <c r="E228" s="532">
        <v>0</v>
      </c>
      <c r="F228" s="607"/>
      <c r="G228" s="533"/>
    </row>
    <row r="229" spans="1:7" ht="12.75">
      <c r="A229" s="530"/>
      <c r="B229" s="531"/>
      <c r="C229" s="719" t="s">
        <v>334</v>
      </c>
      <c r="D229" s="720"/>
      <c r="E229" s="532">
        <v>0</v>
      </c>
      <c r="F229" s="607"/>
      <c r="G229" s="533"/>
    </row>
    <row r="230" spans="1:7" ht="12.75">
      <c r="A230" s="530"/>
      <c r="B230" s="531"/>
      <c r="C230" s="719" t="s">
        <v>335</v>
      </c>
      <c r="D230" s="720"/>
      <c r="E230" s="532">
        <v>0</v>
      </c>
      <c r="F230" s="607"/>
      <c r="G230" s="533"/>
    </row>
    <row r="231" spans="1:7" ht="12.75">
      <c r="A231" s="530"/>
      <c r="B231" s="531"/>
      <c r="C231" s="719" t="s">
        <v>123</v>
      </c>
      <c r="D231" s="720"/>
      <c r="E231" s="532">
        <v>0</v>
      </c>
      <c r="F231" s="607"/>
      <c r="G231" s="533"/>
    </row>
    <row r="232" spans="1:7" ht="12.75">
      <c r="A232" s="530"/>
      <c r="B232" s="531"/>
      <c r="C232" s="719" t="s">
        <v>1253</v>
      </c>
      <c r="D232" s="720"/>
      <c r="E232" s="532">
        <v>111</v>
      </c>
      <c r="F232" s="607"/>
      <c r="G232" s="533"/>
    </row>
    <row r="233" spans="1:7" ht="12.75">
      <c r="A233" s="530"/>
      <c r="B233" s="531"/>
      <c r="C233" s="719" t="s">
        <v>1254</v>
      </c>
      <c r="D233" s="720"/>
      <c r="E233" s="532">
        <v>55.0125</v>
      </c>
      <c r="F233" s="607"/>
      <c r="G233" s="533"/>
    </row>
    <row r="234" spans="1:7" ht="12.75">
      <c r="A234" s="530"/>
      <c r="B234" s="531"/>
      <c r="C234" s="719" t="s">
        <v>1255</v>
      </c>
      <c r="D234" s="720"/>
      <c r="E234" s="532">
        <v>11.1</v>
      </c>
      <c r="F234" s="607"/>
      <c r="G234" s="533"/>
    </row>
    <row r="235" spans="1:7" ht="12.75">
      <c r="A235" s="530"/>
      <c r="B235" s="531"/>
      <c r="C235" s="719" t="s">
        <v>1256</v>
      </c>
      <c r="D235" s="720"/>
      <c r="E235" s="532">
        <v>27.15</v>
      </c>
      <c r="F235" s="607"/>
      <c r="G235" s="533"/>
    </row>
    <row r="236" spans="1:7" ht="12.75">
      <c r="A236" s="524">
        <v>37</v>
      </c>
      <c r="B236" s="525" t="s">
        <v>1257</v>
      </c>
      <c r="C236" s="526" t="s">
        <v>1258</v>
      </c>
      <c r="D236" s="527" t="s">
        <v>106</v>
      </c>
      <c r="E236" s="528">
        <v>54.45</v>
      </c>
      <c r="F236" s="606"/>
      <c r="G236" s="529">
        <f>E236*F236</f>
        <v>0</v>
      </c>
    </row>
    <row r="237" spans="1:7" ht="12.75">
      <c r="A237" s="530"/>
      <c r="B237" s="531"/>
      <c r="C237" s="719" t="s">
        <v>328</v>
      </c>
      <c r="D237" s="720"/>
      <c r="E237" s="532">
        <v>0</v>
      </c>
      <c r="F237" s="607"/>
      <c r="G237" s="533"/>
    </row>
    <row r="238" spans="1:7" ht="12.75">
      <c r="A238" s="530"/>
      <c r="B238" s="531"/>
      <c r="C238" s="719" t="s">
        <v>329</v>
      </c>
      <c r="D238" s="720"/>
      <c r="E238" s="532">
        <v>0</v>
      </c>
      <c r="F238" s="607"/>
      <c r="G238" s="533"/>
    </row>
    <row r="239" spans="1:7" ht="12.75">
      <c r="A239" s="530"/>
      <c r="B239" s="531"/>
      <c r="C239" s="719" t="s">
        <v>330</v>
      </c>
      <c r="D239" s="720"/>
      <c r="E239" s="532">
        <v>0</v>
      </c>
      <c r="F239" s="607"/>
      <c r="G239" s="533"/>
    </row>
    <row r="240" spans="1:7" ht="12.75">
      <c r="A240" s="530"/>
      <c r="B240" s="531"/>
      <c r="C240" s="719" t="s">
        <v>331</v>
      </c>
      <c r="D240" s="720"/>
      <c r="E240" s="532">
        <v>0</v>
      </c>
      <c r="F240" s="607"/>
      <c r="G240" s="533"/>
    </row>
    <row r="241" spans="1:7" ht="12.75">
      <c r="A241" s="530"/>
      <c r="B241" s="531"/>
      <c r="C241" s="719" t="s">
        <v>1259</v>
      </c>
      <c r="D241" s="720"/>
      <c r="E241" s="532">
        <v>0</v>
      </c>
      <c r="F241" s="607"/>
      <c r="G241" s="533"/>
    </row>
    <row r="242" spans="1:7" ht="12.75">
      <c r="A242" s="530"/>
      <c r="B242" s="531"/>
      <c r="C242" s="719" t="s">
        <v>333</v>
      </c>
      <c r="D242" s="720"/>
      <c r="E242" s="532">
        <v>0</v>
      </c>
      <c r="F242" s="607"/>
      <c r="G242" s="533"/>
    </row>
    <row r="243" spans="1:7" ht="12.75">
      <c r="A243" s="530"/>
      <c r="B243" s="531"/>
      <c r="C243" s="719" t="s">
        <v>334</v>
      </c>
      <c r="D243" s="720"/>
      <c r="E243" s="532">
        <v>0</v>
      </c>
      <c r="F243" s="607"/>
      <c r="G243" s="533"/>
    </row>
    <row r="244" spans="1:7" ht="12.75">
      <c r="A244" s="530"/>
      <c r="B244" s="531"/>
      <c r="C244" s="719" t="s">
        <v>335</v>
      </c>
      <c r="D244" s="720"/>
      <c r="E244" s="532">
        <v>0</v>
      </c>
      <c r="F244" s="607"/>
      <c r="G244" s="533"/>
    </row>
    <row r="245" spans="1:7" ht="12.75">
      <c r="A245" s="530"/>
      <c r="B245" s="531"/>
      <c r="C245" s="719" t="s">
        <v>123</v>
      </c>
      <c r="D245" s="720"/>
      <c r="E245" s="532">
        <v>0</v>
      </c>
      <c r="F245" s="607"/>
      <c r="G245" s="533"/>
    </row>
    <row r="246" spans="1:7" ht="12.75">
      <c r="A246" s="530"/>
      <c r="B246" s="531"/>
      <c r="C246" s="719" t="s">
        <v>1260</v>
      </c>
      <c r="D246" s="720"/>
      <c r="E246" s="532">
        <v>7.92</v>
      </c>
      <c r="F246" s="607"/>
      <c r="G246" s="533"/>
    </row>
    <row r="247" spans="1:7" ht="12.75">
      <c r="A247" s="530"/>
      <c r="B247" s="531"/>
      <c r="C247" s="719" t="s">
        <v>1261</v>
      </c>
      <c r="D247" s="720"/>
      <c r="E247" s="532">
        <v>46.53</v>
      </c>
      <c r="F247" s="607"/>
      <c r="G247" s="533"/>
    </row>
    <row r="248" spans="1:7" ht="22.5">
      <c r="A248" s="524">
        <v>38</v>
      </c>
      <c r="B248" s="525" t="s">
        <v>1262</v>
      </c>
      <c r="C248" s="526" t="s">
        <v>1263</v>
      </c>
      <c r="D248" s="527" t="s">
        <v>106</v>
      </c>
      <c r="E248" s="528">
        <v>11.2</v>
      </c>
      <c r="F248" s="606"/>
      <c r="G248" s="529">
        <f>E248*F248</f>
        <v>0</v>
      </c>
    </row>
    <row r="249" spans="1:7" ht="12.75">
      <c r="A249" s="530"/>
      <c r="B249" s="531"/>
      <c r="C249" s="719" t="s">
        <v>328</v>
      </c>
      <c r="D249" s="720"/>
      <c r="E249" s="532">
        <v>0</v>
      </c>
      <c r="F249" s="607"/>
      <c r="G249" s="533"/>
    </row>
    <row r="250" spans="1:7" ht="12.75">
      <c r="A250" s="530"/>
      <c r="B250" s="531"/>
      <c r="C250" s="719" t="s">
        <v>329</v>
      </c>
      <c r="D250" s="720"/>
      <c r="E250" s="532">
        <v>0</v>
      </c>
      <c r="F250" s="607"/>
      <c r="G250" s="533"/>
    </row>
    <row r="251" spans="1:7" ht="12.75">
      <c r="A251" s="530"/>
      <c r="B251" s="531"/>
      <c r="C251" s="719" t="s">
        <v>330</v>
      </c>
      <c r="D251" s="720"/>
      <c r="E251" s="532">
        <v>0</v>
      </c>
      <c r="F251" s="607"/>
      <c r="G251" s="533"/>
    </row>
    <row r="252" spans="1:7" ht="12.75">
      <c r="A252" s="530"/>
      <c r="B252" s="531"/>
      <c r="C252" s="719" t="s">
        <v>331</v>
      </c>
      <c r="D252" s="720"/>
      <c r="E252" s="532">
        <v>0</v>
      </c>
      <c r="F252" s="607"/>
      <c r="G252" s="533"/>
    </row>
    <row r="253" spans="1:7" ht="12.75">
      <c r="A253" s="530"/>
      <c r="B253" s="531"/>
      <c r="C253" s="719" t="s">
        <v>1264</v>
      </c>
      <c r="D253" s="720"/>
      <c r="E253" s="532">
        <v>0</v>
      </c>
      <c r="F253" s="607"/>
      <c r="G253" s="533"/>
    </row>
    <row r="254" spans="1:7" ht="12.75">
      <c r="A254" s="530"/>
      <c r="B254" s="531"/>
      <c r="C254" s="719" t="s">
        <v>333</v>
      </c>
      <c r="D254" s="720"/>
      <c r="E254" s="532">
        <v>0</v>
      </c>
      <c r="F254" s="607"/>
      <c r="G254" s="533"/>
    </row>
    <row r="255" spans="1:7" ht="12.75">
      <c r="A255" s="530"/>
      <c r="B255" s="531"/>
      <c r="C255" s="719" t="s">
        <v>334</v>
      </c>
      <c r="D255" s="720"/>
      <c r="E255" s="532">
        <v>0</v>
      </c>
      <c r="F255" s="607"/>
      <c r="G255" s="533"/>
    </row>
    <row r="256" spans="1:7" ht="12.75">
      <c r="A256" s="530"/>
      <c r="B256" s="531"/>
      <c r="C256" s="719" t="s">
        <v>335</v>
      </c>
      <c r="D256" s="720"/>
      <c r="E256" s="532">
        <v>0</v>
      </c>
      <c r="F256" s="607"/>
      <c r="G256" s="533"/>
    </row>
    <row r="257" spans="1:7" ht="12.75">
      <c r="A257" s="530"/>
      <c r="B257" s="531"/>
      <c r="C257" s="719" t="s">
        <v>123</v>
      </c>
      <c r="D257" s="720"/>
      <c r="E257" s="532">
        <v>0</v>
      </c>
      <c r="F257" s="607"/>
      <c r="G257" s="533"/>
    </row>
    <row r="258" spans="1:7" ht="12.75">
      <c r="A258" s="530"/>
      <c r="B258" s="531"/>
      <c r="C258" s="719" t="s">
        <v>1265</v>
      </c>
      <c r="D258" s="720"/>
      <c r="E258" s="532">
        <v>11.2</v>
      </c>
      <c r="F258" s="607"/>
      <c r="G258" s="533"/>
    </row>
    <row r="259" spans="1:7" ht="12.75">
      <c r="A259" s="524">
        <v>39</v>
      </c>
      <c r="B259" s="525" t="s">
        <v>1266</v>
      </c>
      <c r="C259" s="526" t="s">
        <v>1267</v>
      </c>
      <c r="D259" s="527" t="s">
        <v>106</v>
      </c>
      <c r="E259" s="528">
        <v>283.74</v>
      </c>
      <c r="F259" s="606"/>
      <c r="G259" s="529">
        <f>E259*F259</f>
        <v>0</v>
      </c>
    </row>
    <row r="260" spans="1:7" ht="12.75">
      <c r="A260" s="530"/>
      <c r="B260" s="531"/>
      <c r="C260" s="719" t="s">
        <v>328</v>
      </c>
      <c r="D260" s="720"/>
      <c r="E260" s="532">
        <v>0</v>
      </c>
      <c r="F260" s="607"/>
      <c r="G260" s="533"/>
    </row>
    <row r="261" spans="1:7" ht="12.75">
      <c r="A261" s="530"/>
      <c r="B261" s="531"/>
      <c r="C261" s="719" t="s">
        <v>329</v>
      </c>
      <c r="D261" s="720"/>
      <c r="E261" s="532">
        <v>0</v>
      </c>
      <c r="F261" s="607"/>
      <c r="G261" s="533"/>
    </row>
    <row r="262" spans="1:7" ht="12.75">
      <c r="A262" s="530"/>
      <c r="B262" s="531"/>
      <c r="C262" s="719" t="s">
        <v>330</v>
      </c>
      <c r="D262" s="720"/>
      <c r="E262" s="532">
        <v>0</v>
      </c>
      <c r="F262" s="607"/>
      <c r="G262" s="533"/>
    </row>
    <row r="263" spans="1:7" ht="12.75">
      <c r="A263" s="530"/>
      <c r="B263" s="531"/>
      <c r="C263" s="719" t="s">
        <v>331</v>
      </c>
      <c r="D263" s="720"/>
      <c r="E263" s="532">
        <v>0</v>
      </c>
      <c r="F263" s="607"/>
      <c r="G263" s="533"/>
    </row>
    <row r="264" spans="1:7" ht="12.75">
      <c r="A264" s="530"/>
      <c r="B264" s="531"/>
      <c r="C264" s="719" t="s">
        <v>1268</v>
      </c>
      <c r="D264" s="720"/>
      <c r="E264" s="532">
        <v>0</v>
      </c>
      <c r="F264" s="607"/>
      <c r="G264" s="533"/>
    </row>
    <row r="265" spans="1:7" ht="12.75">
      <c r="A265" s="530"/>
      <c r="B265" s="531"/>
      <c r="C265" s="719" t="s">
        <v>333</v>
      </c>
      <c r="D265" s="720"/>
      <c r="E265" s="532">
        <v>0</v>
      </c>
      <c r="F265" s="607"/>
      <c r="G265" s="533"/>
    </row>
    <row r="266" spans="1:7" ht="12.75">
      <c r="A266" s="530"/>
      <c r="B266" s="531"/>
      <c r="C266" s="719" t="s">
        <v>334</v>
      </c>
      <c r="D266" s="720"/>
      <c r="E266" s="532">
        <v>0</v>
      </c>
      <c r="F266" s="607"/>
      <c r="G266" s="533"/>
    </row>
    <row r="267" spans="1:7" ht="12.75">
      <c r="A267" s="530"/>
      <c r="B267" s="531"/>
      <c r="C267" s="719" t="s">
        <v>335</v>
      </c>
      <c r="D267" s="720"/>
      <c r="E267" s="532">
        <v>0</v>
      </c>
      <c r="F267" s="607"/>
      <c r="G267" s="533"/>
    </row>
    <row r="268" spans="1:7" ht="12.75">
      <c r="A268" s="530"/>
      <c r="B268" s="531"/>
      <c r="C268" s="719" t="s">
        <v>123</v>
      </c>
      <c r="D268" s="720"/>
      <c r="E268" s="532">
        <v>0</v>
      </c>
      <c r="F268" s="607"/>
      <c r="G268" s="533"/>
    </row>
    <row r="269" spans="1:7" ht="12.75">
      <c r="A269" s="530"/>
      <c r="B269" s="531"/>
      <c r="C269" s="719" t="s">
        <v>1269</v>
      </c>
      <c r="D269" s="720"/>
      <c r="E269" s="532">
        <v>150.75</v>
      </c>
      <c r="F269" s="607"/>
      <c r="G269" s="533"/>
    </row>
    <row r="270" spans="1:7" ht="12.75">
      <c r="A270" s="530"/>
      <c r="B270" s="531"/>
      <c r="C270" s="719" t="s">
        <v>1270</v>
      </c>
      <c r="D270" s="720"/>
      <c r="E270" s="532">
        <v>90.75</v>
      </c>
      <c r="F270" s="607"/>
      <c r="G270" s="533"/>
    </row>
    <row r="271" spans="1:7" ht="12.75">
      <c r="A271" s="530"/>
      <c r="B271" s="531"/>
      <c r="C271" s="719" t="s">
        <v>1271</v>
      </c>
      <c r="D271" s="720"/>
      <c r="E271" s="532">
        <v>21.12</v>
      </c>
      <c r="F271" s="607"/>
      <c r="G271" s="533"/>
    </row>
    <row r="272" spans="1:7" ht="12.75">
      <c r="A272" s="530"/>
      <c r="B272" s="531"/>
      <c r="C272" s="719" t="s">
        <v>1272</v>
      </c>
      <c r="D272" s="720"/>
      <c r="E272" s="532">
        <v>21.12</v>
      </c>
      <c r="F272" s="607"/>
      <c r="G272" s="533"/>
    </row>
    <row r="273" spans="1:7" ht="12.75">
      <c r="A273" s="524">
        <v>40</v>
      </c>
      <c r="B273" s="525" t="s">
        <v>426</v>
      </c>
      <c r="C273" s="526" t="s">
        <v>427</v>
      </c>
      <c r="D273" s="527" t="s">
        <v>106</v>
      </c>
      <c r="E273" s="528">
        <v>338.19</v>
      </c>
      <c r="F273" s="606"/>
      <c r="G273" s="529">
        <f>E273*F273</f>
        <v>0</v>
      </c>
    </row>
    <row r="274" spans="1:7" ht="12.75">
      <c r="A274" s="530"/>
      <c r="B274" s="531"/>
      <c r="C274" s="719" t="s">
        <v>1205</v>
      </c>
      <c r="D274" s="720"/>
      <c r="E274" s="532">
        <v>54.45</v>
      </c>
      <c r="F274" s="607"/>
      <c r="G274" s="533"/>
    </row>
    <row r="275" spans="1:7" ht="12.75">
      <c r="A275" s="530"/>
      <c r="B275" s="531"/>
      <c r="C275" s="719" t="s">
        <v>1207</v>
      </c>
      <c r="D275" s="720"/>
      <c r="E275" s="532">
        <v>283.74</v>
      </c>
      <c r="F275" s="607"/>
      <c r="G275" s="533"/>
    </row>
    <row r="276" spans="1:7" ht="12.75">
      <c r="A276" s="524">
        <v>41</v>
      </c>
      <c r="B276" s="525" t="s">
        <v>429</v>
      </c>
      <c r="C276" s="526" t="s">
        <v>430</v>
      </c>
      <c r="D276" s="527" t="s">
        <v>106</v>
      </c>
      <c r="E276" s="528">
        <v>2129.4958</v>
      </c>
      <c r="F276" s="606"/>
      <c r="G276" s="529">
        <f>E276*F276</f>
        <v>0</v>
      </c>
    </row>
    <row r="277" spans="1:7" ht="12.75">
      <c r="A277" s="530"/>
      <c r="B277" s="531"/>
      <c r="C277" s="719" t="s">
        <v>1200</v>
      </c>
      <c r="D277" s="720"/>
      <c r="E277" s="532">
        <v>308.7</v>
      </c>
      <c r="F277" s="607"/>
      <c r="G277" s="533"/>
    </row>
    <row r="278" spans="1:7" ht="12.75">
      <c r="A278" s="530"/>
      <c r="B278" s="531"/>
      <c r="C278" s="719" t="s">
        <v>1201</v>
      </c>
      <c r="D278" s="720"/>
      <c r="E278" s="532">
        <v>601.7728</v>
      </c>
      <c r="F278" s="607"/>
      <c r="G278" s="533"/>
    </row>
    <row r="279" spans="1:7" ht="12.75">
      <c r="A279" s="530"/>
      <c r="B279" s="531"/>
      <c r="C279" s="719" t="s">
        <v>1202</v>
      </c>
      <c r="D279" s="720"/>
      <c r="E279" s="532">
        <v>475.458</v>
      </c>
      <c r="F279" s="607"/>
      <c r="G279" s="533"/>
    </row>
    <row r="280" spans="1:7" ht="12.75">
      <c r="A280" s="530"/>
      <c r="B280" s="531"/>
      <c r="C280" s="719" t="s">
        <v>1203</v>
      </c>
      <c r="D280" s="720"/>
      <c r="E280" s="532">
        <v>86.6925</v>
      </c>
      <c r="F280" s="607"/>
      <c r="G280" s="533"/>
    </row>
    <row r="281" spans="1:7" ht="12.75">
      <c r="A281" s="530"/>
      <c r="B281" s="531"/>
      <c r="C281" s="719" t="s">
        <v>1204</v>
      </c>
      <c r="D281" s="720"/>
      <c r="E281" s="532">
        <v>204.2625</v>
      </c>
      <c r="F281" s="607"/>
      <c r="G281" s="533"/>
    </row>
    <row r="282" spans="1:7" ht="12.75">
      <c r="A282" s="530"/>
      <c r="B282" s="531"/>
      <c r="C282" s="719" t="s">
        <v>1205</v>
      </c>
      <c r="D282" s="720"/>
      <c r="E282" s="532">
        <v>54.45</v>
      </c>
      <c r="F282" s="607"/>
      <c r="G282" s="533"/>
    </row>
    <row r="283" spans="1:7" ht="12.75">
      <c r="A283" s="530"/>
      <c r="B283" s="531"/>
      <c r="C283" s="719" t="s">
        <v>1206</v>
      </c>
      <c r="D283" s="720"/>
      <c r="E283" s="532">
        <v>11.2</v>
      </c>
      <c r="F283" s="607"/>
      <c r="G283" s="533"/>
    </row>
    <row r="284" spans="1:7" ht="12.75">
      <c r="A284" s="530"/>
      <c r="B284" s="531"/>
      <c r="C284" s="719" t="s">
        <v>1207</v>
      </c>
      <c r="D284" s="720"/>
      <c r="E284" s="532">
        <v>283.74</v>
      </c>
      <c r="F284" s="607"/>
      <c r="G284" s="533"/>
    </row>
    <row r="285" spans="1:7" ht="12.75">
      <c r="A285" s="530"/>
      <c r="B285" s="531"/>
      <c r="C285" s="721" t="s">
        <v>113</v>
      </c>
      <c r="D285" s="720"/>
      <c r="E285" s="534">
        <v>2026.2758000000003</v>
      </c>
      <c r="F285" s="607"/>
      <c r="G285" s="533"/>
    </row>
    <row r="286" spans="1:7" ht="12.75">
      <c r="A286" s="530"/>
      <c r="B286" s="531"/>
      <c r="C286" s="719" t="s">
        <v>1208</v>
      </c>
      <c r="D286" s="720"/>
      <c r="E286" s="532">
        <v>103.22</v>
      </c>
      <c r="F286" s="607"/>
      <c r="G286" s="533"/>
    </row>
    <row r="287" spans="1:7" ht="12.75">
      <c r="A287" s="524">
        <v>42</v>
      </c>
      <c r="B287" s="525" t="s">
        <v>431</v>
      </c>
      <c r="C287" s="526" t="s">
        <v>432</v>
      </c>
      <c r="D287" s="527" t="s">
        <v>106</v>
      </c>
      <c r="E287" s="528">
        <v>2129.4958</v>
      </c>
      <c r="F287" s="606"/>
      <c r="G287" s="529">
        <f>E287*F287</f>
        <v>0</v>
      </c>
    </row>
    <row r="288" spans="1:7" ht="12.75">
      <c r="A288" s="530"/>
      <c r="B288" s="531"/>
      <c r="C288" s="719" t="s">
        <v>1200</v>
      </c>
      <c r="D288" s="720"/>
      <c r="E288" s="532">
        <v>308.7</v>
      </c>
      <c r="F288" s="607"/>
      <c r="G288" s="533"/>
    </row>
    <row r="289" spans="1:7" ht="12.75">
      <c r="A289" s="530"/>
      <c r="B289" s="531"/>
      <c r="C289" s="719" t="s">
        <v>1201</v>
      </c>
      <c r="D289" s="720"/>
      <c r="E289" s="532">
        <v>601.7728</v>
      </c>
      <c r="F289" s="607"/>
      <c r="G289" s="533"/>
    </row>
    <row r="290" spans="1:7" ht="12.75">
      <c r="A290" s="530"/>
      <c r="B290" s="531"/>
      <c r="C290" s="719" t="s">
        <v>1202</v>
      </c>
      <c r="D290" s="720"/>
      <c r="E290" s="532">
        <v>475.458</v>
      </c>
      <c r="F290" s="607"/>
      <c r="G290" s="533"/>
    </row>
    <row r="291" spans="1:7" ht="12.75">
      <c r="A291" s="530"/>
      <c r="B291" s="531"/>
      <c r="C291" s="719" t="s">
        <v>1203</v>
      </c>
      <c r="D291" s="720"/>
      <c r="E291" s="532">
        <v>86.6925</v>
      </c>
      <c r="F291" s="607"/>
      <c r="G291" s="533"/>
    </row>
    <row r="292" spans="1:7" ht="12.75">
      <c r="A292" s="530"/>
      <c r="B292" s="531"/>
      <c r="C292" s="719" t="s">
        <v>1204</v>
      </c>
      <c r="D292" s="720"/>
      <c r="E292" s="532">
        <v>204.2625</v>
      </c>
      <c r="F292" s="607"/>
      <c r="G292" s="533"/>
    </row>
    <row r="293" spans="1:7" ht="12.75">
      <c r="A293" s="530"/>
      <c r="B293" s="531"/>
      <c r="C293" s="719" t="s">
        <v>1205</v>
      </c>
      <c r="D293" s="720"/>
      <c r="E293" s="532">
        <v>54.45</v>
      </c>
      <c r="F293" s="607"/>
      <c r="G293" s="533"/>
    </row>
    <row r="294" spans="1:7" ht="12.75">
      <c r="A294" s="530"/>
      <c r="B294" s="531"/>
      <c r="C294" s="719" t="s">
        <v>1206</v>
      </c>
      <c r="D294" s="720"/>
      <c r="E294" s="532">
        <v>11.2</v>
      </c>
      <c r="F294" s="607"/>
      <c r="G294" s="533"/>
    </row>
    <row r="295" spans="1:7" ht="12.75">
      <c r="A295" s="530"/>
      <c r="B295" s="531"/>
      <c r="C295" s="719" t="s">
        <v>1207</v>
      </c>
      <c r="D295" s="720"/>
      <c r="E295" s="532">
        <v>283.74</v>
      </c>
      <c r="F295" s="607"/>
      <c r="G295" s="533"/>
    </row>
    <row r="296" spans="1:7" ht="12.75">
      <c r="A296" s="530"/>
      <c r="B296" s="531"/>
      <c r="C296" s="721" t="s">
        <v>113</v>
      </c>
      <c r="D296" s="720"/>
      <c r="E296" s="534">
        <v>2026.2758000000003</v>
      </c>
      <c r="F296" s="607"/>
      <c r="G296" s="533"/>
    </row>
    <row r="297" spans="1:7" ht="12.75">
      <c r="A297" s="530"/>
      <c r="B297" s="531"/>
      <c r="C297" s="719" t="s">
        <v>1208</v>
      </c>
      <c r="D297" s="720"/>
      <c r="E297" s="532">
        <v>103.22</v>
      </c>
      <c r="F297" s="607"/>
      <c r="G297" s="533"/>
    </row>
    <row r="298" spans="1:7" ht="12.75">
      <c r="A298" s="524">
        <v>43</v>
      </c>
      <c r="B298" s="525" t="s">
        <v>435</v>
      </c>
      <c r="C298" s="526" t="s">
        <v>436</v>
      </c>
      <c r="D298" s="527" t="s">
        <v>106</v>
      </c>
      <c r="E298" s="528">
        <v>607.8827</v>
      </c>
      <c r="F298" s="606"/>
      <c r="G298" s="529">
        <f>E298*F298</f>
        <v>0</v>
      </c>
    </row>
    <row r="299" spans="1:7" ht="12.75">
      <c r="A299" s="530"/>
      <c r="B299" s="531"/>
      <c r="C299" s="719" t="s">
        <v>1200</v>
      </c>
      <c r="D299" s="720"/>
      <c r="E299" s="532">
        <v>308.7</v>
      </c>
      <c r="F299" s="607"/>
      <c r="G299" s="533"/>
    </row>
    <row r="300" spans="1:7" ht="12.75">
      <c r="A300" s="530"/>
      <c r="B300" s="531"/>
      <c r="C300" s="719" t="s">
        <v>1201</v>
      </c>
      <c r="D300" s="720"/>
      <c r="E300" s="532">
        <v>601.7728</v>
      </c>
      <c r="F300" s="607"/>
      <c r="G300" s="533"/>
    </row>
    <row r="301" spans="1:7" ht="12.75">
      <c r="A301" s="530"/>
      <c r="B301" s="531"/>
      <c r="C301" s="719" t="s">
        <v>1202</v>
      </c>
      <c r="D301" s="720"/>
      <c r="E301" s="532">
        <v>475.458</v>
      </c>
      <c r="F301" s="607"/>
      <c r="G301" s="533"/>
    </row>
    <row r="302" spans="1:7" ht="12.75">
      <c r="A302" s="530"/>
      <c r="B302" s="531"/>
      <c r="C302" s="719" t="s">
        <v>1203</v>
      </c>
      <c r="D302" s="720"/>
      <c r="E302" s="532">
        <v>86.6925</v>
      </c>
      <c r="F302" s="607"/>
      <c r="G302" s="533"/>
    </row>
    <row r="303" spans="1:7" ht="12.75">
      <c r="A303" s="530"/>
      <c r="B303" s="531"/>
      <c r="C303" s="719" t="s">
        <v>1204</v>
      </c>
      <c r="D303" s="720"/>
      <c r="E303" s="532">
        <v>204.2625</v>
      </c>
      <c r="F303" s="607"/>
      <c r="G303" s="533"/>
    </row>
    <row r="304" spans="1:7" ht="12.75">
      <c r="A304" s="530"/>
      <c r="B304" s="531"/>
      <c r="C304" s="719" t="s">
        <v>1205</v>
      </c>
      <c r="D304" s="720"/>
      <c r="E304" s="532">
        <v>54.45</v>
      </c>
      <c r="F304" s="607"/>
      <c r="G304" s="533"/>
    </row>
    <row r="305" spans="1:7" ht="12.75">
      <c r="A305" s="530"/>
      <c r="B305" s="531"/>
      <c r="C305" s="719" t="s">
        <v>1206</v>
      </c>
      <c r="D305" s="720"/>
      <c r="E305" s="532">
        <v>11.2</v>
      </c>
      <c r="F305" s="607"/>
      <c r="G305" s="533"/>
    </row>
    <row r="306" spans="1:7" ht="12.75">
      <c r="A306" s="530"/>
      <c r="B306" s="531"/>
      <c r="C306" s="719" t="s">
        <v>1207</v>
      </c>
      <c r="D306" s="720"/>
      <c r="E306" s="532">
        <v>283.74</v>
      </c>
      <c r="F306" s="607"/>
      <c r="G306" s="533"/>
    </row>
    <row r="307" spans="1:7" ht="12.75">
      <c r="A307" s="530"/>
      <c r="B307" s="531"/>
      <c r="C307" s="721" t="s">
        <v>113</v>
      </c>
      <c r="D307" s="720"/>
      <c r="E307" s="534">
        <v>2026.2758000000003</v>
      </c>
      <c r="F307" s="607"/>
      <c r="G307" s="533"/>
    </row>
    <row r="308" spans="1:7" ht="12.75">
      <c r="A308" s="530"/>
      <c r="B308" s="531"/>
      <c r="C308" s="719" t="s">
        <v>1273</v>
      </c>
      <c r="D308" s="720"/>
      <c r="E308" s="532">
        <v>-1418.3931</v>
      </c>
      <c r="F308" s="607"/>
      <c r="G308" s="533"/>
    </row>
    <row r="309" spans="1:7" ht="12.75">
      <c r="A309" s="524">
        <v>44</v>
      </c>
      <c r="B309" s="525" t="s">
        <v>435</v>
      </c>
      <c r="C309" s="526" t="s">
        <v>436</v>
      </c>
      <c r="D309" s="527" t="s">
        <v>106</v>
      </c>
      <c r="E309" s="528">
        <v>103.22</v>
      </c>
      <c r="F309" s="606"/>
      <c r="G309" s="529">
        <f>E309*F309</f>
        <v>0</v>
      </c>
    </row>
    <row r="310" spans="1:7" ht="12.75">
      <c r="A310" s="530"/>
      <c r="B310" s="531"/>
      <c r="C310" s="719" t="s">
        <v>1208</v>
      </c>
      <c r="D310" s="720"/>
      <c r="E310" s="532">
        <v>103.22</v>
      </c>
      <c r="F310" s="607"/>
      <c r="G310" s="533"/>
    </row>
    <row r="311" spans="1:7" ht="12.75">
      <c r="A311" s="524">
        <v>45</v>
      </c>
      <c r="B311" s="525" t="s">
        <v>439</v>
      </c>
      <c r="C311" s="526" t="s">
        <v>440</v>
      </c>
      <c r="D311" s="527" t="s">
        <v>166</v>
      </c>
      <c r="E311" s="528">
        <v>509.37</v>
      </c>
      <c r="F311" s="606"/>
      <c r="G311" s="529">
        <f>E311*F311</f>
        <v>0</v>
      </c>
    </row>
    <row r="312" spans="1:7" ht="12.75">
      <c r="A312" s="530"/>
      <c r="B312" s="531"/>
      <c r="C312" s="719" t="s">
        <v>1174</v>
      </c>
      <c r="D312" s="720"/>
      <c r="E312" s="532">
        <v>0</v>
      </c>
      <c r="F312" s="607"/>
      <c r="G312" s="533"/>
    </row>
    <row r="313" spans="1:7" ht="12.75">
      <c r="A313" s="530"/>
      <c r="B313" s="531"/>
      <c r="C313" s="719" t="s">
        <v>1274</v>
      </c>
      <c r="D313" s="720"/>
      <c r="E313" s="532">
        <v>54</v>
      </c>
      <c r="F313" s="607"/>
      <c r="G313" s="533"/>
    </row>
    <row r="314" spans="1:7" ht="12.75">
      <c r="A314" s="530"/>
      <c r="B314" s="531"/>
      <c r="C314" s="719" t="s">
        <v>1275</v>
      </c>
      <c r="D314" s="720"/>
      <c r="E314" s="532">
        <v>30</v>
      </c>
      <c r="F314" s="607"/>
      <c r="G314" s="533"/>
    </row>
    <row r="315" spans="1:7" ht="12.75">
      <c r="A315" s="530"/>
      <c r="B315" s="531"/>
      <c r="C315" s="719" t="s">
        <v>1276</v>
      </c>
      <c r="D315" s="720"/>
      <c r="E315" s="532">
        <v>9.3</v>
      </c>
      <c r="F315" s="607"/>
      <c r="G315" s="533"/>
    </row>
    <row r="316" spans="1:7" ht="12.75">
      <c r="A316" s="530"/>
      <c r="B316" s="531"/>
      <c r="C316" s="719" t="s">
        <v>1277</v>
      </c>
      <c r="D316" s="720"/>
      <c r="E316" s="532">
        <v>36</v>
      </c>
      <c r="F316" s="607"/>
      <c r="G316" s="533"/>
    </row>
    <row r="317" spans="1:7" ht="12.75">
      <c r="A317" s="530"/>
      <c r="B317" s="531"/>
      <c r="C317" s="719" t="s">
        <v>1278</v>
      </c>
      <c r="D317" s="720"/>
      <c r="E317" s="532">
        <v>162.6</v>
      </c>
      <c r="F317" s="607"/>
      <c r="G317" s="533"/>
    </row>
    <row r="318" spans="1:7" ht="12.75">
      <c r="A318" s="530"/>
      <c r="B318" s="531"/>
      <c r="C318" s="719" t="s">
        <v>1279</v>
      </c>
      <c r="D318" s="720"/>
      <c r="E318" s="532">
        <v>32.52</v>
      </c>
      <c r="F318" s="607"/>
      <c r="G318" s="533"/>
    </row>
    <row r="319" spans="1:7" ht="12.75">
      <c r="A319" s="530"/>
      <c r="B319" s="531"/>
      <c r="C319" s="719" t="s">
        <v>1280</v>
      </c>
      <c r="D319" s="720"/>
      <c r="E319" s="532">
        <v>47.235</v>
      </c>
      <c r="F319" s="607"/>
      <c r="G319" s="533"/>
    </row>
    <row r="320" spans="1:7" ht="12.75">
      <c r="A320" s="530"/>
      <c r="B320" s="531"/>
      <c r="C320" s="719" t="s">
        <v>1281</v>
      </c>
      <c r="D320" s="720"/>
      <c r="E320" s="532">
        <v>12.845</v>
      </c>
      <c r="F320" s="607"/>
      <c r="G320" s="533"/>
    </row>
    <row r="321" spans="1:7" ht="12.75">
      <c r="A321" s="530"/>
      <c r="B321" s="531"/>
      <c r="C321" s="719" t="s">
        <v>1282</v>
      </c>
      <c r="D321" s="720"/>
      <c r="E321" s="532">
        <v>72.6</v>
      </c>
      <c r="F321" s="607"/>
      <c r="G321" s="533"/>
    </row>
    <row r="322" spans="1:7" ht="12.75">
      <c r="A322" s="530"/>
      <c r="B322" s="531"/>
      <c r="C322" s="719" t="s">
        <v>1283</v>
      </c>
      <c r="D322" s="720"/>
      <c r="E322" s="532">
        <v>14.52</v>
      </c>
      <c r="F322" s="607"/>
      <c r="G322" s="533"/>
    </row>
    <row r="323" spans="1:7" ht="12.75">
      <c r="A323" s="530"/>
      <c r="B323" s="531"/>
      <c r="C323" s="721" t="s">
        <v>113</v>
      </c>
      <c r="D323" s="720"/>
      <c r="E323" s="534">
        <v>471.62</v>
      </c>
      <c r="F323" s="607"/>
      <c r="G323" s="533"/>
    </row>
    <row r="324" spans="1:7" ht="12.75">
      <c r="A324" s="530"/>
      <c r="B324" s="531"/>
      <c r="C324" s="719" t="s">
        <v>1185</v>
      </c>
      <c r="D324" s="720"/>
      <c r="E324" s="532">
        <v>0</v>
      </c>
      <c r="F324" s="607"/>
      <c r="G324" s="533"/>
    </row>
    <row r="325" spans="1:7" ht="12.75">
      <c r="A325" s="530"/>
      <c r="B325" s="531"/>
      <c r="C325" s="719" t="s">
        <v>1284</v>
      </c>
      <c r="D325" s="720"/>
      <c r="E325" s="532">
        <v>4.74</v>
      </c>
      <c r="F325" s="607"/>
      <c r="G325" s="533"/>
    </row>
    <row r="326" spans="1:7" ht="12.75">
      <c r="A326" s="530"/>
      <c r="B326" s="531"/>
      <c r="C326" s="719" t="s">
        <v>1285</v>
      </c>
      <c r="D326" s="720"/>
      <c r="E326" s="532">
        <v>10.85</v>
      </c>
      <c r="F326" s="607"/>
      <c r="G326" s="533"/>
    </row>
    <row r="327" spans="1:7" ht="12.75">
      <c r="A327" s="530"/>
      <c r="B327" s="531"/>
      <c r="C327" s="719" t="s">
        <v>1286</v>
      </c>
      <c r="D327" s="720"/>
      <c r="E327" s="532">
        <v>22.16</v>
      </c>
      <c r="F327" s="607"/>
      <c r="G327" s="533"/>
    </row>
    <row r="328" spans="1:7" ht="12.75">
      <c r="A328" s="530"/>
      <c r="B328" s="531"/>
      <c r="C328" s="721" t="s">
        <v>113</v>
      </c>
      <c r="D328" s="720"/>
      <c r="E328" s="534">
        <v>37.75</v>
      </c>
      <c r="F328" s="607"/>
      <c r="G328" s="533"/>
    </row>
    <row r="329" spans="1:7" ht="22.5">
      <c r="A329" s="524">
        <v>46</v>
      </c>
      <c r="B329" s="525" t="s">
        <v>441</v>
      </c>
      <c r="C329" s="526" t="s">
        <v>442</v>
      </c>
      <c r="D329" s="527" t="s">
        <v>106</v>
      </c>
      <c r="E329" s="528">
        <v>308.7</v>
      </c>
      <c r="F329" s="606"/>
      <c r="G329" s="529">
        <f>E329*F329</f>
        <v>0</v>
      </c>
    </row>
    <row r="330" spans="1:7" ht="12.75">
      <c r="A330" s="530"/>
      <c r="B330" s="531"/>
      <c r="C330" s="719" t="s">
        <v>1193</v>
      </c>
      <c r="D330" s="720"/>
      <c r="E330" s="532">
        <v>136.22</v>
      </c>
      <c r="F330" s="607"/>
      <c r="G330" s="533"/>
    </row>
    <row r="331" spans="1:7" ht="12.75">
      <c r="A331" s="530"/>
      <c r="B331" s="531"/>
      <c r="C331" s="719" t="s">
        <v>1194</v>
      </c>
      <c r="D331" s="720"/>
      <c r="E331" s="532">
        <v>147</v>
      </c>
      <c r="F331" s="607"/>
      <c r="G331" s="533"/>
    </row>
    <row r="332" spans="1:7" ht="12.75">
      <c r="A332" s="530"/>
      <c r="B332" s="531"/>
      <c r="C332" s="719" t="s">
        <v>1195</v>
      </c>
      <c r="D332" s="720"/>
      <c r="E332" s="532">
        <v>25.48</v>
      </c>
      <c r="F332" s="607"/>
      <c r="G332" s="533"/>
    </row>
    <row r="333" spans="1:7" ht="12.75">
      <c r="A333" s="524">
        <v>47</v>
      </c>
      <c r="B333" s="525" t="s">
        <v>1048</v>
      </c>
      <c r="C333" s="526" t="s">
        <v>1049</v>
      </c>
      <c r="D333" s="527" t="s">
        <v>166</v>
      </c>
      <c r="E333" s="528">
        <v>509.37</v>
      </c>
      <c r="F333" s="606"/>
      <c r="G333" s="529">
        <f>E333*F333</f>
        <v>0</v>
      </c>
    </row>
    <row r="334" spans="1:7" ht="12.75">
      <c r="A334" s="530"/>
      <c r="B334" s="531"/>
      <c r="C334" s="719" t="s">
        <v>1174</v>
      </c>
      <c r="D334" s="720"/>
      <c r="E334" s="532">
        <v>0</v>
      </c>
      <c r="F334" s="607"/>
      <c r="G334" s="533"/>
    </row>
    <row r="335" spans="1:7" ht="12.75">
      <c r="A335" s="530"/>
      <c r="B335" s="531"/>
      <c r="C335" s="719" t="s">
        <v>1274</v>
      </c>
      <c r="D335" s="720"/>
      <c r="E335" s="532">
        <v>54</v>
      </c>
      <c r="F335" s="607"/>
      <c r="G335" s="533"/>
    </row>
    <row r="336" spans="1:7" ht="12.75">
      <c r="A336" s="530"/>
      <c r="B336" s="531"/>
      <c r="C336" s="719" t="s">
        <v>1275</v>
      </c>
      <c r="D336" s="720"/>
      <c r="E336" s="532">
        <v>30</v>
      </c>
      <c r="F336" s="607"/>
      <c r="G336" s="533"/>
    </row>
    <row r="337" spans="1:7" ht="12.75">
      <c r="A337" s="530"/>
      <c r="B337" s="531"/>
      <c r="C337" s="719" t="s">
        <v>1276</v>
      </c>
      <c r="D337" s="720"/>
      <c r="E337" s="532">
        <v>9.3</v>
      </c>
      <c r="F337" s="607"/>
      <c r="G337" s="533"/>
    </row>
    <row r="338" spans="1:7" ht="12.75">
      <c r="A338" s="530"/>
      <c r="B338" s="531"/>
      <c r="C338" s="719" t="s">
        <v>1277</v>
      </c>
      <c r="D338" s="720"/>
      <c r="E338" s="532">
        <v>36</v>
      </c>
      <c r="F338" s="607"/>
      <c r="G338" s="533"/>
    </row>
    <row r="339" spans="1:7" ht="12.75">
      <c r="A339" s="530"/>
      <c r="B339" s="531"/>
      <c r="C339" s="719" t="s">
        <v>1278</v>
      </c>
      <c r="D339" s="720"/>
      <c r="E339" s="532">
        <v>162.6</v>
      </c>
      <c r="F339" s="607"/>
      <c r="G339" s="533"/>
    </row>
    <row r="340" spans="1:7" ht="12.75">
      <c r="A340" s="530"/>
      <c r="B340" s="531"/>
      <c r="C340" s="719" t="s">
        <v>1279</v>
      </c>
      <c r="D340" s="720"/>
      <c r="E340" s="532">
        <v>32.52</v>
      </c>
      <c r="F340" s="607"/>
      <c r="G340" s="533"/>
    </row>
    <row r="341" spans="1:7" ht="12.75">
      <c r="A341" s="530"/>
      <c r="B341" s="531"/>
      <c r="C341" s="719" t="s">
        <v>1280</v>
      </c>
      <c r="D341" s="720"/>
      <c r="E341" s="532">
        <v>47.235</v>
      </c>
      <c r="F341" s="607"/>
      <c r="G341" s="533"/>
    </row>
    <row r="342" spans="1:7" ht="12.75">
      <c r="A342" s="530"/>
      <c r="B342" s="531"/>
      <c r="C342" s="719" t="s">
        <v>1281</v>
      </c>
      <c r="D342" s="720"/>
      <c r="E342" s="532">
        <v>12.845</v>
      </c>
      <c r="F342" s="607"/>
      <c r="G342" s="533"/>
    </row>
    <row r="343" spans="1:7" ht="12.75">
      <c r="A343" s="530"/>
      <c r="B343" s="531"/>
      <c r="C343" s="719" t="s">
        <v>1282</v>
      </c>
      <c r="D343" s="720"/>
      <c r="E343" s="532">
        <v>72.6</v>
      </c>
      <c r="F343" s="607"/>
      <c r="G343" s="533"/>
    </row>
    <row r="344" spans="1:7" ht="12.75">
      <c r="A344" s="530"/>
      <c r="B344" s="531"/>
      <c r="C344" s="719" t="s">
        <v>1283</v>
      </c>
      <c r="D344" s="720"/>
      <c r="E344" s="532">
        <v>14.52</v>
      </c>
      <c r="F344" s="607"/>
      <c r="G344" s="533"/>
    </row>
    <row r="345" spans="1:7" ht="12.75">
      <c r="A345" s="530"/>
      <c r="B345" s="531"/>
      <c r="C345" s="721" t="s">
        <v>113</v>
      </c>
      <c r="D345" s="720"/>
      <c r="E345" s="534">
        <v>471.62</v>
      </c>
      <c r="F345" s="607"/>
      <c r="G345" s="533"/>
    </row>
    <row r="346" spans="1:7" ht="12.75">
      <c r="A346" s="530"/>
      <c r="B346" s="531"/>
      <c r="C346" s="719" t="s">
        <v>1185</v>
      </c>
      <c r="D346" s="720"/>
      <c r="E346" s="532">
        <v>0</v>
      </c>
      <c r="F346" s="607"/>
      <c r="G346" s="533"/>
    </row>
    <row r="347" spans="1:7" ht="12.75">
      <c r="A347" s="530"/>
      <c r="B347" s="531"/>
      <c r="C347" s="719" t="s">
        <v>1284</v>
      </c>
      <c r="D347" s="720"/>
      <c r="E347" s="532">
        <v>4.74</v>
      </c>
      <c r="F347" s="607"/>
      <c r="G347" s="533"/>
    </row>
    <row r="348" spans="1:7" ht="12.75">
      <c r="A348" s="530"/>
      <c r="B348" s="531"/>
      <c r="C348" s="719" t="s">
        <v>1285</v>
      </c>
      <c r="D348" s="720"/>
      <c r="E348" s="532">
        <v>10.85</v>
      </c>
      <c r="F348" s="607"/>
      <c r="G348" s="533"/>
    </row>
    <row r="349" spans="1:7" ht="12.75">
      <c r="A349" s="530"/>
      <c r="B349" s="531"/>
      <c r="C349" s="719" t="s">
        <v>1286</v>
      </c>
      <c r="D349" s="720"/>
      <c r="E349" s="532">
        <v>22.16</v>
      </c>
      <c r="F349" s="607"/>
      <c r="G349" s="533"/>
    </row>
    <row r="350" spans="1:7" ht="12.75">
      <c r="A350" s="530"/>
      <c r="B350" s="531"/>
      <c r="C350" s="721" t="s">
        <v>113</v>
      </c>
      <c r="D350" s="720"/>
      <c r="E350" s="534">
        <v>37.75</v>
      </c>
      <c r="F350" s="607"/>
      <c r="G350" s="533"/>
    </row>
    <row r="351" spans="1:7" ht="12.75">
      <c r="A351" s="524">
        <v>48</v>
      </c>
      <c r="B351" s="525" t="s">
        <v>454</v>
      </c>
      <c r="C351" s="526" t="s">
        <v>455</v>
      </c>
      <c r="D351" s="527" t="s">
        <v>166</v>
      </c>
      <c r="E351" s="528">
        <v>159.115</v>
      </c>
      <c r="F351" s="606"/>
      <c r="G351" s="529">
        <f>E351*F351</f>
        <v>0</v>
      </c>
    </row>
    <row r="352" spans="1:7" ht="12.75">
      <c r="A352" s="530"/>
      <c r="B352" s="531"/>
      <c r="C352" s="719" t="s">
        <v>1196</v>
      </c>
      <c r="D352" s="720"/>
      <c r="E352" s="532">
        <v>45.5</v>
      </c>
      <c r="F352" s="607"/>
      <c r="G352" s="533"/>
    </row>
    <row r="353" spans="1:7" ht="12.75">
      <c r="A353" s="530"/>
      <c r="B353" s="531"/>
      <c r="C353" s="719" t="s">
        <v>1197</v>
      </c>
      <c r="D353" s="720"/>
      <c r="E353" s="532">
        <v>14.1</v>
      </c>
      <c r="F353" s="607"/>
      <c r="G353" s="533"/>
    </row>
    <row r="354" spans="1:7" ht="12.75">
      <c r="A354" s="530"/>
      <c r="B354" s="531"/>
      <c r="C354" s="719" t="s">
        <v>1198</v>
      </c>
      <c r="D354" s="720"/>
      <c r="E354" s="532">
        <v>60.25</v>
      </c>
      <c r="F354" s="607"/>
      <c r="G354" s="533"/>
    </row>
    <row r="355" spans="1:7" ht="12.75">
      <c r="A355" s="530"/>
      <c r="B355" s="531"/>
      <c r="C355" s="719" t="s">
        <v>1199</v>
      </c>
      <c r="D355" s="720"/>
      <c r="E355" s="532">
        <v>24.8</v>
      </c>
      <c r="F355" s="607"/>
      <c r="G355" s="533"/>
    </row>
    <row r="356" spans="1:7" ht="12.75">
      <c r="A356" s="530"/>
      <c r="B356" s="531"/>
      <c r="C356" s="721" t="s">
        <v>113</v>
      </c>
      <c r="D356" s="720"/>
      <c r="E356" s="534">
        <v>144.65</v>
      </c>
      <c r="F356" s="607"/>
      <c r="G356" s="533"/>
    </row>
    <row r="357" spans="1:7" ht="12.75">
      <c r="A357" s="530"/>
      <c r="B357" s="531"/>
      <c r="C357" s="719" t="s">
        <v>1287</v>
      </c>
      <c r="D357" s="720"/>
      <c r="E357" s="532">
        <v>14.465</v>
      </c>
      <c r="F357" s="607"/>
      <c r="G357" s="533"/>
    </row>
    <row r="358" spans="1:7" ht="12.75">
      <c r="A358" s="535"/>
      <c r="B358" s="536" t="s">
        <v>96</v>
      </c>
      <c r="C358" s="537" t="s">
        <v>278</v>
      </c>
      <c r="D358" s="538"/>
      <c r="E358" s="539"/>
      <c r="F358" s="608"/>
      <c r="G358" s="541">
        <f>SUM(G94:G357)</f>
        <v>0</v>
      </c>
    </row>
    <row r="359" spans="1:7" ht="12.75">
      <c r="A359" s="518" t="s">
        <v>92</v>
      </c>
      <c r="B359" s="519" t="s">
        <v>462</v>
      </c>
      <c r="C359" s="520" t="s">
        <v>463</v>
      </c>
      <c r="D359" s="521"/>
      <c r="E359" s="522"/>
      <c r="F359" s="609"/>
      <c r="G359" s="523"/>
    </row>
    <row r="360" spans="1:7" ht="12.75">
      <c r="A360" s="524">
        <v>49</v>
      </c>
      <c r="B360" s="525" t="s">
        <v>465</v>
      </c>
      <c r="C360" s="526" t="s">
        <v>466</v>
      </c>
      <c r="D360" s="527" t="s">
        <v>147</v>
      </c>
      <c r="E360" s="528">
        <v>8</v>
      </c>
      <c r="F360" s="606"/>
      <c r="G360" s="529">
        <f>E360*F360</f>
        <v>0</v>
      </c>
    </row>
    <row r="361" spans="1:7" ht="22.5">
      <c r="A361" s="524">
        <v>50</v>
      </c>
      <c r="B361" s="525" t="s">
        <v>469</v>
      </c>
      <c r="C361" s="526" t="s">
        <v>470</v>
      </c>
      <c r="D361" s="527" t="s">
        <v>147</v>
      </c>
      <c r="E361" s="528">
        <v>1</v>
      </c>
      <c r="F361" s="606"/>
      <c r="G361" s="529">
        <f>E361*F361</f>
        <v>0</v>
      </c>
    </row>
    <row r="362" spans="1:7" ht="12.75">
      <c r="A362" s="524">
        <v>51</v>
      </c>
      <c r="B362" s="525" t="s">
        <v>473</v>
      </c>
      <c r="C362" s="526" t="s">
        <v>474</v>
      </c>
      <c r="D362" s="527" t="s">
        <v>147</v>
      </c>
      <c r="E362" s="528">
        <v>8</v>
      </c>
      <c r="F362" s="606"/>
      <c r="G362" s="529">
        <f>E362*F362</f>
        <v>0</v>
      </c>
    </row>
    <row r="363" spans="1:7" ht="12.75">
      <c r="A363" s="535"/>
      <c r="B363" s="536" t="s">
        <v>96</v>
      </c>
      <c r="C363" s="537" t="s">
        <v>464</v>
      </c>
      <c r="D363" s="538"/>
      <c r="E363" s="539"/>
      <c r="F363" s="608"/>
      <c r="G363" s="541">
        <f>SUM(G359:G362)</f>
        <v>0</v>
      </c>
    </row>
    <row r="364" spans="1:7" ht="12.75">
      <c r="A364" s="518" t="s">
        <v>92</v>
      </c>
      <c r="B364" s="519" t="s">
        <v>476</v>
      </c>
      <c r="C364" s="520" t="s">
        <v>477</v>
      </c>
      <c r="D364" s="521"/>
      <c r="E364" s="522"/>
      <c r="F364" s="609"/>
      <c r="G364" s="523"/>
    </row>
    <row r="365" spans="1:7" ht="12.75">
      <c r="A365" s="524">
        <v>52</v>
      </c>
      <c r="B365" s="525" t="s">
        <v>479</v>
      </c>
      <c r="C365" s="526" t="s">
        <v>480</v>
      </c>
      <c r="D365" s="527" t="s">
        <v>106</v>
      </c>
      <c r="E365" s="528">
        <v>20.613</v>
      </c>
      <c r="F365" s="606"/>
      <c r="G365" s="529">
        <f>E365*F365</f>
        <v>0</v>
      </c>
    </row>
    <row r="366" spans="1:7" ht="12.75">
      <c r="A366" s="530"/>
      <c r="B366" s="531"/>
      <c r="C366" s="719" t="s">
        <v>1174</v>
      </c>
      <c r="D366" s="720"/>
      <c r="E366" s="532">
        <v>0</v>
      </c>
      <c r="F366" s="607"/>
      <c r="G366" s="533"/>
    </row>
    <row r="367" spans="1:7" ht="12.75">
      <c r="A367" s="530"/>
      <c r="B367" s="531"/>
      <c r="C367" s="719" t="s">
        <v>1232</v>
      </c>
      <c r="D367" s="720"/>
      <c r="E367" s="532">
        <v>25.2</v>
      </c>
      <c r="F367" s="607"/>
      <c r="G367" s="533"/>
    </row>
    <row r="368" spans="1:7" ht="12.75">
      <c r="A368" s="530"/>
      <c r="B368" s="531"/>
      <c r="C368" s="719" t="s">
        <v>1233</v>
      </c>
      <c r="D368" s="720"/>
      <c r="E368" s="532">
        <v>18</v>
      </c>
      <c r="F368" s="607"/>
      <c r="G368" s="533"/>
    </row>
    <row r="369" spans="1:7" ht="12.75">
      <c r="A369" s="530"/>
      <c r="B369" s="531"/>
      <c r="C369" s="719" t="s">
        <v>1234</v>
      </c>
      <c r="D369" s="720"/>
      <c r="E369" s="532">
        <v>5.4</v>
      </c>
      <c r="F369" s="607"/>
      <c r="G369" s="533"/>
    </row>
    <row r="370" spans="1:7" ht="12.75">
      <c r="A370" s="530"/>
      <c r="B370" s="531"/>
      <c r="C370" s="719" t="s">
        <v>1235</v>
      </c>
      <c r="D370" s="720"/>
      <c r="E370" s="532">
        <v>10.8</v>
      </c>
      <c r="F370" s="607"/>
      <c r="G370" s="533"/>
    </row>
    <row r="371" spans="1:7" ht="12.75">
      <c r="A371" s="530"/>
      <c r="B371" s="531"/>
      <c r="C371" s="719" t="s">
        <v>1236</v>
      </c>
      <c r="D371" s="720"/>
      <c r="E371" s="532">
        <v>28.6</v>
      </c>
      <c r="F371" s="607"/>
      <c r="G371" s="533"/>
    </row>
    <row r="372" spans="1:7" ht="12.75">
      <c r="A372" s="530"/>
      <c r="B372" s="531"/>
      <c r="C372" s="719" t="s">
        <v>1237</v>
      </c>
      <c r="D372" s="720"/>
      <c r="E372" s="532">
        <v>5.72</v>
      </c>
      <c r="F372" s="607"/>
      <c r="G372" s="533"/>
    </row>
    <row r="373" spans="1:7" ht="12.75">
      <c r="A373" s="530"/>
      <c r="B373" s="531"/>
      <c r="C373" s="719" t="s">
        <v>1238</v>
      </c>
      <c r="D373" s="720"/>
      <c r="E373" s="532">
        <v>7.035</v>
      </c>
      <c r="F373" s="607"/>
      <c r="G373" s="533"/>
    </row>
    <row r="374" spans="1:7" ht="12.75">
      <c r="A374" s="530"/>
      <c r="B374" s="531"/>
      <c r="C374" s="719" t="s">
        <v>1239</v>
      </c>
      <c r="D374" s="720"/>
      <c r="E374" s="532">
        <v>2.345</v>
      </c>
      <c r="F374" s="607"/>
      <c r="G374" s="533"/>
    </row>
    <row r="375" spans="1:7" ht="12.75">
      <c r="A375" s="530"/>
      <c r="B375" s="531"/>
      <c r="C375" s="719" t="s">
        <v>1240</v>
      </c>
      <c r="D375" s="720"/>
      <c r="E375" s="532">
        <v>28.6</v>
      </c>
      <c r="F375" s="607"/>
      <c r="G375" s="533"/>
    </row>
    <row r="376" spans="1:7" ht="12.75">
      <c r="A376" s="530"/>
      <c r="B376" s="531"/>
      <c r="C376" s="719" t="s">
        <v>1241</v>
      </c>
      <c r="D376" s="720"/>
      <c r="E376" s="532">
        <v>5.72</v>
      </c>
      <c r="F376" s="607"/>
      <c r="G376" s="533"/>
    </row>
    <row r="377" spans="1:7" ht="12.75">
      <c r="A377" s="530"/>
      <c r="B377" s="531"/>
      <c r="C377" s="721" t="s">
        <v>113</v>
      </c>
      <c r="D377" s="720"/>
      <c r="E377" s="534">
        <v>137.42</v>
      </c>
      <c r="F377" s="607"/>
      <c r="G377" s="533"/>
    </row>
    <row r="378" spans="1:7" ht="12.75">
      <c r="A378" s="530"/>
      <c r="B378" s="531"/>
      <c r="C378" s="719" t="s">
        <v>1288</v>
      </c>
      <c r="D378" s="720"/>
      <c r="E378" s="532">
        <v>0</v>
      </c>
      <c r="F378" s="607"/>
      <c r="G378" s="533"/>
    </row>
    <row r="379" spans="1:7" ht="12.75">
      <c r="A379" s="530"/>
      <c r="B379" s="531"/>
      <c r="C379" s="719" t="s">
        <v>1289</v>
      </c>
      <c r="D379" s="720"/>
      <c r="E379" s="532">
        <v>-116.807</v>
      </c>
      <c r="F379" s="607"/>
      <c r="G379" s="533"/>
    </row>
    <row r="380" spans="1:7" ht="12.75">
      <c r="A380" s="524">
        <v>53</v>
      </c>
      <c r="B380" s="525" t="s">
        <v>501</v>
      </c>
      <c r="C380" s="526" t="s">
        <v>502</v>
      </c>
      <c r="D380" s="527" t="s">
        <v>106</v>
      </c>
      <c r="E380" s="528">
        <v>6.225</v>
      </c>
      <c r="F380" s="606"/>
      <c r="G380" s="529">
        <f>E380*F380</f>
        <v>0</v>
      </c>
    </row>
    <row r="381" spans="1:7" ht="12.75">
      <c r="A381" s="530"/>
      <c r="B381" s="531"/>
      <c r="C381" s="719" t="s">
        <v>1290</v>
      </c>
      <c r="D381" s="720"/>
      <c r="E381" s="532">
        <v>0.4</v>
      </c>
      <c r="F381" s="607"/>
      <c r="G381" s="533"/>
    </row>
    <row r="382" spans="1:7" ht="12.75">
      <c r="A382" s="530"/>
      <c r="B382" s="531"/>
      <c r="C382" s="719" t="s">
        <v>1291</v>
      </c>
      <c r="D382" s="720"/>
      <c r="E382" s="532">
        <v>2.625</v>
      </c>
      <c r="F382" s="607"/>
      <c r="G382" s="533"/>
    </row>
    <row r="383" spans="1:7" ht="12.75">
      <c r="A383" s="530"/>
      <c r="B383" s="531"/>
      <c r="C383" s="719" t="s">
        <v>1292</v>
      </c>
      <c r="D383" s="720"/>
      <c r="E383" s="532">
        <v>3.2</v>
      </c>
      <c r="F383" s="607"/>
      <c r="G383" s="533"/>
    </row>
    <row r="384" spans="1:7" ht="12.75">
      <c r="A384" s="535"/>
      <c r="B384" s="536" t="s">
        <v>96</v>
      </c>
      <c r="C384" s="537" t="s">
        <v>478</v>
      </c>
      <c r="D384" s="538"/>
      <c r="E384" s="539"/>
      <c r="F384" s="608"/>
      <c r="G384" s="541">
        <f>SUM(G364:G383)</f>
        <v>0</v>
      </c>
    </row>
    <row r="385" spans="1:7" ht="12.75">
      <c r="A385" s="518" t="s">
        <v>92</v>
      </c>
      <c r="B385" s="519" t="s">
        <v>507</v>
      </c>
      <c r="C385" s="520" t="s">
        <v>508</v>
      </c>
      <c r="D385" s="521"/>
      <c r="E385" s="522"/>
      <c r="F385" s="609"/>
      <c r="G385" s="523"/>
    </row>
    <row r="386" spans="1:7" ht="22.5">
      <c r="A386" s="524">
        <v>54</v>
      </c>
      <c r="B386" s="525" t="s">
        <v>510</v>
      </c>
      <c r="C386" s="526" t="s">
        <v>511</v>
      </c>
      <c r="D386" s="527" t="s">
        <v>166</v>
      </c>
      <c r="E386" s="528">
        <v>137.42</v>
      </c>
      <c r="F386" s="606"/>
      <c r="G386" s="529">
        <f>E386*F386</f>
        <v>0</v>
      </c>
    </row>
    <row r="387" spans="1:7" ht="12.75">
      <c r="A387" s="530"/>
      <c r="B387" s="531"/>
      <c r="C387" s="719" t="s">
        <v>1174</v>
      </c>
      <c r="D387" s="720"/>
      <c r="E387" s="532">
        <v>0</v>
      </c>
      <c r="F387" s="607"/>
      <c r="G387" s="533"/>
    </row>
    <row r="388" spans="1:7" ht="12.75">
      <c r="A388" s="530"/>
      <c r="B388" s="531"/>
      <c r="C388" s="719" t="s">
        <v>1232</v>
      </c>
      <c r="D388" s="720"/>
      <c r="E388" s="532">
        <v>25.2</v>
      </c>
      <c r="F388" s="607"/>
      <c r="G388" s="533"/>
    </row>
    <row r="389" spans="1:7" ht="12.75">
      <c r="A389" s="530"/>
      <c r="B389" s="531"/>
      <c r="C389" s="719" t="s">
        <v>1233</v>
      </c>
      <c r="D389" s="720"/>
      <c r="E389" s="532">
        <v>18</v>
      </c>
      <c r="F389" s="607"/>
      <c r="G389" s="533"/>
    </row>
    <row r="390" spans="1:7" ht="12.75">
      <c r="A390" s="530"/>
      <c r="B390" s="531"/>
      <c r="C390" s="719" t="s">
        <v>1234</v>
      </c>
      <c r="D390" s="720"/>
      <c r="E390" s="532">
        <v>5.4</v>
      </c>
      <c r="F390" s="607"/>
      <c r="G390" s="533"/>
    </row>
    <row r="391" spans="1:7" ht="12.75">
      <c r="A391" s="530"/>
      <c r="B391" s="531"/>
      <c r="C391" s="719" t="s">
        <v>1235</v>
      </c>
      <c r="D391" s="720"/>
      <c r="E391" s="532">
        <v>10.8</v>
      </c>
      <c r="F391" s="607"/>
      <c r="G391" s="533"/>
    </row>
    <row r="392" spans="1:7" ht="12.75">
      <c r="A392" s="530"/>
      <c r="B392" s="531"/>
      <c r="C392" s="719" t="s">
        <v>1236</v>
      </c>
      <c r="D392" s="720"/>
      <c r="E392" s="532">
        <v>28.6</v>
      </c>
      <c r="F392" s="607"/>
      <c r="G392" s="533"/>
    </row>
    <row r="393" spans="1:7" ht="12.75">
      <c r="A393" s="530"/>
      <c r="B393" s="531"/>
      <c r="C393" s="719" t="s">
        <v>1237</v>
      </c>
      <c r="D393" s="720"/>
      <c r="E393" s="532">
        <v>5.72</v>
      </c>
      <c r="F393" s="607"/>
      <c r="G393" s="533"/>
    </row>
    <row r="394" spans="1:7" ht="12.75">
      <c r="A394" s="530"/>
      <c r="B394" s="531"/>
      <c r="C394" s="719" t="s">
        <v>1238</v>
      </c>
      <c r="D394" s="720"/>
      <c r="E394" s="532">
        <v>7.035</v>
      </c>
      <c r="F394" s="607"/>
      <c r="G394" s="533"/>
    </row>
    <row r="395" spans="1:7" ht="12.75">
      <c r="A395" s="530"/>
      <c r="B395" s="531"/>
      <c r="C395" s="719" t="s">
        <v>1239</v>
      </c>
      <c r="D395" s="720"/>
      <c r="E395" s="532">
        <v>2.345</v>
      </c>
      <c r="F395" s="607"/>
      <c r="G395" s="533"/>
    </row>
    <row r="396" spans="1:7" ht="12.75">
      <c r="A396" s="530"/>
      <c r="B396" s="531"/>
      <c r="C396" s="719" t="s">
        <v>1240</v>
      </c>
      <c r="D396" s="720"/>
      <c r="E396" s="532">
        <v>28.6</v>
      </c>
      <c r="F396" s="607"/>
      <c r="G396" s="533"/>
    </row>
    <row r="397" spans="1:7" ht="12.75">
      <c r="A397" s="530"/>
      <c r="B397" s="531"/>
      <c r="C397" s="719" t="s">
        <v>1241</v>
      </c>
      <c r="D397" s="720"/>
      <c r="E397" s="532">
        <v>5.72</v>
      </c>
      <c r="F397" s="607"/>
      <c r="G397" s="533"/>
    </row>
    <row r="398" spans="1:7" ht="12.75">
      <c r="A398" s="530"/>
      <c r="B398" s="531"/>
      <c r="C398" s="721" t="s">
        <v>113</v>
      </c>
      <c r="D398" s="720"/>
      <c r="E398" s="534">
        <v>137.42</v>
      </c>
      <c r="F398" s="607"/>
      <c r="G398" s="533"/>
    </row>
    <row r="399" spans="1:7" ht="12.75">
      <c r="A399" s="535"/>
      <c r="B399" s="536" t="s">
        <v>96</v>
      </c>
      <c r="C399" s="537" t="s">
        <v>509</v>
      </c>
      <c r="D399" s="538"/>
      <c r="E399" s="539"/>
      <c r="F399" s="608"/>
      <c r="G399" s="541">
        <f>SUM(G385:G398)</f>
        <v>0</v>
      </c>
    </row>
    <row r="400" spans="1:7" ht="12.75">
      <c r="A400" s="518" t="s">
        <v>92</v>
      </c>
      <c r="B400" s="519" t="s">
        <v>521</v>
      </c>
      <c r="C400" s="520" t="s">
        <v>522</v>
      </c>
      <c r="D400" s="521"/>
      <c r="E400" s="522"/>
      <c r="F400" s="609"/>
      <c r="G400" s="523"/>
    </row>
    <row r="401" spans="1:7" ht="12.75">
      <c r="A401" s="524">
        <v>55</v>
      </c>
      <c r="B401" s="525" t="s">
        <v>524</v>
      </c>
      <c r="C401" s="526" t="s">
        <v>525</v>
      </c>
      <c r="D401" s="527" t="s">
        <v>106</v>
      </c>
      <c r="E401" s="528">
        <v>1987.5</v>
      </c>
      <c r="F401" s="606"/>
      <c r="G401" s="529">
        <f>E401*F401</f>
        <v>0</v>
      </c>
    </row>
    <row r="402" spans="1:7" ht="12.75">
      <c r="A402" s="530"/>
      <c r="B402" s="531"/>
      <c r="C402" s="719" t="s">
        <v>1293</v>
      </c>
      <c r="D402" s="720"/>
      <c r="E402" s="532">
        <v>575</v>
      </c>
      <c r="F402" s="607"/>
      <c r="G402" s="533"/>
    </row>
    <row r="403" spans="1:7" ht="12.75">
      <c r="A403" s="530"/>
      <c r="B403" s="531"/>
      <c r="C403" s="719" t="s">
        <v>1294</v>
      </c>
      <c r="D403" s="720"/>
      <c r="E403" s="532">
        <v>338</v>
      </c>
      <c r="F403" s="607"/>
      <c r="G403" s="533"/>
    </row>
    <row r="404" spans="1:7" ht="12.75">
      <c r="A404" s="530"/>
      <c r="B404" s="531"/>
      <c r="C404" s="719" t="s">
        <v>1295</v>
      </c>
      <c r="D404" s="720"/>
      <c r="E404" s="532">
        <v>618.5</v>
      </c>
      <c r="F404" s="607"/>
      <c r="G404" s="533"/>
    </row>
    <row r="405" spans="1:7" ht="12.75">
      <c r="A405" s="530"/>
      <c r="B405" s="531"/>
      <c r="C405" s="719" t="s">
        <v>1296</v>
      </c>
      <c r="D405" s="720"/>
      <c r="E405" s="532">
        <v>456</v>
      </c>
      <c r="F405" s="607"/>
      <c r="G405" s="533"/>
    </row>
    <row r="406" spans="1:7" ht="12.75">
      <c r="A406" s="524">
        <v>56</v>
      </c>
      <c r="B406" s="525" t="s">
        <v>532</v>
      </c>
      <c r="C406" s="526" t="s">
        <v>533</v>
      </c>
      <c r="D406" s="527" t="s">
        <v>106</v>
      </c>
      <c r="E406" s="528">
        <v>7950</v>
      </c>
      <c r="F406" s="606"/>
      <c r="G406" s="529">
        <f>E406*F406</f>
        <v>0</v>
      </c>
    </row>
    <row r="407" spans="1:7" ht="12.75">
      <c r="A407" s="530"/>
      <c r="B407" s="531"/>
      <c r="C407" s="719" t="s">
        <v>1297</v>
      </c>
      <c r="D407" s="720"/>
      <c r="E407" s="532">
        <v>7950</v>
      </c>
      <c r="F407" s="607"/>
      <c r="G407" s="533"/>
    </row>
    <row r="408" spans="1:7" ht="12.75">
      <c r="A408" s="524">
        <v>57</v>
      </c>
      <c r="B408" s="525" t="s">
        <v>535</v>
      </c>
      <c r="C408" s="526" t="s">
        <v>536</v>
      </c>
      <c r="D408" s="527" t="s">
        <v>106</v>
      </c>
      <c r="E408" s="528">
        <v>1987.5</v>
      </c>
      <c r="F408" s="606"/>
      <c r="G408" s="529">
        <f>E408*F408</f>
        <v>0</v>
      </c>
    </row>
    <row r="409" spans="1:7" ht="12.75">
      <c r="A409" s="530"/>
      <c r="B409" s="531"/>
      <c r="C409" s="719" t="s">
        <v>1293</v>
      </c>
      <c r="D409" s="720"/>
      <c r="E409" s="532">
        <v>575</v>
      </c>
      <c r="F409" s="607"/>
      <c r="G409" s="533"/>
    </row>
    <row r="410" spans="1:7" ht="12.75">
      <c r="A410" s="530"/>
      <c r="B410" s="531"/>
      <c r="C410" s="719" t="s">
        <v>1294</v>
      </c>
      <c r="D410" s="720"/>
      <c r="E410" s="532">
        <v>338</v>
      </c>
      <c r="F410" s="607"/>
      <c r="G410" s="533"/>
    </row>
    <row r="411" spans="1:7" ht="12.75">
      <c r="A411" s="530"/>
      <c r="B411" s="531"/>
      <c r="C411" s="719" t="s">
        <v>1295</v>
      </c>
      <c r="D411" s="720"/>
      <c r="E411" s="532">
        <v>618.5</v>
      </c>
      <c r="F411" s="607"/>
      <c r="G411" s="533"/>
    </row>
    <row r="412" spans="1:7" ht="12.75">
      <c r="A412" s="530"/>
      <c r="B412" s="531"/>
      <c r="C412" s="719" t="s">
        <v>1296</v>
      </c>
      <c r="D412" s="720"/>
      <c r="E412" s="532">
        <v>456</v>
      </c>
      <c r="F412" s="607"/>
      <c r="G412" s="533"/>
    </row>
    <row r="413" spans="1:7" ht="12.75">
      <c r="A413" s="524">
        <v>58</v>
      </c>
      <c r="B413" s="525" t="s">
        <v>1298</v>
      </c>
      <c r="C413" s="526" t="s">
        <v>1299</v>
      </c>
      <c r="D413" s="527" t="s">
        <v>122</v>
      </c>
      <c r="E413" s="528">
        <v>1480</v>
      </c>
      <c r="F413" s="606"/>
      <c r="G413" s="529">
        <f>E413*F413</f>
        <v>0</v>
      </c>
    </row>
    <row r="414" spans="1:7" ht="12.75">
      <c r="A414" s="530"/>
      <c r="B414" s="531"/>
      <c r="C414" s="719" t="s">
        <v>1300</v>
      </c>
      <c r="D414" s="720"/>
      <c r="E414" s="532">
        <v>1480</v>
      </c>
      <c r="F414" s="607"/>
      <c r="G414" s="533"/>
    </row>
    <row r="415" spans="1:7" ht="12.75">
      <c r="A415" s="524">
        <v>59</v>
      </c>
      <c r="B415" s="525" t="s">
        <v>1301</v>
      </c>
      <c r="C415" s="526" t="s">
        <v>1302</v>
      </c>
      <c r="D415" s="527" t="s">
        <v>122</v>
      </c>
      <c r="E415" s="528">
        <v>1480</v>
      </c>
      <c r="F415" s="606"/>
      <c r="G415" s="529">
        <f>E415*F415</f>
        <v>0</v>
      </c>
    </row>
    <row r="416" spans="1:7" ht="12.75">
      <c r="A416" s="530"/>
      <c r="B416" s="531"/>
      <c r="C416" s="719" t="s">
        <v>1300</v>
      </c>
      <c r="D416" s="720"/>
      <c r="E416" s="532">
        <v>1480</v>
      </c>
      <c r="F416" s="607"/>
      <c r="G416" s="533"/>
    </row>
    <row r="417" spans="1:7" ht="12.75">
      <c r="A417" s="524">
        <v>60</v>
      </c>
      <c r="B417" s="525" t="s">
        <v>1303</v>
      </c>
      <c r="C417" s="526" t="s">
        <v>1304</v>
      </c>
      <c r="D417" s="527" t="s">
        <v>122</v>
      </c>
      <c r="E417" s="528">
        <v>1480</v>
      </c>
      <c r="F417" s="606"/>
      <c r="G417" s="529">
        <f>E417*F417</f>
        <v>0</v>
      </c>
    </row>
    <row r="418" spans="1:7" ht="12.75">
      <c r="A418" s="530"/>
      <c r="B418" s="531"/>
      <c r="C418" s="719" t="s">
        <v>1300</v>
      </c>
      <c r="D418" s="720"/>
      <c r="E418" s="532">
        <v>1480</v>
      </c>
      <c r="F418" s="607"/>
      <c r="G418" s="533"/>
    </row>
    <row r="419" spans="1:7" ht="12.75">
      <c r="A419" s="524">
        <v>61</v>
      </c>
      <c r="B419" s="525" t="s">
        <v>1305</v>
      </c>
      <c r="C419" s="526" t="s">
        <v>1306</v>
      </c>
      <c r="D419" s="527" t="s">
        <v>106</v>
      </c>
      <c r="E419" s="528">
        <v>296</v>
      </c>
      <c r="F419" s="606"/>
      <c r="G419" s="529">
        <f>E419*F419</f>
        <v>0</v>
      </c>
    </row>
    <row r="420" spans="1:7" ht="12.75">
      <c r="A420" s="530"/>
      <c r="B420" s="531"/>
      <c r="C420" s="719" t="s">
        <v>1307</v>
      </c>
      <c r="D420" s="720"/>
      <c r="E420" s="532">
        <v>296</v>
      </c>
      <c r="F420" s="607"/>
      <c r="G420" s="533"/>
    </row>
    <row r="421" spans="1:7" ht="12.75">
      <c r="A421" s="524">
        <v>62</v>
      </c>
      <c r="B421" s="525" t="s">
        <v>1308</v>
      </c>
      <c r="C421" s="526" t="s">
        <v>1309</v>
      </c>
      <c r="D421" s="527" t="s">
        <v>106</v>
      </c>
      <c r="E421" s="528">
        <v>296</v>
      </c>
      <c r="F421" s="606"/>
      <c r="G421" s="529">
        <f>E421*F421</f>
        <v>0</v>
      </c>
    </row>
    <row r="422" spans="1:7" ht="12.75">
      <c r="A422" s="530"/>
      <c r="B422" s="531"/>
      <c r="C422" s="719" t="s">
        <v>1307</v>
      </c>
      <c r="D422" s="720"/>
      <c r="E422" s="532">
        <v>296</v>
      </c>
      <c r="F422" s="607"/>
      <c r="G422" s="533"/>
    </row>
    <row r="423" spans="1:7" ht="12.75">
      <c r="A423" s="524">
        <v>63</v>
      </c>
      <c r="B423" s="525" t="s">
        <v>1310</v>
      </c>
      <c r="C423" s="526" t="s">
        <v>1311</v>
      </c>
      <c r="D423" s="527" t="s">
        <v>106</v>
      </c>
      <c r="E423" s="528">
        <v>296</v>
      </c>
      <c r="F423" s="606"/>
      <c r="G423" s="529">
        <f>E423*F423</f>
        <v>0</v>
      </c>
    </row>
    <row r="424" spans="1:7" ht="12.75">
      <c r="A424" s="530"/>
      <c r="B424" s="531"/>
      <c r="C424" s="719" t="s">
        <v>1307</v>
      </c>
      <c r="D424" s="720"/>
      <c r="E424" s="532">
        <v>296</v>
      </c>
      <c r="F424" s="607"/>
      <c r="G424" s="533"/>
    </row>
    <row r="425" spans="1:7" ht="12.75">
      <c r="A425" s="524">
        <v>64</v>
      </c>
      <c r="B425" s="525" t="s">
        <v>537</v>
      </c>
      <c r="C425" s="526" t="s">
        <v>538</v>
      </c>
      <c r="D425" s="527" t="s">
        <v>106</v>
      </c>
      <c r="E425" s="528">
        <v>1987.5</v>
      </c>
      <c r="F425" s="606"/>
      <c r="G425" s="529">
        <f>E425*F425</f>
        <v>0</v>
      </c>
    </row>
    <row r="426" spans="1:7" ht="12.75">
      <c r="A426" s="530"/>
      <c r="B426" s="531"/>
      <c r="C426" s="719" t="s">
        <v>1293</v>
      </c>
      <c r="D426" s="720"/>
      <c r="E426" s="532">
        <v>575</v>
      </c>
      <c r="F426" s="607"/>
      <c r="G426" s="533"/>
    </row>
    <row r="427" spans="1:7" ht="12.75">
      <c r="A427" s="530"/>
      <c r="B427" s="531"/>
      <c r="C427" s="719" t="s">
        <v>1294</v>
      </c>
      <c r="D427" s="720"/>
      <c r="E427" s="532">
        <v>338</v>
      </c>
      <c r="F427" s="607"/>
      <c r="G427" s="533"/>
    </row>
    <row r="428" spans="1:7" ht="12.75">
      <c r="A428" s="530"/>
      <c r="B428" s="531"/>
      <c r="C428" s="719" t="s">
        <v>1295</v>
      </c>
      <c r="D428" s="720"/>
      <c r="E428" s="532">
        <v>618.5</v>
      </c>
      <c r="F428" s="607"/>
      <c r="G428" s="533"/>
    </row>
    <row r="429" spans="1:7" ht="12.75">
      <c r="A429" s="530"/>
      <c r="B429" s="531"/>
      <c r="C429" s="719" t="s">
        <v>1296</v>
      </c>
      <c r="D429" s="720"/>
      <c r="E429" s="532">
        <v>456</v>
      </c>
      <c r="F429" s="607"/>
      <c r="G429" s="533"/>
    </row>
    <row r="430" spans="1:7" ht="12.75">
      <c r="A430" s="524">
        <v>65</v>
      </c>
      <c r="B430" s="525" t="s">
        <v>539</v>
      </c>
      <c r="C430" s="526" t="s">
        <v>540</v>
      </c>
      <c r="D430" s="527" t="s">
        <v>106</v>
      </c>
      <c r="E430" s="528">
        <v>7950</v>
      </c>
      <c r="F430" s="606"/>
      <c r="G430" s="529">
        <f>E430*F430</f>
        <v>0</v>
      </c>
    </row>
    <row r="431" spans="1:7" ht="12.75">
      <c r="A431" s="530"/>
      <c r="B431" s="531"/>
      <c r="C431" s="719" t="s">
        <v>1297</v>
      </c>
      <c r="D431" s="720"/>
      <c r="E431" s="532">
        <v>7950</v>
      </c>
      <c r="F431" s="607"/>
      <c r="G431" s="533"/>
    </row>
    <row r="432" spans="1:7" ht="12.75">
      <c r="A432" s="524">
        <v>66</v>
      </c>
      <c r="B432" s="525" t="s">
        <v>541</v>
      </c>
      <c r="C432" s="526" t="s">
        <v>542</v>
      </c>
      <c r="D432" s="527" t="s">
        <v>106</v>
      </c>
      <c r="E432" s="528">
        <v>1987.5</v>
      </c>
      <c r="F432" s="606"/>
      <c r="G432" s="529">
        <f>E432*F432</f>
        <v>0</v>
      </c>
    </row>
    <row r="433" spans="1:7" ht="12.75">
      <c r="A433" s="530"/>
      <c r="B433" s="531"/>
      <c r="C433" s="719" t="s">
        <v>1293</v>
      </c>
      <c r="D433" s="720"/>
      <c r="E433" s="532">
        <v>575</v>
      </c>
      <c r="F433" s="607"/>
      <c r="G433" s="533"/>
    </row>
    <row r="434" spans="1:7" ht="12.75">
      <c r="A434" s="530"/>
      <c r="B434" s="531"/>
      <c r="C434" s="719" t="s">
        <v>1294</v>
      </c>
      <c r="D434" s="720"/>
      <c r="E434" s="532">
        <v>338</v>
      </c>
      <c r="F434" s="607"/>
      <c r="G434" s="533"/>
    </row>
    <row r="435" spans="1:7" ht="12.75">
      <c r="A435" s="530"/>
      <c r="B435" s="531"/>
      <c r="C435" s="719" t="s">
        <v>1295</v>
      </c>
      <c r="D435" s="720"/>
      <c r="E435" s="532">
        <v>618.5</v>
      </c>
      <c r="F435" s="607"/>
      <c r="G435" s="533"/>
    </row>
    <row r="436" spans="1:7" ht="12.75">
      <c r="A436" s="530"/>
      <c r="B436" s="531"/>
      <c r="C436" s="719" t="s">
        <v>1296</v>
      </c>
      <c r="D436" s="720"/>
      <c r="E436" s="532">
        <v>456</v>
      </c>
      <c r="F436" s="607"/>
      <c r="G436" s="533"/>
    </row>
    <row r="437" spans="1:7" ht="22.5">
      <c r="A437" s="524">
        <v>67</v>
      </c>
      <c r="B437" s="525" t="s">
        <v>1312</v>
      </c>
      <c r="C437" s="526" t="s">
        <v>1313</v>
      </c>
      <c r="D437" s="527" t="s">
        <v>1314</v>
      </c>
      <c r="E437" s="528">
        <v>4</v>
      </c>
      <c r="F437" s="606"/>
      <c r="G437" s="529">
        <f>E437*F437</f>
        <v>0</v>
      </c>
    </row>
    <row r="438" spans="1:7" ht="12.75">
      <c r="A438" s="530"/>
      <c r="B438" s="531"/>
      <c r="C438" s="719" t="s">
        <v>1315</v>
      </c>
      <c r="D438" s="720"/>
      <c r="E438" s="532">
        <v>4</v>
      </c>
      <c r="F438" s="607"/>
      <c r="G438" s="533"/>
    </row>
    <row r="439" spans="1:7" ht="22.5">
      <c r="A439" s="524">
        <v>68</v>
      </c>
      <c r="B439" s="525" t="s">
        <v>1316</v>
      </c>
      <c r="C439" s="526" t="s">
        <v>1317</v>
      </c>
      <c r="D439" s="527" t="s">
        <v>1318</v>
      </c>
      <c r="E439" s="528">
        <v>120</v>
      </c>
      <c r="F439" s="606"/>
      <c r="G439" s="529">
        <f>E439*F439</f>
        <v>0</v>
      </c>
    </row>
    <row r="440" spans="1:7" ht="12.75">
      <c r="A440" s="530"/>
      <c r="B440" s="531"/>
      <c r="C440" s="719" t="s">
        <v>1319</v>
      </c>
      <c r="D440" s="720"/>
      <c r="E440" s="532">
        <v>120</v>
      </c>
      <c r="F440" s="607"/>
      <c r="G440" s="533"/>
    </row>
    <row r="441" spans="1:7" ht="22.5">
      <c r="A441" s="524">
        <v>69</v>
      </c>
      <c r="B441" s="525" t="s">
        <v>1320</v>
      </c>
      <c r="C441" s="526" t="s">
        <v>1321</v>
      </c>
      <c r="D441" s="527" t="s">
        <v>1314</v>
      </c>
      <c r="E441" s="528">
        <v>4</v>
      </c>
      <c r="F441" s="606"/>
      <c r="G441" s="529">
        <f>E441*F441</f>
        <v>0</v>
      </c>
    </row>
    <row r="442" spans="1:7" ht="12.75">
      <c r="A442" s="530"/>
      <c r="B442" s="531"/>
      <c r="C442" s="719" t="s">
        <v>1315</v>
      </c>
      <c r="D442" s="720"/>
      <c r="E442" s="532">
        <v>4</v>
      </c>
      <c r="F442" s="607"/>
      <c r="G442" s="533"/>
    </row>
    <row r="443" spans="1:7" ht="22.5">
      <c r="A443" s="524">
        <v>70</v>
      </c>
      <c r="B443" s="525" t="s">
        <v>543</v>
      </c>
      <c r="C443" s="526" t="s">
        <v>544</v>
      </c>
      <c r="D443" s="527" t="s">
        <v>147</v>
      </c>
      <c r="E443" s="528">
        <v>1</v>
      </c>
      <c r="F443" s="606"/>
      <c r="G443" s="529">
        <f>E443*F443</f>
        <v>0</v>
      </c>
    </row>
    <row r="444" spans="1:7" ht="22.5">
      <c r="A444" s="524">
        <v>71</v>
      </c>
      <c r="B444" s="525" t="s">
        <v>1061</v>
      </c>
      <c r="C444" s="526" t="s">
        <v>1062</v>
      </c>
      <c r="D444" s="527" t="s">
        <v>147</v>
      </c>
      <c r="E444" s="528">
        <v>1</v>
      </c>
      <c r="F444" s="606"/>
      <c r="G444" s="529">
        <f>E444*F444</f>
        <v>0</v>
      </c>
    </row>
    <row r="445" spans="1:7" ht="12.75">
      <c r="A445" s="535"/>
      <c r="B445" s="536" t="s">
        <v>96</v>
      </c>
      <c r="C445" s="537" t="s">
        <v>523</v>
      </c>
      <c r="D445" s="538"/>
      <c r="E445" s="539"/>
      <c r="F445" s="608"/>
      <c r="G445" s="541">
        <f>SUM(G400:G444)</f>
        <v>0</v>
      </c>
    </row>
    <row r="446" spans="1:7" ht="12.75">
      <c r="A446" s="518" t="s">
        <v>92</v>
      </c>
      <c r="B446" s="519" t="s">
        <v>545</v>
      </c>
      <c r="C446" s="520" t="s">
        <v>546</v>
      </c>
      <c r="D446" s="521"/>
      <c r="E446" s="522"/>
      <c r="F446" s="609"/>
      <c r="G446" s="523"/>
    </row>
    <row r="447" spans="1:7" ht="12.75">
      <c r="A447" s="524">
        <v>72</v>
      </c>
      <c r="B447" s="525" t="s">
        <v>548</v>
      </c>
      <c r="C447" s="526" t="s">
        <v>549</v>
      </c>
      <c r="D447" s="527" t="s">
        <v>147</v>
      </c>
      <c r="E447" s="528">
        <v>1</v>
      </c>
      <c r="F447" s="606"/>
      <c r="G447" s="529">
        <f>E447*F447</f>
        <v>0</v>
      </c>
    </row>
    <row r="448" spans="1:7" ht="22.5">
      <c r="A448" s="524">
        <v>73</v>
      </c>
      <c r="B448" s="525" t="s">
        <v>554</v>
      </c>
      <c r="C448" s="526" t="s">
        <v>555</v>
      </c>
      <c r="D448" s="527" t="s">
        <v>147</v>
      </c>
      <c r="E448" s="528">
        <v>2</v>
      </c>
      <c r="F448" s="606"/>
      <c r="G448" s="529">
        <f>E448*F448</f>
        <v>0</v>
      </c>
    </row>
    <row r="449" spans="1:7" ht="12.75">
      <c r="A449" s="535"/>
      <c r="B449" s="536" t="s">
        <v>96</v>
      </c>
      <c r="C449" s="537" t="s">
        <v>547</v>
      </c>
      <c r="D449" s="538"/>
      <c r="E449" s="539"/>
      <c r="F449" s="608"/>
      <c r="G449" s="541">
        <f>SUM(G446:G448)</f>
        <v>0</v>
      </c>
    </row>
    <row r="450" spans="1:7" ht="12.75">
      <c r="A450" s="518" t="s">
        <v>92</v>
      </c>
      <c r="B450" s="519" t="s">
        <v>559</v>
      </c>
      <c r="C450" s="520" t="s">
        <v>560</v>
      </c>
      <c r="D450" s="521"/>
      <c r="E450" s="522"/>
      <c r="F450" s="609"/>
      <c r="G450" s="523"/>
    </row>
    <row r="451" spans="1:7" ht="22.5">
      <c r="A451" s="524">
        <v>74</v>
      </c>
      <c r="B451" s="525" t="s">
        <v>567</v>
      </c>
      <c r="C451" s="526" t="s">
        <v>568</v>
      </c>
      <c r="D451" s="527" t="s">
        <v>106</v>
      </c>
      <c r="E451" s="528">
        <v>445.8878</v>
      </c>
      <c r="F451" s="606"/>
      <c r="G451" s="529">
        <f>E451*F451</f>
        <v>0</v>
      </c>
    </row>
    <row r="452" spans="1:7" ht="12.75">
      <c r="A452" s="530"/>
      <c r="B452" s="531"/>
      <c r="C452" s="719" t="s">
        <v>1174</v>
      </c>
      <c r="D452" s="720"/>
      <c r="E452" s="532">
        <v>0</v>
      </c>
      <c r="F452" s="607"/>
      <c r="G452" s="533"/>
    </row>
    <row r="453" spans="1:7" ht="12.75">
      <c r="A453" s="530"/>
      <c r="B453" s="531"/>
      <c r="C453" s="719" t="s">
        <v>1175</v>
      </c>
      <c r="D453" s="720"/>
      <c r="E453" s="532">
        <v>15.12</v>
      </c>
      <c r="F453" s="607"/>
      <c r="G453" s="533"/>
    </row>
    <row r="454" spans="1:7" ht="12.75">
      <c r="A454" s="530"/>
      <c r="B454" s="531"/>
      <c r="C454" s="719" t="s">
        <v>1176</v>
      </c>
      <c r="D454" s="720"/>
      <c r="E454" s="532">
        <v>10.8</v>
      </c>
      <c r="F454" s="607"/>
      <c r="G454" s="533"/>
    </row>
    <row r="455" spans="1:7" ht="12.75">
      <c r="A455" s="530"/>
      <c r="B455" s="531"/>
      <c r="C455" s="719" t="s">
        <v>1177</v>
      </c>
      <c r="D455" s="720"/>
      <c r="E455" s="532">
        <v>3.51</v>
      </c>
      <c r="F455" s="607"/>
      <c r="G455" s="533"/>
    </row>
    <row r="456" spans="1:7" ht="12.75">
      <c r="A456" s="530"/>
      <c r="B456" s="531"/>
      <c r="C456" s="719" t="s">
        <v>1178</v>
      </c>
      <c r="D456" s="720"/>
      <c r="E456" s="532">
        <v>22.68</v>
      </c>
      <c r="F456" s="607"/>
      <c r="G456" s="533"/>
    </row>
    <row r="457" spans="1:7" ht="12.75">
      <c r="A457" s="530"/>
      <c r="B457" s="531"/>
      <c r="C457" s="719" t="s">
        <v>1179</v>
      </c>
      <c r="D457" s="720"/>
      <c r="E457" s="532">
        <v>191.62</v>
      </c>
      <c r="F457" s="607"/>
      <c r="G457" s="533"/>
    </row>
    <row r="458" spans="1:7" ht="12.75">
      <c r="A458" s="530"/>
      <c r="B458" s="531"/>
      <c r="C458" s="719" t="s">
        <v>1180</v>
      </c>
      <c r="D458" s="720"/>
      <c r="E458" s="532">
        <v>38.324</v>
      </c>
      <c r="F458" s="607"/>
      <c r="G458" s="533"/>
    </row>
    <row r="459" spans="1:7" ht="12.75">
      <c r="A459" s="530"/>
      <c r="B459" s="531"/>
      <c r="C459" s="719" t="s">
        <v>1181</v>
      </c>
      <c r="D459" s="720"/>
      <c r="E459" s="532">
        <v>47.1345</v>
      </c>
      <c r="F459" s="607"/>
      <c r="G459" s="533"/>
    </row>
    <row r="460" spans="1:7" ht="12.75">
      <c r="A460" s="530"/>
      <c r="B460" s="531"/>
      <c r="C460" s="719" t="s">
        <v>1182</v>
      </c>
      <c r="D460" s="720"/>
      <c r="E460" s="532">
        <v>12.3113</v>
      </c>
      <c r="F460" s="607"/>
      <c r="G460" s="533"/>
    </row>
    <row r="461" spans="1:7" ht="12.75">
      <c r="A461" s="530"/>
      <c r="B461" s="531"/>
      <c r="C461" s="719" t="s">
        <v>1183</v>
      </c>
      <c r="D461" s="720"/>
      <c r="E461" s="532">
        <v>62.92</v>
      </c>
      <c r="F461" s="607"/>
      <c r="G461" s="533"/>
    </row>
    <row r="462" spans="1:7" ht="12.75">
      <c r="A462" s="530"/>
      <c r="B462" s="531"/>
      <c r="C462" s="719" t="s">
        <v>1184</v>
      </c>
      <c r="D462" s="720"/>
      <c r="E462" s="532">
        <v>12.584</v>
      </c>
      <c r="F462" s="607"/>
      <c r="G462" s="533"/>
    </row>
    <row r="463" spans="1:7" ht="12.75">
      <c r="A463" s="530"/>
      <c r="B463" s="531"/>
      <c r="C463" s="721" t="s">
        <v>113</v>
      </c>
      <c r="D463" s="720"/>
      <c r="E463" s="534">
        <v>417.00380000000007</v>
      </c>
      <c r="F463" s="607"/>
      <c r="G463" s="533"/>
    </row>
    <row r="464" spans="1:7" ht="12.75">
      <c r="A464" s="530"/>
      <c r="B464" s="531"/>
      <c r="C464" s="719" t="s">
        <v>1185</v>
      </c>
      <c r="D464" s="720"/>
      <c r="E464" s="532">
        <v>0</v>
      </c>
      <c r="F464" s="607"/>
      <c r="G464" s="533"/>
    </row>
    <row r="465" spans="1:7" ht="12.75">
      <c r="A465" s="530"/>
      <c r="B465" s="531"/>
      <c r="C465" s="719" t="s">
        <v>1186</v>
      </c>
      <c r="D465" s="720"/>
      <c r="E465" s="532">
        <v>1.576</v>
      </c>
      <c r="F465" s="607"/>
      <c r="G465" s="533"/>
    </row>
    <row r="466" spans="1:7" ht="12.75">
      <c r="A466" s="530"/>
      <c r="B466" s="531"/>
      <c r="C466" s="719" t="s">
        <v>1187</v>
      </c>
      <c r="D466" s="720"/>
      <c r="E466" s="532">
        <v>14.7</v>
      </c>
      <c r="F466" s="607"/>
      <c r="G466" s="533"/>
    </row>
    <row r="467" spans="1:7" ht="12.75">
      <c r="A467" s="530"/>
      <c r="B467" s="531"/>
      <c r="C467" s="719" t="s">
        <v>1188</v>
      </c>
      <c r="D467" s="720"/>
      <c r="E467" s="532">
        <v>12.608</v>
      </c>
      <c r="F467" s="607"/>
      <c r="G467" s="533"/>
    </row>
    <row r="468" spans="1:7" ht="12.75">
      <c r="A468" s="530"/>
      <c r="B468" s="531"/>
      <c r="C468" s="721" t="s">
        <v>113</v>
      </c>
      <c r="D468" s="720"/>
      <c r="E468" s="534">
        <v>28.884</v>
      </c>
      <c r="F468" s="607"/>
      <c r="G468" s="533"/>
    </row>
    <row r="469" spans="1:7" ht="12.75">
      <c r="A469" s="535"/>
      <c r="B469" s="536" t="s">
        <v>96</v>
      </c>
      <c r="C469" s="537" t="s">
        <v>561</v>
      </c>
      <c r="D469" s="538"/>
      <c r="E469" s="539"/>
      <c r="F469" s="608"/>
      <c r="G469" s="541">
        <f>SUM(G450:G468)</f>
        <v>0</v>
      </c>
    </row>
    <row r="470" spans="1:7" ht="12.75">
      <c r="A470" s="518" t="s">
        <v>92</v>
      </c>
      <c r="B470" s="519" t="s">
        <v>576</v>
      </c>
      <c r="C470" s="520" t="s">
        <v>577</v>
      </c>
      <c r="D470" s="521"/>
      <c r="E470" s="522"/>
      <c r="F470" s="609"/>
      <c r="G470" s="523"/>
    </row>
    <row r="471" spans="1:7" ht="12.75">
      <c r="A471" s="524">
        <v>75</v>
      </c>
      <c r="B471" s="525" t="s">
        <v>579</v>
      </c>
      <c r="C471" s="526" t="s">
        <v>580</v>
      </c>
      <c r="D471" s="527" t="s">
        <v>106</v>
      </c>
      <c r="E471" s="528">
        <v>103.22</v>
      </c>
      <c r="F471" s="606"/>
      <c r="G471" s="529">
        <f>E471*F471</f>
        <v>0</v>
      </c>
    </row>
    <row r="472" spans="1:7" ht="12.75">
      <c r="A472" s="530"/>
      <c r="B472" s="531"/>
      <c r="C472" s="719" t="s">
        <v>1208</v>
      </c>
      <c r="D472" s="720"/>
      <c r="E472" s="532">
        <v>103.22</v>
      </c>
      <c r="F472" s="607"/>
      <c r="G472" s="533"/>
    </row>
    <row r="473" spans="1:7" ht="12.75">
      <c r="A473" s="524">
        <v>76</v>
      </c>
      <c r="B473" s="525" t="s">
        <v>579</v>
      </c>
      <c r="C473" s="526" t="s">
        <v>580</v>
      </c>
      <c r="D473" s="527" t="s">
        <v>106</v>
      </c>
      <c r="E473" s="528">
        <v>607.8827</v>
      </c>
      <c r="F473" s="606"/>
      <c r="G473" s="529">
        <f>E473*F473</f>
        <v>0</v>
      </c>
    </row>
    <row r="474" spans="1:7" ht="12.75">
      <c r="A474" s="530"/>
      <c r="B474" s="531"/>
      <c r="C474" s="719" t="s">
        <v>1200</v>
      </c>
      <c r="D474" s="720"/>
      <c r="E474" s="532">
        <v>308.7</v>
      </c>
      <c r="F474" s="607"/>
      <c r="G474" s="533"/>
    </row>
    <row r="475" spans="1:7" ht="12.75">
      <c r="A475" s="530"/>
      <c r="B475" s="531"/>
      <c r="C475" s="719" t="s">
        <v>1201</v>
      </c>
      <c r="D475" s="720"/>
      <c r="E475" s="532">
        <v>601.7728</v>
      </c>
      <c r="F475" s="607"/>
      <c r="G475" s="533"/>
    </row>
    <row r="476" spans="1:7" ht="12.75">
      <c r="A476" s="530"/>
      <c r="B476" s="531"/>
      <c r="C476" s="719" t="s">
        <v>1202</v>
      </c>
      <c r="D476" s="720"/>
      <c r="E476" s="532">
        <v>475.458</v>
      </c>
      <c r="F476" s="607"/>
      <c r="G476" s="533"/>
    </row>
    <row r="477" spans="1:7" ht="12.75">
      <c r="A477" s="530"/>
      <c r="B477" s="531"/>
      <c r="C477" s="719" t="s">
        <v>1203</v>
      </c>
      <c r="D477" s="720"/>
      <c r="E477" s="532">
        <v>86.6925</v>
      </c>
      <c r="F477" s="607"/>
      <c r="G477" s="533"/>
    </row>
    <row r="478" spans="1:7" ht="12.75">
      <c r="A478" s="530"/>
      <c r="B478" s="531"/>
      <c r="C478" s="719" t="s">
        <v>1204</v>
      </c>
      <c r="D478" s="720"/>
      <c r="E478" s="532">
        <v>204.2625</v>
      </c>
      <c r="F478" s="607"/>
      <c r="G478" s="533"/>
    </row>
    <row r="479" spans="1:7" ht="12.75">
      <c r="A479" s="530"/>
      <c r="B479" s="531"/>
      <c r="C479" s="719" t="s">
        <v>1205</v>
      </c>
      <c r="D479" s="720"/>
      <c r="E479" s="532">
        <v>54.45</v>
      </c>
      <c r="F479" s="607"/>
      <c r="G479" s="533"/>
    </row>
    <row r="480" spans="1:7" ht="12.75">
      <c r="A480" s="530"/>
      <c r="B480" s="531"/>
      <c r="C480" s="719" t="s">
        <v>1206</v>
      </c>
      <c r="D480" s="720"/>
      <c r="E480" s="532">
        <v>11.2</v>
      </c>
      <c r="F480" s="607"/>
      <c r="G480" s="533"/>
    </row>
    <row r="481" spans="1:7" ht="12.75">
      <c r="A481" s="530"/>
      <c r="B481" s="531"/>
      <c r="C481" s="719" t="s">
        <v>1207</v>
      </c>
      <c r="D481" s="720"/>
      <c r="E481" s="532">
        <v>283.74</v>
      </c>
      <c r="F481" s="607"/>
      <c r="G481" s="533"/>
    </row>
    <row r="482" spans="1:7" ht="12.75">
      <c r="A482" s="530"/>
      <c r="B482" s="531"/>
      <c r="C482" s="721" t="s">
        <v>113</v>
      </c>
      <c r="D482" s="720"/>
      <c r="E482" s="534">
        <v>2026.2758000000003</v>
      </c>
      <c r="F482" s="607"/>
      <c r="G482" s="533"/>
    </row>
    <row r="483" spans="1:7" ht="12.75">
      <c r="A483" s="530"/>
      <c r="B483" s="531"/>
      <c r="C483" s="719" t="s">
        <v>1273</v>
      </c>
      <c r="D483" s="720"/>
      <c r="E483" s="532">
        <v>-1418.3931</v>
      </c>
      <c r="F483" s="607"/>
      <c r="G483" s="533"/>
    </row>
    <row r="484" spans="1:7" ht="12.75">
      <c r="A484" s="524">
        <v>77</v>
      </c>
      <c r="B484" s="525" t="s">
        <v>581</v>
      </c>
      <c r="C484" s="526" t="s">
        <v>582</v>
      </c>
      <c r="D484" s="527" t="s">
        <v>106</v>
      </c>
      <c r="E484" s="528">
        <v>241.6325</v>
      </c>
      <c r="F484" s="606"/>
      <c r="G484" s="529">
        <f>E484*F484</f>
        <v>0</v>
      </c>
    </row>
    <row r="485" spans="1:7" ht="12.75">
      <c r="A485" s="530"/>
      <c r="B485" s="531"/>
      <c r="C485" s="719" t="s">
        <v>123</v>
      </c>
      <c r="D485" s="720"/>
      <c r="E485" s="532">
        <v>0</v>
      </c>
      <c r="F485" s="607"/>
      <c r="G485" s="533"/>
    </row>
    <row r="486" spans="1:7" ht="12.75">
      <c r="A486" s="530"/>
      <c r="B486" s="531"/>
      <c r="C486" s="719" t="s">
        <v>1322</v>
      </c>
      <c r="D486" s="720"/>
      <c r="E486" s="532">
        <v>149.9</v>
      </c>
      <c r="F486" s="607"/>
      <c r="G486" s="533"/>
    </row>
    <row r="487" spans="1:7" ht="12.75">
      <c r="A487" s="530"/>
      <c r="B487" s="531"/>
      <c r="C487" s="719" t="s">
        <v>1229</v>
      </c>
      <c r="D487" s="720"/>
      <c r="E487" s="532">
        <v>6.38</v>
      </c>
      <c r="F487" s="607"/>
      <c r="G487" s="533"/>
    </row>
    <row r="488" spans="1:7" ht="12.75">
      <c r="A488" s="530"/>
      <c r="B488" s="531"/>
      <c r="C488" s="719" t="s">
        <v>1323</v>
      </c>
      <c r="D488" s="720"/>
      <c r="E488" s="532">
        <v>43.4925</v>
      </c>
      <c r="F488" s="607"/>
      <c r="G488" s="533"/>
    </row>
    <row r="489" spans="1:7" ht="12.75">
      <c r="A489" s="530"/>
      <c r="B489" s="531"/>
      <c r="C489" s="719" t="s">
        <v>1324</v>
      </c>
      <c r="D489" s="720"/>
      <c r="E489" s="532">
        <v>41.86</v>
      </c>
      <c r="F489" s="607"/>
      <c r="G489" s="533"/>
    </row>
    <row r="490" spans="1:7" ht="12.75">
      <c r="A490" s="524">
        <v>78</v>
      </c>
      <c r="B490" s="525" t="s">
        <v>586</v>
      </c>
      <c r="C490" s="526" t="s">
        <v>587</v>
      </c>
      <c r="D490" s="527" t="s">
        <v>106</v>
      </c>
      <c r="E490" s="528">
        <v>2129.4958</v>
      </c>
      <c r="F490" s="606"/>
      <c r="G490" s="529">
        <f>E490*F490</f>
        <v>0</v>
      </c>
    </row>
    <row r="491" spans="1:7" ht="12.75">
      <c r="A491" s="530"/>
      <c r="B491" s="531"/>
      <c r="C491" s="719" t="s">
        <v>1200</v>
      </c>
      <c r="D491" s="720"/>
      <c r="E491" s="532">
        <v>308.7</v>
      </c>
      <c r="F491" s="607"/>
      <c r="G491" s="533"/>
    </row>
    <row r="492" spans="1:7" ht="12.75">
      <c r="A492" s="530"/>
      <c r="B492" s="531"/>
      <c r="C492" s="719" t="s">
        <v>1201</v>
      </c>
      <c r="D492" s="720"/>
      <c r="E492" s="532">
        <v>601.7728</v>
      </c>
      <c r="F492" s="607"/>
      <c r="G492" s="533"/>
    </row>
    <row r="493" spans="1:7" ht="12.75">
      <c r="A493" s="530"/>
      <c r="B493" s="531"/>
      <c r="C493" s="719" t="s">
        <v>1202</v>
      </c>
      <c r="D493" s="720"/>
      <c r="E493" s="532">
        <v>475.458</v>
      </c>
      <c r="F493" s="607"/>
      <c r="G493" s="533"/>
    </row>
    <row r="494" spans="1:7" ht="12.75">
      <c r="A494" s="530"/>
      <c r="B494" s="531"/>
      <c r="C494" s="719" t="s">
        <v>1203</v>
      </c>
      <c r="D494" s="720"/>
      <c r="E494" s="532">
        <v>86.6925</v>
      </c>
      <c r="F494" s="607"/>
      <c r="G494" s="533"/>
    </row>
    <row r="495" spans="1:7" ht="12.75">
      <c r="A495" s="530"/>
      <c r="B495" s="531"/>
      <c r="C495" s="719" t="s">
        <v>1204</v>
      </c>
      <c r="D495" s="720"/>
      <c r="E495" s="532">
        <v>204.2625</v>
      </c>
      <c r="F495" s="607"/>
      <c r="G495" s="533"/>
    </row>
    <row r="496" spans="1:7" ht="12.75">
      <c r="A496" s="530"/>
      <c r="B496" s="531"/>
      <c r="C496" s="719" t="s">
        <v>1205</v>
      </c>
      <c r="D496" s="720"/>
      <c r="E496" s="532">
        <v>54.45</v>
      </c>
      <c r="F496" s="607"/>
      <c r="G496" s="533"/>
    </row>
    <row r="497" spans="1:7" ht="12.75">
      <c r="A497" s="530"/>
      <c r="B497" s="531"/>
      <c r="C497" s="719" t="s">
        <v>1206</v>
      </c>
      <c r="D497" s="720"/>
      <c r="E497" s="532">
        <v>11.2</v>
      </c>
      <c r="F497" s="607"/>
      <c r="G497" s="533"/>
    </row>
    <row r="498" spans="1:7" ht="12.75">
      <c r="A498" s="530"/>
      <c r="B498" s="531"/>
      <c r="C498" s="719" t="s">
        <v>1207</v>
      </c>
      <c r="D498" s="720"/>
      <c r="E498" s="532">
        <v>283.74</v>
      </c>
      <c r="F498" s="607"/>
      <c r="G498" s="533"/>
    </row>
    <row r="499" spans="1:7" ht="12.75">
      <c r="A499" s="530"/>
      <c r="B499" s="531"/>
      <c r="C499" s="721" t="s">
        <v>113</v>
      </c>
      <c r="D499" s="720"/>
      <c r="E499" s="534">
        <v>2026.2758000000003</v>
      </c>
      <c r="F499" s="607"/>
      <c r="G499" s="533"/>
    </row>
    <row r="500" spans="1:7" ht="12.75">
      <c r="A500" s="530"/>
      <c r="B500" s="531"/>
      <c r="C500" s="719" t="s">
        <v>1208</v>
      </c>
      <c r="D500" s="720"/>
      <c r="E500" s="532">
        <v>103.22</v>
      </c>
      <c r="F500" s="607"/>
      <c r="G500" s="533"/>
    </row>
    <row r="501" spans="1:7" ht="12.75">
      <c r="A501" s="535"/>
      <c r="B501" s="536" t="s">
        <v>96</v>
      </c>
      <c r="C501" s="537" t="s">
        <v>578</v>
      </c>
      <c r="D501" s="538"/>
      <c r="E501" s="539"/>
      <c r="F501" s="608"/>
      <c r="G501" s="541">
        <f>SUM(G470:G500)</f>
        <v>0</v>
      </c>
    </row>
    <row r="502" spans="1:7" ht="12.75">
      <c r="A502" s="518" t="s">
        <v>92</v>
      </c>
      <c r="B502" s="519" t="s">
        <v>588</v>
      </c>
      <c r="C502" s="520" t="s">
        <v>589</v>
      </c>
      <c r="D502" s="521"/>
      <c r="E502" s="522"/>
      <c r="F502" s="609"/>
      <c r="G502" s="523"/>
    </row>
    <row r="503" spans="1:7" ht="12.75">
      <c r="A503" s="524">
        <v>79</v>
      </c>
      <c r="B503" s="525" t="s">
        <v>591</v>
      </c>
      <c r="C503" s="526" t="s">
        <v>592</v>
      </c>
      <c r="D503" s="527" t="s">
        <v>173</v>
      </c>
      <c r="E503" s="528">
        <v>194.256372158</v>
      </c>
      <c r="F503" s="606"/>
      <c r="G503" s="529">
        <f>E503*F503</f>
        <v>0</v>
      </c>
    </row>
    <row r="504" spans="1:7" ht="12.75">
      <c r="A504" s="535"/>
      <c r="B504" s="536" t="s">
        <v>96</v>
      </c>
      <c r="C504" s="537" t="s">
        <v>590</v>
      </c>
      <c r="D504" s="538"/>
      <c r="E504" s="539"/>
      <c r="F504" s="608"/>
      <c r="G504" s="541">
        <f>SUM(G502:G503)</f>
        <v>0</v>
      </c>
    </row>
    <row r="505" spans="1:7" ht="12.75">
      <c r="A505" s="518" t="s">
        <v>92</v>
      </c>
      <c r="B505" s="519" t="s">
        <v>613</v>
      </c>
      <c r="C505" s="520" t="s">
        <v>614</v>
      </c>
      <c r="D505" s="521"/>
      <c r="E505" s="522"/>
      <c r="F505" s="609"/>
      <c r="G505" s="523"/>
    </row>
    <row r="506" spans="1:7" ht="22.5">
      <c r="A506" s="524">
        <v>80</v>
      </c>
      <c r="B506" s="525" t="s">
        <v>616</v>
      </c>
      <c r="C506" s="526" t="s">
        <v>617</v>
      </c>
      <c r="D506" s="527" t="s">
        <v>106</v>
      </c>
      <c r="E506" s="528">
        <v>1933.6202</v>
      </c>
      <c r="F506" s="606"/>
      <c r="G506" s="529">
        <f>E506*F506</f>
        <v>0</v>
      </c>
    </row>
    <row r="507" spans="1:7" ht="12.75">
      <c r="A507" s="530"/>
      <c r="B507" s="531"/>
      <c r="C507" s="719" t="s">
        <v>1094</v>
      </c>
      <c r="D507" s="720"/>
      <c r="E507" s="532">
        <v>0</v>
      </c>
      <c r="F507" s="607"/>
      <c r="G507" s="533"/>
    </row>
    <row r="508" spans="1:7" ht="12.75">
      <c r="A508" s="530"/>
      <c r="B508" s="531"/>
      <c r="C508" s="719" t="s">
        <v>1325</v>
      </c>
      <c r="D508" s="720"/>
      <c r="E508" s="532">
        <v>310.4981</v>
      </c>
      <c r="F508" s="607"/>
      <c r="G508" s="533"/>
    </row>
    <row r="509" spans="1:7" ht="12.75">
      <c r="A509" s="530"/>
      <c r="B509" s="531"/>
      <c r="C509" s="719" t="s">
        <v>1326</v>
      </c>
      <c r="D509" s="720"/>
      <c r="E509" s="532">
        <v>1307.625</v>
      </c>
      <c r="F509" s="607"/>
      <c r="G509" s="533"/>
    </row>
    <row r="510" spans="1:7" ht="12.75">
      <c r="A510" s="530"/>
      <c r="B510" s="531"/>
      <c r="C510" s="719" t="s">
        <v>1327</v>
      </c>
      <c r="D510" s="720"/>
      <c r="E510" s="532">
        <v>23.9365</v>
      </c>
      <c r="F510" s="607"/>
      <c r="G510" s="533"/>
    </row>
    <row r="511" spans="1:7" ht="12.75">
      <c r="A511" s="530"/>
      <c r="B511" s="531"/>
      <c r="C511" s="719" t="s">
        <v>1328</v>
      </c>
      <c r="D511" s="720"/>
      <c r="E511" s="532">
        <v>17.785</v>
      </c>
      <c r="F511" s="607"/>
      <c r="G511" s="533"/>
    </row>
    <row r="512" spans="1:7" ht="12.75">
      <c r="A512" s="530"/>
      <c r="B512" s="531"/>
      <c r="C512" s="719" t="s">
        <v>1329</v>
      </c>
      <c r="D512" s="720"/>
      <c r="E512" s="532">
        <v>112.5</v>
      </c>
      <c r="F512" s="607"/>
      <c r="G512" s="533"/>
    </row>
    <row r="513" spans="1:7" ht="12.75">
      <c r="A513" s="530"/>
      <c r="B513" s="531"/>
      <c r="C513" s="719" t="s">
        <v>1330</v>
      </c>
      <c r="D513" s="720"/>
      <c r="E513" s="532">
        <v>52.305</v>
      </c>
      <c r="F513" s="607"/>
      <c r="G513" s="533"/>
    </row>
    <row r="514" spans="1:7" ht="12.75">
      <c r="A514" s="530"/>
      <c r="B514" s="531"/>
      <c r="C514" s="719" t="s">
        <v>1331</v>
      </c>
      <c r="D514" s="720"/>
      <c r="E514" s="532">
        <v>2.4463</v>
      </c>
      <c r="F514" s="607"/>
      <c r="G514" s="533"/>
    </row>
    <row r="515" spans="1:7" ht="12.75">
      <c r="A515" s="530"/>
      <c r="B515" s="531"/>
      <c r="C515" s="719" t="s">
        <v>1332</v>
      </c>
      <c r="D515" s="720"/>
      <c r="E515" s="532">
        <v>28.4011</v>
      </c>
      <c r="F515" s="607"/>
      <c r="G515" s="533"/>
    </row>
    <row r="516" spans="1:7" ht="12.75">
      <c r="A516" s="530"/>
      <c r="B516" s="531"/>
      <c r="C516" s="719" t="s">
        <v>1333</v>
      </c>
      <c r="D516" s="720"/>
      <c r="E516" s="532">
        <v>73.8174</v>
      </c>
      <c r="F516" s="607"/>
      <c r="G516" s="533"/>
    </row>
    <row r="517" spans="1:7" ht="12.75">
      <c r="A517" s="530"/>
      <c r="B517" s="531"/>
      <c r="C517" s="719" t="s">
        <v>1334</v>
      </c>
      <c r="D517" s="720"/>
      <c r="E517" s="532">
        <v>4.3057</v>
      </c>
      <c r="F517" s="607"/>
      <c r="G517" s="533"/>
    </row>
    <row r="518" spans="1:7" ht="22.5">
      <c r="A518" s="524">
        <v>81</v>
      </c>
      <c r="B518" s="525" t="s">
        <v>628</v>
      </c>
      <c r="C518" s="526" t="s">
        <v>629</v>
      </c>
      <c r="D518" s="527" t="s">
        <v>106</v>
      </c>
      <c r="E518" s="528">
        <v>1933.6202</v>
      </c>
      <c r="F518" s="606"/>
      <c r="G518" s="529">
        <f>E518*F518</f>
        <v>0</v>
      </c>
    </row>
    <row r="519" spans="1:7" ht="12.75">
      <c r="A519" s="530"/>
      <c r="B519" s="531"/>
      <c r="C519" s="719" t="s">
        <v>1094</v>
      </c>
      <c r="D519" s="720"/>
      <c r="E519" s="532">
        <v>0</v>
      </c>
      <c r="F519" s="607"/>
      <c r="G519" s="533"/>
    </row>
    <row r="520" spans="1:7" ht="12.75">
      <c r="A520" s="530"/>
      <c r="B520" s="531"/>
      <c r="C520" s="719" t="s">
        <v>1325</v>
      </c>
      <c r="D520" s="720"/>
      <c r="E520" s="532">
        <v>310.4981</v>
      </c>
      <c r="F520" s="607"/>
      <c r="G520" s="533"/>
    </row>
    <row r="521" spans="1:7" ht="12.75">
      <c r="A521" s="530"/>
      <c r="B521" s="531"/>
      <c r="C521" s="719" t="s">
        <v>1326</v>
      </c>
      <c r="D521" s="720"/>
      <c r="E521" s="532">
        <v>1307.625</v>
      </c>
      <c r="F521" s="607"/>
      <c r="G521" s="533"/>
    </row>
    <row r="522" spans="1:7" ht="12.75">
      <c r="A522" s="530"/>
      <c r="B522" s="531"/>
      <c r="C522" s="719" t="s">
        <v>1327</v>
      </c>
      <c r="D522" s="720"/>
      <c r="E522" s="532">
        <v>23.9365</v>
      </c>
      <c r="F522" s="607"/>
      <c r="G522" s="533"/>
    </row>
    <row r="523" spans="1:7" ht="12.75">
      <c r="A523" s="530"/>
      <c r="B523" s="531"/>
      <c r="C523" s="719" t="s">
        <v>1328</v>
      </c>
      <c r="D523" s="720"/>
      <c r="E523" s="532">
        <v>17.785</v>
      </c>
      <c r="F523" s="607"/>
      <c r="G523" s="533"/>
    </row>
    <row r="524" spans="1:7" ht="12.75">
      <c r="A524" s="530"/>
      <c r="B524" s="531"/>
      <c r="C524" s="719" t="s">
        <v>1329</v>
      </c>
      <c r="D524" s="720"/>
      <c r="E524" s="532">
        <v>112.5</v>
      </c>
      <c r="F524" s="607"/>
      <c r="G524" s="533"/>
    </row>
    <row r="525" spans="1:7" ht="12.75">
      <c r="A525" s="530"/>
      <c r="B525" s="531"/>
      <c r="C525" s="719" t="s">
        <v>1330</v>
      </c>
      <c r="D525" s="720"/>
      <c r="E525" s="532">
        <v>52.305</v>
      </c>
      <c r="F525" s="607"/>
      <c r="G525" s="533"/>
    </row>
    <row r="526" spans="1:7" ht="12.75">
      <c r="A526" s="530"/>
      <c r="B526" s="531"/>
      <c r="C526" s="719" t="s">
        <v>1331</v>
      </c>
      <c r="D526" s="720"/>
      <c r="E526" s="532">
        <v>2.4463</v>
      </c>
      <c r="F526" s="607"/>
      <c r="G526" s="533"/>
    </row>
    <row r="527" spans="1:7" ht="12.75">
      <c r="A527" s="530"/>
      <c r="B527" s="531"/>
      <c r="C527" s="719" t="s">
        <v>1332</v>
      </c>
      <c r="D527" s="720"/>
      <c r="E527" s="532">
        <v>28.4011</v>
      </c>
      <c r="F527" s="607"/>
      <c r="G527" s="533"/>
    </row>
    <row r="528" spans="1:7" ht="12.75">
      <c r="A528" s="530"/>
      <c r="B528" s="531"/>
      <c r="C528" s="719" t="s">
        <v>1333</v>
      </c>
      <c r="D528" s="720"/>
      <c r="E528" s="532">
        <v>73.8174</v>
      </c>
      <c r="F528" s="607"/>
      <c r="G528" s="533"/>
    </row>
    <row r="529" spans="1:7" ht="12.75">
      <c r="A529" s="530"/>
      <c r="B529" s="531"/>
      <c r="C529" s="719" t="s">
        <v>1334</v>
      </c>
      <c r="D529" s="720"/>
      <c r="E529" s="532">
        <v>4.3057</v>
      </c>
      <c r="F529" s="607"/>
      <c r="G529" s="533"/>
    </row>
    <row r="530" spans="1:7" ht="22.5">
      <c r="A530" s="524">
        <v>82</v>
      </c>
      <c r="B530" s="525" t="s">
        <v>630</v>
      </c>
      <c r="C530" s="526" t="s">
        <v>631</v>
      </c>
      <c r="D530" s="527" t="s">
        <v>106</v>
      </c>
      <c r="E530" s="528">
        <v>1933.6202</v>
      </c>
      <c r="F530" s="606"/>
      <c r="G530" s="529">
        <f>E530*F530</f>
        <v>0</v>
      </c>
    </row>
    <row r="531" spans="1:7" ht="12.75">
      <c r="A531" s="530"/>
      <c r="B531" s="531"/>
      <c r="C531" s="719" t="s">
        <v>1094</v>
      </c>
      <c r="D531" s="720"/>
      <c r="E531" s="532">
        <v>0</v>
      </c>
      <c r="F531" s="607"/>
      <c r="G531" s="533"/>
    </row>
    <row r="532" spans="1:7" ht="12.75">
      <c r="A532" s="530"/>
      <c r="B532" s="531"/>
      <c r="C532" s="719" t="s">
        <v>1325</v>
      </c>
      <c r="D532" s="720"/>
      <c r="E532" s="532">
        <v>310.4981</v>
      </c>
      <c r="F532" s="607"/>
      <c r="G532" s="533"/>
    </row>
    <row r="533" spans="1:7" ht="12.75">
      <c r="A533" s="530"/>
      <c r="B533" s="531"/>
      <c r="C533" s="719" t="s">
        <v>1326</v>
      </c>
      <c r="D533" s="720"/>
      <c r="E533" s="532">
        <v>1307.625</v>
      </c>
      <c r="F533" s="607"/>
      <c r="G533" s="533"/>
    </row>
    <row r="534" spans="1:7" ht="12.75">
      <c r="A534" s="530"/>
      <c r="B534" s="531"/>
      <c r="C534" s="719" t="s">
        <v>1327</v>
      </c>
      <c r="D534" s="720"/>
      <c r="E534" s="532">
        <v>23.9365</v>
      </c>
      <c r="F534" s="607"/>
      <c r="G534" s="533"/>
    </row>
    <row r="535" spans="1:7" ht="12.75">
      <c r="A535" s="530"/>
      <c r="B535" s="531"/>
      <c r="C535" s="719" t="s">
        <v>1328</v>
      </c>
      <c r="D535" s="720"/>
      <c r="E535" s="532">
        <v>17.785</v>
      </c>
      <c r="F535" s="607"/>
      <c r="G535" s="533"/>
    </row>
    <row r="536" spans="1:7" ht="12.75">
      <c r="A536" s="530"/>
      <c r="B536" s="531"/>
      <c r="C536" s="719" t="s">
        <v>1329</v>
      </c>
      <c r="D536" s="720"/>
      <c r="E536" s="532">
        <v>112.5</v>
      </c>
      <c r="F536" s="607"/>
      <c r="G536" s="533"/>
    </row>
    <row r="537" spans="1:7" ht="12.75">
      <c r="A537" s="530"/>
      <c r="B537" s="531"/>
      <c r="C537" s="719" t="s">
        <v>1330</v>
      </c>
      <c r="D537" s="720"/>
      <c r="E537" s="532">
        <v>52.305</v>
      </c>
      <c r="F537" s="607"/>
      <c r="G537" s="533"/>
    </row>
    <row r="538" spans="1:7" ht="12.75">
      <c r="A538" s="530"/>
      <c r="B538" s="531"/>
      <c r="C538" s="719" t="s">
        <v>1331</v>
      </c>
      <c r="D538" s="720"/>
      <c r="E538" s="532">
        <v>2.4463</v>
      </c>
      <c r="F538" s="607"/>
      <c r="G538" s="533"/>
    </row>
    <row r="539" spans="1:7" ht="12.75">
      <c r="A539" s="530"/>
      <c r="B539" s="531"/>
      <c r="C539" s="719" t="s">
        <v>1332</v>
      </c>
      <c r="D539" s="720"/>
      <c r="E539" s="532">
        <v>28.4011</v>
      </c>
      <c r="F539" s="607"/>
      <c r="G539" s="533"/>
    </row>
    <row r="540" spans="1:7" ht="12.75">
      <c r="A540" s="530"/>
      <c r="B540" s="531"/>
      <c r="C540" s="719" t="s">
        <v>1333</v>
      </c>
      <c r="D540" s="720"/>
      <c r="E540" s="532">
        <v>73.8174</v>
      </c>
      <c r="F540" s="607"/>
      <c r="G540" s="533"/>
    </row>
    <row r="541" spans="1:7" ht="12.75">
      <c r="A541" s="530"/>
      <c r="B541" s="531"/>
      <c r="C541" s="719" t="s">
        <v>1334</v>
      </c>
      <c r="D541" s="720"/>
      <c r="E541" s="532">
        <v>4.3057</v>
      </c>
      <c r="F541" s="607"/>
      <c r="G541" s="533"/>
    </row>
    <row r="542" spans="1:7" ht="22.5">
      <c r="A542" s="524">
        <v>83</v>
      </c>
      <c r="B542" s="525" t="s">
        <v>635</v>
      </c>
      <c r="C542" s="526" t="s">
        <v>636</v>
      </c>
      <c r="D542" s="527" t="s">
        <v>106</v>
      </c>
      <c r="E542" s="528">
        <v>1933.6202</v>
      </c>
      <c r="F542" s="606"/>
      <c r="G542" s="529">
        <f>E542*F542</f>
        <v>0</v>
      </c>
    </row>
    <row r="543" spans="1:7" ht="12.75">
      <c r="A543" s="530"/>
      <c r="B543" s="531"/>
      <c r="C543" s="719" t="s">
        <v>1094</v>
      </c>
      <c r="D543" s="720"/>
      <c r="E543" s="532">
        <v>0</v>
      </c>
      <c r="F543" s="607"/>
      <c r="G543" s="533"/>
    </row>
    <row r="544" spans="1:7" ht="12.75">
      <c r="A544" s="530"/>
      <c r="B544" s="531"/>
      <c r="C544" s="719" t="s">
        <v>1325</v>
      </c>
      <c r="D544" s="720"/>
      <c r="E544" s="532">
        <v>310.4981</v>
      </c>
      <c r="F544" s="607"/>
      <c r="G544" s="533"/>
    </row>
    <row r="545" spans="1:7" ht="12.75">
      <c r="A545" s="530"/>
      <c r="B545" s="531"/>
      <c r="C545" s="719" t="s">
        <v>1326</v>
      </c>
      <c r="D545" s="720"/>
      <c r="E545" s="532">
        <v>1307.625</v>
      </c>
      <c r="F545" s="607"/>
      <c r="G545" s="533"/>
    </row>
    <row r="546" spans="1:7" ht="12.75">
      <c r="A546" s="530"/>
      <c r="B546" s="531"/>
      <c r="C546" s="719" t="s">
        <v>1327</v>
      </c>
      <c r="D546" s="720"/>
      <c r="E546" s="532">
        <v>23.9365</v>
      </c>
      <c r="F546" s="607"/>
      <c r="G546" s="533"/>
    </row>
    <row r="547" spans="1:7" ht="12.75">
      <c r="A547" s="530"/>
      <c r="B547" s="531"/>
      <c r="C547" s="719" t="s">
        <v>1328</v>
      </c>
      <c r="D547" s="720"/>
      <c r="E547" s="532">
        <v>17.785</v>
      </c>
      <c r="F547" s="607"/>
      <c r="G547" s="533"/>
    </row>
    <row r="548" spans="1:7" ht="12.75">
      <c r="A548" s="530"/>
      <c r="B548" s="531"/>
      <c r="C548" s="719" t="s">
        <v>1329</v>
      </c>
      <c r="D548" s="720"/>
      <c r="E548" s="532">
        <v>112.5</v>
      </c>
      <c r="F548" s="607"/>
      <c r="G548" s="533"/>
    </row>
    <row r="549" spans="1:7" ht="12.75">
      <c r="A549" s="530"/>
      <c r="B549" s="531"/>
      <c r="C549" s="719" t="s">
        <v>1330</v>
      </c>
      <c r="D549" s="720"/>
      <c r="E549" s="532">
        <v>52.305</v>
      </c>
      <c r="F549" s="607"/>
      <c r="G549" s="533"/>
    </row>
    <row r="550" spans="1:7" ht="12.75">
      <c r="A550" s="530"/>
      <c r="B550" s="531"/>
      <c r="C550" s="719" t="s">
        <v>1331</v>
      </c>
      <c r="D550" s="720"/>
      <c r="E550" s="532">
        <v>2.4463</v>
      </c>
      <c r="F550" s="607"/>
      <c r="G550" s="533"/>
    </row>
    <row r="551" spans="1:7" ht="12.75">
      <c r="A551" s="530"/>
      <c r="B551" s="531"/>
      <c r="C551" s="719" t="s">
        <v>1332</v>
      </c>
      <c r="D551" s="720"/>
      <c r="E551" s="532">
        <v>28.4011</v>
      </c>
      <c r="F551" s="607"/>
      <c r="G551" s="533"/>
    </row>
    <row r="552" spans="1:7" ht="12.75">
      <c r="A552" s="530"/>
      <c r="B552" s="531"/>
      <c r="C552" s="719" t="s">
        <v>1333</v>
      </c>
      <c r="D552" s="720"/>
      <c r="E552" s="532">
        <v>73.8174</v>
      </c>
      <c r="F552" s="607"/>
      <c r="G552" s="533"/>
    </row>
    <row r="553" spans="1:7" ht="12.75">
      <c r="A553" s="530"/>
      <c r="B553" s="531"/>
      <c r="C553" s="719" t="s">
        <v>1334</v>
      </c>
      <c r="D553" s="720"/>
      <c r="E553" s="532">
        <v>4.3057</v>
      </c>
      <c r="F553" s="607"/>
      <c r="G553" s="533"/>
    </row>
    <row r="554" spans="1:7" ht="22.5">
      <c r="A554" s="524">
        <v>84</v>
      </c>
      <c r="B554" s="525" t="s">
        <v>642</v>
      </c>
      <c r="C554" s="526" t="s">
        <v>643</v>
      </c>
      <c r="D554" s="527" t="s">
        <v>166</v>
      </c>
      <c r="E554" s="528">
        <v>197.345</v>
      </c>
      <c r="F554" s="606"/>
      <c r="G554" s="529">
        <f>E554*F554</f>
        <v>0</v>
      </c>
    </row>
    <row r="555" spans="1:7" ht="12.75">
      <c r="A555" s="530"/>
      <c r="B555" s="531"/>
      <c r="C555" s="719" t="s">
        <v>639</v>
      </c>
      <c r="D555" s="720"/>
      <c r="E555" s="532">
        <v>0</v>
      </c>
      <c r="F555" s="607"/>
      <c r="G555" s="533"/>
    </row>
    <row r="556" spans="1:7" ht="12.75">
      <c r="A556" s="530"/>
      <c r="B556" s="531"/>
      <c r="C556" s="719" t="s">
        <v>1335</v>
      </c>
      <c r="D556" s="720"/>
      <c r="E556" s="532">
        <v>197.345</v>
      </c>
      <c r="F556" s="607"/>
      <c r="G556" s="533"/>
    </row>
    <row r="557" spans="1:7" ht="22.5">
      <c r="A557" s="524">
        <v>85</v>
      </c>
      <c r="B557" s="525" t="s">
        <v>646</v>
      </c>
      <c r="C557" s="526" t="s">
        <v>647</v>
      </c>
      <c r="D557" s="527" t="s">
        <v>166</v>
      </c>
      <c r="E557" s="528">
        <v>197.345</v>
      </c>
      <c r="F557" s="606"/>
      <c r="G557" s="529">
        <f>E557*F557</f>
        <v>0</v>
      </c>
    </row>
    <row r="558" spans="1:7" ht="12.75">
      <c r="A558" s="530"/>
      <c r="B558" s="531"/>
      <c r="C558" s="719" t="s">
        <v>639</v>
      </c>
      <c r="D558" s="720"/>
      <c r="E558" s="532">
        <v>0</v>
      </c>
      <c r="F558" s="607"/>
      <c r="G558" s="533"/>
    </row>
    <row r="559" spans="1:7" ht="12.75">
      <c r="A559" s="530"/>
      <c r="B559" s="531"/>
      <c r="C559" s="719" t="s">
        <v>1335</v>
      </c>
      <c r="D559" s="720"/>
      <c r="E559" s="532">
        <v>197.345</v>
      </c>
      <c r="F559" s="607"/>
      <c r="G559" s="533"/>
    </row>
    <row r="560" spans="1:7" ht="22.5">
      <c r="A560" s="524">
        <v>86</v>
      </c>
      <c r="B560" s="525" t="s">
        <v>1102</v>
      </c>
      <c r="C560" s="526" t="s">
        <v>1103</v>
      </c>
      <c r="D560" s="527" t="s">
        <v>166</v>
      </c>
      <c r="E560" s="528">
        <v>197.345</v>
      </c>
      <c r="F560" s="606"/>
      <c r="G560" s="529">
        <f>E560*F560</f>
        <v>0</v>
      </c>
    </row>
    <row r="561" spans="1:7" ht="12.75">
      <c r="A561" s="530"/>
      <c r="B561" s="531"/>
      <c r="C561" s="719" t="s">
        <v>639</v>
      </c>
      <c r="D561" s="720"/>
      <c r="E561" s="532">
        <v>0</v>
      </c>
      <c r="F561" s="607"/>
      <c r="G561" s="533"/>
    </row>
    <row r="562" spans="1:7" ht="12.75">
      <c r="A562" s="530"/>
      <c r="B562" s="531"/>
      <c r="C562" s="719" t="s">
        <v>1336</v>
      </c>
      <c r="D562" s="720"/>
      <c r="E562" s="532">
        <v>197.345</v>
      </c>
      <c r="F562" s="607"/>
      <c r="G562" s="533"/>
    </row>
    <row r="563" spans="1:7" ht="22.5">
      <c r="A563" s="524">
        <v>87</v>
      </c>
      <c r="B563" s="525" t="s">
        <v>668</v>
      </c>
      <c r="C563" s="526" t="s">
        <v>669</v>
      </c>
      <c r="D563" s="527" t="s">
        <v>106</v>
      </c>
      <c r="E563" s="528">
        <v>1933.6202</v>
      </c>
      <c r="F563" s="606"/>
      <c r="G563" s="529">
        <f>E563*F563</f>
        <v>0</v>
      </c>
    </row>
    <row r="564" spans="1:7" ht="12.75">
      <c r="A564" s="530"/>
      <c r="B564" s="531"/>
      <c r="C564" s="719" t="s">
        <v>1094</v>
      </c>
      <c r="D564" s="720"/>
      <c r="E564" s="532">
        <v>0</v>
      </c>
      <c r="F564" s="607"/>
      <c r="G564" s="533"/>
    </row>
    <row r="565" spans="1:7" ht="12.75">
      <c r="A565" s="530"/>
      <c r="B565" s="531"/>
      <c r="C565" s="719" t="s">
        <v>1325</v>
      </c>
      <c r="D565" s="720"/>
      <c r="E565" s="532">
        <v>310.4981</v>
      </c>
      <c r="F565" s="607"/>
      <c r="G565" s="533"/>
    </row>
    <row r="566" spans="1:7" ht="12.75">
      <c r="A566" s="530"/>
      <c r="B566" s="531"/>
      <c r="C566" s="719" t="s">
        <v>1326</v>
      </c>
      <c r="D566" s="720"/>
      <c r="E566" s="532">
        <v>1307.625</v>
      </c>
      <c r="F566" s="607"/>
      <c r="G566" s="533"/>
    </row>
    <row r="567" spans="1:7" ht="12.75">
      <c r="A567" s="530"/>
      <c r="B567" s="531"/>
      <c r="C567" s="719" t="s">
        <v>1327</v>
      </c>
      <c r="D567" s="720"/>
      <c r="E567" s="532">
        <v>23.9365</v>
      </c>
      <c r="F567" s="607"/>
      <c r="G567" s="533"/>
    </row>
    <row r="568" spans="1:7" ht="12.75">
      <c r="A568" s="530"/>
      <c r="B568" s="531"/>
      <c r="C568" s="719" t="s">
        <v>1328</v>
      </c>
      <c r="D568" s="720"/>
      <c r="E568" s="532">
        <v>17.785</v>
      </c>
      <c r="F568" s="607"/>
      <c r="G568" s="533"/>
    </row>
    <row r="569" spans="1:7" ht="12.75">
      <c r="A569" s="530"/>
      <c r="B569" s="531"/>
      <c r="C569" s="719" t="s">
        <v>1329</v>
      </c>
      <c r="D569" s="720"/>
      <c r="E569" s="532">
        <v>112.5</v>
      </c>
      <c r="F569" s="607"/>
      <c r="G569" s="533"/>
    </row>
    <row r="570" spans="1:7" ht="12.75">
      <c r="A570" s="530"/>
      <c r="B570" s="531"/>
      <c r="C570" s="719" t="s">
        <v>1330</v>
      </c>
      <c r="D570" s="720"/>
      <c r="E570" s="532">
        <v>52.305</v>
      </c>
      <c r="F570" s="607"/>
      <c r="G570" s="533"/>
    </row>
    <row r="571" spans="1:7" ht="12.75">
      <c r="A571" s="530"/>
      <c r="B571" s="531"/>
      <c r="C571" s="719" t="s">
        <v>1331</v>
      </c>
      <c r="D571" s="720"/>
      <c r="E571" s="532">
        <v>2.4463</v>
      </c>
      <c r="F571" s="607"/>
      <c r="G571" s="533"/>
    </row>
    <row r="572" spans="1:7" ht="12.75">
      <c r="A572" s="530"/>
      <c r="B572" s="531"/>
      <c r="C572" s="719" t="s">
        <v>1332</v>
      </c>
      <c r="D572" s="720"/>
      <c r="E572" s="532">
        <v>28.4011</v>
      </c>
      <c r="F572" s="607"/>
      <c r="G572" s="533"/>
    </row>
    <row r="573" spans="1:7" ht="12.75">
      <c r="A573" s="530"/>
      <c r="B573" s="531"/>
      <c r="C573" s="719" t="s">
        <v>1333</v>
      </c>
      <c r="D573" s="720"/>
      <c r="E573" s="532">
        <v>73.8174</v>
      </c>
      <c r="F573" s="607"/>
      <c r="G573" s="533"/>
    </row>
    <row r="574" spans="1:7" ht="12.75">
      <c r="A574" s="530"/>
      <c r="B574" s="531"/>
      <c r="C574" s="719" t="s">
        <v>1334</v>
      </c>
      <c r="D574" s="720"/>
      <c r="E574" s="532">
        <v>4.3057</v>
      </c>
      <c r="F574" s="607"/>
      <c r="G574" s="533"/>
    </row>
    <row r="575" spans="1:7" ht="12.75">
      <c r="A575" s="524">
        <v>88</v>
      </c>
      <c r="B575" s="525" t="s">
        <v>670</v>
      </c>
      <c r="C575" s="526" t="s">
        <v>671</v>
      </c>
      <c r="D575" s="527" t="s">
        <v>147</v>
      </c>
      <c r="E575" s="528">
        <v>1</v>
      </c>
      <c r="F575" s="606"/>
      <c r="G575" s="529">
        <f>E575*F575</f>
        <v>0</v>
      </c>
    </row>
    <row r="576" spans="1:7" ht="12.75">
      <c r="A576" s="524">
        <v>89</v>
      </c>
      <c r="B576" s="525" t="s">
        <v>1105</v>
      </c>
      <c r="C576" s="526" t="s">
        <v>1106</v>
      </c>
      <c r="D576" s="527" t="s">
        <v>166</v>
      </c>
      <c r="E576" s="528">
        <v>161.6</v>
      </c>
      <c r="F576" s="606"/>
      <c r="G576" s="529">
        <f>E576*F576</f>
        <v>0</v>
      </c>
    </row>
    <row r="577" spans="1:7" ht="12.75">
      <c r="A577" s="530"/>
      <c r="B577" s="531"/>
      <c r="C577" s="719" t="s">
        <v>1094</v>
      </c>
      <c r="D577" s="720"/>
      <c r="E577" s="532">
        <v>0</v>
      </c>
      <c r="F577" s="607"/>
      <c r="G577" s="533"/>
    </row>
    <row r="578" spans="1:7" ht="12.75">
      <c r="A578" s="530"/>
      <c r="B578" s="531"/>
      <c r="C578" s="719" t="s">
        <v>1337</v>
      </c>
      <c r="D578" s="720"/>
      <c r="E578" s="532">
        <v>39</v>
      </c>
      <c r="F578" s="607"/>
      <c r="G578" s="533"/>
    </row>
    <row r="579" spans="1:7" ht="12.75">
      <c r="A579" s="530"/>
      <c r="B579" s="531"/>
      <c r="C579" s="719" t="s">
        <v>1338</v>
      </c>
      <c r="D579" s="720"/>
      <c r="E579" s="532">
        <v>119</v>
      </c>
      <c r="F579" s="607"/>
      <c r="G579" s="533"/>
    </row>
    <row r="580" spans="1:7" ht="12.75">
      <c r="A580" s="530"/>
      <c r="B580" s="531"/>
      <c r="C580" s="719" t="s">
        <v>1339</v>
      </c>
      <c r="D580" s="720"/>
      <c r="E580" s="532">
        <v>3.6</v>
      </c>
      <c r="F580" s="607"/>
      <c r="G580" s="533"/>
    </row>
    <row r="581" spans="1:7" ht="12.75">
      <c r="A581" s="524">
        <v>90</v>
      </c>
      <c r="B581" s="525" t="s">
        <v>672</v>
      </c>
      <c r="C581" s="526" t="s">
        <v>673</v>
      </c>
      <c r="D581" s="527" t="s">
        <v>106</v>
      </c>
      <c r="E581" s="528">
        <v>2223.6632</v>
      </c>
      <c r="F581" s="606"/>
      <c r="G581" s="529">
        <f>E581*F581</f>
        <v>0</v>
      </c>
    </row>
    <row r="582" spans="1:7" ht="12.75">
      <c r="A582" s="530"/>
      <c r="B582" s="531"/>
      <c r="C582" s="719" t="s">
        <v>1094</v>
      </c>
      <c r="D582" s="720"/>
      <c r="E582" s="532">
        <v>0</v>
      </c>
      <c r="F582" s="607"/>
      <c r="G582" s="533"/>
    </row>
    <row r="583" spans="1:7" ht="12.75">
      <c r="A583" s="530"/>
      <c r="B583" s="531"/>
      <c r="C583" s="719" t="s">
        <v>1325</v>
      </c>
      <c r="D583" s="720"/>
      <c r="E583" s="532">
        <v>310.4981</v>
      </c>
      <c r="F583" s="607"/>
      <c r="G583" s="533"/>
    </row>
    <row r="584" spans="1:7" ht="12.75">
      <c r="A584" s="530"/>
      <c r="B584" s="531"/>
      <c r="C584" s="719" t="s">
        <v>1326</v>
      </c>
      <c r="D584" s="720"/>
      <c r="E584" s="532">
        <v>1307.625</v>
      </c>
      <c r="F584" s="607"/>
      <c r="G584" s="533"/>
    </row>
    <row r="585" spans="1:7" ht="12.75">
      <c r="A585" s="530"/>
      <c r="B585" s="531"/>
      <c r="C585" s="719" t="s">
        <v>1327</v>
      </c>
      <c r="D585" s="720"/>
      <c r="E585" s="532">
        <v>23.9365</v>
      </c>
      <c r="F585" s="607"/>
      <c r="G585" s="533"/>
    </row>
    <row r="586" spans="1:7" ht="12.75">
      <c r="A586" s="530"/>
      <c r="B586" s="531"/>
      <c r="C586" s="719" t="s">
        <v>1328</v>
      </c>
      <c r="D586" s="720"/>
      <c r="E586" s="532">
        <v>17.785</v>
      </c>
      <c r="F586" s="607"/>
      <c r="G586" s="533"/>
    </row>
    <row r="587" spans="1:7" ht="12.75">
      <c r="A587" s="530"/>
      <c r="B587" s="531"/>
      <c r="C587" s="719" t="s">
        <v>1329</v>
      </c>
      <c r="D587" s="720"/>
      <c r="E587" s="532">
        <v>112.5</v>
      </c>
      <c r="F587" s="607"/>
      <c r="G587" s="533"/>
    </row>
    <row r="588" spans="1:7" ht="12.75">
      <c r="A588" s="530"/>
      <c r="B588" s="531"/>
      <c r="C588" s="719" t="s">
        <v>1330</v>
      </c>
      <c r="D588" s="720"/>
      <c r="E588" s="532">
        <v>52.305</v>
      </c>
      <c r="F588" s="607"/>
      <c r="G588" s="533"/>
    </row>
    <row r="589" spans="1:7" ht="12.75">
      <c r="A589" s="530"/>
      <c r="B589" s="531"/>
      <c r="C589" s="719" t="s">
        <v>1331</v>
      </c>
      <c r="D589" s="720"/>
      <c r="E589" s="532">
        <v>2.4463</v>
      </c>
      <c r="F589" s="607"/>
      <c r="G589" s="533"/>
    </row>
    <row r="590" spans="1:7" ht="12.75">
      <c r="A590" s="530"/>
      <c r="B590" s="531"/>
      <c r="C590" s="719" t="s">
        <v>1332</v>
      </c>
      <c r="D590" s="720"/>
      <c r="E590" s="532">
        <v>28.4011</v>
      </c>
      <c r="F590" s="607"/>
      <c r="G590" s="533"/>
    </row>
    <row r="591" spans="1:7" ht="12.75">
      <c r="A591" s="530"/>
      <c r="B591" s="531"/>
      <c r="C591" s="719" t="s">
        <v>1333</v>
      </c>
      <c r="D591" s="720"/>
      <c r="E591" s="532">
        <v>73.8174</v>
      </c>
      <c r="F591" s="607"/>
      <c r="G591" s="533"/>
    </row>
    <row r="592" spans="1:7" ht="12.75">
      <c r="A592" s="530"/>
      <c r="B592" s="531"/>
      <c r="C592" s="719" t="s">
        <v>1334</v>
      </c>
      <c r="D592" s="720"/>
      <c r="E592" s="532">
        <v>4.3057</v>
      </c>
      <c r="F592" s="607"/>
      <c r="G592" s="533"/>
    </row>
    <row r="593" spans="1:7" ht="12.75">
      <c r="A593" s="530"/>
      <c r="B593" s="531"/>
      <c r="C593" s="721" t="s">
        <v>113</v>
      </c>
      <c r="D593" s="720"/>
      <c r="E593" s="534">
        <v>1933.6201</v>
      </c>
      <c r="F593" s="607"/>
      <c r="G593" s="533"/>
    </row>
    <row r="594" spans="1:7" ht="12.75">
      <c r="A594" s="530"/>
      <c r="B594" s="531"/>
      <c r="C594" s="719" t="s">
        <v>1340</v>
      </c>
      <c r="D594" s="720"/>
      <c r="E594" s="532">
        <v>290.043</v>
      </c>
      <c r="F594" s="607"/>
      <c r="G594" s="533"/>
    </row>
    <row r="595" spans="1:7" ht="12.75">
      <c r="A595" s="524">
        <v>91</v>
      </c>
      <c r="B595" s="525" t="s">
        <v>675</v>
      </c>
      <c r="C595" s="526" t="s">
        <v>676</v>
      </c>
      <c r="D595" s="527" t="s">
        <v>173</v>
      </c>
      <c r="E595" s="528">
        <v>15.049159362</v>
      </c>
      <c r="F595" s="606"/>
      <c r="G595" s="529">
        <f>E595*F595</f>
        <v>0</v>
      </c>
    </row>
    <row r="596" spans="1:7" ht="12.75">
      <c r="A596" s="535"/>
      <c r="B596" s="536" t="s">
        <v>96</v>
      </c>
      <c r="C596" s="537" t="s">
        <v>615</v>
      </c>
      <c r="D596" s="538"/>
      <c r="E596" s="539"/>
      <c r="F596" s="608"/>
      <c r="G596" s="541">
        <f>SUM(G505:G595)</f>
        <v>0</v>
      </c>
    </row>
    <row r="597" spans="1:7" ht="12.75">
      <c r="A597" s="518" t="s">
        <v>92</v>
      </c>
      <c r="B597" s="519" t="s">
        <v>677</v>
      </c>
      <c r="C597" s="520" t="s">
        <v>678</v>
      </c>
      <c r="D597" s="521"/>
      <c r="E597" s="522"/>
      <c r="F597" s="609"/>
      <c r="G597" s="523"/>
    </row>
    <row r="598" spans="1:7" ht="22.5">
      <c r="A598" s="524">
        <v>92</v>
      </c>
      <c r="B598" s="525" t="s">
        <v>683</v>
      </c>
      <c r="C598" s="526" t="s">
        <v>684</v>
      </c>
      <c r="D598" s="527" t="s">
        <v>106</v>
      </c>
      <c r="E598" s="528">
        <v>3551.7433</v>
      </c>
      <c r="F598" s="606"/>
      <c r="G598" s="529">
        <f>E598*F598</f>
        <v>0</v>
      </c>
    </row>
    <row r="599" spans="1:7" ht="12.75">
      <c r="A599" s="530"/>
      <c r="B599" s="531"/>
      <c r="C599" s="719" t="s">
        <v>1094</v>
      </c>
      <c r="D599" s="720"/>
      <c r="E599" s="532">
        <v>0</v>
      </c>
      <c r="F599" s="607"/>
      <c r="G599" s="533"/>
    </row>
    <row r="600" spans="1:7" ht="12.75">
      <c r="A600" s="530"/>
      <c r="B600" s="531"/>
      <c r="C600" s="719" t="s">
        <v>1341</v>
      </c>
      <c r="D600" s="720"/>
      <c r="E600" s="532">
        <v>620.9963</v>
      </c>
      <c r="F600" s="607"/>
      <c r="G600" s="533"/>
    </row>
    <row r="601" spans="1:7" ht="12.75">
      <c r="A601" s="530"/>
      <c r="B601" s="531"/>
      <c r="C601" s="719" t="s">
        <v>1342</v>
      </c>
      <c r="D601" s="720"/>
      <c r="E601" s="532">
        <v>2615.25</v>
      </c>
      <c r="F601" s="607"/>
      <c r="G601" s="533"/>
    </row>
    <row r="602" spans="1:7" ht="12.75">
      <c r="A602" s="530"/>
      <c r="B602" s="531"/>
      <c r="C602" s="719" t="s">
        <v>1327</v>
      </c>
      <c r="D602" s="720"/>
      <c r="E602" s="532">
        <v>23.9365</v>
      </c>
      <c r="F602" s="607"/>
      <c r="G602" s="533"/>
    </row>
    <row r="603" spans="1:7" ht="12.75">
      <c r="A603" s="530"/>
      <c r="B603" s="531"/>
      <c r="C603" s="719" t="s">
        <v>1328</v>
      </c>
      <c r="D603" s="720"/>
      <c r="E603" s="532">
        <v>17.785</v>
      </c>
      <c r="F603" s="607"/>
      <c r="G603" s="533"/>
    </row>
    <row r="604" spans="1:7" ht="12.75">
      <c r="A604" s="530"/>
      <c r="B604" s="531"/>
      <c r="C604" s="719" t="s">
        <v>1329</v>
      </c>
      <c r="D604" s="720"/>
      <c r="E604" s="532">
        <v>112.5</v>
      </c>
      <c r="F604" s="607"/>
      <c r="G604" s="533"/>
    </row>
    <row r="605" spans="1:7" ht="12.75">
      <c r="A605" s="530"/>
      <c r="B605" s="531"/>
      <c r="C605" s="719" t="s">
        <v>1330</v>
      </c>
      <c r="D605" s="720"/>
      <c r="E605" s="532">
        <v>52.305</v>
      </c>
      <c r="F605" s="607"/>
      <c r="G605" s="533"/>
    </row>
    <row r="606" spans="1:7" ht="12.75">
      <c r="A606" s="530"/>
      <c r="B606" s="531"/>
      <c r="C606" s="719" t="s">
        <v>1331</v>
      </c>
      <c r="D606" s="720"/>
      <c r="E606" s="532">
        <v>2.4463</v>
      </c>
      <c r="F606" s="607"/>
      <c r="G606" s="533"/>
    </row>
    <row r="607" spans="1:7" ht="12.75">
      <c r="A607" s="530"/>
      <c r="B607" s="531"/>
      <c r="C607" s="719" t="s">
        <v>1332</v>
      </c>
      <c r="D607" s="720"/>
      <c r="E607" s="532">
        <v>28.4011</v>
      </c>
      <c r="F607" s="607"/>
      <c r="G607" s="533"/>
    </row>
    <row r="608" spans="1:7" ht="12.75">
      <c r="A608" s="530"/>
      <c r="B608" s="531"/>
      <c r="C608" s="719" t="s">
        <v>1333</v>
      </c>
      <c r="D608" s="720"/>
      <c r="E608" s="532">
        <v>73.8174</v>
      </c>
      <c r="F608" s="607"/>
      <c r="G608" s="533"/>
    </row>
    <row r="609" spans="1:7" ht="12.75">
      <c r="A609" s="530"/>
      <c r="B609" s="531"/>
      <c r="C609" s="719" t="s">
        <v>1334</v>
      </c>
      <c r="D609" s="720"/>
      <c r="E609" s="532">
        <v>4.3057</v>
      </c>
      <c r="F609" s="607"/>
      <c r="G609" s="533"/>
    </row>
    <row r="610" spans="1:7" ht="22.5">
      <c r="A610" s="524">
        <v>93</v>
      </c>
      <c r="B610" s="525" t="s">
        <v>689</v>
      </c>
      <c r="C610" s="526" t="s">
        <v>690</v>
      </c>
      <c r="D610" s="527" t="s">
        <v>122</v>
      </c>
      <c r="E610" s="528">
        <v>443.2059</v>
      </c>
      <c r="F610" s="606"/>
      <c r="G610" s="529">
        <f>E610*F610</f>
        <v>0</v>
      </c>
    </row>
    <row r="611" spans="1:7" ht="12.75">
      <c r="A611" s="530"/>
      <c r="B611" s="531"/>
      <c r="C611" s="719" t="s">
        <v>1094</v>
      </c>
      <c r="D611" s="720"/>
      <c r="E611" s="532">
        <v>0</v>
      </c>
      <c r="F611" s="607"/>
      <c r="G611" s="533"/>
    </row>
    <row r="612" spans="1:7" ht="12.75">
      <c r="A612" s="530"/>
      <c r="B612" s="531"/>
      <c r="C612" s="719" t="s">
        <v>1343</v>
      </c>
      <c r="D612" s="720"/>
      <c r="E612" s="532">
        <v>69.6758</v>
      </c>
      <c r="F612" s="607"/>
      <c r="G612" s="533"/>
    </row>
    <row r="613" spans="1:7" ht="12.75">
      <c r="A613" s="530"/>
      <c r="B613" s="531"/>
      <c r="C613" s="719" t="s">
        <v>1344</v>
      </c>
      <c r="D613" s="720"/>
      <c r="E613" s="532">
        <v>346.7822</v>
      </c>
      <c r="F613" s="607"/>
      <c r="G613" s="533"/>
    </row>
    <row r="614" spans="1:7" ht="12.75">
      <c r="A614" s="530"/>
      <c r="B614" s="531"/>
      <c r="C614" s="719" t="s">
        <v>1345</v>
      </c>
      <c r="D614" s="720"/>
      <c r="E614" s="532">
        <v>2.4415</v>
      </c>
      <c r="F614" s="607"/>
      <c r="G614" s="533"/>
    </row>
    <row r="615" spans="1:7" ht="12.75">
      <c r="A615" s="530"/>
      <c r="B615" s="531"/>
      <c r="C615" s="719" t="s">
        <v>1346</v>
      </c>
      <c r="D615" s="720"/>
      <c r="E615" s="532">
        <v>1.8141</v>
      </c>
      <c r="F615" s="607"/>
      <c r="G615" s="533"/>
    </row>
    <row r="616" spans="1:7" ht="12.75">
      <c r="A616" s="530"/>
      <c r="B616" s="531"/>
      <c r="C616" s="719" t="s">
        <v>1347</v>
      </c>
      <c r="D616" s="720"/>
      <c r="E616" s="532">
        <v>11.475</v>
      </c>
      <c r="F616" s="607"/>
      <c r="G616" s="533"/>
    </row>
    <row r="617" spans="1:7" ht="12.75">
      <c r="A617" s="530"/>
      <c r="B617" s="531"/>
      <c r="C617" s="719" t="s">
        <v>1348</v>
      </c>
      <c r="D617" s="720"/>
      <c r="E617" s="532">
        <v>5.3351</v>
      </c>
      <c r="F617" s="607"/>
      <c r="G617" s="533"/>
    </row>
    <row r="618" spans="1:7" ht="12.75">
      <c r="A618" s="530"/>
      <c r="B618" s="531"/>
      <c r="C618" s="719" t="s">
        <v>1349</v>
      </c>
      <c r="D618" s="720"/>
      <c r="E618" s="532">
        <v>0.2495</v>
      </c>
      <c r="F618" s="607"/>
      <c r="G618" s="533"/>
    </row>
    <row r="619" spans="1:7" ht="12.75">
      <c r="A619" s="530"/>
      <c r="B619" s="531"/>
      <c r="C619" s="719" t="s">
        <v>1350</v>
      </c>
      <c r="D619" s="720"/>
      <c r="E619" s="532">
        <v>1.4485</v>
      </c>
      <c r="F619" s="607"/>
      <c r="G619" s="533"/>
    </row>
    <row r="620" spans="1:7" ht="12.75">
      <c r="A620" s="530"/>
      <c r="B620" s="531"/>
      <c r="C620" s="719" t="s">
        <v>1351</v>
      </c>
      <c r="D620" s="720"/>
      <c r="E620" s="532">
        <v>3.7647</v>
      </c>
      <c r="F620" s="607"/>
      <c r="G620" s="533"/>
    </row>
    <row r="621" spans="1:7" ht="12.75">
      <c r="A621" s="530"/>
      <c r="B621" s="531"/>
      <c r="C621" s="719" t="s">
        <v>1352</v>
      </c>
      <c r="D621" s="720"/>
      <c r="E621" s="532">
        <v>0.2196</v>
      </c>
      <c r="F621" s="607"/>
      <c r="G621" s="533"/>
    </row>
    <row r="622" spans="1:7" ht="12.75">
      <c r="A622" s="524">
        <v>94</v>
      </c>
      <c r="B622" s="525" t="s">
        <v>700</v>
      </c>
      <c r="C622" s="526" t="s">
        <v>701</v>
      </c>
      <c r="D622" s="527" t="s">
        <v>173</v>
      </c>
      <c r="E622" s="528">
        <v>8.864118</v>
      </c>
      <c r="F622" s="606"/>
      <c r="G622" s="529">
        <f>E622*F622</f>
        <v>0</v>
      </c>
    </row>
    <row r="623" spans="1:7" ht="12.75">
      <c r="A623" s="535"/>
      <c r="B623" s="536" t="s">
        <v>96</v>
      </c>
      <c r="C623" s="537" t="s">
        <v>679</v>
      </c>
      <c r="D623" s="538"/>
      <c r="E623" s="539"/>
      <c r="F623" s="608"/>
      <c r="G623" s="541">
        <f>SUM(G597:G622)</f>
        <v>0</v>
      </c>
    </row>
    <row r="624" spans="1:7" ht="12.75">
      <c r="A624" s="518" t="s">
        <v>92</v>
      </c>
      <c r="B624" s="519" t="s">
        <v>702</v>
      </c>
      <c r="C624" s="520" t="s">
        <v>703</v>
      </c>
      <c r="D624" s="521"/>
      <c r="E624" s="522"/>
      <c r="F624" s="609"/>
      <c r="G624" s="523"/>
    </row>
    <row r="625" spans="1:7" ht="22.5">
      <c r="A625" s="524">
        <v>95</v>
      </c>
      <c r="B625" s="525" t="s">
        <v>705</v>
      </c>
      <c r="C625" s="526" t="s">
        <v>706</v>
      </c>
      <c r="D625" s="527" t="s">
        <v>147</v>
      </c>
      <c r="E625" s="528">
        <v>6</v>
      </c>
      <c r="F625" s="606"/>
      <c r="G625" s="529">
        <f>E625*F625</f>
        <v>0</v>
      </c>
    </row>
    <row r="626" spans="1:7" ht="12.75">
      <c r="A626" s="530"/>
      <c r="B626" s="531"/>
      <c r="C626" s="719" t="s">
        <v>1353</v>
      </c>
      <c r="D626" s="720"/>
      <c r="E626" s="532">
        <v>2</v>
      </c>
      <c r="F626" s="607"/>
      <c r="G626" s="533"/>
    </row>
    <row r="627" spans="1:7" ht="12.75">
      <c r="A627" s="530"/>
      <c r="B627" s="531"/>
      <c r="C627" s="719" t="s">
        <v>1354</v>
      </c>
      <c r="D627" s="720"/>
      <c r="E627" s="532">
        <v>4</v>
      </c>
      <c r="F627" s="607"/>
      <c r="G627" s="533"/>
    </row>
    <row r="628" spans="1:7" ht="22.5">
      <c r="A628" s="524">
        <v>96</v>
      </c>
      <c r="B628" s="525" t="s">
        <v>709</v>
      </c>
      <c r="C628" s="526" t="s">
        <v>710</v>
      </c>
      <c r="D628" s="527" t="s">
        <v>147</v>
      </c>
      <c r="E628" s="528">
        <v>42</v>
      </c>
      <c r="F628" s="606"/>
      <c r="G628" s="529">
        <f>E628*F628</f>
        <v>0</v>
      </c>
    </row>
    <row r="629" spans="1:7" ht="12.75">
      <c r="A629" s="530"/>
      <c r="B629" s="531"/>
      <c r="C629" s="719" t="s">
        <v>1355</v>
      </c>
      <c r="D629" s="720"/>
      <c r="E629" s="532">
        <v>6</v>
      </c>
      <c r="F629" s="607"/>
      <c r="G629" s="533"/>
    </row>
    <row r="630" spans="1:7" ht="12.75">
      <c r="A630" s="530"/>
      <c r="B630" s="531"/>
      <c r="C630" s="719" t="s">
        <v>1356</v>
      </c>
      <c r="D630" s="720"/>
      <c r="E630" s="532">
        <v>36</v>
      </c>
      <c r="F630" s="607"/>
      <c r="G630" s="533"/>
    </row>
    <row r="631" spans="1:7" ht="12.75">
      <c r="A631" s="524">
        <v>97</v>
      </c>
      <c r="B631" s="525" t="s">
        <v>712</v>
      </c>
      <c r="C631" s="526" t="s">
        <v>713</v>
      </c>
      <c r="D631" s="527" t="s">
        <v>173</v>
      </c>
      <c r="E631" s="528">
        <v>0.03186</v>
      </c>
      <c r="F631" s="606"/>
      <c r="G631" s="529">
        <f>E631*F631</f>
        <v>0</v>
      </c>
    </row>
    <row r="632" spans="1:7" ht="12.75">
      <c r="A632" s="535"/>
      <c r="B632" s="536" t="s">
        <v>96</v>
      </c>
      <c r="C632" s="537" t="s">
        <v>704</v>
      </c>
      <c r="D632" s="538"/>
      <c r="E632" s="539"/>
      <c r="F632" s="608"/>
      <c r="G632" s="541">
        <f>SUM(G624:G631)</f>
        <v>0</v>
      </c>
    </row>
    <row r="633" spans="1:7" ht="12.75">
      <c r="A633" s="518" t="s">
        <v>92</v>
      </c>
      <c r="B633" s="519" t="s">
        <v>1357</v>
      </c>
      <c r="C633" s="520" t="s">
        <v>1358</v>
      </c>
      <c r="D633" s="521"/>
      <c r="E633" s="522"/>
      <c r="F633" s="609"/>
      <c r="G633" s="523"/>
    </row>
    <row r="634" spans="1:7" ht="12.75">
      <c r="A634" s="524">
        <v>98</v>
      </c>
      <c r="B634" s="525" t="s">
        <v>1360</v>
      </c>
      <c r="C634" s="526" t="s">
        <v>1361</v>
      </c>
      <c r="D634" s="527" t="s">
        <v>147</v>
      </c>
      <c r="E634" s="528">
        <v>8</v>
      </c>
      <c r="F634" s="606"/>
      <c r="G634" s="529">
        <f>E634*F634</f>
        <v>0</v>
      </c>
    </row>
    <row r="635" spans="1:7" ht="12.75">
      <c r="A635" s="535"/>
      <c r="B635" s="536" t="s">
        <v>96</v>
      </c>
      <c r="C635" s="537" t="s">
        <v>1359</v>
      </c>
      <c r="D635" s="538"/>
      <c r="E635" s="539"/>
      <c r="F635" s="608"/>
      <c r="G635" s="541">
        <f>SUM(G633:G634)</f>
        <v>0</v>
      </c>
    </row>
    <row r="636" spans="1:7" ht="12.75">
      <c r="A636" s="518" t="s">
        <v>92</v>
      </c>
      <c r="B636" s="519" t="s">
        <v>1362</v>
      </c>
      <c r="C636" s="520" t="s">
        <v>1363</v>
      </c>
      <c r="D636" s="521"/>
      <c r="E636" s="522"/>
      <c r="F636" s="609"/>
      <c r="G636" s="523"/>
    </row>
    <row r="637" spans="1:7" ht="22.5">
      <c r="A637" s="524">
        <v>99</v>
      </c>
      <c r="B637" s="525" t="s">
        <v>1365</v>
      </c>
      <c r="C637" s="526" t="s">
        <v>1366</v>
      </c>
      <c r="D637" s="527" t="s">
        <v>147</v>
      </c>
      <c r="E637" s="528">
        <v>8</v>
      </c>
      <c r="F637" s="606"/>
      <c r="G637" s="529">
        <f>E637*F637</f>
        <v>0</v>
      </c>
    </row>
    <row r="638" spans="1:7" ht="12.75">
      <c r="A638" s="530"/>
      <c r="B638" s="531"/>
      <c r="C638" s="719" t="s">
        <v>1367</v>
      </c>
      <c r="D638" s="720"/>
      <c r="E638" s="532">
        <v>8</v>
      </c>
      <c r="F638" s="607"/>
      <c r="G638" s="533"/>
    </row>
    <row r="639" spans="1:7" ht="12.75">
      <c r="A639" s="535"/>
      <c r="B639" s="536" t="s">
        <v>96</v>
      </c>
      <c r="C639" s="537" t="s">
        <v>1364</v>
      </c>
      <c r="D639" s="538"/>
      <c r="E639" s="539"/>
      <c r="F639" s="608"/>
      <c r="G639" s="541">
        <f>SUM(G636:G638)</f>
        <v>0</v>
      </c>
    </row>
    <row r="640" spans="1:7" ht="12.75">
      <c r="A640" s="518" t="s">
        <v>92</v>
      </c>
      <c r="B640" s="519" t="s">
        <v>714</v>
      </c>
      <c r="C640" s="520" t="s">
        <v>715</v>
      </c>
      <c r="D640" s="521"/>
      <c r="E640" s="522"/>
      <c r="F640" s="609"/>
      <c r="G640" s="523"/>
    </row>
    <row r="641" spans="1:7" ht="22.5">
      <c r="A641" s="524">
        <v>100</v>
      </c>
      <c r="B641" s="525" t="s">
        <v>717</v>
      </c>
      <c r="C641" s="526" t="s">
        <v>718</v>
      </c>
      <c r="D641" s="527" t="s">
        <v>106</v>
      </c>
      <c r="E641" s="528">
        <v>152.3938</v>
      </c>
      <c r="F641" s="606"/>
      <c r="G641" s="529">
        <f>E641*F641</f>
        <v>0</v>
      </c>
    </row>
    <row r="642" spans="1:7" ht="12.75">
      <c r="A642" s="530"/>
      <c r="B642" s="531"/>
      <c r="C642" s="719" t="s">
        <v>1094</v>
      </c>
      <c r="D642" s="720"/>
      <c r="E642" s="532">
        <v>0</v>
      </c>
      <c r="F642" s="607"/>
      <c r="G642" s="533"/>
    </row>
    <row r="643" spans="1:7" ht="12.75">
      <c r="A643" s="530"/>
      <c r="B643" s="531"/>
      <c r="C643" s="719" t="s">
        <v>1332</v>
      </c>
      <c r="D643" s="720"/>
      <c r="E643" s="532">
        <v>28.4011</v>
      </c>
      <c r="F643" s="607"/>
      <c r="G643" s="533"/>
    </row>
    <row r="644" spans="1:7" ht="12.75">
      <c r="A644" s="530"/>
      <c r="B644" s="531"/>
      <c r="C644" s="719" t="s">
        <v>1333</v>
      </c>
      <c r="D644" s="720"/>
      <c r="E644" s="532">
        <v>73.8174</v>
      </c>
      <c r="F644" s="607"/>
      <c r="G644" s="533"/>
    </row>
    <row r="645" spans="1:7" ht="12.75">
      <c r="A645" s="530"/>
      <c r="B645" s="531"/>
      <c r="C645" s="719" t="s">
        <v>1334</v>
      </c>
      <c r="D645" s="720"/>
      <c r="E645" s="532">
        <v>4.3057</v>
      </c>
      <c r="F645" s="607"/>
      <c r="G645" s="533"/>
    </row>
    <row r="646" spans="1:7" ht="12.75">
      <c r="A646" s="530"/>
      <c r="B646" s="531"/>
      <c r="C646" s="719" t="s">
        <v>1368</v>
      </c>
      <c r="D646" s="720"/>
      <c r="E646" s="532">
        <v>43.422</v>
      </c>
      <c r="F646" s="607"/>
      <c r="G646" s="533"/>
    </row>
    <row r="647" spans="1:7" ht="12.75">
      <c r="A647" s="530"/>
      <c r="B647" s="531"/>
      <c r="C647" s="719" t="s">
        <v>1369</v>
      </c>
      <c r="D647" s="720"/>
      <c r="E647" s="532">
        <v>2.4475</v>
      </c>
      <c r="F647" s="607"/>
      <c r="G647" s="533"/>
    </row>
    <row r="648" spans="1:7" ht="22.5">
      <c r="A648" s="524">
        <v>101</v>
      </c>
      <c r="B648" s="525" t="s">
        <v>1370</v>
      </c>
      <c r="C648" s="526" t="s">
        <v>1371</v>
      </c>
      <c r="D648" s="527" t="s">
        <v>166</v>
      </c>
      <c r="E648" s="528">
        <v>4.895</v>
      </c>
      <c r="F648" s="606"/>
      <c r="G648" s="529">
        <f>E648*F648</f>
        <v>0</v>
      </c>
    </row>
    <row r="649" spans="1:7" ht="12.75">
      <c r="A649" s="530"/>
      <c r="B649" s="531"/>
      <c r="C649" s="719" t="s">
        <v>1094</v>
      </c>
      <c r="D649" s="720"/>
      <c r="E649" s="532">
        <v>0</v>
      </c>
      <c r="F649" s="607"/>
      <c r="G649" s="533"/>
    </row>
    <row r="650" spans="1:7" ht="12.75">
      <c r="A650" s="530"/>
      <c r="B650" s="531"/>
      <c r="C650" s="719" t="s">
        <v>1372</v>
      </c>
      <c r="D650" s="720"/>
      <c r="E650" s="532">
        <v>4.895</v>
      </c>
      <c r="F650" s="607"/>
      <c r="G650" s="533"/>
    </row>
    <row r="651" spans="1:7" ht="12.75">
      <c r="A651" s="524">
        <v>102</v>
      </c>
      <c r="B651" s="525" t="s">
        <v>720</v>
      </c>
      <c r="C651" s="526" t="s">
        <v>721</v>
      </c>
      <c r="D651" s="527" t="s">
        <v>173</v>
      </c>
      <c r="E651" s="528">
        <v>1.854434952</v>
      </c>
      <c r="F651" s="606"/>
      <c r="G651" s="529">
        <f>E651*F651</f>
        <v>0</v>
      </c>
    </row>
    <row r="652" spans="1:7" ht="12.75">
      <c r="A652" s="535"/>
      <c r="B652" s="536" t="s">
        <v>96</v>
      </c>
      <c r="C652" s="537" t="s">
        <v>716</v>
      </c>
      <c r="D652" s="538"/>
      <c r="E652" s="539"/>
      <c r="F652" s="608"/>
      <c r="G652" s="541">
        <f>SUM(G640:G651)</f>
        <v>0</v>
      </c>
    </row>
    <row r="653" spans="1:7" ht="12.75">
      <c r="A653" s="518" t="s">
        <v>92</v>
      </c>
      <c r="B653" s="519" t="s">
        <v>1373</v>
      </c>
      <c r="C653" s="520" t="s">
        <v>1374</v>
      </c>
      <c r="D653" s="521"/>
      <c r="E653" s="522"/>
      <c r="F653" s="609"/>
      <c r="G653" s="523"/>
    </row>
    <row r="654" spans="1:7" ht="12.75">
      <c r="A654" s="524">
        <v>103</v>
      </c>
      <c r="B654" s="525" t="s">
        <v>1376</v>
      </c>
      <c r="C654" s="526" t="s">
        <v>1377</v>
      </c>
      <c r="D654" s="527" t="s">
        <v>106</v>
      </c>
      <c r="E654" s="528">
        <v>1063</v>
      </c>
      <c r="F654" s="606"/>
      <c r="G654" s="529">
        <f>E654*F654</f>
        <v>0</v>
      </c>
    </row>
    <row r="655" spans="1:7" ht="12.75">
      <c r="A655" s="524">
        <v>104</v>
      </c>
      <c r="B655" s="525" t="s">
        <v>1378</v>
      </c>
      <c r="C655" s="526" t="s">
        <v>1379</v>
      </c>
      <c r="D655" s="527" t="s">
        <v>106</v>
      </c>
      <c r="E655" s="528">
        <v>1084.26</v>
      </c>
      <c r="F655" s="606"/>
      <c r="G655" s="529">
        <f>E655*F655</f>
        <v>0</v>
      </c>
    </row>
    <row r="656" spans="1:7" ht="12.75">
      <c r="A656" s="530"/>
      <c r="B656" s="531"/>
      <c r="C656" s="719" t="s">
        <v>1380</v>
      </c>
      <c r="D656" s="720"/>
      <c r="E656" s="532">
        <v>1084.26</v>
      </c>
      <c r="F656" s="607"/>
      <c r="G656" s="533"/>
    </row>
    <row r="657" spans="1:7" ht="12.75">
      <c r="A657" s="524">
        <v>105</v>
      </c>
      <c r="B657" s="525" t="s">
        <v>1381</v>
      </c>
      <c r="C657" s="526" t="s">
        <v>1382</v>
      </c>
      <c r="D657" s="527" t="s">
        <v>173</v>
      </c>
      <c r="E657" s="528">
        <v>11.510164</v>
      </c>
      <c r="F657" s="606"/>
      <c r="G657" s="529">
        <f>E657*F657</f>
        <v>0</v>
      </c>
    </row>
    <row r="658" spans="1:7" ht="12.75">
      <c r="A658" s="535"/>
      <c r="B658" s="536" t="s">
        <v>96</v>
      </c>
      <c r="C658" s="537" t="s">
        <v>1375</v>
      </c>
      <c r="D658" s="538"/>
      <c r="E658" s="539"/>
      <c r="F658" s="608"/>
      <c r="G658" s="541">
        <f>SUM(G653:G657)</f>
        <v>0</v>
      </c>
    </row>
    <row r="659" spans="1:7" ht="12.75">
      <c r="A659" s="518" t="s">
        <v>92</v>
      </c>
      <c r="B659" s="519" t="s">
        <v>722</v>
      </c>
      <c r="C659" s="520" t="s">
        <v>723</v>
      </c>
      <c r="D659" s="521"/>
      <c r="E659" s="522"/>
      <c r="F659" s="609"/>
      <c r="G659" s="523"/>
    </row>
    <row r="660" spans="1:7" ht="12.75">
      <c r="A660" s="524">
        <v>106</v>
      </c>
      <c r="B660" s="525" t="s">
        <v>725</v>
      </c>
      <c r="C660" s="526" t="s">
        <v>726</v>
      </c>
      <c r="D660" s="527" t="s">
        <v>166</v>
      </c>
      <c r="E660" s="528">
        <v>294.12</v>
      </c>
      <c r="F660" s="606"/>
      <c r="G660" s="529">
        <f>E660*F660</f>
        <v>0</v>
      </c>
    </row>
    <row r="661" spans="1:7" ht="12.75">
      <c r="A661" s="530"/>
      <c r="B661" s="531"/>
      <c r="C661" s="719" t="s">
        <v>1336</v>
      </c>
      <c r="D661" s="720"/>
      <c r="E661" s="532">
        <v>197.345</v>
      </c>
      <c r="F661" s="607"/>
      <c r="G661" s="533"/>
    </row>
    <row r="662" spans="1:7" ht="12.75">
      <c r="A662" s="530"/>
      <c r="B662" s="531"/>
      <c r="C662" s="719" t="s">
        <v>1383</v>
      </c>
      <c r="D662" s="720"/>
      <c r="E662" s="532">
        <v>64.375</v>
      </c>
      <c r="F662" s="607"/>
      <c r="G662" s="533"/>
    </row>
    <row r="663" spans="1:7" ht="12.75">
      <c r="A663" s="530"/>
      <c r="B663" s="531"/>
      <c r="C663" s="719" t="s">
        <v>1384</v>
      </c>
      <c r="D663" s="720"/>
      <c r="E663" s="532">
        <v>7.2</v>
      </c>
      <c r="F663" s="607"/>
      <c r="G663" s="533"/>
    </row>
    <row r="664" spans="1:7" ht="12.75">
      <c r="A664" s="530"/>
      <c r="B664" s="531"/>
      <c r="C664" s="719" t="s">
        <v>1385</v>
      </c>
      <c r="D664" s="720"/>
      <c r="E664" s="532">
        <v>25.2</v>
      </c>
      <c r="F664" s="607"/>
      <c r="G664" s="533"/>
    </row>
    <row r="665" spans="1:7" ht="12.75">
      <c r="A665" s="524">
        <v>107</v>
      </c>
      <c r="B665" s="525" t="s">
        <v>728</v>
      </c>
      <c r="C665" s="526" t="s">
        <v>729</v>
      </c>
      <c r="D665" s="527" t="s">
        <v>166</v>
      </c>
      <c r="E665" s="528">
        <v>168.99</v>
      </c>
      <c r="F665" s="606"/>
      <c r="G665" s="529">
        <f>E665*F665</f>
        <v>0</v>
      </c>
    </row>
    <row r="666" spans="1:7" ht="12.75">
      <c r="A666" s="530"/>
      <c r="B666" s="531"/>
      <c r="C666" s="719" t="s">
        <v>1386</v>
      </c>
      <c r="D666" s="720"/>
      <c r="E666" s="532">
        <v>12.6</v>
      </c>
      <c r="F666" s="607"/>
      <c r="G666" s="533"/>
    </row>
    <row r="667" spans="1:7" ht="12.75">
      <c r="A667" s="530"/>
      <c r="B667" s="531"/>
      <c r="C667" s="719" t="s">
        <v>1387</v>
      </c>
      <c r="D667" s="720"/>
      <c r="E667" s="532">
        <v>25.2</v>
      </c>
      <c r="F667" s="607"/>
      <c r="G667" s="533"/>
    </row>
    <row r="668" spans="1:7" ht="12.75">
      <c r="A668" s="530"/>
      <c r="B668" s="531"/>
      <c r="C668" s="719" t="s">
        <v>1388</v>
      </c>
      <c r="D668" s="720"/>
      <c r="E668" s="532">
        <v>12.8</v>
      </c>
      <c r="F668" s="607"/>
      <c r="G668" s="533"/>
    </row>
    <row r="669" spans="1:7" ht="12.75">
      <c r="A669" s="530"/>
      <c r="B669" s="531"/>
      <c r="C669" s="719" t="s">
        <v>1389</v>
      </c>
      <c r="D669" s="720"/>
      <c r="E669" s="532">
        <v>36.3</v>
      </c>
      <c r="F669" s="607"/>
      <c r="G669" s="533"/>
    </row>
    <row r="670" spans="1:7" ht="12.75">
      <c r="A670" s="530"/>
      <c r="B670" s="531"/>
      <c r="C670" s="719" t="s">
        <v>1390</v>
      </c>
      <c r="D670" s="720"/>
      <c r="E670" s="532">
        <v>4.69</v>
      </c>
      <c r="F670" s="607"/>
      <c r="G670" s="533"/>
    </row>
    <row r="671" spans="1:7" ht="12.75">
      <c r="A671" s="530"/>
      <c r="B671" s="531"/>
      <c r="C671" s="719" t="s">
        <v>1391</v>
      </c>
      <c r="D671" s="720"/>
      <c r="E671" s="532">
        <v>2.7</v>
      </c>
      <c r="F671" s="607"/>
      <c r="G671" s="533"/>
    </row>
    <row r="672" spans="1:7" ht="12.75">
      <c r="A672" s="530"/>
      <c r="B672" s="531"/>
      <c r="C672" s="719" t="s">
        <v>1392</v>
      </c>
      <c r="D672" s="720"/>
      <c r="E672" s="532">
        <v>36.4</v>
      </c>
      <c r="F672" s="607"/>
      <c r="G672" s="533"/>
    </row>
    <row r="673" spans="1:7" ht="12.75">
      <c r="A673" s="530"/>
      <c r="B673" s="531"/>
      <c r="C673" s="719" t="s">
        <v>1393</v>
      </c>
      <c r="D673" s="720"/>
      <c r="E673" s="532">
        <v>1.3</v>
      </c>
      <c r="F673" s="607"/>
      <c r="G673" s="533"/>
    </row>
    <row r="674" spans="1:7" ht="12.75">
      <c r="A674" s="530"/>
      <c r="B674" s="531"/>
      <c r="C674" s="719" t="s">
        <v>1394</v>
      </c>
      <c r="D674" s="720"/>
      <c r="E674" s="532">
        <v>37</v>
      </c>
      <c r="F674" s="607"/>
      <c r="G674" s="533"/>
    </row>
    <row r="675" spans="1:7" ht="12.75">
      <c r="A675" s="524">
        <v>108</v>
      </c>
      <c r="B675" s="525" t="s">
        <v>1395</v>
      </c>
      <c r="C675" s="526" t="s">
        <v>1396</v>
      </c>
      <c r="D675" s="527" t="s">
        <v>166</v>
      </c>
      <c r="E675" s="528">
        <v>5.3</v>
      </c>
      <c r="F675" s="606"/>
      <c r="G675" s="529">
        <f>E675*F675</f>
        <v>0</v>
      </c>
    </row>
    <row r="676" spans="1:7" ht="12.75">
      <c r="A676" s="530"/>
      <c r="B676" s="531"/>
      <c r="C676" s="719" t="s">
        <v>1397</v>
      </c>
      <c r="D676" s="720"/>
      <c r="E676" s="532">
        <v>0</v>
      </c>
      <c r="F676" s="607"/>
      <c r="G676" s="533"/>
    </row>
    <row r="677" spans="1:7" ht="12.75">
      <c r="A677" s="530"/>
      <c r="B677" s="531"/>
      <c r="C677" s="719" t="s">
        <v>639</v>
      </c>
      <c r="D677" s="720"/>
      <c r="E677" s="532">
        <v>0</v>
      </c>
      <c r="F677" s="607"/>
      <c r="G677" s="533"/>
    </row>
    <row r="678" spans="1:7" ht="12.75">
      <c r="A678" s="530"/>
      <c r="B678" s="531"/>
      <c r="C678" s="719" t="s">
        <v>1398</v>
      </c>
      <c r="D678" s="720"/>
      <c r="E678" s="532">
        <v>5.3</v>
      </c>
      <c r="F678" s="607"/>
      <c r="G678" s="533"/>
    </row>
    <row r="679" spans="1:7" ht="12.75">
      <c r="A679" s="524">
        <v>109</v>
      </c>
      <c r="B679" s="525" t="s">
        <v>1399</v>
      </c>
      <c r="C679" s="526" t="s">
        <v>1400</v>
      </c>
      <c r="D679" s="527" t="s">
        <v>166</v>
      </c>
      <c r="E679" s="528">
        <v>5</v>
      </c>
      <c r="F679" s="606"/>
      <c r="G679" s="529">
        <f>E679*F679</f>
        <v>0</v>
      </c>
    </row>
    <row r="680" spans="1:7" ht="12.75">
      <c r="A680" s="530"/>
      <c r="B680" s="531"/>
      <c r="C680" s="719" t="s">
        <v>1401</v>
      </c>
      <c r="D680" s="720"/>
      <c r="E680" s="532">
        <v>0</v>
      </c>
      <c r="F680" s="607"/>
      <c r="G680" s="533"/>
    </row>
    <row r="681" spans="1:7" ht="12.75">
      <c r="A681" s="530"/>
      <c r="B681" s="531"/>
      <c r="C681" s="719" t="s">
        <v>1402</v>
      </c>
      <c r="D681" s="720"/>
      <c r="E681" s="532">
        <v>5</v>
      </c>
      <c r="F681" s="607"/>
      <c r="G681" s="533"/>
    </row>
    <row r="682" spans="1:7" ht="12.75">
      <c r="A682" s="524">
        <v>110</v>
      </c>
      <c r="B682" s="525" t="s">
        <v>1403</v>
      </c>
      <c r="C682" s="526" t="s">
        <v>1404</v>
      </c>
      <c r="D682" s="527" t="s">
        <v>166</v>
      </c>
      <c r="E682" s="528">
        <v>44</v>
      </c>
      <c r="F682" s="606"/>
      <c r="G682" s="529">
        <f>E682*F682</f>
        <v>0</v>
      </c>
    </row>
    <row r="683" spans="1:7" ht="12.75">
      <c r="A683" s="530"/>
      <c r="B683" s="531"/>
      <c r="C683" s="719" t="s">
        <v>1401</v>
      </c>
      <c r="D683" s="720"/>
      <c r="E683" s="532">
        <v>0</v>
      </c>
      <c r="F683" s="607"/>
      <c r="G683" s="533"/>
    </row>
    <row r="684" spans="1:7" ht="12.75">
      <c r="A684" s="530"/>
      <c r="B684" s="531"/>
      <c r="C684" s="719" t="s">
        <v>1405</v>
      </c>
      <c r="D684" s="720"/>
      <c r="E684" s="532">
        <v>44</v>
      </c>
      <c r="F684" s="607"/>
      <c r="G684" s="533"/>
    </row>
    <row r="685" spans="1:7" ht="22.5">
      <c r="A685" s="524">
        <v>111</v>
      </c>
      <c r="B685" s="525" t="s">
        <v>1406</v>
      </c>
      <c r="C685" s="526" t="s">
        <v>1407</v>
      </c>
      <c r="D685" s="527" t="s">
        <v>166</v>
      </c>
      <c r="E685" s="528">
        <v>12.6</v>
      </c>
      <c r="F685" s="606"/>
      <c r="G685" s="529">
        <f>E685*F685</f>
        <v>0</v>
      </c>
    </row>
    <row r="686" spans="1:7" ht="12.75">
      <c r="A686" s="530"/>
      <c r="B686" s="531"/>
      <c r="C686" s="719" t="s">
        <v>639</v>
      </c>
      <c r="D686" s="720"/>
      <c r="E686" s="532">
        <v>0</v>
      </c>
      <c r="F686" s="607"/>
      <c r="G686" s="533"/>
    </row>
    <row r="687" spans="1:7" ht="12.75">
      <c r="A687" s="530"/>
      <c r="B687" s="531"/>
      <c r="C687" s="719" t="s">
        <v>1386</v>
      </c>
      <c r="D687" s="720"/>
      <c r="E687" s="532">
        <v>12.6</v>
      </c>
      <c r="F687" s="607"/>
      <c r="G687" s="533"/>
    </row>
    <row r="688" spans="1:7" ht="22.5">
      <c r="A688" s="524">
        <v>112</v>
      </c>
      <c r="B688" s="525" t="s">
        <v>1122</v>
      </c>
      <c r="C688" s="526" t="s">
        <v>1123</v>
      </c>
      <c r="D688" s="527" t="s">
        <v>166</v>
      </c>
      <c r="E688" s="528">
        <v>38</v>
      </c>
      <c r="F688" s="606"/>
      <c r="G688" s="529">
        <f>E688*F688</f>
        <v>0</v>
      </c>
    </row>
    <row r="689" spans="1:7" ht="12.75">
      <c r="A689" s="530"/>
      <c r="B689" s="531"/>
      <c r="C689" s="719" t="s">
        <v>639</v>
      </c>
      <c r="D689" s="720"/>
      <c r="E689" s="532">
        <v>0</v>
      </c>
      <c r="F689" s="607"/>
      <c r="G689" s="533"/>
    </row>
    <row r="690" spans="1:7" ht="12.75">
      <c r="A690" s="530"/>
      <c r="B690" s="531"/>
      <c r="C690" s="719" t="s">
        <v>1387</v>
      </c>
      <c r="D690" s="720"/>
      <c r="E690" s="532">
        <v>25.2</v>
      </c>
      <c r="F690" s="607"/>
      <c r="G690" s="533"/>
    </row>
    <row r="691" spans="1:7" ht="12.75">
      <c r="A691" s="530"/>
      <c r="B691" s="531"/>
      <c r="C691" s="719" t="s">
        <v>1388</v>
      </c>
      <c r="D691" s="720"/>
      <c r="E691" s="532">
        <v>12.8</v>
      </c>
      <c r="F691" s="607"/>
      <c r="G691" s="533"/>
    </row>
    <row r="692" spans="1:7" ht="22.5">
      <c r="A692" s="524">
        <v>113</v>
      </c>
      <c r="B692" s="525" t="s">
        <v>1408</v>
      </c>
      <c r="C692" s="526" t="s">
        <v>1409</v>
      </c>
      <c r="D692" s="527" t="s">
        <v>166</v>
      </c>
      <c r="E692" s="528">
        <v>80.09</v>
      </c>
      <c r="F692" s="606"/>
      <c r="G692" s="529">
        <f>E692*F692</f>
        <v>0</v>
      </c>
    </row>
    <row r="693" spans="1:7" ht="12.75">
      <c r="A693" s="530"/>
      <c r="B693" s="531"/>
      <c r="C693" s="719" t="s">
        <v>639</v>
      </c>
      <c r="D693" s="720"/>
      <c r="E693" s="532">
        <v>0</v>
      </c>
      <c r="F693" s="607"/>
      <c r="G693" s="533"/>
    </row>
    <row r="694" spans="1:7" ht="12.75">
      <c r="A694" s="530"/>
      <c r="B694" s="531"/>
      <c r="C694" s="719" t="s">
        <v>1389</v>
      </c>
      <c r="D694" s="720"/>
      <c r="E694" s="532">
        <v>36.3</v>
      </c>
      <c r="F694" s="607"/>
      <c r="G694" s="533"/>
    </row>
    <row r="695" spans="1:7" ht="12.75">
      <c r="A695" s="530"/>
      <c r="B695" s="531"/>
      <c r="C695" s="719" t="s">
        <v>1390</v>
      </c>
      <c r="D695" s="720"/>
      <c r="E695" s="532">
        <v>4.69</v>
      </c>
      <c r="F695" s="607"/>
      <c r="G695" s="533"/>
    </row>
    <row r="696" spans="1:7" ht="12.75">
      <c r="A696" s="530"/>
      <c r="B696" s="531"/>
      <c r="C696" s="719" t="s">
        <v>1391</v>
      </c>
      <c r="D696" s="720"/>
      <c r="E696" s="532">
        <v>2.7</v>
      </c>
      <c r="F696" s="607"/>
      <c r="G696" s="533"/>
    </row>
    <row r="697" spans="1:7" ht="12.75">
      <c r="A697" s="530"/>
      <c r="B697" s="531"/>
      <c r="C697" s="719" t="s">
        <v>1392</v>
      </c>
      <c r="D697" s="720"/>
      <c r="E697" s="532">
        <v>36.4</v>
      </c>
      <c r="F697" s="607"/>
      <c r="G697" s="533"/>
    </row>
    <row r="698" spans="1:7" ht="22.5">
      <c r="A698" s="524">
        <v>114</v>
      </c>
      <c r="B698" s="525" t="s">
        <v>1410</v>
      </c>
      <c r="C698" s="526" t="s">
        <v>1411</v>
      </c>
      <c r="D698" s="527" t="s">
        <v>166</v>
      </c>
      <c r="E698" s="528">
        <v>1.3</v>
      </c>
      <c r="F698" s="606"/>
      <c r="G698" s="529">
        <f>E698*F698</f>
        <v>0</v>
      </c>
    </row>
    <row r="699" spans="1:7" ht="12.75">
      <c r="A699" s="530"/>
      <c r="B699" s="531"/>
      <c r="C699" s="719" t="s">
        <v>639</v>
      </c>
      <c r="D699" s="720"/>
      <c r="E699" s="532">
        <v>0</v>
      </c>
      <c r="F699" s="607"/>
      <c r="G699" s="533"/>
    </row>
    <row r="700" spans="1:7" ht="12.75">
      <c r="A700" s="530"/>
      <c r="B700" s="531"/>
      <c r="C700" s="719" t="s">
        <v>1393</v>
      </c>
      <c r="D700" s="720"/>
      <c r="E700" s="532">
        <v>1.3</v>
      </c>
      <c r="F700" s="607"/>
      <c r="G700" s="533"/>
    </row>
    <row r="701" spans="1:7" ht="22.5">
      <c r="A701" s="524">
        <v>115</v>
      </c>
      <c r="B701" s="525" t="s">
        <v>1412</v>
      </c>
      <c r="C701" s="526" t="s">
        <v>1413</v>
      </c>
      <c r="D701" s="527" t="s">
        <v>166</v>
      </c>
      <c r="E701" s="528">
        <v>37</v>
      </c>
      <c r="F701" s="606"/>
      <c r="G701" s="529">
        <f>E701*F701</f>
        <v>0</v>
      </c>
    </row>
    <row r="702" spans="1:7" ht="12.75">
      <c r="A702" s="530"/>
      <c r="B702" s="531"/>
      <c r="C702" s="719" t="s">
        <v>639</v>
      </c>
      <c r="D702" s="720"/>
      <c r="E702" s="532">
        <v>0</v>
      </c>
      <c r="F702" s="607"/>
      <c r="G702" s="533"/>
    </row>
    <row r="703" spans="1:7" ht="12.75">
      <c r="A703" s="530"/>
      <c r="B703" s="531"/>
      <c r="C703" s="719" t="s">
        <v>1394</v>
      </c>
      <c r="D703" s="720"/>
      <c r="E703" s="532">
        <v>37</v>
      </c>
      <c r="F703" s="607"/>
      <c r="G703" s="533"/>
    </row>
    <row r="704" spans="1:7" ht="22.5">
      <c r="A704" s="524">
        <v>116</v>
      </c>
      <c r="B704" s="525" t="s">
        <v>1414</v>
      </c>
      <c r="C704" s="526" t="s">
        <v>1415</v>
      </c>
      <c r="D704" s="527" t="s">
        <v>166</v>
      </c>
      <c r="E704" s="528">
        <v>64.375</v>
      </c>
      <c r="F704" s="606"/>
      <c r="G704" s="529">
        <f>E704*F704</f>
        <v>0</v>
      </c>
    </row>
    <row r="705" spans="1:7" ht="12.75">
      <c r="A705" s="530"/>
      <c r="B705" s="531"/>
      <c r="C705" s="719" t="s">
        <v>639</v>
      </c>
      <c r="D705" s="720"/>
      <c r="E705" s="532">
        <v>0</v>
      </c>
      <c r="F705" s="607"/>
      <c r="G705" s="533"/>
    </row>
    <row r="706" spans="1:7" ht="12.75">
      <c r="A706" s="530"/>
      <c r="B706" s="531"/>
      <c r="C706" s="719" t="s">
        <v>1383</v>
      </c>
      <c r="D706" s="720"/>
      <c r="E706" s="532">
        <v>64.375</v>
      </c>
      <c r="F706" s="607"/>
      <c r="G706" s="533"/>
    </row>
    <row r="707" spans="1:7" ht="22.5">
      <c r="A707" s="524">
        <v>117</v>
      </c>
      <c r="B707" s="525" t="s">
        <v>1416</v>
      </c>
      <c r="C707" s="526" t="s">
        <v>1417</v>
      </c>
      <c r="D707" s="527" t="s">
        <v>166</v>
      </c>
      <c r="E707" s="528">
        <v>3.6</v>
      </c>
      <c r="F707" s="606"/>
      <c r="G707" s="529">
        <f>E707*F707</f>
        <v>0</v>
      </c>
    </row>
    <row r="708" spans="1:7" ht="12.75">
      <c r="A708" s="530"/>
      <c r="B708" s="531"/>
      <c r="C708" s="719" t="s">
        <v>639</v>
      </c>
      <c r="D708" s="720"/>
      <c r="E708" s="532">
        <v>0</v>
      </c>
      <c r="F708" s="607"/>
      <c r="G708" s="533"/>
    </row>
    <row r="709" spans="1:7" ht="12.75">
      <c r="A709" s="530"/>
      <c r="B709" s="531"/>
      <c r="C709" s="719" t="s">
        <v>1418</v>
      </c>
      <c r="D709" s="720"/>
      <c r="E709" s="532">
        <v>3.6</v>
      </c>
      <c r="F709" s="607"/>
      <c r="G709" s="533"/>
    </row>
    <row r="710" spans="1:7" ht="22.5">
      <c r="A710" s="524">
        <v>118</v>
      </c>
      <c r="B710" s="525" t="s">
        <v>1419</v>
      </c>
      <c r="C710" s="526" t="s">
        <v>1420</v>
      </c>
      <c r="D710" s="527" t="s">
        <v>166</v>
      </c>
      <c r="E710" s="528">
        <v>12.6</v>
      </c>
      <c r="F710" s="606"/>
      <c r="G710" s="529">
        <f>E710*F710</f>
        <v>0</v>
      </c>
    </row>
    <row r="711" spans="1:7" ht="12.75">
      <c r="A711" s="530"/>
      <c r="B711" s="531"/>
      <c r="C711" s="719" t="s">
        <v>639</v>
      </c>
      <c r="D711" s="720"/>
      <c r="E711" s="532">
        <v>0</v>
      </c>
      <c r="F711" s="607"/>
      <c r="G711" s="533"/>
    </row>
    <row r="712" spans="1:7" ht="12.75">
      <c r="A712" s="530"/>
      <c r="B712" s="531"/>
      <c r="C712" s="719" t="s">
        <v>1421</v>
      </c>
      <c r="D712" s="720"/>
      <c r="E712" s="532">
        <v>12.6</v>
      </c>
      <c r="F712" s="607"/>
      <c r="G712" s="533"/>
    </row>
    <row r="713" spans="1:7" ht="12.75">
      <c r="A713" s="524">
        <v>119</v>
      </c>
      <c r="B713" s="525" t="s">
        <v>1422</v>
      </c>
      <c r="C713" s="526" t="s">
        <v>1423</v>
      </c>
      <c r="D713" s="527" t="s">
        <v>166</v>
      </c>
      <c r="E713" s="528">
        <v>5.3</v>
      </c>
      <c r="F713" s="606"/>
      <c r="G713" s="529">
        <f>E713*F713</f>
        <v>0</v>
      </c>
    </row>
    <row r="714" spans="1:7" ht="12.75">
      <c r="A714" s="530"/>
      <c r="B714" s="531"/>
      <c r="C714" s="719" t="s">
        <v>639</v>
      </c>
      <c r="D714" s="720"/>
      <c r="E714" s="532">
        <v>0</v>
      </c>
      <c r="F714" s="607"/>
      <c r="G714" s="533"/>
    </row>
    <row r="715" spans="1:7" ht="12.75">
      <c r="A715" s="530"/>
      <c r="B715" s="531"/>
      <c r="C715" s="719" t="s">
        <v>1398</v>
      </c>
      <c r="D715" s="720"/>
      <c r="E715" s="532">
        <v>5.3</v>
      </c>
      <c r="F715" s="607"/>
      <c r="G715" s="533"/>
    </row>
    <row r="716" spans="1:7" ht="12.75">
      <c r="A716" s="524">
        <v>120</v>
      </c>
      <c r="B716" s="525" t="s">
        <v>1424</v>
      </c>
      <c r="C716" s="526" t="s">
        <v>1425</v>
      </c>
      <c r="D716" s="527" t="s">
        <v>166</v>
      </c>
      <c r="E716" s="528">
        <v>49</v>
      </c>
      <c r="F716" s="606"/>
      <c r="G716" s="529">
        <f>E716*F716</f>
        <v>0</v>
      </c>
    </row>
    <row r="717" spans="1:7" ht="12.75">
      <c r="A717" s="530"/>
      <c r="B717" s="531"/>
      <c r="C717" s="719" t="s">
        <v>1402</v>
      </c>
      <c r="D717" s="720"/>
      <c r="E717" s="532">
        <v>5</v>
      </c>
      <c r="F717" s="607"/>
      <c r="G717" s="533"/>
    </row>
    <row r="718" spans="1:7" ht="12.75">
      <c r="A718" s="530"/>
      <c r="B718" s="531"/>
      <c r="C718" s="719" t="s">
        <v>1405</v>
      </c>
      <c r="D718" s="720"/>
      <c r="E718" s="532">
        <v>44</v>
      </c>
      <c r="F718" s="607"/>
      <c r="G718" s="533"/>
    </row>
    <row r="719" spans="1:7" ht="12.75">
      <c r="A719" s="524">
        <v>121</v>
      </c>
      <c r="B719" s="525" t="s">
        <v>1426</v>
      </c>
      <c r="C719" s="526" t="s">
        <v>1427</v>
      </c>
      <c r="D719" s="527" t="s">
        <v>147</v>
      </c>
      <c r="E719" s="528">
        <v>4</v>
      </c>
      <c r="F719" s="606"/>
      <c r="G719" s="529">
        <f>E719*F719</f>
        <v>0</v>
      </c>
    </row>
    <row r="720" spans="1:7" ht="12.75">
      <c r="A720" s="524">
        <v>122</v>
      </c>
      <c r="B720" s="525" t="s">
        <v>752</v>
      </c>
      <c r="C720" s="526" t="s">
        <v>753</v>
      </c>
      <c r="D720" s="527" t="s">
        <v>173</v>
      </c>
      <c r="E720" s="528">
        <v>0.69236195</v>
      </c>
      <c r="F720" s="606"/>
      <c r="G720" s="529">
        <f>E720*F720</f>
        <v>0</v>
      </c>
    </row>
    <row r="721" spans="1:7" ht="12.75">
      <c r="A721" s="535"/>
      <c r="B721" s="536" t="s">
        <v>96</v>
      </c>
      <c r="C721" s="537" t="s">
        <v>724</v>
      </c>
      <c r="D721" s="538"/>
      <c r="E721" s="539"/>
      <c r="F721" s="608"/>
      <c r="G721" s="541">
        <f>SUM(G659:G720)</f>
        <v>0</v>
      </c>
    </row>
    <row r="722" spans="1:7" ht="12.75">
      <c r="A722" s="518" t="s">
        <v>92</v>
      </c>
      <c r="B722" s="519" t="s">
        <v>754</v>
      </c>
      <c r="C722" s="520" t="s">
        <v>755</v>
      </c>
      <c r="D722" s="521"/>
      <c r="E722" s="522"/>
      <c r="F722" s="609"/>
      <c r="G722" s="523"/>
    </row>
    <row r="723" spans="1:7" ht="12.75">
      <c r="A723" s="524">
        <v>123</v>
      </c>
      <c r="B723" s="525" t="s">
        <v>757</v>
      </c>
      <c r="C723" s="526" t="s">
        <v>758</v>
      </c>
      <c r="D723" s="527" t="s">
        <v>166</v>
      </c>
      <c r="E723" s="528">
        <v>509.37</v>
      </c>
      <c r="F723" s="606"/>
      <c r="G723" s="529">
        <f>E723*F723</f>
        <v>0</v>
      </c>
    </row>
    <row r="724" spans="1:7" ht="12.75">
      <c r="A724" s="530"/>
      <c r="B724" s="531"/>
      <c r="C724" s="719" t="s">
        <v>1174</v>
      </c>
      <c r="D724" s="720"/>
      <c r="E724" s="532">
        <v>0</v>
      </c>
      <c r="F724" s="607"/>
      <c r="G724" s="533"/>
    </row>
    <row r="725" spans="1:7" ht="12.75">
      <c r="A725" s="530"/>
      <c r="B725" s="531"/>
      <c r="C725" s="719" t="s">
        <v>1274</v>
      </c>
      <c r="D725" s="720"/>
      <c r="E725" s="532">
        <v>54</v>
      </c>
      <c r="F725" s="607"/>
      <c r="G725" s="533"/>
    </row>
    <row r="726" spans="1:7" ht="12.75">
      <c r="A726" s="530"/>
      <c r="B726" s="531"/>
      <c r="C726" s="719" t="s">
        <v>1275</v>
      </c>
      <c r="D726" s="720"/>
      <c r="E726" s="532">
        <v>30</v>
      </c>
      <c r="F726" s="607"/>
      <c r="G726" s="533"/>
    </row>
    <row r="727" spans="1:7" ht="12.75">
      <c r="A727" s="530"/>
      <c r="B727" s="531"/>
      <c r="C727" s="719" t="s">
        <v>1276</v>
      </c>
      <c r="D727" s="720"/>
      <c r="E727" s="532">
        <v>9.3</v>
      </c>
      <c r="F727" s="607"/>
      <c r="G727" s="533"/>
    </row>
    <row r="728" spans="1:7" ht="12.75">
      <c r="A728" s="530"/>
      <c r="B728" s="531"/>
      <c r="C728" s="719" t="s">
        <v>1277</v>
      </c>
      <c r="D728" s="720"/>
      <c r="E728" s="532">
        <v>36</v>
      </c>
      <c r="F728" s="607"/>
      <c r="G728" s="533"/>
    </row>
    <row r="729" spans="1:7" ht="12.75">
      <c r="A729" s="530"/>
      <c r="B729" s="531"/>
      <c r="C729" s="719" t="s">
        <v>1278</v>
      </c>
      <c r="D729" s="720"/>
      <c r="E729" s="532">
        <v>162.6</v>
      </c>
      <c r="F729" s="607"/>
      <c r="G729" s="533"/>
    </row>
    <row r="730" spans="1:7" ht="12.75">
      <c r="A730" s="530"/>
      <c r="B730" s="531"/>
      <c r="C730" s="719" t="s">
        <v>1279</v>
      </c>
      <c r="D730" s="720"/>
      <c r="E730" s="532">
        <v>32.52</v>
      </c>
      <c r="F730" s="607"/>
      <c r="G730" s="533"/>
    </row>
    <row r="731" spans="1:7" ht="12.75">
      <c r="A731" s="530"/>
      <c r="B731" s="531"/>
      <c r="C731" s="719" t="s">
        <v>1280</v>
      </c>
      <c r="D731" s="720"/>
      <c r="E731" s="532">
        <v>47.235</v>
      </c>
      <c r="F731" s="607"/>
      <c r="G731" s="533"/>
    </row>
    <row r="732" spans="1:7" ht="12.75">
      <c r="A732" s="530"/>
      <c r="B732" s="531"/>
      <c r="C732" s="719" t="s">
        <v>1281</v>
      </c>
      <c r="D732" s="720"/>
      <c r="E732" s="532">
        <v>12.845</v>
      </c>
      <c r="F732" s="607"/>
      <c r="G732" s="533"/>
    </row>
    <row r="733" spans="1:7" ht="12.75">
      <c r="A733" s="530"/>
      <c r="B733" s="531"/>
      <c r="C733" s="719" t="s">
        <v>1282</v>
      </c>
      <c r="D733" s="720"/>
      <c r="E733" s="532">
        <v>72.6</v>
      </c>
      <c r="F733" s="607"/>
      <c r="G733" s="533"/>
    </row>
    <row r="734" spans="1:7" ht="12.75">
      <c r="A734" s="530"/>
      <c r="B734" s="531"/>
      <c r="C734" s="719" t="s">
        <v>1283</v>
      </c>
      <c r="D734" s="720"/>
      <c r="E734" s="532">
        <v>14.52</v>
      </c>
      <c r="F734" s="607"/>
      <c r="G734" s="533"/>
    </row>
    <row r="735" spans="1:7" ht="12.75">
      <c r="A735" s="530"/>
      <c r="B735" s="531"/>
      <c r="C735" s="721" t="s">
        <v>113</v>
      </c>
      <c r="D735" s="720"/>
      <c r="E735" s="534">
        <v>471.62</v>
      </c>
      <c r="F735" s="607"/>
      <c r="G735" s="533"/>
    </row>
    <row r="736" spans="1:7" ht="12.75">
      <c r="A736" s="530"/>
      <c r="B736" s="531"/>
      <c r="C736" s="719" t="s">
        <v>1185</v>
      </c>
      <c r="D736" s="720"/>
      <c r="E736" s="532">
        <v>0</v>
      </c>
      <c r="F736" s="607"/>
      <c r="G736" s="533"/>
    </row>
    <row r="737" spans="1:7" ht="12.75">
      <c r="A737" s="530"/>
      <c r="B737" s="531"/>
      <c r="C737" s="719" t="s">
        <v>1284</v>
      </c>
      <c r="D737" s="720"/>
      <c r="E737" s="532">
        <v>4.74</v>
      </c>
      <c r="F737" s="607"/>
      <c r="G737" s="533"/>
    </row>
    <row r="738" spans="1:7" ht="12.75">
      <c r="A738" s="530"/>
      <c r="B738" s="531"/>
      <c r="C738" s="719" t="s">
        <v>1285</v>
      </c>
      <c r="D738" s="720"/>
      <c r="E738" s="532">
        <v>10.85</v>
      </c>
      <c r="F738" s="607"/>
      <c r="G738" s="533"/>
    </row>
    <row r="739" spans="1:7" ht="12.75">
      <c r="A739" s="530"/>
      <c r="B739" s="531"/>
      <c r="C739" s="719" t="s">
        <v>1286</v>
      </c>
      <c r="D739" s="720"/>
      <c r="E739" s="532">
        <v>22.16</v>
      </c>
      <c r="F739" s="607"/>
      <c r="G739" s="533"/>
    </row>
    <row r="740" spans="1:7" ht="12.75">
      <c r="A740" s="530"/>
      <c r="B740" s="531"/>
      <c r="C740" s="721" t="s">
        <v>113</v>
      </c>
      <c r="D740" s="720"/>
      <c r="E740" s="534">
        <v>37.75</v>
      </c>
      <c r="F740" s="607"/>
      <c r="G740" s="533"/>
    </row>
    <row r="741" spans="1:7" ht="12.75">
      <c r="A741" s="524">
        <v>124</v>
      </c>
      <c r="B741" s="525" t="s">
        <v>759</v>
      </c>
      <c r="C741" s="526" t="s">
        <v>760</v>
      </c>
      <c r="D741" s="527" t="s">
        <v>166</v>
      </c>
      <c r="E741" s="528">
        <v>137.42</v>
      </c>
      <c r="F741" s="606"/>
      <c r="G741" s="529">
        <f>E741*F741</f>
        <v>0</v>
      </c>
    </row>
    <row r="742" spans="1:7" ht="12.75">
      <c r="A742" s="530"/>
      <c r="B742" s="531"/>
      <c r="C742" s="719" t="s">
        <v>1174</v>
      </c>
      <c r="D742" s="720"/>
      <c r="E742" s="532">
        <v>0</v>
      </c>
      <c r="F742" s="607"/>
      <c r="G742" s="533"/>
    </row>
    <row r="743" spans="1:7" ht="12.75">
      <c r="A743" s="530"/>
      <c r="B743" s="531"/>
      <c r="C743" s="719" t="s">
        <v>1232</v>
      </c>
      <c r="D743" s="720"/>
      <c r="E743" s="532">
        <v>25.2</v>
      </c>
      <c r="F743" s="607"/>
      <c r="G743" s="533"/>
    </row>
    <row r="744" spans="1:7" ht="12.75">
      <c r="A744" s="530"/>
      <c r="B744" s="531"/>
      <c r="C744" s="719" t="s">
        <v>1233</v>
      </c>
      <c r="D744" s="720"/>
      <c r="E744" s="532">
        <v>18</v>
      </c>
      <c r="F744" s="607"/>
      <c r="G744" s="533"/>
    </row>
    <row r="745" spans="1:7" ht="12.75">
      <c r="A745" s="530"/>
      <c r="B745" s="531"/>
      <c r="C745" s="719" t="s">
        <v>1234</v>
      </c>
      <c r="D745" s="720"/>
      <c r="E745" s="532">
        <v>5.4</v>
      </c>
      <c r="F745" s="607"/>
      <c r="G745" s="533"/>
    </row>
    <row r="746" spans="1:7" ht="12.75">
      <c r="A746" s="530"/>
      <c r="B746" s="531"/>
      <c r="C746" s="719" t="s">
        <v>1235</v>
      </c>
      <c r="D746" s="720"/>
      <c r="E746" s="532">
        <v>10.8</v>
      </c>
      <c r="F746" s="607"/>
      <c r="G746" s="533"/>
    </row>
    <row r="747" spans="1:7" ht="12.75">
      <c r="A747" s="530"/>
      <c r="B747" s="531"/>
      <c r="C747" s="719" t="s">
        <v>1236</v>
      </c>
      <c r="D747" s="720"/>
      <c r="E747" s="532">
        <v>28.6</v>
      </c>
      <c r="F747" s="607"/>
      <c r="G747" s="533"/>
    </row>
    <row r="748" spans="1:7" ht="12.75">
      <c r="A748" s="530"/>
      <c r="B748" s="531"/>
      <c r="C748" s="719" t="s">
        <v>1237</v>
      </c>
      <c r="D748" s="720"/>
      <c r="E748" s="532">
        <v>5.72</v>
      </c>
      <c r="F748" s="607"/>
      <c r="G748" s="533"/>
    </row>
    <row r="749" spans="1:7" ht="12.75">
      <c r="A749" s="530"/>
      <c r="B749" s="531"/>
      <c r="C749" s="719" t="s">
        <v>1238</v>
      </c>
      <c r="D749" s="720"/>
      <c r="E749" s="532">
        <v>7.035</v>
      </c>
      <c r="F749" s="607"/>
      <c r="G749" s="533"/>
    </row>
    <row r="750" spans="1:7" ht="12.75">
      <c r="A750" s="530"/>
      <c r="B750" s="531"/>
      <c r="C750" s="719" t="s">
        <v>1239</v>
      </c>
      <c r="D750" s="720"/>
      <c r="E750" s="532">
        <v>2.345</v>
      </c>
      <c r="F750" s="607"/>
      <c r="G750" s="533"/>
    </row>
    <row r="751" spans="1:7" ht="12.75">
      <c r="A751" s="530"/>
      <c r="B751" s="531"/>
      <c r="C751" s="719" t="s">
        <v>1240</v>
      </c>
      <c r="D751" s="720"/>
      <c r="E751" s="532">
        <v>28.6</v>
      </c>
      <c r="F751" s="607"/>
      <c r="G751" s="533"/>
    </row>
    <row r="752" spans="1:7" ht="12.75">
      <c r="A752" s="530"/>
      <c r="B752" s="531"/>
      <c r="C752" s="719" t="s">
        <v>1241</v>
      </c>
      <c r="D752" s="720"/>
      <c r="E752" s="532">
        <v>5.72</v>
      </c>
      <c r="F752" s="607"/>
      <c r="G752" s="533"/>
    </row>
    <row r="753" spans="1:7" ht="12.75">
      <c r="A753" s="530"/>
      <c r="B753" s="531"/>
      <c r="C753" s="721" t="s">
        <v>113</v>
      </c>
      <c r="D753" s="720"/>
      <c r="E753" s="534">
        <v>137.42</v>
      </c>
      <c r="F753" s="607"/>
      <c r="G753" s="533"/>
    </row>
    <row r="754" spans="1:7" ht="12.75">
      <c r="A754" s="524">
        <v>125</v>
      </c>
      <c r="B754" s="525" t="s">
        <v>761</v>
      </c>
      <c r="C754" s="526" t="s">
        <v>762</v>
      </c>
      <c r="D754" s="527" t="s">
        <v>173</v>
      </c>
      <c r="E754" s="528">
        <v>0.042362</v>
      </c>
      <c r="F754" s="606"/>
      <c r="G754" s="529">
        <f>E754*F754</f>
        <v>0</v>
      </c>
    </row>
    <row r="755" spans="1:7" ht="12.75">
      <c r="A755" s="535"/>
      <c r="B755" s="536" t="s">
        <v>96</v>
      </c>
      <c r="C755" s="537" t="s">
        <v>756</v>
      </c>
      <c r="D755" s="538"/>
      <c r="E755" s="539"/>
      <c r="F755" s="608"/>
      <c r="G755" s="541">
        <f>SUM(G722:G754)</f>
        <v>0</v>
      </c>
    </row>
    <row r="756" spans="1:7" ht="12.75">
      <c r="A756" s="518" t="s">
        <v>92</v>
      </c>
      <c r="B756" s="519" t="s">
        <v>763</v>
      </c>
      <c r="C756" s="520" t="s">
        <v>764</v>
      </c>
      <c r="D756" s="521"/>
      <c r="E756" s="522"/>
      <c r="F756" s="609"/>
      <c r="G756" s="523"/>
    </row>
    <row r="757" spans="1:7" ht="12.75">
      <c r="A757" s="524">
        <v>126</v>
      </c>
      <c r="B757" s="525" t="s">
        <v>1428</v>
      </c>
      <c r="C757" s="526" t="s">
        <v>1429</v>
      </c>
      <c r="D757" s="527" t="s">
        <v>106</v>
      </c>
      <c r="E757" s="528">
        <v>1063</v>
      </c>
      <c r="F757" s="606"/>
      <c r="G757" s="529">
        <f>E757*F757</f>
        <v>0</v>
      </c>
    </row>
    <row r="758" spans="1:7" ht="12.75">
      <c r="A758" s="524">
        <v>127</v>
      </c>
      <c r="B758" s="525" t="s">
        <v>1430</v>
      </c>
      <c r="C758" s="526" t="s">
        <v>1431</v>
      </c>
      <c r="D758" s="527" t="s">
        <v>106</v>
      </c>
      <c r="E758" s="528">
        <v>1063</v>
      </c>
      <c r="F758" s="606"/>
      <c r="G758" s="529">
        <f>E758*F758</f>
        <v>0</v>
      </c>
    </row>
    <row r="759" spans="1:7" ht="12.75">
      <c r="A759" s="524">
        <v>128</v>
      </c>
      <c r="B759" s="525" t="s">
        <v>766</v>
      </c>
      <c r="C759" s="526" t="s">
        <v>767</v>
      </c>
      <c r="D759" s="527" t="s">
        <v>768</v>
      </c>
      <c r="E759" s="528">
        <v>30</v>
      </c>
      <c r="F759" s="606"/>
      <c r="G759" s="529">
        <f>E759*F759</f>
        <v>0</v>
      </c>
    </row>
    <row r="760" spans="1:7" ht="12.75">
      <c r="A760" s="530"/>
      <c r="B760" s="531"/>
      <c r="C760" s="719" t="s">
        <v>1432</v>
      </c>
      <c r="D760" s="720"/>
      <c r="E760" s="532">
        <v>30</v>
      </c>
      <c r="F760" s="607"/>
      <c r="G760" s="533"/>
    </row>
    <row r="761" spans="1:7" ht="12.75">
      <c r="A761" s="524">
        <v>129</v>
      </c>
      <c r="B761" s="525" t="s">
        <v>1433</v>
      </c>
      <c r="C761" s="526" t="s">
        <v>1434</v>
      </c>
      <c r="D761" s="527" t="s">
        <v>768</v>
      </c>
      <c r="E761" s="528">
        <v>2883.0761</v>
      </c>
      <c r="F761" s="606"/>
      <c r="G761" s="529">
        <f>E761*F761</f>
        <v>0</v>
      </c>
    </row>
    <row r="762" spans="1:7" ht="12.75">
      <c r="A762" s="530"/>
      <c r="B762" s="531"/>
      <c r="C762" s="719" t="s">
        <v>1435</v>
      </c>
      <c r="D762" s="720"/>
      <c r="E762" s="532">
        <v>0</v>
      </c>
      <c r="F762" s="607"/>
      <c r="G762" s="533"/>
    </row>
    <row r="763" spans="1:7" ht="12.75">
      <c r="A763" s="530"/>
      <c r="B763" s="531"/>
      <c r="C763" s="719" t="s">
        <v>1094</v>
      </c>
      <c r="D763" s="720"/>
      <c r="E763" s="532">
        <v>0</v>
      </c>
      <c r="F763" s="607"/>
      <c r="G763" s="533"/>
    </row>
    <row r="764" spans="1:7" ht="12.75">
      <c r="A764" s="530"/>
      <c r="B764" s="531"/>
      <c r="C764" s="719" t="s">
        <v>1436</v>
      </c>
      <c r="D764" s="720"/>
      <c r="E764" s="532">
        <v>0</v>
      </c>
      <c r="F764" s="607"/>
      <c r="G764" s="533"/>
    </row>
    <row r="765" spans="1:7" ht="12.75">
      <c r="A765" s="530"/>
      <c r="B765" s="531"/>
      <c r="C765" s="719" t="s">
        <v>1437</v>
      </c>
      <c r="D765" s="720"/>
      <c r="E765" s="532">
        <v>1939.516</v>
      </c>
      <c r="F765" s="607"/>
      <c r="G765" s="533"/>
    </row>
    <row r="766" spans="1:7" ht="12.75">
      <c r="A766" s="530"/>
      <c r="B766" s="531"/>
      <c r="C766" s="719" t="s">
        <v>1438</v>
      </c>
      <c r="D766" s="720"/>
      <c r="E766" s="532">
        <v>261.8347</v>
      </c>
      <c r="F766" s="607"/>
      <c r="G766" s="533"/>
    </row>
    <row r="767" spans="1:7" ht="12.75">
      <c r="A767" s="530"/>
      <c r="B767" s="531"/>
      <c r="C767" s="719" t="s">
        <v>1439</v>
      </c>
      <c r="D767" s="720"/>
      <c r="E767" s="532">
        <v>681.7254</v>
      </c>
      <c r="F767" s="607"/>
      <c r="G767" s="533"/>
    </row>
    <row r="768" spans="1:7" ht="22.5">
      <c r="A768" s="524">
        <v>130</v>
      </c>
      <c r="B768" s="525" t="s">
        <v>770</v>
      </c>
      <c r="C768" s="526" t="s">
        <v>771</v>
      </c>
      <c r="D768" s="527" t="s">
        <v>166</v>
      </c>
      <c r="E768" s="528">
        <v>13</v>
      </c>
      <c r="F768" s="606"/>
      <c r="G768" s="529">
        <f>E768*F768</f>
        <v>0</v>
      </c>
    </row>
    <row r="769" spans="1:7" ht="12.75">
      <c r="A769" s="530"/>
      <c r="B769" s="531"/>
      <c r="C769" s="719" t="s">
        <v>1440</v>
      </c>
      <c r="D769" s="720"/>
      <c r="E769" s="532">
        <v>7</v>
      </c>
      <c r="F769" s="607"/>
      <c r="G769" s="533"/>
    </row>
    <row r="770" spans="1:7" ht="12.75">
      <c r="A770" s="530"/>
      <c r="B770" s="531"/>
      <c r="C770" s="719" t="s">
        <v>1441</v>
      </c>
      <c r="D770" s="720"/>
      <c r="E770" s="532">
        <v>6</v>
      </c>
      <c r="F770" s="607"/>
      <c r="G770" s="533"/>
    </row>
    <row r="771" spans="1:7" ht="22.5">
      <c r="A771" s="524">
        <v>131</v>
      </c>
      <c r="B771" s="525" t="s">
        <v>780</v>
      </c>
      <c r="C771" s="526" t="s">
        <v>781</v>
      </c>
      <c r="D771" s="527" t="s">
        <v>106</v>
      </c>
      <c r="E771" s="528">
        <v>1.742</v>
      </c>
      <c r="F771" s="606"/>
      <c r="G771" s="529">
        <f>E771*F771</f>
        <v>0</v>
      </c>
    </row>
    <row r="772" spans="1:7" ht="12.75">
      <c r="A772" s="530"/>
      <c r="B772" s="531"/>
      <c r="C772" s="719" t="s">
        <v>782</v>
      </c>
      <c r="D772" s="720"/>
      <c r="E772" s="532">
        <v>0</v>
      </c>
      <c r="F772" s="607"/>
      <c r="G772" s="533"/>
    </row>
    <row r="773" spans="1:7" ht="12.75">
      <c r="A773" s="530"/>
      <c r="B773" s="531"/>
      <c r="C773" s="719" t="s">
        <v>1442</v>
      </c>
      <c r="D773" s="720"/>
      <c r="E773" s="532">
        <v>1.742</v>
      </c>
      <c r="F773" s="607"/>
      <c r="G773" s="533"/>
    </row>
    <row r="774" spans="1:7" ht="12.75">
      <c r="A774" s="524">
        <v>132</v>
      </c>
      <c r="B774" s="525" t="s">
        <v>797</v>
      </c>
      <c r="C774" s="526" t="s">
        <v>798</v>
      </c>
      <c r="D774" s="527" t="s">
        <v>173</v>
      </c>
      <c r="E774" s="528">
        <v>6.706438266</v>
      </c>
      <c r="F774" s="606"/>
      <c r="G774" s="529">
        <f>E774*F774</f>
        <v>0</v>
      </c>
    </row>
    <row r="775" spans="1:7" ht="12.75">
      <c r="A775" s="535"/>
      <c r="B775" s="536" t="s">
        <v>96</v>
      </c>
      <c r="C775" s="537" t="s">
        <v>765</v>
      </c>
      <c r="D775" s="538"/>
      <c r="E775" s="539"/>
      <c r="F775" s="608"/>
      <c r="G775" s="541">
        <f>SUM(G756:G774)</f>
        <v>0</v>
      </c>
    </row>
    <row r="776" spans="1:7" ht="12.75">
      <c r="A776" s="518" t="s">
        <v>92</v>
      </c>
      <c r="B776" s="519" t="s">
        <v>799</v>
      </c>
      <c r="C776" s="520" t="s">
        <v>800</v>
      </c>
      <c r="D776" s="521"/>
      <c r="E776" s="522"/>
      <c r="F776" s="609"/>
      <c r="G776" s="523"/>
    </row>
    <row r="777" spans="1:7" ht="22.5">
      <c r="A777" s="524">
        <v>133</v>
      </c>
      <c r="B777" s="525" t="s">
        <v>802</v>
      </c>
      <c r="C777" s="526" t="s">
        <v>803</v>
      </c>
      <c r="D777" s="527" t="s">
        <v>106</v>
      </c>
      <c r="E777" s="528">
        <v>15.12</v>
      </c>
      <c r="F777" s="606"/>
      <c r="G777" s="529">
        <f>E777*F777</f>
        <v>0</v>
      </c>
    </row>
    <row r="778" spans="1:7" ht="12.75">
      <c r="A778" s="530"/>
      <c r="B778" s="531"/>
      <c r="C778" s="719" t="s">
        <v>804</v>
      </c>
      <c r="D778" s="720"/>
      <c r="E778" s="532">
        <v>0</v>
      </c>
      <c r="F778" s="607"/>
      <c r="G778" s="533"/>
    </row>
    <row r="779" spans="1:7" ht="12.75">
      <c r="A779" s="530"/>
      <c r="B779" s="531"/>
      <c r="C779" s="719" t="s">
        <v>805</v>
      </c>
      <c r="D779" s="720"/>
      <c r="E779" s="532">
        <v>0</v>
      </c>
      <c r="F779" s="607"/>
      <c r="G779" s="533"/>
    </row>
    <row r="780" spans="1:7" ht="12.75">
      <c r="A780" s="530"/>
      <c r="B780" s="531"/>
      <c r="C780" s="719" t="s">
        <v>806</v>
      </c>
      <c r="D780" s="720"/>
      <c r="E780" s="532">
        <v>0</v>
      </c>
      <c r="F780" s="607"/>
      <c r="G780" s="533"/>
    </row>
    <row r="781" spans="1:7" ht="12.75">
      <c r="A781" s="530"/>
      <c r="B781" s="531"/>
      <c r="C781" s="719" t="s">
        <v>807</v>
      </c>
      <c r="D781" s="720"/>
      <c r="E781" s="532">
        <v>0</v>
      </c>
      <c r="F781" s="607"/>
      <c r="G781" s="533"/>
    </row>
    <row r="782" spans="1:7" ht="12.75">
      <c r="A782" s="530"/>
      <c r="B782" s="531"/>
      <c r="C782" s="719" t="s">
        <v>808</v>
      </c>
      <c r="D782" s="720"/>
      <c r="E782" s="532">
        <v>0</v>
      </c>
      <c r="F782" s="607"/>
      <c r="G782" s="533"/>
    </row>
    <row r="783" spans="1:7" ht="12.75">
      <c r="A783" s="530"/>
      <c r="B783" s="531"/>
      <c r="C783" s="719" t="s">
        <v>809</v>
      </c>
      <c r="D783" s="720"/>
      <c r="E783" s="532">
        <v>0</v>
      </c>
      <c r="F783" s="607"/>
      <c r="G783" s="533"/>
    </row>
    <row r="784" spans="1:7" ht="12.75">
      <c r="A784" s="530"/>
      <c r="B784" s="531"/>
      <c r="C784" s="719" t="s">
        <v>810</v>
      </c>
      <c r="D784" s="720"/>
      <c r="E784" s="532">
        <v>0</v>
      </c>
      <c r="F784" s="607"/>
      <c r="G784" s="533"/>
    </row>
    <row r="785" spans="1:7" ht="12.75">
      <c r="A785" s="530"/>
      <c r="B785" s="531"/>
      <c r="C785" s="719" t="s">
        <v>811</v>
      </c>
      <c r="D785" s="720"/>
      <c r="E785" s="532">
        <v>0</v>
      </c>
      <c r="F785" s="607"/>
      <c r="G785" s="533"/>
    </row>
    <row r="786" spans="1:7" ht="12.75">
      <c r="A786" s="530"/>
      <c r="B786" s="531"/>
      <c r="C786" s="719" t="s">
        <v>812</v>
      </c>
      <c r="D786" s="720"/>
      <c r="E786" s="532">
        <v>0</v>
      </c>
      <c r="F786" s="607"/>
      <c r="G786" s="533"/>
    </row>
    <row r="787" spans="1:7" ht="12.75">
      <c r="A787" s="530"/>
      <c r="B787" s="531"/>
      <c r="C787" s="719" t="s">
        <v>813</v>
      </c>
      <c r="D787" s="720"/>
      <c r="E787" s="532">
        <v>0</v>
      </c>
      <c r="F787" s="607"/>
      <c r="G787" s="533"/>
    </row>
    <row r="788" spans="1:7" ht="12.75">
      <c r="A788" s="530"/>
      <c r="B788" s="531"/>
      <c r="C788" s="719" t="s">
        <v>1175</v>
      </c>
      <c r="D788" s="720"/>
      <c r="E788" s="532">
        <v>15.12</v>
      </c>
      <c r="F788" s="607"/>
      <c r="G788" s="533"/>
    </row>
    <row r="789" spans="1:7" ht="22.5">
      <c r="A789" s="524">
        <v>134</v>
      </c>
      <c r="B789" s="525" t="s">
        <v>1138</v>
      </c>
      <c r="C789" s="526" t="s">
        <v>1139</v>
      </c>
      <c r="D789" s="527" t="s">
        <v>106</v>
      </c>
      <c r="E789" s="528">
        <v>1.576</v>
      </c>
      <c r="F789" s="606"/>
      <c r="G789" s="529">
        <f>E789*F789</f>
        <v>0</v>
      </c>
    </row>
    <row r="790" spans="1:7" ht="12.75">
      <c r="A790" s="530"/>
      <c r="B790" s="531"/>
      <c r="C790" s="719" t="s">
        <v>1140</v>
      </c>
      <c r="D790" s="720"/>
      <c r="E790" s="532">
        <v>0</v>
      </c>
      <c r="F790" s="607"/>
      <c r="G790" s="533"/>
    </row>
    <row r="791" spans="1:7" ht="12.75">
      <c r="A791" s="530"/>
      <c r="B791" s="531"/>
      <c r="C791" s="719" t="s">
        <v>805</v>
      </c>
      <c r="D791" s="720"/>
      <c r="E791" s="532">
        <v>0</v>
      </c>
      <c r="F791" s="607"/>
      <c r="G791" s="533"/>
    </row>
    <row r="792" spans="1:7" ht="12.75">
      <c r="A792" s="530"/>
      <c r="B792" s="531"/>
      <c r="C792" s="719" t="s">
        <v>807</v>
      </c>
      <c r="D792" s="720"/>
      <c r="E792" s="532">
        <v>0</v>
      </c>
      <c r="F792" s="607"/>
      <c r="G792" s="533"/>
    </row>
    <row r="793" spans="1:7" ht="12.75">
      <c r="A793" s="530"/>
      <c r="B793" s="531"/>
      <c r="C793" s="719" t="s">
        <v>808</v>
      </c>
      <c r="D793" s="720"/>
      <c r="E793" s="532">
        <v>0</v>
      </c>
      <c r="F793" s="607"/>
      <c r="G793" s="533"/>
    </row>
    <row r="794" spans="1:7" ht="12.75">
      <c r="A794" s="530"/>
      <c r="B794" s="531"/>
      <c r="C794" s="719" t="s">
        <v>809</v>
      </c>
      <c r="D794" s="720"/>
      <c r="E794" s="532">
        <v>0</v>
      </c>
      <c r="F794" s="607"/>
      <c r="G794" s="533"/>
    </row>
    <row r="795" spans="1:7" ht="12.75">
      <c r="A795" s="530"/>
      <c r="B795" s="531"/>
      <c r="C795" s="719" t="s">
        <v>810</v>
      </c>
      <c r="D795" s="720"/>
      <c r="E795" s="532">
        <v>0</v>
      </c>
      <c r="F795" s="607"/>
      <c r="G795" s="533"/>
    </row>
    <row r="796" spans="1:7" ht="12.75">
      <c r="A796" s="530"/>
      <c r="B796" s="531"/>
      <c r="C796" s="719" t="s">
        <v>811</v>
      </c>
      <c r="D796" s="720"/>
      <c r="E796" s="532">
        <v>0</v>
      </c>
      <c r="F796" s="607"/>
      <c r="G796" s="533"/>
    </row>
    <row r="797" spans="1:7" ht="12.75">
      <c r="A797" s="530"/>
      <c r="B797" s="531"/>
      <c r="C797" s="719" t="s">
        <v>812</v>
      </c>
      <c r="D797" s="720"/>
      <c r="E797" s="532">
        <v>0</v>
      </c>
      <c r="F797" s="607"/>
      <c r="G797" s="533"/>
    </row>
    <row r="798" spans="1:7" ht="12.75">
      <c r="A798" s="530"/>
      <c r="B798" s="531"/>
      <c r="C798" s="719" t="s">
        <v>813</v>
      </c>
      <c r="D798" s="720"/>
      <c r="E798" s="532">
        <v>0</v>
      </c>
      <c r="F798" s="607"/>
      <c r="G798" s="533"/>
    </row>
    <row r="799" spans="1:7" ht="12.75">
      <c r="A799" s="530"/>
      <c r="B799" s="531"/>
      <c r="C799" s="719" t="s">
        <v>1186</v>
      </c>
      <c r="D799" s="720"/>
      <c r="E799" s="532">
        <v>1.576</v>
      </c>
      <c r="F799" s="607"/>
      <c r="G799" s="533"/>
    </row>
    <row r="800" spans="1:7" ht="12.75">
      <c r="A800" s="535"/>
      <c r="B800" s="536" t="s">
        <v>96</v>
      </c>
      <c r="C800" s="537" t="s">
        <v>801</v>
      </c>
      <c r="D800" s="538"/>
      <c r="E800" s="539"/>
      <c r="F800" s="608"/>
      <c r="G800" s="541">
        <f>SUM(G776:G799)</f>
        <v>0</v>
      </c>
    </row>
    <row r="801" spans="1:7" ht="12.75">
      <c r="A801" s="518" t="s">
        <v>92</v>
      </c>
      <c r="B801" s="519" t="s">
        <v>818</v>
      </c>
      <c r="C801" s="520" t="s">
        <v>819</v>
      </c>
      <c r="D801" s="521"/>
      <c r="E801" s="522"/>
      <c r="F801" s="609"/>
      <c r="G801" s="523"/>
    </row>
    <row r="802" spans="1:7" ht="22.5">
      <c r="A802" s="524">
        <v>135</v>
      </c>
      <c r="B802" s="525" t="s">
        <v>1443</v>
      </c>
      <c r="C802" s="526" t="s">
        <v>825</v>
      </c>
      <c r="D802" s="527" t="s">
        <v>106</v>
      </c>
      <c r="E802" s="528">
        <v>36.99</v>
      </c>
      <c r="F802" s="606"/>
      <c r="G802" s="529">
        <f>E802*F802</f>
        <v>0</v>
      </c>
    </row>
    <row r="803" spans="1:7" ht="12.75">
      <c r="A803" s="530"/>
      <c r="B803" s="531"/>
      <c r="C803" s="719" t="s">
        <v>823</v>
      </c>
      <c r="D803" s="720"/>
      <c r="E803" s="532">
        <v>0</v>
      </c>
      <c r="F803" s="607"/>
      <c r="G803" s="533"/>
    </row>
    <row r="804" spans="1:7" ht="12.75">
      <c r="A804" s="530"/>
      <c r="B804" s="531"/>
      <c r="C804" s="719" t="s">
        <v>805</v>
      </c>
      <c r="D804" s="720"/>
      <c r="E804" s="532">
        <v>0</v>
      </c>
      <c r="F804" s="607"/>
      <c r="G804" s="533"/>
    </row>
    <row r="805" spans="1:7" ht="12.75">
      <c r="A805" s="530"/>
      <c r="B805" s="531"/>
      <c r="C805" s="719" t="s">
        <v>807</v>
      </c>
      <c r="D805" s="720"/>
      <c r="E805" s="532">
        <v>0</v>
      </c>
      <c r="F805" s="607"/>
      <c r="G805" s="533"/>
    </row>
    <row r="806" spans="1:7" ht="12.75">
      <c r="A806" s="530"/>
      <c r="B806" s="531"/>
      <c r="C806" s="719" t="s">
        <v>808</v>
      </c>
      <c r="D806" s="720"/>
      <c r="E806" s="532">
        <v>0</v>
      </c>
      <c r="F806" s="607"/>
      <c r="G806" s="533"/>
    </row>
    <row r="807" spans="1:7" ht="12.75">
      <c r="A807" s="530"/>
      <c r="B807" s="531"/>
      <c r="C807" s="719" t="s">
        <v>809</v>
      </c>
      <c r="D807" s="720"/>
      <c r="E807" s="532">
        <v>0</v>
      </c>
      <c r="F807" s="607"/>
      <c r="G807" s="533"/>
    </row>
    <row r="808" spans="1:7" ht="12.75">
      <c r="A808" s="530"/>
      <c r="B808" s="531"/>
      <c r="C808" s="719" t="s">
        <v>810</v>
      </c>
      <c r="D808" s="720"/>
      <c r="E808" s="532">
        <v>0</v>
      </c>
      <c r="F808" s="607"/>
      <c r="G808" s="533"/>
    </row>
    <row r="809" spans="1:7" ht="12.75">
      <c r="A809" s="530"/>
      <c r="B809" s="531"/>
      <c r="C809" s="719" t="s">
        <v>811</v>
      </c>
      <c r="D809" s="720"/>
      <c r="E809" s="532">
        <v>0</v>
      </c>
      <c r="F809" s="607"/>
      <c r="G809" s="533"/>
    </row>
    <row r="810" spans="1:7" ht="12.75">
      <c r="A810" s="530"/>
      <c r="B810" s="531"/>
      <c r="C810" s="719" t="s">
        <v>812</v>
      </c>
      <c r="D810" s="720"/>
      <c r="E810" s="532">
        <v>0</v>
      </c>
      <c r="F810" s="607"/>
      <c r="G810" s="533"/>
    </row>
    <row r="811" spans="1:7" ht="12.75">
      <c r="A811" s="530"/>
      <c r="B811" s="531"/>
      <c r="C811" s="719" t="s">
        <v>813</v>
      </c>
      <c r="D811" s="720"/>
      <c r="E811" s="532">
        <v>0</v>
      </c>
      <c r="F811" s="607"/>
      <c r="G811" s="533"/>
    </row>
    <row r="812" spans="1:7" ht="12.75">
      <c r="A812" s="530"/>
      <c r="B812" s="531"/>
      <c r="C812" s="719" t="s">
        <v>1176</v>
      </c>
      <c r="D812" s="720"/>
      <c r="E812" s="532">
        <v>10.8</v>
      </c>
      <c r="F812" s="607"/>
      <c r="G812" s="533"/>
    </row>
    <row r="813" spans="1:7" ht="12.75">
      <c r="A813" s="530"/>
      <c r="B813" s="531"/>
      <c r="C813" s="719" t="s">
        <v>1177</v>
      </c>
      <c r="D813" s="720"/>
      <c r="E813" s="532">
        <v>3.51</v>
      </c>
      <c r="F813" s="607"/>
      <c r="G813" s="533"/>
    </row>
    <row r="814" spans="1:7" ht="12.75">
      <c r="A814" s="530"/>
      <c r="B814" s="531"/>
      <c r="C814" s="719" t="s">
        <v>1178</v>
      </c>
      <c r="D814" s="720"/>
      <c r="E814" s="532">
        <v>22.68</v>
      </c>
      <c r="F814" s="607"/>
      <c r="G814" s="533"/>
    </row>
    <row r="815" spans="1:7" ht="22.5">
      <c r="A815" s="524">
        <v>136</v>
      </c>
      <c r="B815" s="525" t="s">
        <v>826</v>
      </c>
      <c r="C815" s="526" t="s">
        <v>827</v>
      </c>
      <c r="D815" s="527" t="s">
        <v>106</v>
      </c>
      <c r="E815" s="528">
        <v>14.7</v>
      </c>
      <c r="F815" s="606"/>
      <c r="G815" s="529">
        <f>E815*F815</f>
        <v>0</v>
      </c>
    </row>
    <row r="816" spans="1:7" ht="12.75">
      <c r="A816" s="530"/>
      <c r="B816" s="531"/>
      <c r="C816" s="719" t="s">
        <v>828</v>
      </c>
      <c r="D816" s="720"/>
      <c r="E816" s="532">
        <v>0</v>
      </c>
      <c r="F816" s="607"/>
      <c r="G816" s="533"/>
    </row>
    <row r="817" spans="1:7" ht="12.75">
      <c r="A817" s="530"/>
      <c r="B817" s="531"/>
      <c r="C817" s="719" t="s">
        <v>829</v>
      </c>
      <c r="D817" s="720"/>
      <c r="E817" s="532">
        <v>0</v>
      </c>
      <c r="F817" s="607"/>
      <c r="G817" s="533"/>
    </row>
    <row r="818" spans="1:7" ht="12.75">
      <c r="A818" s="530"/>
      <c r="B818" s="531"/>
      <c r="C818" s="719" t="s">
        <v>807</v>
      </c>
      <c r="D818" s="720"/>
      <c r="E818" s="532">
        <v>0</v>
      </c>
      <c r="F818" s="607"/>
      <c r="G818" s="533"/>
    </row>
    <row r="819" spans="1:7" ht="12.75">
      <c r="A819" s="530"/>
      <c r="B819" s="531"/>
      <c r="C819" s="719" t="s">
        <v>830</v>
      </c>
      <c r="D819" s="720"/>
      <c r="E819" s="532">
        <v>0</v>
      </c>
      <c r="F819" s="607"/>
      <c r="G819" s="533"/>
    </row>
    <row r="820" spans="1:7" ht="12.75">
      <c r="A820" s="530"/>
      <c r="B820" s="531"/>
      <c r="C820" s="719" t="s">
        <v>809</v>
      </c>
      <c r="D820" s="720"/>
      <c r="E820" s="532">
        <v>0</v>
      </c>
      <c r="F820" s="607"/>
      <c r="G820" s="533"/>
    </row>
    <row r="821" spans="1:7" ht="12.75">
      <c r="A821" s="530"/>
      <c r="B821" s="531"/>
      <c r="C821" s="719" t="s">
        <v>810</v>
      </c>
      <c r="D821" s="720"/>
      <c r="E821" s="532">
        <v>0</v>
      </c>
      <c r="F821" s="607"/>
      <c r="G821" s="533"/>
    </row>
    <row r="822" spans="1:7" ht="12.75">
      <c r="A822" s="530"/>
      <c r="B822" s="531"/>
      <c r="C822" s="719" t="s">
        <v>811</v>
      </c>
      <c r="D822" s="720"/>
      <c r="E822" s="532">
        <v>0</v>
      </c>
      <c r="F822" s="607"/>
      <c r="G822" s="533"/>
    </row>
    <row r="823" spans="1:7" ht="12.75">
      <c r="A823" s="530"/>
      <c r="B823" s="531"/>
      <c r="C823" s="719" t="s">
        <v>812</v>
      </c>
      <c r="D823" s="720"/>
      <c r="E823" s="532">
        <v>0</v>
      </c>
      <c r="F823" s="607"/>
      <c r="G823" s="533"/>
    </row>
    <row r="824" spans="1:7" ht="12.75">
      <c r="A824" s="530"/>
      <c r="B824" s="531"/>
      <c r="C824" s="719" t="s">
        <v>813</v>
      </c>
      <c r="D824" s="720"/>
      <c r="E824" s="532">
        <v>0</v>
      </c>
      <c r="F824" s="607"/>
      <c r="G824" s="533"/>
    </row>
    <row r="825" spans="1:7" ht="12.75">
      <c r="A825" s="530"/>
      <c r="B825" s="531"/>
      <c r="C825" s="719" t="s">
        <v>1187</v>
      </c>
      <c r="D825" s="720"/>
      <c r="E825" s="532">
        <v>14.7</v>
      </c>
      <c r="F825" s="607"/>
      <c r="G825" s="533"/>
    </row>
    <row r="826" spans="1:7" ht="22.5">
      <c r="A826" s="524">
        <v>137</v>
      </c>
      <c r="B826" s="525" t="s">
        <v>1444</v>
      </c>
      <c r="C826" s="526" t="s">
        <v>1445</v>
      </c>
      <c r="D826" s="527" t="s">
        <v>106</v>
      </c>
      <c r="E826" s="528">
        <v>12.608</v>
      </c>
      <c r="F826" s="606"/>
      <c r="G826" s="529">
        <f>E826*F826</f>
        <v>0</v>
      </c>
    </row>
    <row r="827" spans="1:7" ht="12.75">
      <c r="A827" s="530"/>
      <c r="B827" s="531"/>
      <c r="C827" s="719" t="s">
        <v>828</v>
      </c>
      <c r="D827" s="720"/>
      <c r="E827" s="532">
        <v>0</v>
      </c>
      <c r="F827" s="607"/>
      <c r="G827" s="533"/>
    </row>
    <row r="828" spans="1:7" ht="12.75">
      <c r="A828" s="530"/>
      <c r="B828" s="531"/>
      <c r="C828" s="719" t="s">
        <v>829</v>
      </c>
      <c r="D828" s="720"/>
      <c r="E828" s="532">
        <v>0</v>
      </c>
      <c r="F828" s="607"/>
      <c r="G828" s="533"/>
    </row>
    <row r="829" spans="1:7" ht="12.75">
      <c r="A829" s="530"/>
      <c r="B829" s="531"/>
      <c r="C829" s="719" t="s">
        <v>807</v>
      </c>
      <c r="D829" s="720"/>
      <c r="E829" s="532">
        <v>0</v>
      </c>
      <c r="F829" s="607"/>
      <c r="G829" s="533"/>
    </row>
    <row r="830" spans="1:7" ht="12.75">
      <c r="A830" s="530"/>
      <c r="B830" s="531"/>
      <c r="C830" s="719" t="s">
        <v>830</v>
      </c>
      <c r="D830" s="720"/>
      <c r="E830" s="532">
        <v>0</v>
      </c>
      <c r="F830" s="607"/>
      <c r="G830" s="533"/>
    </row>
    <row r="831" spans="1:7" ht="12.75">
      <c r="A831" s="530"/>
      <c r="B831" s="531"/>
      <c r="C831" s="719" t="s">
        <v>809</v>
      </c>
      <c r="D831" s="720"/>
      <c r="E831" s="532">
        <v>0</v>
      </c>
      <c r="F831" s="607"/>
      <c r="G831" s="533"/>
    </row>
    <row r="832" spans="1:7" ht="12.75">
      <c r="A832" s="530"/>
      <c r="B832" s="531"/>
      <c r="C832" s="719" t="s">
        <v>810</v>
      </c>
      <c r="D832" s="720"/>
      <c r="E832" s="532">
        <v>0</v>
      </c>
      <c r="F832" s="607"/>
      <c r="G832" s="533"/>
    </row>
    <row r="833" spans="1:7" ht="12.75">
      <c r="A833" s="530"/>
      <c r="B833" s="531"/>
      <c r="C833" s="719" t="s">
        <v>811</v>
      </c>
      <c r="D833" s="720"/>
      <c r="E833" s="532">
        <v>0</v>
      </c>
      <c r="F833" s="607"/>
      <c r="G833" s="533"/>
    </row>
    <row r="834" spans="1:7" ht="12.75">
      <c r="A834" s="530"/>
      <c r="B834" s="531"/>
      <c r="C834" s="719" t="s">
        <v>812</v>
      </c>
      <c r="D834" s="720"/>
      <c r="E834" s="532">
        <v>0</v>
      </c>
      <c r="F834" s="607"/>
      <c r="G834" s="533"/>
    </row>
    <row r="835" spans="1:7" ht="12.75">
      <c r="A835" s="530"/>
      <c r="B835" s="531"/>
      <c r="C835" s="719" t="s">
        <v>813</v>
      </c>
      <c r="D835" s="720"/>
      <c r="E835" s="532">
        <v>0</v>
      </c>
      <c r="F835" s="607"/>
      <c r="G835" s="533"/>
    </row>
    <row r="836" spans="1:7" ht="12.75">
      <c r="A836" s="530"/>
      <c r="B836" s="531"/>
      <c r="C836" s="719" t="s">
        <v>1188</v>
      </c>
      <c r="D836" s="720"/>
      <c r="E836" s="532">
        <v>12.608</v>
      </c>
      <c r="F836" s="607"/>
      <c r="G836" s="533"/>
    </row>
    <row r="837" spans="1:7" ht="22.5">
      <c r="A837" s="524">
        <v>138</v>
      </c>
      <c r="B837" s="525" t="s">
        <v>1446</v>
      </c>
      <c r="C837" s="526" t="s">
        <v>1447</v>
      </c>
      <c r="D837" s="527" t="s">
        <v>106</v>
      </c>
      <c r="E837" s="528">
        <v>75.504</v>
      </c>
      <c r="F837" s="606"/>
      <c r="G837" s="529">
        <f>E837*F837</f>
        <v>0</v>
      </c>
    </row>
    <row r="838" spans="1:7" ht="12.75">
      <c r="A838" s="530"/>
      <c r="B838" s="531"/>
      <c r="C838" s="719" t="s">
        <v>823</v>
      </c>
      <c r="D838" s="720"/>
      <c r="E838" s="532">
        <v>0</v>
      </c>
      <c r="F838" s="607"/>
      <c r="G838" s="533"/>
    </row>
    <row r="839" spans="1:7" ht="12.75">
      <c r="A839" s="530"/>
      <c r="B839" s="531"/>
      <c r="C839" s="719" t="s">
        <v>805</v>
      </c>
      <c r="D839" s="720"/>
      <c r="E839" s="532">
        <v>0</v>
      </c>
      <c r="F839" s="607"/>
      <c r="G839" s="533"/>
    </row>
    <row r="840" spans="1:7" ht="12.75">
      <c r="A840" s="530"/>
      <c r="B840" s="531"/>
      <c r="C840" s="719" t="s">
        <v>807</v>
      </c>
      <c r="D840" s="720"/>
      <c r="E840" s="532">
        <v>0</v>
      </c>
      <c r="F840" s="607"/>
      <c r="G840" s="533"/>
    </row>
    <row r="841" spans="1:7" ht="12.75">
      <c r="A841" s="530"/>
      <c r="B841" s="531"/>
      <c r="C841" s="719" t="s">
        <v>808</v>
      </c>
      <c r="D841" s="720"/>
      <c r="E841" s="532">
        <v>0</v>
      </c>
      <c r="F841" s="607"/>
      <c r="G841" s="533"/>
    </row>
    <row r="842" spans="1:7" ht="12.75">
      <c r="A842" s="530"/>
      <c r="B842" s="531"/>
      <c r="C842" s="719" t="s">
        <v>1448</v>
      </c>
      <c r="D842" s="720"/>
      <c r="E842" s="532">
        <v>0</v>
      </c>
      <c r="F842" s="607"/>
      <c r="G842" s="533"/>
    </row>
    <row r="843" spans="1:7" ht="12.75">
      <c r="A843" s="530"/>
      <c r="B843" s="531"/>
      <c r="C843" s="719" t="s">
        <v>810</v>
      </c>
      <c r="D843" s="720"/>
      <c r="E843" s="532">
        <v>0</v>
      </c>
      <c r="F843" s="607"/>
      <c r="G843" s="533"/>
    </row>
    <row r="844" spans="1:7" ht="12.75">
      <c r="A844" s="530"/>
      <c r="B844" s="531"/>
      <c r="C844" s="719" t="s">
        <v>811</v>
      </c>
      <c r="D844" s="720"/>
      <c r="E844" s="532">
        <v>0</v>
      </c>
      <c r="F844" s="607"/>
      <c r="G844" s="533"/>
    </row>
    <row r="845" spans="1:7" ht="12.75">
      <c r="A845" s="530"/>
      <c r="B845" s="531"/>
      <c r="C845" s="719" t="s">
        <v>1449</v>
      </c>
      <c r="D845" s="720"/>
      <c r="E845" s="532">
        <v>0</v>
      </c>
      <c r="F845" s="607"/>
      <c r="G845" s="533"/>
    </row>
    <row r="846" spans="1:7" ht="12.75">
      <c r="A846" s="530"/>
      <c r="B846" s="531"/>
      <c r="C846" s="719" t="s">
        <v>812</v>
      </c>
      <c r="D846" s="720"/>
      <c r="E846" s="532">
        <v>0</v>
      </c>
      <c r="F846" s="607"/>
      <c r="G846" s="533"/>
    </row>
    <row r="847" spans="1:7" ht="12.75">
      <c r="A847" s="530"/>
      <c r="B847" s="531"/>
      <c r="C847" s="719" t="s">
        <v>813</v>
      </c>
      <c r="D847" s="720"/>
      <c r="E847" s="532">
        <v>0</v>
      </c>
      <c r="F847" s="607"/>
      <c r="G847" s="533"/>
    </row>
    <row r="848" spans="1:7" ht="12.75">
      <c r="A848" s="530"/>
      <c r="B848" s="531"/>
      <c r="C848" s="719" t="s">
        <v>1183</v>
      </c>
      <c r="D848" s="720"/>
      <c r="E848" s="532">
        <v>62.92</v>
      </c>
      <c r="F848" s="607"/>
      <c r="G848" s="533"/>
    </row>
    <row r="849" spans="1:7" ht="12.75">
      <c r="A849" s="530"/>
      <c r="B849" s="531"/>
      <c r="C849" s="719" t="s">
        <v>1184</v>
      </c>
      <c r="D849" s="720"/>
      <c r="E849" s="532">
        <v>12.584</v>
      </c>
      <c r="F849" s="607"/>
      <c r="G849" s="533"/>
    </row>
    <row r="850" spans="1:7" ht="22.5">
      <c r="A850" s="524">
        <v>139</v>
      </c>
      <c r="B850" s="525" t="s">
        <v>2981</v>
      </c>
      <c r="C850" s="526" t="s">
        <v>2982</v>
      </c>
      <c r="D850" s="527" t="s">
        <v>106</v>
      </c>
      <c r="E850" s="528">
        <v>289.3898</v>
      </c>
      <c r="F850" s="606"/>
      <c r="G850" s="529">
        <f>E850*F850</f>
        <v>0</v>
      </c>
    </row>
    <row r="851" spans="1:7" ht="12.75">
      <c r="A851" s="530"/>
      <c r="B851" s="531"/>
      <c r="C851" s="719" t="s">
        <v>823</v>
      </c>
      <c r="D851" s="720"/>
      <c r="E851" s="532">
        <v>0</v>
      </c>
      <c r="F851" s="607"/>
      <c r="G851" s="533"/>
    </row>
    <row r="852" spans="1:7" ht="12.75">
      <c r="A852" s="530"/>
      <c r="B852" s="531"/>
      <c r="C852" s="719" t="s">
        <v>805</v>
      </c>
      <c r="D852" s="720"/>
      <c r="E852" s="532">
        <v>0</v>
      </c>
      <c r="F852" s="607"/>
      <c r="G852" s="533"/>
    </row>
    <row r="853" spans="1:7" ht="12.75">
      <c r="A853" s="530"/>
      <c r="B853" s="531"/>
      <c r="C853" s="719" t="s">
        <v>807</v>
      </c>
      <c r="D853" s="720"/>
      <c r="E853" s="532">
        <v>0</v>
      </c>
      <c r="F853" s="607"/>
      <c r="G853" s="533"/>
    </row>
    <row r="854" spans="1:7" ht="12.75">
      <c r="A854" s="530"/>
      <c r="B854" s="531"/>
      <c r="C854" s="719" t="s">
        <v>808</v>
      </c>
      <c r="D854" s="720"/>
      <c r="E854" s="532">
        <v>0</v>
      </c>
      <c r="F854" s="607"/>
      <c r="G854" s="533"/>
    </row>
    <row r="855" spans="1:7" ht="12.75">
      <c r="A855" s="530"/>
      <c r="B855" s="531"/>
      <c r="C855" s="719" t="s">
        <v>1448</v>
      </c>
      <c r="D855" s="720"/>
      <c r="E855" s="532">
        <v>0</v>
      </c>
      <c r="F855" s="607"/>
      <c r="G855" s="533"/>
    </row>
    <row r="856" spans="1:7" ht="12.75">
      <c r="A856" s="530"/>
      <c r="B856" s="531"/>
      <c r="C856" s="719" t="s">
        <v>810</v>
      </c>
      <c r="D856" s="720"/>
      <c r="E856" s="532">
        <v>0</v>
      </c>
      <c r="F856" s="607"/>
      <c r="G856" s="533"/>
    </row>
    <row r="857" spans="1:7" ht="12.75">
      <c r="A857" s="530"/>
      <c r="B857" s="531"/>
      <c r="C857" s="719" t="s">
        <v>811</v>
      </c>
      <c r="D857" s="720"/>
      <c r="E857" s="532">
        <v>0</v>
      </c>
      <c r="F857" s="607"/>
      <c r="G857" s="533"/>
    </row>
    <row r="858" spans="1:7" ht="12.75">
      <c r="A858" s="530"/>
      <c r="B858" s="531"/>
      <c r="C858" s="719" t="s">
        <v>1449</v>
      </c>
      <c r="D858" s="720"/>
      <c r="E858" s="532">
        <v>0</v>
      </c>
      <c r="F858" s="607"/>
      <c r="G858" s="533"/>
    </row>
    <row r="859" spans="1:7" ht="12.75">
      <c r="A859" s="530"/>
      <c r="B859" s="531"/>
      <c r="C859" s="719" t="s">
        <v>812</v>
      </c>
      <c r="D859" s="720"/>
      <c r="E859" s="532">
        <v>0</v>
      </c>
      <c r="F859" s="607"/>
      <c r="G859" s="533"/>
    </row>
    <row r="860" spans="1:7" ht="12.75">
      <c r="A860" s="530"/>
      <c r="B860" s="531"/>
      <c r="C860" s="719" t="s">
        <v>813</v>
      </c>
      <c r="D860" s="720"/>
      <c r="E860" s="532">
        <v>0</v>
      </c>
      <c r="F860" s="607"/>
      <c r="G860" s="533"/>
    </row>
    <row r="861" spans="1:7" ht="12.75">
      <c r="A861" s="530"/>
      <c r="B861" s="531"/>
      <c r="C861" s="719" t="s">
        <v>1179</v>
      </c>
      <c r="D861" s="720"/>
      <c r="E861" s="532">
        <v>191.62</v>
      </c>
      <c r="F861" s="607"/>
      <c r="G861" s="533"/>
    </row>
    <row r="862" spans="1:7" ht="12.75">
      <c r="A862" s="530"/>
      <c r="B862" s="531"/>
      <c r="C862" s="719" t="s">
        <v>1180</v>
      </c>
      <c r="D862" s="720"/>
      <c r="E862" s="532">
        <v>38.324</v>
      </c>
      <c r="F862" s="607"/>
      <c r="G862" s="533"/>
    </row>
    <row r="863" spans="1:7" ht="12.75">
      <c r="A863" s="530"/>
      <c r="B863" s="531"/>
      <c r="C863" s="719" t="s">
        <v>1181</v>
      </c>
      <c r="D863" s="720"/>
      <c r="E863" s="532">
        <v>47.1345</v>
      </c>
      <c r="F863" s="607"/>
      <c r="G863" s="533"/>
    </row>
    <row r="864" spans="1:7" ht="12.75">
      <c r="A864" s="530"/>
      <c r="B864" s="531"/>
      <c r="C864" s="719" t="s">
        <v>1182</v>
      </c>
      <c r="D864" s="720"/>
      <c r="E864" s="532">
        <v>12.3113</v>
      </c>
      <c r="F864" s="607"/>
      <c r="G864" s="533"/>
    </row>
    <row r="865" spans="1:7" ht="12.75">
      <c r="A865" s="535"/>
      <c r="B865" s="536" t="s">
        <v>96</v>
      </c>
      <c r="C865" s="537" t="s">
        <v>820</v>
      </c>
      <c r="D865" s="538"/>
      <c r="E865" s="539"/>
      <c r="F865" s="608"/>
      <c r="G865" s="541">
        <f>SUM(G801:G864)</f>
        <v>0</v>
      </c>
    </row>
    <row r="866" spans="1:7" ht="12.75">
      <c r="A866" s="518" t="s">
        <v>92</v>
      </c>
      <c r="B866" s="519" t="s">
        <v>831</v>
      </c>
      <c r="C866" s="520" t="s">
        <v>832</v>
      </c>
      <c r="D866" s="521"/>
      <c r="E866" s="522"/>
      <c r="F866" s="609"/>
      <c r="G866" s="523"/>
    </row>
    <row r="867" spans="1:7" ht="22.5">
      <c r="A867" s="524">
        <v>140</v>
      </c>
      <c r="B867" s="525" t="s">
        <v>834</v>
      </c>
      <c r="C867" s="526" t="s">
        <v>835</v>
      </c>
      <c r="D867" s="527" t="s">
        <v>106</v>
      </c>
      <c r="E867" s="528">
        <v>254.288</v>
      </c>
      <c r="F867" s="606"/>
      <c r="G867" s="529">
        <f>E867*F867</f>
        <v>0</v>
      </c>
    </row>
    <row r="868" spans="1:7" ht="12.75">
      <c r="A868" s="530"/>
      <c r="B868" s="531"/>
      <c r="C868" s="719" t="s">
        <v>1450</v>
      </c>
      <c r="D868" s="720"/>
      <c r="E868" s="532">
        <v>114.24</v>
      </c>
      <c r="F868" s="607"/>
      <c r="G868" s="533"/>
    </row>
    <row r="869" spans="1:7" ht="12.75">
      <c r="A869" s="530"/>
      <c r="B869" s="531"/>
      <c r="C869" s="719" t="s">
        <v>1451</v>
      </c>
      <c r="D869" s="720"/>
      <c r="E869" s="532">
        <v>18.768</v>
      </c>
      <c r="F869" s="607"/>
      <c r="G869" s="533"/>
    </row>
    <row r="870" spans="1:7" ht="12.75">
      <c r="A870" s="530"/>
      <c r="B870" s="531"/>
      <c r="C870" s="719" t="s">
        <v>1452</v>
      </c>
      <c r="D870" s="720"/>
      <c r="E870" s="532">
        <v>121.28</v>
      </c>
      <c r="F870" s="607"/>
      <c r="G870" s="533"/>
    </row>
    <row r="871" spans="1:7" ht="12.75">
      <c r="A871" s="535"/>
      <c r="B871" s="536" t="s">
        <v>96</v>
      </c>
      <c r="C871" s="537" t="s">
        <v>833</v>
      </c>
      <c r="D871" s="538"/>
      <c r="E871" s="539"/>
      <c r="F871" s="608"/>
      <c r="G871" s="541">
        <f>SUM(G866:G870)</f>
        <v>0</v>
      </c>
    </row>
    <row r="872" spans="1:7" ht="12.75">
      <c r="A872" s="518" t="s">
        <v>92</v>
      </c>
      <c r="B872" s="519" t="s">
        <v>838</v>
      </c>
      <c r="C872" s="520" t="s">
        <v>839</v>
      </c>
      <c r="D872" s="521"/>
      <c r="E872" s="522"/>
      <c r="F872" s="609"/>
      <c r="G872" s="523"/>
    </row>
    <row r="873" spans="1:7" ht="12.75">
      <c r="A873" s="524">
        <v>141</v>
      </c>
      <c r="B873" s="525" t="s">
        <v>841</v>
      </c>
      <c r="C873" s="526" t="s">
        <v>842</v>
      </c>
      <c r="D873" s="527" t="s">
        <v>106</v>
      </c>
      <c r="E873" s="528">
        <v>90.0737</v>
      </c>
      <c r="F873" s="606"/>
      <c r="G873" s="529">
        <f>E873*F873</f>
        <v>0</v>
      </c>
    </row>
    <row r="874" spans="1:7" ht="12.75">
      <c r="A874" s="530"/>
      <c r="B874" s="531"/>
      <c r="C874" s="719" t="s">
        <v>123</v>
      </c>
      <c r="D874" s="720"/>
      <c r="E874" s="532">
        <v>0</v>
      </c>
      <c r="F874" s="607"/>
      <c r="G874" s="533"/>
    </row>
    <row r="875" spans="1:7" ht="12.75">
      <c r="A875" s="530"/>
      <c r="B875" s="531"/>
      <c r="C875" s="719" t="s">
        <v>1172</v>
      </c>
      <c r="D875" s="720"/>
      <c r="E875" s="532">
        <v>13.02</v>
      </c>
      <c r="F875" s="607"/>
      <c r="G875" s="533"/>
    </row>
    <row r="876" spans="1:7" ht="12.75">
      <c r="A876" s="530"/>
      <c r="B876" s="531"/>
      <c r="C876" s="719" t="s">
        <v>1163</v>
      </c>
      <c r="D876" s="720"/>
      <c r="E876" s="532">
        <v>77.0537</v>
      </c>
      <c r="F876" s="607"/>
      <c r="G876" s="533"/>
    </row>
    <row r="877" spans="1:7" ht="12.75">
      <c r="A877" s="524">
        <v>142</v>
      </c>
      <c r="B877" s="525" t="s">
        <v>843</v>
      </c>
      <c r="C877" s="526" t="s">
        <v>844</v>
      </c>
      <c r="D877" s="527" t="s">
        <v>106</v>
      </c>
      <c r="E877" s="528">
        <v>90.0737</v>
      </c>
      <c r="F877" s="606"/>
      <c r="G877" s="529">
        <f>E877*F877</f>
        <v>0</v>
      </c>
    </row>
    <row r="878" spans="1:7" ht="12.75">
      <c r="A878" s="530"/>
      <c r="B878" s="531"/>
      <c r="C878" s="719" t="s">
        <v>123</v>
      </c>
      <c r="D878" s="720"/>
      <c r="E878" s="532">
        <v>0</v>
      </c>
      <c r="F878" s="607"/>
      <c r="G878" s="533"/>
    </row>
    <row r="879" spans="1:7" ht="12.75">
      <c r="A879" s="530"/>
      <c r="B879" s="531"/>
      <c r="C879" s="719" t="s">
        <v>1172</v>
      </c>
      <c r="D879" s="720"/>
      <c r="E879" s="532">
        <v>13.02</v>
      </c>
      <c r="F879" s="607"/>
      <c r="G879" s="533"/>
    </row>
    <row r="880" spans="1:7" ht="12.75">
      <c r="A880" s="530"/>
      <c r="B880" s="531"/>
      <c r="C880" s="719" t="s">
        <v>1163</v>
      </c>
      <c r="D880" s="720"/>
      <c r="E880" s="532">
        <v>77.0537</v>
      </c>
      <c r="F880" s="607"/>
      <c r="G880" s="533"/>
    </row>
    <row r="881" spans="1:7" ht="22.5">
      <c r="A881" s="524">
        <v>143</v>
      </c>
      <c r="B881" s="525" t="s">
        <v>845</v>
      </c>
      <c r="C881" s="526" t="s">
        <v>846</v>
      </c>
      <c r="D881" s="527" t="s">
        <v>106</v>
      </c>
      <c r="E881" s="528">
        <v>238.3875</v>
      </c>
      <c r="F881" s="606"/>
      <c r="G881" s="529">
        <f>E881*F881</f>
        <v>0</v>
      </c>
    </row>
    <row r="882" spans="1:7" ht="12.75">
      <c r="A882" s="530"/>
      <c r="B882" s="531"/>
      <c r="C882" s="719" t="s">
        <v>1453</v>
      </c>
      <c r="D882" s="720"/>
      <c r="E882" s="532">
        <v>165.0375</v>
      </c>
      <c r="F882" s="607"/>
      <c r="G882" s="533"/>
    </row>
    <row r="883" spans="1:7" ht="12.75">
      <c r="A883" s="530"/>
      <c r="B883" s="531"/>
      <c r="C883" s="719" t="s">
        <v>1454</v>
      </c>
      <c r="D883" s="720"/>
      <c r="E883" s="532">
        <v>73.35</v>
      </c>
      <c r="F883" s="607"/>
      <c r="G883" s="533"/>
    </row>
    <row r="884" spans="1:7" ht="12.75">
      <c r="A884" s="535"/>
      <c r="B884" s="536" t="s">
        <v>96</v>
      </c>
      <c r="C884" s="537" t="s">
        <v>840</v>
      </c>
      <c r="D884" s="538"/>
      <c r="E884" s="539"/>
      <c r="F884" s="540"/>
      <c r="G884" s="541">
        <f>SUM(G872:G883)</f>
        <v>0</v>
      </c>
    </row>
    <row r="885" spans="1:7" ht="12.75">
      <c r="A885" s="518" t="s">
        <v>92</v>
      </c>
      <c r="B885" s="519" t="s">
        <v>849</v>
      </c>
      <c r="C885" s="520" t="s">
        <v>850</v>
      </c>
      <c r="D885" s="521"/>
      <c r="E885" s="522"/>
      <c r="F885" s="522"/>
      <c r="G885" s="523"/>
    </row>
    <row r="886" spans="1:7" ht="12.75">
      <c r="A886" s="524">
        <v>144</v>
      </c>
      <c r="B886" s="525" t="s">
        <v>1455</v>
      </c>
      <c r="C886" s="526" t="s">
        <v>1147</v>
      </c>
      <c r="D886" s="527" t="s">
        <v>571</v>
      </c>
      <c r="E886" s="528">
        <v>1</v>
      </c>
      <c r="F886" s="528">
        <f>SUM('SO 03 1 Pol Elektro'!D28)</f>
        <v>0</v>
      </c>
      <c r="G886" s="529">
        <f>E886*F886</f>
        <v>0</v>
      </c>
    </row>
    <row r="887" spans="1:7" ht="12.75">
      <c r="A887" s="524">
        <v>145</v>
      </c>
      <c r="B887" s="525" t="s">
        <v>1456</v>
      </c>
      <c r="C887" s="526" t="s">
        <v>855</v>
      </c>
      <c r="D887" s="527" t="s">
        <v>571</v>
      </c>
      <c r="E887" s="528">
        <v>1</v>
      </c>
      <c r="F887" s="528">
        <f>SUM('SO 03 1 Pol Hrom'!M14)</f>
        <v>0</v>
      </c>
      <c r="G887" s="529">
        <f>E887*F887</f>
        <v>0</v>
      </c>
    </row>
    <row r="888" spans="1:7" ht="12.75">
      <c r="A888" s="535"/>
      <c r="B888" s="536" t="s">
        <v>96</v>
      </c>
      <c r="C888" s="537" t="s">
        <v>851</v>
      </c>
      <c r="D888" s="538"/>
      <c r="E888" s="539"/>
      <c r="F888" s="540"/>
      <c r="G888" s="541">
        <f>SUM(G885:G887)</f>
        <v>0</v>
      </c>
    </row>
    <row r="889" spans="1:7" ht="12.75">
      <c r="A889" s="518" t="s">
        <v>92</v>
      </c>
      <c r="B889" s="519" t="s">
        <v>866</v>
      </c>
      <c r="C889" s="520" t="s">
        <v>867</v>
      </c>
      <c r="D889" s="521"/>
      <c r="E889" s="522"/>
      <c r="F889" s="522"/>
      <c r="G889" s="523"/>
    </row>
    <row r="890" spans="1:7" ht="22.5">
      <c r="A890" s="524">
        <v>146</v>
      </c>
      <c r="B890" s="525" t="s">
        <v>1150</v>
      </c>
      <c r="C890" s="526" t="s">
        <v>1151</v>
      </c>
      <c r="D890" s="527" t="s">
        <v>147</v>
      </c>
      <c r="E890" s="528">
        <v>1</v>
      </c>
      <c r="F890" s="606"/>
      <c r="G890" s="529">
        <f>E890*F890</f>
        <v>0</v>
      </c>
    </row>
    <row r="891" spans="1:7" ht="22.5">
      <c r="A891" s="524">
        <v>147</v>
      </c>
      <c r="B891" s="525" t="s">
        <v>1457</v>
      </c>
      <c r="C891" s="526" t="s">
        <v>1458</v>
      </c>
      <c r="D891" s="527" t="s">
        <v>166</v>
      </c>
      <c r="E891" s="528">
        <v>74</v>
      </c>
      <c r="F891" s="606"/>
      <c r="G891" s="529">
        <f>E891*F891</f>
        <v>0</v>
      </c>
    </row>
    <row r="892" spans="1:7" ht="12.75">
      <c r="A892" s="530"/>
      <c r="B892" s="531"/>
      <c r="C892" s="719" t="s">
        <v>1459</v>
      </c>
      <c r="D892" s="720"/>
      <c r="E892" s="532">
        <v>74</v>
      </c>
      <c r="F892" s="607"/>
      <c r="G892" s="533"/>
    </row>
    <row r="893" spans="1:7" ht="12.75">
      <c r="A893" s="535"/>
      <c r="B893" s="536" t="s">
        <v>96</v>
      </c>
      <c r="C893" s="537" t="s">
        <v>868</v>
      </c>
      <c r="D893" s="538"/>
      <c r="E893" s="539"/>
      <c r="F893" s="608"/>
      <c r="G893" s="541">
        <f>SUM(G889:G892)</f>
        <v>0</v>
      </c>
    </row>
    <row r="894" spans="1:7" ht="12.75">
      <c r="A894" s="518" t="s">
        <v>92</v>
      </c>
      <c r="B894" s="519" t="s">
        <v>1460</v>
      </c>
      <c r="C894" s="520" t="s">
        <v>1461</v>
      </c>
      <c r="D894" s="521"/>
      <c r="E894" s="522"/>
      <c r="F894" s="609"/>
      <c r="G894" s="523"/>
    </row>
    <row r="895" spans="1:7" ht="22.5">
      <c r="A895" s="524">
        <v>148</v>
      </c>
      <c r="B895" s="525" t="s">
        <v>1463</v>
      </c>
      <c r="C895" s="526" t="s">
        <v>1464</v>
      </c>
      <c r="D895" s="527" t="s">
        <v>106</v>
      </c>
      <c r="E895" s="528">
        <v>309.6958</v>
      </c>
      <c r="F895" s="606"/>
      <c r="G895" s="529">
        <f>E895*F895</f>
        <v>0</v>
      </c>
    </row>
    <row r="896" spans="1:7" ht="12.75">
      <c r="A896" s="530"/>
      <c r="B896" s="531"/>
      <c r="C896" s="719" t="s">
        <v>1465</v>
      </c>
      <c r="D896" s="720"/>
      <c r="E896" s="532">
        <v>0</v>
      </c>
      <c r="F896" s="607"/>
      <c r="G896" s="533"/>
    </row>
    <row r="897" spans="1:7" ht="12.75">
      <c r="A897" s="530"/>
      <c r="B897" s="531"/>
      <c r="C897" s="719" t="s">
        <v>1466</v>
      </c>
      <c r="D897" s="720"/>
      <c r="E897" s="532">
        <v>250.25</v>
      </c>
      <c r="F897" s="607"/>
      <c r="G897" s="533"/>
    </row>
    <row r="898" spans="1:7" ht="12.75">
      <c r="A898" s="530"/>
      <c r="B898" s="531"/>
      <c r="C898" s="719" t="s">
        <v>1467</v>
      </c>
      <c r="D898" s="720"/>
      <c r="E898" s="532">
        <v>59.4458</v>
      </c>
      <c r="F898" s="607"/>
      <c r="G898" s="533"/>
    </row>
    <row r="899" spans="1:7" ht="22.5">
      <c r="A899" s="524">
        <v>149</v>
      </c>
      <c r="B899" s="525" t="s">
        <v>1468</v>
      </c>
      <c r="C899" s="526" t="s">
        <v>1464</v>
      </c>
      <c r="D899" s="527" t="s">
        <v>106</v>
      </c>
      <c r="E899" s="528">
        <v>252</v>
      </c>
      <c r="F899" s="606"/>
      <c r="G899" s="529">
        <f>E899*F899</f>
        <v>0</v>
      </c>
    </row>
    <row r="900" spans="1:7" ht="12.75">
      <c r="A900" s="530"/>
      <c r="B900" s="531"/>
      <c r="C900" s="719" t="s">
        <v>1465</v>
      </c>
      <c r="D900" s="720"/>
      <c r="E900" s="532">
        <v>0</v>
      </c>
      <c r="F900" s="607"/>
      <c r="G900" s="533"/>
    </row>
    <row r="901" spans="1:7" ht="12.75">
      <c r="A901" s="530"/>
      <c r="B901" s="531"/>
      <c r="C901" s="719" t="s">
        <v>1469</v>
      </c>
      <c r="D901" s="720"/>
      <c r="E901" s="532">
        <v>0</v>
      </c>
      <c r="F901" s="607"/>
      <c r="G901" s="533"/>
    </row>
    <row r="902" spans="1:7" ht="12.75">
      <c r="A902" s="530"/>
      <c r="B902" s="531"/>
      <c r="C902" s="719" t="s">
        <v>1470</v>
      </c>
      <c r="D902" s="720"/>
      <c r="E902" s="532">
        <v>252</v>
      </c>
      <c r="F902" s="607"/>
      <c r="G902" s="533"/>
    </row>
    <row r="903" spans="1:7" ht="12.75">
      <c r="A903" s="535"/>
      <c r="B903" s="536" t="s">
        <v>96</v>
      </c>
      <c r="C903" s="537" t="s">
        <v>1462</v>
      </c>
      <c r="D903" s="538"/>
      <c r="E903" s="539"/>
      <c r="F903" s="608"/>
      <c r="G903" s="541">
        <f>SUM(G894:G902)</f>
        <v>0</v>
      </c>
    </row>
    <row r="904" spans="1:7" ht="12.75">
      <c r="A904" s="518" t="s">
        <v>92</v>
      </c>
      <c r="B904" s="519" t="s">
        <v>878</v>
      </c>
      <c r="C904" s="520" t="s">
        <v>879</v>
      </c>
      <c r="D904" s="521"/>
      <c r="E904" s="522"/>
      <c r="F904" s="609"/>
      <c r="G904" s="523"/>
    </row>
    <row r="905" spans="1:7" ht="12.75">
      <c r="A905" s="524">
        <v>150</v>
      </c>
      <c r="B905" s="525" t="s">
        <v>881</v>
      </c>
      <c r="C905" s="526" t="s">
        <v>882</v>
      </c>
      <c r="D905" s="527" t="s">
        <v>173</v>
      </c>
      <c r="E905" s="528">
        <v>215.4261018</v>
      </c>
      <c r="F905" s="606"/>
      <c r="G905" s="529">
        <f aca="true" t="shared" si="0" ref="G905:G910">E905*F905</f>
        <v>0</v>
      </c>
    </row>
    <row r="906" spans="1:7" ht="12.75">
      <c r="A906" s="524">
        <v>151</v>
      </c>
      <c r="B906" s="525" t="s">
        <v>883</v>
      </c>
      <c r="C906" s="526" t="s">
        <v>884</v>
      </c>
      <c r="D906" s="527" t="s">
        <v>173</v>
      </c>
      <c r="E906" s="528">
        <v>107.7130509</v>
      </c>
      <c r="F906" s="606"/>
      <c r="G906" s="529">
        <f t="shared" si="0"/>
        <v>0</v>
      </c>
    </row>
    <row r="907" spans="1:7" ht="12.75">
      <c r="A907" s="524">
        <v>152</v>
      </c>
      <c r="B907" s="525" t="s">
        <v>885</v>
      </c>
      <c r="C907" s="526" t="s">
        <v>886</v>
      </c>
      <c r="D907" s="527" t="s">
        <v>173</v>
      </c>
      <c r="E907" s="528">
        <v>430.8522036</v>
      </c>
      <c r="F907" s="606"/>
      <c r="G907" s="529">
        <f t="shared" si="0"/>
        <v>0</v>
      </c>
    </row>
    <row r="908" spans="1:7" ht="12.75">
      <c r="A908" s="524">
        <v>153</v>
      </c>
      <c r="B908" s="525" t="s">
        <v>887</v>
      </c>
      <c r="C908" s="526" t="s">
        <v>888</v>
      </c>
      <c r="D908" s="527" t="s">
        <v>173</v>
      </c>
      <c r="E908" s="528">
        <v>107.7130509</v>
      </c>
      <c r="F908" s="606"/>
      <c r="G908" s="529">
        <f t="shared" si="0"/>
        <v>0</v>
      </c>
    </row>
    <row r="909" spans="1:7" ht="12.75">
      <c r="A909" s="524">
        <v>154</v>
      </c>
      <c r="B909" s="525" t="s">
        <v>889</v>
      </c>
      <c r="C909" s="526" t="s">
        <v>890</v>
      </c>
      <c r="D909" s="527" t="s">
        <v>173</v>
      </c>
      <c r="E909" s="528">
        <v>430.8522036</v>
      </c>
      <c r="F909" s="606"/>
      <c r="G909" s="529">
        <f t="shared" si="0"/>
        <v>0</v>
      </c>
    </row>
    <row r="910" spans="1:7" ht="12.75">
      <c r="A910" s="524">
        <v>155</v>
      </c>
      <c r="B910" s="525" t="s">
        <v>891</v>
      </c>
      <c r="C910" s="526" t="s">
        <v>892</v>
      </c>
      <c r="D910" s="527" t="s">
        <v>173</v>
      </c>
      <c r="E910" s="528">
        <v>107.7130509</v>
      </c>
      <c r="F910" s="606"/>
      <c r="G910" s="529">
        <f t="shared" si="0"/>
        <v>0</v>
      </c>
    </row>
    <row r="911" spans="1:7" ht="12.75">
      <c r="A911" s="535"/>
      <c r="B911" s="536" t="s">
        <v>96</v>
      </c>
      <c r="C911" s="537" t="s">
        <v>880</v>
      </c>
      <c r="D911" s="538"/>
      <c r="E911" s="539"/>
      <c r="F911" s="540"/>
      <c r="G911" s="541">
        <f>SUM(G904:G910)</f>
        <v>0</v>
      </c>
    </row>
  </sheetData>
  <sheetProtection algorithmName="SHA-512" hashValue="Oj+Go6WKfTcvNqhm8IZDKAloAyPn+2Q98m9kGixhAqID8rSBZ+lJw/ajtiKEuuMQfzTytF/4Q1tr7df1sOoHaw==" saltValue="mTSTW8pEQaL7VqDcFDDkMQ==" spinCount="100000" sheet="1" objects="1" scenarios="1"/>
  <mergeCells count="688">
    <mergeCell ref="A1:G1"/>
    <mergeCell ref="A3:B3"/>
    <mergeCell ref="A4:B4"/>
    <mergeCell ref="E4:G4"/>
    <mergeCell ref="C9:D9"/>
    <mergeCell ref="C11:D11"/>
    <mergeCell ref="C28:D28"/>
    <mergeCell ref="C30:D30"/>
    <mergeCell ref="C37:D37"/>
    <mergeCell ref="C39:D39"/>
    <mergeCell ref="C41:D41"/>
    <mergeCell ref="C43:D43"/>
    <mergeCell ref="C13:D13"/>
    <mergeCell ref="C15:D15"/>
    <mergeCell ref="C17:D17"/>
    <mergeCell ref="C21:D21"/>
    <mergeCell ref="C25:D25"/>
    <mergeCell ref="C26:D26"/>
    <mergeCell ref="C55:D55"/>
    <mergeCell ref="C57:D57"/>
    <mergeCell ref="C58:D58"/>
    <mergeCell ref="C59:D59"/>
    <mergeCell ref="C60:D60"/>
    <mergeCell ref="C61:D61"/>
    <mergeCell ref="C45:D45"/>
    <mergeCell ref="C46:D46"/>
    <mergeCell ref="C47:D47"/>
    <mergeCell ref="C51:D51"/>
    <mergeCell ref="C52:D52"/>
    <mergeCell ref="C53:D53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5:D85"/>
    <mergeCell ref="C86:D86"/>
    <mergeCell ref="C87:D87"/>
    <mergeCell ref="C88:D88"/>
    <mergeCell ref="C89:D89"/>
    <mergeCell ref="C90:D90"/>
    <mergeCell ref="C75:D75"/>
    <mergeCell ref="C76:D76"/>
    <mergeCell ref="C77:D77"/>
    <mergeCell ref="C80:D80"/>
    <mergeCell ref="C82:D82"/>
    <mergeCell ref="C84:D84"/>
    <mergeCell ref="C101:D101"/>
    <mergeCell ref="C102:D102"/>
    <mergeCell ref="C103:D103"/>
    <mergeCell ref="C104:D104"/>
    <mergeCell ref="C105:D105"/>
    <mergeCell ref="C106:D106"/>
    <mergeCell ref="C91:D91"/>
    <mergeCell ref="C92:D92"/>
    <mergeCell ref="C96:D96"/>
    <mergeCell ref="C97:D97"/>
    <mergeCell ref="C98:D98"/>
    <mergeCell ref="C100:D100"/>
    <mergeCell ref="C113:D113"/>
    <mergeCell ref="C114:D114"/>
    <mergeCell ref="C115:D115"/>
    <mergeCell ref="C116:D116"/>
    <mergeCell ref="C118:D118"/>
    <mergeCell ref="C119:D119"/>
    <mergeCell ref="C107:D107"/>
    <mergeCell ref="C108:D108"/>
    <mergeCell ref="C109:D109"/>
    <mergeCell ref="C110:D110"/>
    <mergeCell ref="C111:D111"/>
    <mergeCell ref="C112:D112"/>
    <mergeCell ref="C127:D127"/>
    <mergeCell ref="C128:D128"/>
    <mergeCell ref="C129:D129"/>
    <mergeCell ref="C130:D130"/>
    <mergeCell ref="C131:D131"/>
    <mergeCell ref="C132:D132"/>
    <mergeCell ref="C120:D120"/>
    <mergeCell ref="C121:D121"/>
    <mergeCell ref="C123:D123"/>
    <mergeCell ref="C124:D124"/>
    <mergeCell ref="C125:D125"/>
    <mergeCell ref="C126:D126"/>
    <mergeCell ref="C141:D141"/>
    <mergeCell ref="C142:D142"/>
    <mergeCell ref="C143:D143"/>
    <mergeCell ref="C144:D144"/>
    <mergeCell ref="C145:D145"/>
    <mergeCell ref="C146:D146"/>
    <mergeCell ref="C134:D134"/>
    <mergeCell ref="C136:D136"/>
    <mergeCell ref="C137:D137"/>
    <mergeCell ref="C138:D138"/>
    <mergeCell ref="C139:D139"/>
    <mergeCell ref="C140:D140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81:D181"/>
    <mergeCell ref="C182:D182"/>
    <mergeCell ref="C183:D183"/>
    <mergeCell ref="C184:D184"/>
    <mergeCell ref="C185:D185"/>
    <mergeCell ref="C186:D186"/>
    <mergeCell ref="C172:D172"/>
    <mergeCell ref="C174:D174"/>
    <mergeCell ref="C175:D175"/>
    <mergeCell ref="C177:D177"/>
    <mergeCell ref="C178:D178"/>
    <mergeCell ref="C179:D179"/>
    <mergeCell ref="C193:D193"/>
    <mergeCell ref="C195:D195"/>
    <mergeCell ref="C196:D196"/>
    <mergeCell ref="C197:D197"/>
    <mergeCell ref="C198:D198"/>
    <mergeCell ref="C199:D199"/>
    <mergeCell ref="C187:D187"/>
    <mergeCell ref="C188:D188"/>
    <mergeCell ref="C189:D189"/>
    <mergeCell ref="C190:D190"/>
    <mergeCell ref="C191:D191"/>
    <mergeCell ref="C192:D192"/>
    <mergeCell ref="C206:D206"/>
    <mergeCell ref="C207:D207"/>
    <mergeCell ref="C208:D208"/>
    <mergeCell ref="C210:D210"/>
    <mergeCell ref="C211:D211"/>
    <mergeCell ref="C212:D212"/>
    <mergeCell ref="C200:D200"/>
    <mergeCell ref="C201:D201"/>
    <mergeCell ref="C202:D202"/>
    <mergeCell ref="C203:D203"/>
    <mergeCell ref="C204:D204"/>
    <mergeCell ref="C205:D205"/>
    <mergeCell ref="C219:D219"/>
    <mergeCell ref="C220:D220"/>
    <mergeCell ref="C221:D221"/>
    <mergeCell ref="C223:D223"/>
    <mergeCell ref="C224:D224"/>
    <mergeCell ref="C225:D225"/>
    <mergeCell ref="C213:D213"/>
    <mergeCell ref="C214:D214"/>
    <mergeCell ref="C215:D215"/>
    <mergeCell ref="C216:D216"/>
    <mergeCell ref="C217:D217"/>
    <mergeCell ref="C218:D218"/>
    <mergeCell ref="C232:D232"/>
    <mergeCell ref="C233:D233"/>
    <mergeCell ref="C234:D234"/>
    <mergeCell ref="C235:D235"/>
    <mergeCell ref="C237:D237"/>
    <mergeCell ref="C238:D238"/>
    <mergeCell ref="C226:D226"/>
    <mergeCell ref="C227:D227"/>
    <mergeCell ref="C228:D228"/>
    <mergeCell ref="C229:D229"/>
    <mergeCell ref="C230:D230"/>
    <mergeCell ref="C231:D231"/>
    <mergeCell ref="C245:D245"/>
    <mergeCell ref="C246:D246"/>
    <mergeCell ref="C247:D247"/>
    <mergeCell ref="C249:D249"/>
    <mergeCell ref="C250:D250"/>
    <mergeCell ref="C251:D251"/>
    <mergeCell ref="C239:D239"/>
    <mergeCell ref="C240:D240"/>
    <mergeCell ref="C241:D241"/>
    <mergeCell ref="C242:D242"/>
    <mergeCell ref="C243:D243"/>
    <mergeCell ref="C244:D244"/>
    <mergeCell ref="C258:D258"/>
    <mergeCell ref="C260:D260"/>
    <mergeCell ref="C261:D261"/>
    <mergeCell ref="C262:D262"/>
    <mergeCell ref="C263:D263"/>
    <mergeCell ref="C264:D264"/>
    <mergeCell ref="C252:D252"/>
    <mergeCell ref="C253:D253"/>
    <mergeCell ref="C254:D254"/>
    <mergeCell ref="C255:D255"/>
    <mergeCell ref="C256:D256"/>
    <mergeCell ref="C257:D257"/>
    <mergeCell ref="C271:D271"/>
    <mergeCell ref="C272:D272"/>
    <mergeCell ref="C274:D274"/>
    <mergeCell ref="C275:D275"/>
    <mergeCell ref="C277:D277"/>
    <mergeCell ref="C278:D278"/>
    <mergeCell ref="C265:D265"/>
    <mergeCell ref="C266:D266"/>
    <mergeCell ref="C267:D267"/>
    <mergeCell ref="C268:D268"/>
    <mergeCell ref="C269:D269"/>
    <mergeCell ref="C270:D270"/>
    <mergeCell ref="C285:D285"/>
    <mergeCell ref="C286:D286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7:D297"/>
    <mergeCell ref="C313:D313"/>
    <mergeCell ref="C314:D314"/>
    <mergeCell ref="C315:D315"/>
    <mergeCell ref="C316:D316"/>
    <mergeCell ref="C317:D317"/>
    <mergeCell ref="C318:D318"/>
    <mergeCell ref="C305:D305"/>
    <mergeCell ref="C306:D306"/>
    <mergeCell ref="C307:D307"/>
    <mergeCell ref="C308:D308"/>
    <mergeCell ref="C310:D310"/>
    <mergeCell ref="C312:D312"/>
    <mergeCell ref="C325:D325"/>
    <mergeCell ref="C326:D326"/>
    <mergeCell ref="C327:D327"/>
    <mergeCell ref="C328:D328"/>
    <mergeCell ref="C330:D330"/>
    <mergeCell ref="C331:D331"/>
    <mergeCell ref="C319:D319"/>
    <mergeCell ref="C320:D320"/>
    <mergeCell ref="C321:D321"/>
    <mergeCell ref="C322:D322"/>
    <mergeCell ref="C323:D323"/>
    <mergeCell ref="C324:D324"/>
    <mergeCell ref="C339:D339"/>
    <mergeCell ref="C340:D340"/>
    <mergeCell ref="C341:D341"/>
    <mergeCell ref="C342:D342"/>
    <mergeCell ref="C343:D343"/>
    <mergeCell ref="C344:D344"/>
    <mergeCell ref="C332:D332"/>
    <mergeCell ref="C334:D334"/>
    <mergeCell ref="C335:D335"/>
    <mergeCell ref="C336:D336"/>
    <mergeCell ref="C337:D337"/>
    <mergeCell ref="C338:D338"/>
    <mergeCell ref="C352:D352"/>
    <mergeCell ref="C353:D353"/>
    <mergeCell ref="C354:D354"/>
    <mergeCell ref="C355:D355"/>
    <mergeCell ref="C356:D356"/>
    <mergeCell ref="C357:D357"/>
    <mergeCell ref="C345:D345"/>
    <mergeCell ref="C346:D346"/>
    <mergeCell ref="C347:D347"/>
    <mergeCell ref="C348:D348"/>
    <mergeCell ref="C349:D349"/>
    <mergeCell ref="C350:D350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88:D388"/>
    <mergeCell ref="C389:D389"/>
    <mergeCell ref="C390:D390"/>
    <mergeCell ref="C391:D391"/>
    <mergeCell ref="C392:D392"/>
    <mergeCell ref="C393:D393"/>
    <mergeCell ref="C378:D378"/>
    <mergeCell ref="C379:D379"/>
    <mergeCell ref="C381:D381"/>
    <mergeCell ref="C382:D382"/>
    <mergeCell ref="C383:D383"/>
    <mergeCell ref="C387:D387"/>
    <mergeCell ref="C403:D403"/>
    <mergeCell ref="C404:D404"/>
    <mergeCell ref="C405:D405"/>
    <mergeCell ref="C407:D407"/>
    <mergeCell ref="C409:D409"/>
    <mergeCell ref="C410:D410"/>
    <mergeCell ref="C394:D394"/>
    <mergeCell ref="C395:D395"/>
    <mergeCell ref="C396:D396"/>
    <mergeCell ref="C397:D397"/>
    <mergeCell ref="C398:D398"/>
    <mergeCell ref="C402:D402"/>
    <mergeCell ref="C422:D422"/>
    <mergeCell ref="C424:D424"/>
    <mergeCell ref="C426:D426"/>
    <mergeCell ref="C427:D427"/>
    <mergeCell ref="C428:D428"/>
    <mergeCell ref="C429:D429"/>
    <mergeCell ref="C411:D411"/>
    <mergeCell ref="C412:D412"/>
    <mergeCell ref="C414:D414"/>
    <mergeCell ref="C416:D416"/>
    <mergeCell ref="C418:D418"/>
    <mergeCell ref="C420:D420"/>
    <mergeCell ref="C440:D440"/>
    <mergeCell ref="C442:D442"/>
    <mergeCell ref="C452:D452"/>
    <mergeCell ref="C453:D453"/>
    <mergeCell ref="C454:D454"/>
    <mergeCell ref="C455:D455"/>
    <mergeCell ref="C431:D431"/>
    <mergeCell ref="C433:D433"/>
    <mergeCell ref="C434:D434"/>
    <mergeCell ref="C435:D435"/>
    <mergeCell ref="C436:D436"/>
    <mergeCell ref="C438:D438"/>
    <mergeCell ref="C462:D462"/>
    <mergeCell ref="C463:D463"/>
    <mergeCell ref="C464:D464"/>
    <mergeCell ref="C465:D465"/>
    <mergeCell ref="C466:D466"/>
    <mergeCell ref="C467:D467"/>
    <mergeCell ref="C456:D456"/>
    <mergeCell ref="C457:D457"/>
    <mergeCell ref="C458:D458"/>
    <mergeCell ref="C459:D459"/>
    <mergeCell ref="C460:D460"/>
    <mergeCell ref="C461:D461"/>
    <mergeCell ref="C478:D478"/>
    <mergeCell ref="C479:D479"/>
    <mergeCell ref="C480:D480"/>
    <mergeCell ref="C481:D481"/>
    <mergeCell ref="C482:D482"/>
    <mergeCell ref="C483:D483"/>
    <mergeCell ref="C468:D468"/>
    <mergeCell ref="C472:D472"/>
    <mergeCell ref="C474:D474"/>
    <mergeCell ref="C475:D475"/>
    <mergeCell ref="C476:D476"/>
    <mergeCell ref="C477:D477"/>
    <mergeCell ref="C492:D492"/>
    <mergeCell ref="C493:D493"/>
    <mergeCell ref="C494:D494"/>
    <mergeCell ref="C495:D495"/>
    <mergeCell ref="C496:D496"/>
    <mergeCell ref="C497:D497"/>
    <mergeCell ref="C485:D485"/>
    <mergeCell ref="C486:D486"/>
    <mergeCell ref="C487:D487"/>
    <mergeCell ref="C488:D488"/>
    <mergeCell ref="C489:D489"/>
    <mergeCell ref="C491:D491"/>
    <mergeCell ref="C510:D510"/>
    <mergeCell ref="C511:D511"/>
    <mergeCell ref="C512:D512"/>
    <mergeCell ref="C513:D513"/>
    <mergeCell ref="C514:D514"/>
    <mergeCell ref="C515:D515"/>
    <mergeCell ref="C498:D498"/>
    <mergeCell ref="C499:D499"/>
    <mergeCell ref="C500:D500"/>
    <mergeCell ref="C507:D507"/>
    <mergeCell ref="C508:D508"/>
    <mergeCell ref="C509:D509"/>
    <mergeCell ref="C523:D523"/>
    <mergeCell ref="C524:D524"/>
    <mergeCell ref="C525:D525"/>
    <mergeCell ref="C526:D526"/>
    <mergeCell ref="C527:D527"/>
    <mergeCell ref="C528:D528"/>
    <mergeCell ref="C516:D516"/>
    <mergeCell ref="C517:D517"/>
    <mergeCell ref="C519:D519"/>
    <mergeCell ref="C520:D520"/>
    <mergeCell ref="C521:D521"/>
    <mergeCell ref="C522:D522"/>
    <mergeCell ref="C536:D536"/>
    <mergeCell ref="C537:D537"/>
    <mergeCell ref="C538:D538"/>
    <mergeCell ref="C539:D539"/>
    <mergeCell ref="C540:D540"/>
    <mergeCell ref="C541:D541"/>
    <mergeCell ref="C529:D529"/>
    <mergeCell ref="C531:D531"/>
    <mergeCell ref="C532:D532"/>
    <mergeCell ref="C533:D533"/>
    <mergeCell ref="C534:D534"/>
    <mergeCell ref="C535:D535"/>
    <mergeCell ref="C549:D549"/>
    <mergeCell ref="C550:D550"/>
    <mergeCell ref="C551:D551"/>
    <mergeCell ref="C552:D552"/>
    <mergeCell ref="C553:D553"/>
    <mergeCell ref="C555:D555"/>
    <mergeCell ref="C543:D543"/>
    <mergeCell ref="C544:D544"/>
    <mergeCell ref="C545:D545"/>
    <mergeCell ref="C546:D546"/>
    <mergeCell ref="C547:D547"/>
    <mergeCell ref="C548:D548"/>
    <mergeCell ref="C565:D565"/>
    <mergeCell ref="C566:D566"/>
    <mergeCell ref="C567:D567"/>
    <mergeCell ref="C568:D568"/>
    <mergeCell ref="C569:D569"/>
    <mergeCell ref="C570:D570"/>
    <mergeCell ref="C556:D556"/>
    <mergeCell ref="C558:D558"/>
    <mergeCell ref="C559:D559"/>
    <mergeCell ref="C561:D561"/>
    <mergeCell ref="C562:D562"/>
    <mergeCell ref="C564:D564"/>
    <mergeCell ref="C579:D579"/>
    <mergeCell ref="C580:D580"/>
    <mergeCell ref="C582:D582"/>
    <mergeCell ref="C583:D583"/>
    <mergeCell ref="C584:D584"/>
    <mergeCell ref="C585:D585"/>
    <mergeCell ref="C571:D571"/>
    <mergeCell ref="C572:D572"/>
    <mergeCell ref="C573:D573"/>
    <mergeCell ref="C574:D574"/>
    <mergeCell ref="C577:D577"/>
    <mergeCell ref="C578:D578"/>
    <mergeCell ref="C592:D592"/>
    <mergeCell ref="C593:D593"/>
    <mergeCell ref="C594:D594"/>
    <mergeCell ref="C599:D599"/>
    <mergeCell ref="C600:D600"/>
    <mergeCell ref="C601:D601"/>
    <mergeCell ref="C586:D586"/>
    <mergeCell ref="C587:D587"/>
    <mergeCell ref="C588:D588"/>
    <mergeCell ref="C589:D589"/>
    <mergeCell ref="C590:D590"/>
    <mergeCell ref="C591:D591"/>
    <mergeCell ref="C608:D608"/>
    <mergeCell ref="C609:D609"/>
    <mergeCell ref="C611:D611"/>
    <mergeCell ref="C612:D612"/>
    <mergeCell ref="C613:D613"/>
    <mergeCell ref="C614:D614"/>
    <mergeCell ref="C602:D602"/>
    <mergeCell ref="C603:D603"/>
    <mergeCell ref="C604:D604"/>
    <mergeCell ref="C605:D605"/>
    <mergeCell ref="C606:D606"/>
    <mergeCell ref="C607:D607"/>
    <mergeCell ref="C621:D621"/>
    <mergeCell ref="C626:D626"/>
    <mergeCell ref="C627:D627"/>
    <mergeCell ref="C629:D629"/>
    <mergeCell ref="C630:D630"/>
    <mergeCell ref="C638:D638"/>
    <mergeCell ref="C615:D615"/>
    <mergeCell ref="C616:D616"/>
    <mergeCell ref="C617:D617"/>
    <mergeCell ref="C618:D618"/>
    <mergeCell ref="C619:D619"/>
    <mergeCell ref="C620:D620"/>
    <mergeCell ref="C649:D649"/>
    <mergeCell ref="C650:D650"/>
    <mergeCell ref="C656:D656"/>
    <mergeCell ref="C661:D661"/>
    <mergeCell ref="C662:D662"/>
    <mergeCell ref="C663:D663"/>
    <mergeCell ref="C642:D642"/>
    <mergeCell ref="C643:D643"/>
    <mergeCell ref="C644:D644"/>
    <mergeCell ref="C645:D645"/>
    <mergeCell ref="C646:D646"/>
    <mergeCell ref="C647:D647"/>
    <mergeCell ref="C671:D671"/>
    <mergeCell ref="C672:D672"/>
    <mergeCell ref="C673:D673"/>
    <mergeCell ref="C674:D674"/>
    <mergeCell ref="C676:D676"/>
    <mergeCell ref="C677:D677"/>
    <mergeCell ref="C664:D664"/>
    <mergeCell ref="C666:D666"/>
    <mergeCell ref="C667:D667"/>
    <mergeCell ref="C668:D668"/>
    <mergeCell ref="C669:D669"/>
    <mergeCell ref="C670:D670"/>
    <mergeCell ref="C687:D687"/>
    <mergeCell ref="C689:D689"/>
    <mergeCell ref="C690:D690"/>
    <mergeCell ref="C691:D691"/>
    <mergeCell ref="C693:D693"/>
    <mergeCell ref="C694:D694"/>
    <mergeCell ref="C678:D678"/>
    <mergeCell ref="C680:D680"/>
    <mergeCell ref="C681:D681"/>
    <mergeCell ref="C683:D683"/>
    <mergeCell ref="C684:D684"/>
    <mergeCell ref="C686:D686"/>
    <mergeCell ref="C703:D703"/>
    <mergeCell ref="C705:D705"/>
    <mergeCell ref="C706:D706"/>
    <mergeCell ref="C708:D708"/>
    <mergeCell ref="C709:D709"/>
    <mergeCell ref="C711:D711"/>
    <mergeCell ref="C695:D695"/>
    <mergeCell ref="C696:D696"/>
    <mergeCell ref="C697:D697"/>
    <mergeCell ref="C699:D699"/>
    <mergeCell ref="C700:D700"/>
    <mergeCell ref="C702:D702"/>
    <mergeCell ref="C725:D725"/>
    <mergeCell ref="C726:D726"/>
    <mergeCell ref="C727:D727"/>
    <mergeCell ref="C728:D728"/>
    <mergeCell ref="C729:D729"/>
    <mergeCell ref="C730:D730"/>
    <mergeCell ref="C712:D712"/>
    <mergeCell ref="C714:D714"/>
    <mergeCell ref="C715:D715"/>
    <mergeCell ref="C717:D717"/>
    <mergeCell ref="C718:D718"/>
    <mergeCell ref="C724:D724"/>
    <mergeCell ref="C737:D737"/>
    <mergeCell ref="C738:D738"/>
    <mergeCell ref="C739:D739"/>
    <mergeCell ref="C740:D740"/>
    <mergeCell ref="C742:D742"/>
    <mergeCell ref="C743:D743"/>
    <mergeCell ref="C731:D731"/>
    <mergeCell ref="C732:D732"/>
    <mergeCell ref="C733:D733"/>
    <mergeCell ref="C734:D734"/>
    <mergeCell ref="C735:D735"/>
    <mergeCell ref="C736:D736"/>
    <mergeCell ref="C750:D750"/>
    <mergeCell ref="C751:D751"/>
    <mergeCell ref="C752:D752"/>
    <mergeCell ref="C753:D753"/>
    <mergeCell ref="C760:D760"/>
    <mergeCell ref="C762:D762"/>
    <mergeCell ref="C744:D744"/>
    <mergeCell ref="C745:D745"/>
    <mergeCell ref="C746:D746"/>
    <mergeCell ref="C747:D747"/>
    <mergeCell ref="C748:D748"/>
    <mergeCell ref="C749:D749"/>
    <mergeCell ref="C770:D770"/>
    <mergeCell ref="C772:D772"/>
    <mergeCell ref="C773:D773"/>
    <mergeCell ref="C778:D778"/>
    <mergeCell ref="C779:D779"/>
    <mergeCell ref="C780:D780"/>
    <mergeCell ref="C763:D763"/>
    <mergeCell ref="C764:D764"/>
    <mergeCell ref="C765:D765"/>
    <mergeCell ref="C766:D766"/>
    <mergeCell ref="C767:D767"/>
    <mergeCell ref="C769:D769"/>
    <mergeCell ref="C787:D787"/>
    <mergeCell ref="C788:D788"/>
    <mergeCell ref="C790:D790"/>
    <mergeCell ref="C791:D791"/>
    <mergeCell ref="C792:D792"/>
    <mergeCell ref="C793:D793"/>
    <mergeCell ref="C781:D781"/>
    <mergeCell ref="C782:D782"/>
    <mergeCell ref="C783:D783"/>
    <mergeCell ref="C784:D784"/>
    <mergeCell ref="C785:D785"/>
    <mergeCell ref="C786:D786"/>
    <mergeCell ref="C803:D803"/>
    <mergeCell ref="C804:D804"/>
    <mergeCell ref="C805:D805"/>
    <mergeCell ref="C806:D806"/>
    <mergeCell ref="C807:D807"/>
    <mergeCell ref="C808:D808"/>
    <mergeCell ref="C794:D794"/>
    <mergeCell ref="C795:D795"/>
    <mergeCell ref="C796:D796"/>
    <mergeCell ref="C797:D797"/>
    <mergeCell ref="C798:D798"/>
    <mergeCell ref="C799:D799"/>
    <mergeCell ref="C816:D816"/>
    <mergeCell ref="C817:D817"/>
    <mergeCell ref="C818:D818"/>
    <mergeCell ref="C819:D819"/>
    <mergeCell ref="C820:D820"/>
    <mergeCell ref="C821:D821"/>
    <mergeCell ref="C809:D809"/>
    <mergeCell ref="C810:D810"/>
    <mergeCell ref="C811:D811"/>
    <mergeCell ref="C812:D812"/>
    <mergeCell ref="C813:D813"/>
    <mergeCell ref="C814:D814"/>
    <mergeCell ref="C829:D829"/>
    <mergeCell ref="C830:D830"/>
    <mergeCell ref="C831:D831"/>
    <mergeCell ref="C832:D832"/>
    <mergeCell ref="C833:D833"/>
    <mergeCell ref="C834:D834"/>
    <mergeCell ref="C822:D822"/>
    <mergeCell ref="C823:D823"/>
    <mergeCell ref="C824:D824"/>
    <mergeCell ref="C825:D825"/>
    <mergeCell ref="C827:D827"/>
    <mergeCell ref="C828:D828"/>
    <mergeCell ref="C842:D842"/>
    <mergeCell ref="C843:D843"/>
    <mergeCell ref="C844:D844"/>
    <mergeCell ref="C845:D845"/>
    <mergeCell ref="C846:D846"/>
    <mergeCell ref="C847:D847"/>
    <mergeCell ref="C835:D835"/>
    <mergeCell ref="C836:D836"/>
    <mergeCell ref="C838:D838"/>
    <mergeCell ref="C839:D839"/>
    <mergeCell ref="C840:D840"/>
    <mergeCell ref="C841:D841"/>
    <mergeCell ref="C855:D855"/>
    <mergeCell ref="C856:D856"/>
    <mergeCell ref="C857:D857"/>
    <mergeCell ref="C858:D858"/>
    <mergeCell ref="C859:D859"/>
    <mergeCell ref="C860:D860"/>
    <mergeCell ref="C848:D848"/>
    <mergeCell ref="C849:D849"/>
    <mergeCell ref="C851:D851"/>
    <mergeCell ref="C852:D852"/>
    <mergeCell ref="C853:D853"/>
    <mergeCell ref="C854:D854"/>
    <mergeCell ref="C870:D870"/>
    <mergeCell ref="C874:D874"/>
    <mergeCell ref="C875:D875"/>
    <mergeCell ref="C876:D876"/>
    <mergeCell ref="C878:D878"/>
    <mergeCell ref="C879:D879"/>
    <mergeCell ref="C861:D861"/>
    <mergeCell ref="C862:D862"/>
    <mergeCell ref="C863:D863"/>
    <mergeCell ref="C864:D864"/>
    <mergeCell ref="C868:D868"/>
    <mergeCell ref="C869:D869"/>
    <mergeCell ref="C898:D898"/>
    <mergeCell ref="C900:D900"/>
    <mergeCell ref="C901:D901"/>
    <mergeCell ref="C902:D902"/>
    <mergeCell ref="C880:D880"/>
    <mergeCell ref="C882:D882"/>
    <mergeCell ref="C883:D883"/>
    <mergeCell ref="C892:D892"/>
    <mergeCell ref="C896:D896"/>
    <mergeCell ref="C897:D897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 topLeftCell="A4">
      <selection activeCell="D25" sqref="D25"/>
    </sheetView>
  </sheetViews>
  <sheetFormatPr defaultColWidth="9.00390625" defaultRowHeight="12.75"/>
  <cols>
    <col min="2" max="2" width="43.125" style="0" customWidth="1"/>
    <col min="3" max="3" width="37.75390625" style="0" customWidth="1"/>
  </cols>
  <sheetData>
    <row r="1" spans="1:3" ht="12.75">
      <c r="A1" t="s">
        <v>2</v>
      </c>
      <c r="B1" t="s">
        <v>2013</v>
      </c>
      <c r="C1" s="1" t="s">
        <v>2014</v>
      </c>
    </row>
    <row r="2" spans="2:3" ht="12.75">
      <c r="B2" t="s">
        <v>2283</v>
      </c>
      <c r="C2" s="4"/>
    </row>
    <row r="8" spans="1:4" ht="15.75">
      <c r="A8" s="730" t="s">
        <v>2016</v>
      </c>
      <c r="B8" s="730"/>
      <c r="C8" s="730"/>
      <c r="D8" s="730"/>
    </row>
    <row r="11" spans="1:4" ht="12.75">
      <c r="A11" s="283" t="s">
        <v>2017</v>
      </c>
      <c r="B11" s="283"/>
      <c r="C11" s="283"/>
      <c r="D11" s="283"/>
    </row>
    <row r="12" spans="1:4" ht="12.75">
      <c r="A12" s="281" t="s">
        <v>2018</v>
      </c>
      <c r="B12" t="s">
        <v>2019</v>
      </c>
      <c r="D12" s="284">
        <f>SUM(G36)</f>
        <v>0</v>
      </c>
    </row>
    <row r="13" spans="1:4" ht="12.75">
      <c r="A13" s="281" t="s">
        <v>2020</v>
      </c>
      <c r="B13" t="s">
        <v>2021</v>
      </c>
      <c r="D13" s="284">
        <f>SUM(G42)</f>
        <v>0</v>
      </c>
    </row>
    <row r="14" spans="1:4" ht="12.75">
      <c r="A14" s="281" t="s">
        <v>2022</v>
      </c>
      <c r="B14" t="s">
        <v>2023</v>
      </c>
      <c r="D14" s="610"/>
    </row>
    <row r="15" spans="1:4" ht="12.75">
      <c r="A15" s="281" t="s">
        <v>2024</v>
      </c>
      <c r="B15" s="1" t="s">
        <v>2025</v>
      </c>
      <c r="D15" s="610"/>
    </row>
    <row r="16" spans="1:4" ht="12.75">
      <c r="A16" s="285"/>
      <c r="B16" s="283"/>
      <c r="C16" s="283"/>
      <c r="D16" s="286"/>
    </row>
    <row r="17" spans="1:4" ht="12.75">
      <c r="A17" s="287" t="s">
        <v>2033</v>
      </c>
      <c r="B17" s="288" t="s">
        <v>2034</v>
      </c>
      <c r="D17" s="284">
        <f>SUM(D12:D16)</f>
        <v>0</v>
      </c>
    </row>
    <row r="18" ht="12.75">
      <c r="A18" s="281"/>
    </row>
    <row r="19" spans="1:4" ht="12.75">
      <c r="A19" s="285" t="s">
        <v>2035</v>
      </c>
      <c r="B19" s="283" t="s">
        <v>2036</v>
      </c>
      <c r="C19" s="283"/>
      <c r="D19" s="286">
        <f>SUM(G55)</f>
        <v>0</v>
      </c>
    </row>
    <row r="20" ht="12.75">
      <c r="A20" s="281"/>
    </row>
    <row r="21" spans="1:4" ht="12.75">
      <c r="A21" s="281" t="s">
        <v>2037</v>
      </c>
      <c r="B21" t="s">
        <v>2038</v>
      </c>
      <c r="D21" s="284">
        <f>D17+D19</f>
        <v>0</v>
      </c>
    </row>
    <row r="22" ht="12.75">
      <c r="A22" s="281"/>
    </row>
    <row r="23" spans="1:4" ht="12.75">
      <c r="A23" s="281"/>
      <c r="D23" s="284"/>
    </row>
    <row r="24" spans="1:4" ht="12.75">
      <c r="A24" s="281"/>
      <c r="D24" s="284"/>
    </row>
    <row r="25" spans="1:4" ht="12.75">
      <c r="A25" s="281" t="s">
        <v>2040</v>
      </c>
      <c r="B25" t="s">
        <v>2284</v>
      </c>
      <c r="D25" s="610"/>
    </row>
    <row r="26" spans="1:4" ht="12.75">
      <c r="A26" s="285"/>
      <c r="B26" s="283"/>
      <c r="C26" s="283"/>
      <c r="D26" s="286"/>
    </row>
    <row r="27" ht="12.75">
      <c r="D27" s="284"/>
    </row>
    <row r="28" spans="1:4" ht="12.75">
      <c r="A28" t="s">
        <v>2042</v>
      </c>
      <c r="D28" s="284">
        <f>D21+SUM(D23:D26)</f>
        <v>0</v>
      </c>
    </row>
    <row r="32" ht="12.75">
      <c r="B32" t="s">
        <v>2043</v>
      </c>
    </row>
    <row r="34" spans="1:7" ht="12.75">
      <c r="A34" s="285" t="s">
        <v>2044</v>
      </c>
      <c r="B34" s="283" t="s">
        <v>2045</v>
      </c>
      <c r="C34" s="283" t="s">
        <v>2046</v>
      </c>
      <c r="D34" s="283" t="s">
        <v>2047</v>
      </c>
      <c r="E34" s="289" t="s">
        <v>2048</v>
      </c>
      <c r="F34" s="289" t="s">
        <v>2049</v>
      </c>
      <c r="G34" s="289" t="s">
        <v>2050</v>
      </c>
    </row>
    <row r="35" spans="1:7" ht="12.75">
      <c r="A35" s="281">
        <v>1</v>
      </c>
      <c r="B35" s="282">
        <v>210202025</v>
      </c>
      <c r="C35" t="s">
        <v>2285</v>
      </c>
      <c r="D35" t="s">
        <v>95</v>
      </c>
      <c r="E35" s="290">
        <v>196</v>
      </c>
      <c r="F35" s="610"/>
      <c r="G35" s="284">
        <f>E35*F35</f>
        <v>0</v>
      </c>
    </row>
    <row r="36" spans="6:7" ht="12.75">
      <c r="F36" s="284" t="s">
        <v>2082</v>
      </c>
      <c r="G36" s="293">
        <f>SUM(G35:G35)</f>
        <v>0</v>
      </c>
    </row>
    <row r="38" ht="12.75">
      <c r="B38" t="s">
        <v>2083</v>
      </c>
    </row>
    <row r="40" spans="1:7" ht="12.75">
      <c r="A40" s="285" t="s">
        <v>2044</v>
      </c>
      <c r="B40" s="283" t="s">
        <v>2045</v>
      </c>
      <c r="C40" s="283" t="s">
        <v>2046</v>
      </c>
      <c r="D40" s="283" t="s">
        <v>2047</v>
      </c>
      <c r="E40" s="289" t="s">
        <v>2048</v>
      </c>
      <c r="F40" s="289" t="s">
        <v>2049</v>
      </c>
      <c r="G40" s="289" t="s">
        <v>2050</v>
      </c>
    </row>
    <row r="41" spans="1:7" ht="12.75">
      <c r="A41" s="281">
        <v>1</v>
      </c>
      <c r="B41" s="294" t="s">
        <v>2130</v>
      </c>
      <c r="C41" t="s">
        <v>2286</v>
      </c>
      <c r="D41" t="s">
        <v>95</v>
      </c>
      <c r="E41" s="290">
        <v>196</v>
      </c>
      <c r="F41" s="610"/>
      <c r="G41" s="284">
        <f>E41*F41</f>
        <v>0</v>
      </c>
    </row>
    <row r="42" spans="6:7" ht="12.75">
      <c r="F42" s="284"/>
      <c r="G42" s="284">
        <f>SUM(G41:G41)</f>
        <v>0</v>
      </c>
    </row>
    <row r="43" ht="12.75">
      <c r="G43" s="284"/>
    </row>
    <row r="44" spans="3:7" ht="12.75">
      <c r="C44" t="s">
        <v>113</v>
      </c>
      <c r="G44" s="284">
        <f>G42+G43</f>
        <v>0</v>
      </c>
    </row>
    <row r="45" spans="3:7" ht="12.75">
      <c r="C45" t="s">
        <v>2152</v>
      </c>
      <c r="G45" s="284">
        <f>G44*0.05</f>
        <v>0</v>
      </c>
    </row>
    <row r="46" spans="3:7" ht="12.75">
      <c r="C46" t="s">
        <v>2153</v>
      </c>
      <c r="G46" s="284">
        <f>G44+G45</f>
        <v>0</v>
      </c>
    </row>
    <row r="50" ht="12.75">
      <c r="B50" t="s">
        <v>24</v>
      </c>
    </row>
    <row r="52" spans="1:7" ht="12.75">
      <c r="A52" s="285" t="s">
        <v>2044</v>
      </c>
      <c r="B52" s="283" t="s">
        <v>2045</v>
      </c>
      <c r="C52" s="283" t="s">
        <v>2046</v>
      </c>
      <c r="D52" s="283" t="s">
        <v>2047</v>
      </c>
      <c r="E52" s="289" t="s">
        <v>2048</v>
      </c>
      <c r="F52" s="289" t="s">
        <v>2049</v>
      </c>
      <c r="G52" s="289" t="s">
        <v>2050</v>
      </c>
    </row>
    <row r="53" spans="1:7" ht="12.75">
      <c r="A53" s="281">
        <v>1</v>
      </c>
      <c r="C53" t="s">
        <v>2166</v>
      </c>
      <c r="D53" t="s">
        <v>2164</v>
      </c>
      <c r="E53" s="290">
        <v>10</v>
      </c>
      <c r="F53" s="610"/>
      <c r="G53" s="284">
        <f>E53*F53</f>
        <v>0</v>
      </c>
    </row>
    <row r="54" spans="1:7" ht="12.75">
      <c r="A54" s="281">
        <v>2</v>
      </c>
      <c r="C54" t="s">
        <v>2287</v>
      </c>
      <c r="D54" t="s">
        <v>95</v>
      </c>
      <c r="E54" s="290">
        <v>196</v>
      </c>
      <c r="F54" s="610"/>
      <c r="G54" s="284">
        <f>E54*F54</f>
        <v>0</v>
      </c>
    </row>
    <row r="55" spans="6:7" ht="12.75">
      <c r="F55" s="284" t="s">
        <v>2082</v>
      </c>
      <c r="G55" s="284">
        <f>SUM(G53:G54)</f>
        <v>0</v>
      </c>
    </row>
  </sheetData>
  <sheetProtection algorithmName="SHA-512" hashValue="rgfbqfRYD2ns232Et3B+U7VGuhzqG3ts52VtMaM7KgfDVyNgqYoLhvPP7m5J9zDdjOe7f/Rpw1eKHpJhWWcOGQ==" saltValue="h9fXYUtZF/ugfDB6A2c5yA==" spinCount="100000" sheet="1" objects="1" scenarios="1"/>
  <mergeCells count="1">
    <mergeCell ref="A8:D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1472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1471</v>
      </c>
      <c r="B5" s="92"/>
      <c r="C5" s="93" t="s">
        <v>1472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03 2 VN 1 Rek'!E8</f>
        <v>0</v>
      </c>
      <c r="D15" s="131">
        <f>'SO 03 2 VN 1 Rek'!A16</f>
        <v>0</v>
      </c>
      <c r="E15" s="132"/>
      <c r="F15" s="133"/>
      <c r="G15" s="130">
        <f>'SO 03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03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03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03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03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0</v>
      </c>
      <c r="D23" s="141" t="s">
        <v>57</v>
      </c>
      <c r="E23" s="142"/>
      <c r="F23" s="143"/>
      <c r="G23" s="130">
        <f>'SO 03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0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0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0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1473</v>
      </c>
      <c r="D2" s="175"/>
      <c r="E2" s="176"/>
      <c r="F2" s="175"/>
      <c r="G2" s="694" t="s">
        <v>1472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03 2 VN 1 Pol'!B7</f>
        <v>01</v>
      </c>
      <c r="B7" s="47" t="str">
        <f>'SO 03 2 VN 1 Pol'!C7</f>
        <v>Vedlejší rozpočtové náklady</v>
      </c>
      <c r="D7" s="186"/>
      <c r="E7" s="276">
        <f>'SO 03 2 VN 1 Pol'!BA16</f>
        <v>0</v>
      </c>
      <c r="F7" s="277">
        <f>'SO 03 2 VN 1 Pol'!BB16</f>
        <v>0</v>
      </c>
      <c r="G7" s="277">
        <f>'SO 03 2 VN 1 Pol'!BC16</f>
        <v>0</v>
      </c>
      <c r="H7" s="277">
        <f>'SO 03 2 VN 1 Pol'!BD16</f>
        <v>0</v>
      </c>
      <c r="I7" s="278">
        <f>'SO 03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 topLeftCell="A1">
      <selection activeCell="K15" sqref="K15:L20"/>
    </sheetView>
  </sheetViews>
  <sheetFormatPr defaultColWidth="9.00390625" defaultRowHeight="12.75"/>
  <cols>
    <col min="1" max="12" width="9.125" style="613" customWidth="1"/>
    <col min="13" max="13" width="11.875" style="613" customWidth="1"/>
    <col min="14" max="16384" width="9.125" style="613" customWidth="1"/>
  </cols>
  <sheetData>
    <row r="1" spans="1:13" ht="12.75">
      <c r="A1" s="636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21">
      <c r="A2" s="637"/>
      <c r="B2" s="735" t="s">
        <v>1979</v>
      </c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</row>
    <row r="3" spans="1:13" ht="15">
      <c r="A3" s="637"/>
      <c r="B3" s="614" t="s">
        <v>1980</v>
      </c>
      <c r="C3" s="584"/>
      <c r="D3" s="584"/>
      <c r="E3" s="736">
        <f>$F$6</f>
        <v>0</v>
      </c>
      <c r="F3" s="708"/>
      <c r="G3" s="708"/>
      <c r="H3" s="708"/>
      <c r="I3" s="708"/>
      <c r="J3" s="708"/>
      <c r="K3" s="708"/>
      <c r="L3" s="708"/>
      <c r="M3" s="708"/>
    </row>
    <row r="4" spans="1:13" ht="18">
      <c r="A4" s="637"/>
      <c r="B4" s="615" t="s">
        <v>1981</v>
      </c>
      <c r="C4" s="584"/>
      <c r="D4" s="584"/>
      <c r="E4" s="737">
        <f>$F$7</f>
        <v>0</v>
      </c>
      <c r="F4" s="708"/>
      <c r="G4" s="708"/>
      <c r="H4" s="708"/>
      <c r="I4" s="708"/>
      <c r="J4" s="708"/>
      <c r="K4" s="708"/>
      <c r="L4" s="708"/>
      <c r="M4" s="708"/>
    </row>
    <row r="5" spans="1:13" ht="12.75">
      <c r="A5" s="637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</row>
    <row r="6" spans="1:13" ht="15">
      <c r="A6" s="637"/>
      <c r="B6" s="614" t="s">
        <v>1982</v>
      </c>
      <c r="C6" s="584"/>
      <c r="D6" s="584"/>
      <c r="E6" s="616" t="s">
        <v>1983</v>
      </c>
      <c r="F6" s="584"/>
      <c r="G6" s="588"/>
      <c r="H6" s="584"/>
      <c r="I6" s="584"/>
      <c r="J6" s="614" t="s">
        <v>1984</v>
      </c>
      <c r="K6" s="584"/>
      <c r="L6" s="738">
        <v>42388</v>
      </c>
      <c r="M6" s="708"/>
    </row>
    <row r="7" spans="1:13" ht="12.75">
      <c r="A7" s="637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</row>
    <row r="8" spans="1:13" ht="15">
      <c r="A8" s="637"/>
      <c r="B8" s="614" t="s">
        <v>1985</v>
      </c>
      <c r="C8" s="584"/>
      <c r="D8" s="584"/>
      <c r="E8" s="616" t="s">
        <v>1986</v>
      </c>
      <c r="F8" s="584"/>
      <c r="G8" s="584"/>
      <c r="H8" s="584"/>
      <c r="I8" s="584"/>
      <c r="J8" s="614" t="s">
        <v>1987</v>
      </c>
      <c r="K8" s="584"/>
      <c r="L8" s="734"/>
      <c r="M8" s="708"/>
    </row>
    <row r="9" spans="1:13" ht="15">
      <c r="A9" s="637"/>
      <c r="B9" s="614" t="s">
        <v>1988</v>
      </c>
      <c r="C9" s="584"/>
      <c r="D9" s="584"/>
      <c r="E9" s="616" t="str">
        <f>IF($E$15="","",$E$15)</f>
        <v>Zajištění uzemnění jímacího vedení a lešení v průběhu prací</v>
      </c>
      <c r="F9" s="584"/>
      <c r="G9" s="584"/>
      <c r="H9" s="584"/>
      <c r="I9" s="584"/>
      <c r="J9" s="614" t="s">
        <v>1989</v>
      </c>
      <c r="K9" s="584"/>
      <c r="L9" s="734">
        <f>$E$21</f>
        <v>0</v>
      </c>
      <c r="M9" s="708"/>
    </row>
    <row r="10" spans="1:13" ht="12.75">
      <c r="A10" s="637"/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</row>
    <row r="11" spans="1:13" ht="15" customHeight="1">
      <c r="A11" s="638"/>
      <c r="B11" s="617" t="s">
        <v>1990</v>
      </c>
      <c r="C11" s="618" t="s">
        <v>1991</v>
      </c>
      <c r="D11" s="618" t="s">
        <v>1992</v>
      </c>
      <c r="E11" s="732" t="s">
        <v>1993</v>
      </c>
      <c r="F11" s="733"/>
      <c r="G11" s="733"/>
      <c r="H11" s="733"/>
      <c r="I11" s="618" t="s">
        <v>84</v>
      </c>
      <c r="J11" s="618" t="s">
        <v>1994</v>
      </c>
      <c r="K11" s="732" t="s">
        <v>1995</v>
      </c>
      <c r="L11" s="733"/>
      <c r="M11" s="618" t="s">
        <v>1996</v>
      </c>
    </row>
    <row r="12" spans="1:13" ht="18">
      <c r="A12" s="637"/>
      <c r="B12" s="621" t="s">
        <v>1997</v>
      </c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622"/>
    </row>
    <row r="13" spans="1:13" ht="18">
      <c r="A13" s="639"/>
      <c r="B13" s="594"/>
      <c r="C13" s="624" t="s">
        <v>1998</v>
      </c>
      <c r="D13" s="594"/>
      <c r="E13" s="594"/>
      <c r="F13" s="594"/>
      <c r="G13" s="594"/>
      <c r="H13" s="594"/>
      <c r="I13" s="594"/>
      <c r="J13" s="594"/>
      <c r="K13" s="594"/>
      <c r="L13" s="594"/>
      <c r="M13" s="625"/>
    </row>
    <row r="14" spans="1:13" ht="15">
      <c r="A14" s="637"/>
      <c r="B14" s="594"/>
      <c r="C14" s="627" t="s">
        <v>1999</v>
      </c>
      <c r="D14" s="594"/>
      <c r="E14" s="594"/>
      <c r="F14" s="594"/>
      <c r="G14" s="594"/>
      <c r="H14" s="594"/>
      <c r="I14" s="594"/>
      <c r="J14" s="594"/>
      <c r="K14" s="594"/>
      <c r="L14" s="594"/>
      <c r="M14" s="628">
        <f>SUM(M15:M20)</f>
        <v>0</v>
      </c>
    </row>
    <row r="15" spans="1:13" ht="25.5">
      <c r="A15" s="637"/>
      <c r="B15" s="629">
        <v>1</v>
      </c>
      <c r="C15" s="629" t="s">
        <v>2000</v>
      </c>
      <c r="D15" s="601" t="s">
        <v>2001</v>
      </c>
      <c r="E15" s="713" t="s">
        <v>2002</v>
      </c>
      <c r="F15" s="714"/>
      <c r="G15" s="714"/>
      <c r="H15" s="714"/>
      <c r="I15" s="602" t="s">
        <v>147</v>
      </c>
      <c r="J15" s="603">
        <v>7</v>
      </c>
      <c r="K15" s="715"/>
      <c r="L15" s="731"/>
      <c r="M15" s="604">
        <f>J15*K15</f>
        <v>0</v>
      </c>
    </row>
    <row r="16" spans="1:13" ht="25.5">
      <c r="A16" s="637"/>
      <c r="B16" s="629">
        <v>2</v>
      </c>
      <c r="C16" s="629" t="s">
        <v>2000</v>
      </c>
      <c r="D16" s="601" t="s">
        <v>2003</v>
      </c>
      <c r="E16" s="713" t="s">
        <v>2004</v>
      </c>
      <c r="F16" s="714"/>
      <c r="G16" s="714"/>
      <c r="H16" s="714"/>
      <c r="I16" s="602" t="s">
        <v>147</v>
      </c>
      <c r="J16" s="603">
        <v>1</v>
      </c>
      <c r="K16" s="715"/>
      <c r="L16" s="731"/>
      <c r="M16" s="604">
        <f aca="true" t="shared" si="0" ref="M16:M20">J16*K16</f>
        <v>0</v>
      </c>
    </row>
    <row r="17" spans="1:13" ht="25.5">
      <c r="A17" s="637"/>
      <c r="B17" s="629">
        <v>3</v>
      </c>
      <c r="C17" s="629" t="s">
        <v>2000</v>
      </c>
      <c r="D17" s="601" t="s">
        <v>2005</v>
      </c>
      <c r="E17" s="713" t="s">
        <v>2006</v>
      </c>
      <c r="F17" s="714"/>
      <c r="G17" s="714"/>
      <c r="H17" s="714"/>
      <c r="I17" s="602" t="s">
        <v>166</v>
      </c>
      <c r="J17" s="603">
        <v>360</v>
      </c>
      <c r="K17" s="715"/>
      <c r="L17" s="731"/>
      <c r="M17" s="604">
        <f t="shared" si="0"/>
        <v>0</v>
      </c>
    </row>
    <row r="18" spans="1:13" ht="25.5">
      <c r="A18" s="637"/>
      <c r="B18" s="629">
        <v>4</v>
      </c>
      <c r="C18" s="629" t="s">
        <v>2000</v>
      </c>
      <c r="D18" s="601" t="s">
        <v>2007</v>
      </c>
      <c r="E18" s="713" t="s">
        <v>2008</v>
      </c>
      <c r="F18" s="714"/>
      <c r="G18" s="714"/>
      <c r="H18" s="714"/>
      <c r="I18" s="602" t="s">
        <v>147</v>
      </c>
      <c r="J18" s="603">
        <v>42</v>
      </c>
      <c r="K18" s="715"/>
      <c r="L18" s="731"/>
      <c r="M18" s="604">
        <f t="shared" si="0"/>
        <v>0</v>
      </c>
    </row>
    <row r="19" spans="1:13" ht="25.5">
      <c r="A19" s="637"/>
      <c r="B19" s="629">
        <v>5</v>
      </c>
      <c r="C19" s="629" t="s">
        <v>2000</v>
      </c>
      <c r="D19" s="601" t="s">
        <v>2009</v>
      </c>
      <c r="E19" s="713" t="s">
        <v>2010</v>
      </c>
      <c r="F19" s="714"/>
      <c r="G19" s="714"/>
      <c r="H19" s="714"/>
      <c r="I19" s="602" t="s">
        <v>147</v>
      </c>
      <c r="J19" s="603">
        <v>7</v>
      </c>
      <c r="K19" s="715"/>
      <c r="L19" s="731"/>
      <c r="M19" s="604">
        <f t="shared" si="0"/>
        <v>0</v>
      </c>
    </row>
    <row r="20" spans="1:13" ht="25.5">
      <c r="A20" s="640"/>
      <c r="B20" s="629">
        <v>6</v>
      </c>
      <c r="C20" s="629" t="s">
        <v>2000</v>
      </c>
      <c r="D20" s="601" t="s">
        <v>2011</v>
      </c>
      <c r="E20" s="713" t="s">
        <v>2012</v>
      </c>
      <c r="F20" s="714"/>
      <c r="G20" s="714"/>
      <c r="H20" s="714"/>
      <c r="I20" s="602" t="s">
        <v>147</v>
      </c>
      <c r="J20" s="603">
        <v>1</v>
      </c>
      <c r="K20" s="715"/>
      <c r="L20" s="731"/>
      <c r="M20" s="604">
        <f t="shared" si="0"/>
        <v>0</v>
      </c>
    </row>
  </sheetData>
  <sheetProtection algorithmName="SHA-512" hashValue="6mAfBg5SI+KNH7jAUWJEd76nuJbuVq18AJwZOOH6wSDHEQNtaj00YpdsCW4HcgSYItFQN8uisGUMfm3kMkkn1A==" saltValue="hQF/F1k3udXsX4hJyyaulA==" spinCount="100000" sheet="1" objects="1" scenarios="1"/>
  <mergeCells count="20">
    <mergeCell ref="L9:M9"/>
    <mergeCell ref="B2:M2"/>
    <mergeCell ref="E3:M3"/>
    <mergeCell ref="E4:M4"/>
    <mergeCell ref="L6:M6"/>
    <mergeCell ref="L8:M8"/>
    <mergeCell ref="E15:H15"/>
    <mergeCell ref="K15:L15"/>
    <mergeCell ref="E16:H16"/>
    <mergeCell ref="K16:L16"/>
    <mergeCell ref="E11:H11"/>
    <mergeCell ref="K11:L11"/>
    <mergeCell ref="E19:H19"/>
    <mergeCell ref="K19:L19"/>
    <mergeCell ref="E20:H20"/>
    <mergeCell ref="K20:L20"/>
    <mergeCell ref="E17:H17"/>
    <mergeCell ref="K17:L17"/>
    <mergeCell ref="E18:H18"/>
    <mergeCell ref="K18:L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8" sqref="F8:F1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03 2 VN 1 Rek'!H1</f>
        <v>1</v>
      </c>
      <c r="G3" s="221"/>
    </row>
    <row r="4" spans="1:7" ht="13.5" thickBot="1">
      <c r="A4" s="703" t="s">
        <v>71</v>
      </c>
      <c r="B4" s="693"/>
      <c r="C4" s="174" t="s">
        <v>1473</v>
      </c>
      <c r="D4" s="222"/>
      <c r="E4" s="704" t="str">
        <f>'SO 03 2 VN 1 Rek'!G2</f>
        <v>Vedlejší náklady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+ws0XxOo6A0D5i5LaS5DYEK8ZpAcyRTSK/4WpgOenZUXc5qyiIfW52G4EllF2ZhHTOzpaqaQvCfmbF/9nf+a2g==" saltValue="Db2G2ZEbySnBBDtqBFrTMg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1475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1474</v>
      </c>
      <c r="B5" s="92"/>
      <c r="C5" s="93" t="s">
        <v>1475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04 1 1 Rek'!E40</f>
        <v>13829878.288307318</v>
      </c>
      <c r="D15" s="131">
        <f>'SO 04 1 1 Rek'!A48</f>
        <v>0</v>
      </c>
      <c r="E15" s="132"/>
      <c r="F15" s="133"/>
      <c r="G15" s="130">
        <f>'SO 04 1 1 Rek'!I48</f>
        <v>0</v>
      </c>
    </row>
    <row r="16" spans="1:7" ht="15.95" customHeight="1">
      <c r="A16" s="128" t="s">
        <v>47</v>
      </c>
      <c r="B16" s="129" t="s">
        <v>48</v>
      </c>
      <c r="C16" s="130">
        <f>'SO 04 1 1 Rek'!F40</f>
        <v>15894846.03602664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04 1 1 Rek'!H40</f>
        <v>491483.35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04 1 1 Rek'!G40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30216207.67433396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04 1 1 Rek'!I40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30216207.67433396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30216207.67433396</v>
      </c>
      <c r="D23" s="141" t="s">
        <v>57</v>
      </c>
      <c r="E23" s="142"/>
      <c r="F23" s="143"/>
      <c r="G23" s="130">
        <f>'SO 04 1 1 Rek'!H46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30216207.67433396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6345404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36561612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1476</v>
      </c>
      <c r="D2" s="175"/>
      <c r="E2" s="176"/>
      <c r="F2" s="175"/>
      <c r="G2" s="694" t="s">
        <v>1475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04 1 1 Pol'!B7</f>
        <v>1</v>
      </c>
      <c r="B7" s="47" t="str">
        <f>'SO 04 1 1 Pol'!C7</f>
        <v>Zemní práce</v>
      </c>
      <c r="D7" s="186"/>
      <c r="E7" s="276">
        <f>'SO 04 1 1 Pol'!BA49</f>
        <v>33838.648049999996</v>
      </c>
      <c r="F7" s="277">
        <f>'SO 04 1 1 Pol'!BB49</f>
        <v>0</v>
      </c>
      <c r="G7" s="277">
        <f>'SO 04 1 1 Pol'!BC49</f>
        <v>0</v>
      </c>
      <c r="H7" s="277">
        <f>'SO 04 1 1 Pol'!BD49</f>
        <v>0</v>
      </c>
      <c r="I7" s="278">
        <f>'SO 04 1 1 Pol'!BE49</f>
        <v>0</v>
      </c>
    </row>
    <row r="8" spans="1:9" s="109" customFormat="1" ht="12.75">
      <c r="A8" s="275" t="str">
        <f>'SO 04 1 1 Pol'!B50</f>
        <v>2</v>
      </c>
      <c r="B8" s="47" t="str">
        <f>'SO 04 1 1 Pol'!C50</f>
        <v>Základy a zvláštní zakládání</v>
      </c>
      <c r="D8" s="186"/>
      <c r="E8" s="276">
        <f>'SO 04 1 1 Pol'!BA56</f>
        <v>28089.49</v>
      </c>
      <c r="F8" s="277">
        <f>'SO 04 1 1 Pol'!BB56</f>
        <v>0</v>
      </c>
      <c r="G8" s="277">
        <f>'SO 04 1 1 Pol'!BC56</f>
        <v>0</v>
      </c>
      <c r="H8" s="277">
        <f>'SO 04 1 1 Pol'!BD56</f>
        <v>0</v>
      </c>
      <c r="I8" s="278">
        <f>'SO 04 1 1 Pol'!BE56</f>
        <v>0</v>
      </c>
    </row>
    <row r="9" spans="1:9" s="109" customFormat="1" ht="12.75">
      <c r="A9" s="275" t="str">
        <f>'SO 04 1 1 Pol'!B57</f>
        <v>3</v>
      </c>
      <c r="B9" s="47" t="str">
        <f>'SO 04 1 1 Pol'!C57</f>
        <v>Svislé a kompletní konstrukce</v>
      </c>
      <c r="D9" s="186"/>
      <c r="E9" s="276">
        <f>'SO 04 1 1 Pol'!BA117</f>
        <v>4968567.317</v>
      </c>
      <c r="F9" s="277">
        <f>'SO 04 1 1 Pol'!BB117</f>
        <v>0</v>
      </c>
      <c r="G9" s="277">
        <f>'SO 04 1 1 Pol'!BC117</f>
        <v>0</v>
      </c>
      <c r="H9" s="277">
        <f>'SO 04 1 1 Pol'!BD117</f>
        <v>0</v>
      </c>
      <c r="I9" s="278">
        <f>'SO 04 1 1 Pol'!BE117</f>
        <v>0</v>
      </c>
    </row>
    <row r="10" spans="1:9" s="109" customFormat="1" ht="12.75">
      <c r="A10" s="275" t="str">
        <f>'SO 04 1 1 Pol'!B118</f>
        <v>4</v>
      </c>
      <c r="B10" s="47" t="str">
        <f>'SO 04 1 1 Pol'!C118</f>
        <v>Vodorovné konstrukce</v>
      </c>
      <c r="D10" s="186"/>
      <c r="E10" s="276">
        <f>'SO 04 1 1 Pol'!BA123</f>
        <v>24617.4</v>
      </c>
      <c r="F10" s="277">
        <f>'SO 04 1 1 Pol'!BB123</f>
        <v>0</v>
      </c>
      <c r="G10" s="277">
        <f>'SO 04 1 1 Pol'!BC123</f>
        <v>0</v>
      </c>
      <c r="H10" s="277">
        <f>'SO 04 1 1 Pol'!BD123</f>
        <v>0</v>
      </c>
      <c r="I10" s="278">
        <f>'SO 04 1 1 Pol'!BE123</f>
        <v>0</v>
      </c>
    </row>
    <row r="11" spans="1:9" s="109" customFormat="1" ht="12.75">
      <c r="A11" s="275" t="str">
        <f>'SO 04 1 1 Pol'!B124</f>
        <v>5</v>
      </c>
      <c r="B11" s="47" t="str">
        <f>'SO 04 1 1 Pol'!C124</f>
        <v>Komunikace</v>
      </c>
      <c r="D11" s="186"/>
      <c r="E11" s="276">
        <f>'SO 04 1 1 Pol'!BA152</f>
        <v>32645.098042</v>
      </c>
      <c r="F11" s="277">
        <f>'SO 04 1 1 Pol'!BB152</f>
        <v>0</v>
      </c>
      <c r="G11" s="277">
        <f>'SO 04 1 1 Pol'!BC152</f>
        <v>0</v>
      </c>
      <c r="H11" s="277">
        <f>'SO 04 1 1 Pol'!BD152</f>
        <v>0</v>
      </c>
      <c r="I11" s="278">
        <f>'SO 04 1 1 Pol'!BE152</f>
        <v>0</v>
      </c>
    </row>
    <row r="12" spans="1:9" s="109" customFormat="1" ht="12.75">
      <c r="A12" s="275" t="str">
        <f>'SO 04 1 1 Pol'!B153</f>
        <v>61</v>
      </c>
      <c r="B12" s="47" t="str">
        <f>'SO 04 1 1 Pol'!C153</f>
        <v>Upravy povrchů vnitřní</v>
      </c>
      <c r="D12" s="186"/>
      <c r="E12" s="276">
        <f>'SO 04 1 1 Pol'!BA188</f>
        <v>186566.83299999998</v>
      </c>
      <c r="F12" s="277">
        <f>'SO 04 1 1 Pol'!BB188</f>
        <v>0</v>
      </c>
      <c r="G12" s="277">
        <f>'SO 04 1 1 Pol'!BC188</f>
        <v>0</v>
      </c>
      <c r="H12" s="277">
        <f>'SO 04 1 1 Pol'!BD188</f>
        <v>0</v>
      </c>
      <c r="I12" s="278">
        <f>'SO 04 1 1 Pol'!BE188</f>
        <v>0</v>
      </c>
    </row>
    <row r="13" spans="1:9" s="109" customFormat="1" ht="12.75">
      <c r="A13" s="275" t="str">
        <f>'SO 04 1 1 Pol'!B189</f>
        <v>62</v>
      </c>
      <c r="B13" s="47" t="str">
        <f>'SO 04 1 1 Pol'!C189</f>
        <v>Úpravy povrchů vnější</v>
      </c>
      <c r="D13" s="186"/>
      <c r="E13" s="276">
        <f>'SO 04 1 1 Pol'!BA405</f>
        <v>2872701.9629800003</v>
      </c>
      <c r="F13" s="277">
        <f>'SO 04 1 1 Pol'!BB405</f>
        <v>0</v>
      </c>
      <c r="G13" s="277">
        <f>'SO 04 1 1 Pol'!BC405</f>
        <v>0</v>
      </c>
      <c r="H13" s="277">
        <f>'SO 04 1 1 Pol'!BD405</f>
        <v>0</v>
      </c>
      <c r="I13" s="278">
        <f>'SO 04 1 1 Pol'!BE405</f>
        <v>0</v>
      </c>
    </row>
    <row r="14" spans="1:9" s="109" customFormat="1" ht="12.75">
      <c r="A14" s="275" t="str">
        <f>'SO 04 1 1 Pol'!B406</f>
        <v>621</v>
      </c>
      <c r="B14" s="47" t="str">
        <f>'SO 04 1 1 Pol'!C406</f>
        <v>Průzkumy a zkoušky</v>
      </c>
      <c r="D14" s="186"/>
      <c r="E14" s="276">
        <f>'SO 04 1 1 Pol'!BA410</f>
        <v>45000</v>
      </c>
      <c r="F14" s="277">
        <f>'SO 04 1 1 Pol'!BB410</f>
        <v>0</v>
      </c>
      <c r="G14" s="277">
        <f>'SO 04 1 1 Pol'!BC410</f>
        <v>0</v>
      </c>
      <c r="H14" s="277">
        <f>'SO 04 1 1 Pol'!BD410</f>
        <v>0</v>
      </c>
      <c r="I14" s="278">
        <f>'SO 04 1 1 Pol'!BE410</f>
        <v>0</v>
      </c>
    </row>
    <row r="15" spans="1:9" s="109" customFormat="1" ht="12.75">
      <c r="A15" s="275" t="str">
        <f>'SO 04 1 1 Pol'!B411</f>
        <v>63</v>
      </c>
      <c r="B15" s="47" t="str">
        <f>'SO 04 1 1 Pol'!C411</f>
        <v>Podlahy a podlahové konstrukce</v>
      </c>
      <c r="D15" s="186"/>
      <c r="E15" s="276">
        <f>'SO 04 1 1 Pol'!BA424</f>
        <v>3034.8514999999998</v>
      </c>
      <c r="F15" s="277">
        <f>'SO 04 1 1 Pol'!BB424</f>
        <v>0</v>
      </c>
      <c r="G15" s="277">
        <f>'SO 04 1 1 Pol'!BC424</f>
        <v>0</v>
      </c>
      <c r="H15" s="277">
        <f>'SO 04 1 1 Pol'!BD424</f>
        <v>0</v>
      </c>
      <c r="I15" s="278">
        <f>'SO 04 1 1 Pol'!BE424</f>
        <v>0</v>
      </c>
    </row>
    <row r="16" spans="1:9" s="109" customFormat="1" ht="12.75">
      <c r="A16" s="275" t="str">
        <f>'SO 04 1 1 Pol'!B425</f>
        <v>64</v>
      </c>
      <c r="B16" s="47" t="str">
        <f>'SO 04 1 1 Pol'!C425</f>
        <v>Výplně otvorů</v>
      </c>
      <c r="D16" s="186"/>
      <c r="E16" s="276">
        <f>'SO 04 1 1 Pol'!BA455</f>
        <v>243208.66</v>
      </c>
      <c r="F16" s="277">
        <f>'SO 04 1 1 Pol'!BB455</f>
        <v>0</v>
      </c>
      <c r="G16" s="277">
        <f>'SO 04 1 1 Pol'!BC455</f>
        <v>0</v>
      </c>
      <c r="H16" s="277">
        <f>'SO 04 1 1 Pol'!BD455</f>
        <v>0</v>
      </c>
      <c r="I16" s="278">
        <f>'SO 04 1 1 Pol'!BE455</f>
        <v>0</v>
      </c>
    </row>
    <row r="17" spans="1:9" s="109" customFormat="1" ht="12.75">
      <c r="A17" s="275" t="str">
        <f>'SO 04 1 1 Pol'!B456</f>
        <v>94</v>
      </c>
      <c r="B17" s="47" t="str">
        <f>'SO 04 1 1 Pol'!C456</f>
        <v>Lešení a stavební výtahy</v>
      </c>
      <c r="D17" s="186"/>
      <c r="E17" s="276">
        <f>'SO 04 1 1 Pol'!BA487</f>
        <v>2386373.08</v>
      </c>
      <c r="F17" s="277">
        <f>'SO 04 1 1 Pol'!BB487</f>
        <v>0</v>
      </c>
      <c r="G17" s="277">
        <f>'SO 04 1 1 Pol'!BC487</f>
        <v>0</v>
      </c>
      <c r="H17" s="277">
        <f>'SO 04 1 1 Pol'!BD487</f>
        <v>0</v>
      </c>
      <c r="I17" s="278">
        <f>'SO 04 1 1 Pol'!BE487</f>
        <v>0</v>
      </c>
    </row>
    <row r="18" spans="1:9" s="109" customFormat="1" ht="12.75">
      <c r="A18" s="275" t="str">
        <f>'SO 04 1 1 Pol'!B488</f>
        <v>95</v>
      </c>
      <c r="B18" s="47" t="str">
        <f>'SO 04 1 1 Pol'!C488</f>
        <v>Dokončovací konstrukce na pozemních stavbách</v>
      </c>
      <c r="D18" s="186"/>
      <c r="E18" s="276">
        <f>'SO 04 1 1 Pol'!BA492</f>
        <v>254000</v>
      </c>
      <c r="F18" s="277">
        <f>'SO 04 1 1 Pol'!BB492</f>
        <v>0</v>
      </c>
      <c r="G18" s="277">
        <f>'SO 04 1 1 Pol'!BC492</f>
        <v>0</v>
      </c>
      <c r="H18" s="277">
        <f>'SO 04 1 1 Pol'!BD492</f>
        <v>0</v>
      </c>
      <c r="I18" s="278">
        <f>'SO 04 1 1 Pol'!BE492</f>
        <v>0</v>
      </c>
    </row>
    <row r="19" spans="1:9" s="109" customFormat="1" ht="12.75">
      <c r="A19" s="275" t="str">
        <f>'SO 04 1 1 Pol'!B493</f>
        <v>96</v>
      </c>
      <c r="B19" s="47" t="str">
        <f>'SO 04 1 1 Pol'!C493</f>
        <v>Bourání konstrukcí</v>
      </c>
      <c r="D19" s="186"/>
      <c r="E19" s="276">
        <f>'SO 04 1 1 Pol'!BA560</f>
        <v>1870453.7939</v>
      </c>
      <c r="F19" s="277">
        <f>'SO 04 1 1 Pol'!BB560</f>
        <v>0</v>
      </c>
      <c r="G19" s="277">
        <f>'SO 04 1 1 Pol'!BC560</f>
        <v>0</v>
      </c>
      <c r="H19" s="277">
        <f>'SO 04 1 1 Pol'!BD560</f>
        <v>0</v>
      </c>
      <c r="I19" s="278">
        <f>'SO 04 1 1 Pol'!BE560</f>
        <v>0</v>
      </c>
    </row>
    <row r="20" spans="1:9" s="109" customFormat="1" ht="12.75">
      <c r="A20" s="275" t="str">
        <f>'SO 04 1 1 Pol'!B561</f>
        <v>97</v>
      </c>
      <c r="B20" s="47" t="str">
        <f>'SO 04 1 1 Pol'!C561</f>
        <v>Prorážení otvorů</v>
      </c>
      <c r="D20" s="186"/>
      <c r="E20" s="276">
        <f>'SO 04 1 1 Pol'!BA591</f>
        <v>129099.49355</v>
      </c>
      <c r="F20" s="277">
        <f>'SO 04 1 1 Pol'!BB591</f>
        <v>0</v>
      </c>
      <c r="G20" s="277">
        <f>'SO 04 1 1 Pol'!BC591</f>
        <v>0</v>
      </c>
      <c r="H20" s="277">
        <f>'SO 04 1 1 Pol'!BD591</f>
        <v>0</v>
      </c>
      <c r="I20" s="278">
        <f>'SO 04 1 1 Pol'!BE591</f>
        <v>0</v>
      </c>
    </row>
    <row r="21" spans="1:9" s="109" customFormat="1" ht="12.75">
      <c r="A21" s="275" t="str">
        <f>'SO 04 1 1 Pol'!B592</f>
        <v>99</v>
      </c>
      <c r="B21" s="47" t="str">
        <f>'SO 04 1 1 Pol'!C592</f>
        <v>Staveništní přesun hmot</v>
      </c>
      <c r="D21" s="186"/>
      <c r="E21" s="276">
        <f>'SO 04 1 1 Pol'!BA594</f>
        <v>207889.998114968</v>
      </c>
      <c r="F21" s="277">
        <f>'SO 04 1 1 Pol'!BB594</f>
        <v>0</v>
      </c>
      <c r="G21" s="277">
        <f>'SO 04 1 1 Pol'!BC594</f>
        <v>0</v>
      </c>
      <c r="H21" s="277">
        <f>'SO 04 1 1 Pol'!BD594</f>
        <v>0</v>
      </c>
      <c r="I21" s="278">
        <f>'SO 04 1 1 Pol'!BE594</f>
        <v>0</v>
      </c>
    </row>
    <row r="22" spans="1:9" s="109" customFormat="1" ht="12.75">
      <c r="A22" s="275" t="str">
        <f>'SO 04 1 1 Pol'!B595</f>
        <v>711</v>
      </c>
      <c r="B22" s="47" t="str">
        <f>'SO 04 1 1 Pol'!C595</f>
        <v>Izolace proti vodě</v>
      </c>
      <c r="D22" s="186"/>
      <c r="E22" s="276">
        <f>'SO 04 1 1 Pol'!BA627</f>
        <v>0</v>
      </c>
      <c r="F22" s="277">
        <f>'SO 04 1 1 Pol'!BB627</f>
        <v>76976.3297818</v>
      </c>
      <c r="G22" s="277">
        <f>'SO 04 1 1 Pol'!BC627</f>
        <v>0</v>
      </c>
      <c r="H22" s="277">
        <f>'SO 04 1 1 Pol'!BD627</f>
        <v>0</v>
      </c>
      <c r="I22" s="278">
        <f>'SO 04 1 1 Pol'!BE627</f>
        <v>0</v>
      </c>
    </row>
    <row r="23" spans="1:9" s="109" customFormat="1" ht="12.75">
      <c r="A23" s="275" t="str">
        <f>'SO 04 1 1 Pol'!B628</f>
        <v>712</v>
      </c>
      <c r="B23" s="47" t="str">
        <f>'SO 04 1 1 Pol'!C628</f>
        <v>Živičné krytiny</v>
      </c>
      <c r="D23" s="186"/>
      <c r="E23" s="276">
        <f>'SO 04 1 1 Pol'!BA684</f>
        <v>0</v>
      </c>
      <c r="F23" s="277">
        <f>'SO 04 1 1 Pol'!BB684</f>
        <v>546440.45289464</v>
      </c>
      <c r="G23" s="277">
        <f>'SO 04 1 1 Pol'!BC684</f>
        <v>0</v>
      </c>
      <c r="H23" s="277">
        <f>'SO 04 1 1 Pol'!BD684</f>
        <v>0</v>
      </c>
      <c r="I23" s="278">
        <f>'SO 04 1 1 Pol'!BE684</f>
        <v>0</v>
      </c>
    </row>
    <row r="24" spans="1:9" s="109" customFormat="1" ht="12.75">
      <c r="A24" s="275" t="str">
        <f>'SO 04 1 1 Pol'!B685</f>
        <v>713</v>
      </c>
      <c r="B24" s="47" t="str">
        <f>'SO 04 1 1 Pol'!C685</f>
        <v>Izolace tepelné</v>
      </c>
      <c r="D24" s="186"/>
      <c r="E24" s="276">
        <f>'SO 04 1 1 Pol'!BA699</f>
        <v>0</v>
      </c>
      <c r="F24" s="277">
        <f>'SO 04 1 1 Pol'!BB699</f>
        <v>273510.82122000004</v>
      </c>
      <c r="G24" s="277">
        <f>'SO 04 1 1 Pol'!BC699</f>
        <v>0</v>
      </c>
      <c r="H24" s="277">
        <f>'SO 04 1 1 Pol'!BD699</f>
        <v>0</v>
      </c>
      <c r="I24" s="278">
        <f>'SO 04 1 1 Pol'!BE699</f>
        <v>0</v>
      </c>
    </row>
    <row r="25" spans="1:9" s="109" customFormat="1" ht="12.75">
      <c r="A25" s="275" t="str">
        <f>'SO 04 1 1 Pol'!B700</f>
        <v>721</v>
      </c>
      <c r="B25" s="47" t="str">
        <f>'SO 04 1 1 Pol'!C700</f>
        <v>Vnitřní kanalizace</v>
      </c>
      <c r="D25" s="186"/>
      <c r="E25" s="276">
        <f>'SO 04 1 1 Pol'!BA708</f>
        <v>0</v>
      </c>
      <c r="F25" s="277">
        <f>'SO 04 1 1 Pol'!BB708</f>
        <v>13087.41879</v>
      </c>
      <c r="G25" s="277">
        <f>'SO 04 1 1 Pol'!BC708</f>
        <v>0</v>
      </c>
      <c r="H25" s="277">
        <f>'SO 04 1 1 Pol'!BD708</f>
        <v>0</v>
      </c>
      <c r="I25" s="278">
        <f>'SO 04 1 1 Pol'!BE708</f>
        <v>0</v>
      </c>
    </row>
    <row r="26" spans="1:9" s="109" customFormat="1" ht="12.75">
      <c r="A26" s="275" t="str">
        <f>'SO 04 1 1 Pol'!B709</f>
        <v>725</v>
      </c>
      <c r="B26" s="47" t="str">
        <f>'SO 04 1 1 Pol'!C709</f>
        <v>Zařizovací předměty</v>
      </c>
      <c r="D26" s="186"/>
      <c r="E26" s="276">
        <f>'SO 04 1 1 Pol'!BA712</f>
        <v>0</v>
      </c>
      <c r="F26" s="277">
        <f>'SO 04 1 1 Pol'!BB712</f>
        <v>1355</v>
      </c>
      <c r="G26" s="277">
        <f>'SO 04 1 1 Pol'!BC712</f>
        <v>0</v>
      </c>
      <c r="H26" s="277">
        <f>'SO 04 1 1 Pol'!BD712</f>
        <v>0</v>
      </c>
      <c r="I26" s="278">
        <f>'SO 04 1 1 Pol'!BE712</f>
        <v>0</v>
      </c>
    </row>
    <row r="27" spans="1:9" s="109" customFormat="1" ht="12.75">
      <c r="A27" s="275" t="str">
        <f>'SO 04 1 1 Pol'!B713</f>
        <v>730</v>
      </c>
      <c r="B27" s="47" t="str">
        <f>'SO 04 1 1 Pol'!C713</f>
        <v>Ústřední vytápění</v>
      </c>
      <c r="D27" s="186"/>
      <c r="E27" s="276">
        <f>'SO 04 1 1 Pol'!BA716</f>
        <v>0</v>
      </c>
      <c r="F27" s="277">
        <f>'SO 04 1 1 Pol'!BB716</f>
        <v>0</v>
      </c>
      <c r="G27" s="277">
        <f>'SO 04 1 1 Pol'!BC716</f>
        <v>0</v>
      </c>
      <c r="H27" s="277">
        <f>'SO 04 1 1 Pol'!BD716</f>
        <v>0</v>
      </c>
      <c r="I27" s="278">
        <f>'SO 04 1 1 Pol'!BE716</f>
        <v>0</v>
      </c>
    </row>
    <row r="28" spans="1:9" s="109" customFormat="1" ht="12.75">
      <c r="A28" s="275" t="str">
        <f>'SO 04 1 1 Pol'!B717</f>
        <v>762</v>
      </c>
      <c r="B28" s="47" t="str">
        <f>'SO 04 1 1 Pol'!C717</f>
        <v>Konstrukce tesařské</v>
      </c>
      <c r="D28" s="186"/>
      <c r="E28" s="276">
        <f>'SO 04 1 1 Pol'!BA721</f>
        <v>0</v>
      </c>
      <c r="F28" s="277">
        <f>'SO 04 1 1 Pol'!BB721</f>
        <v>17462.6261004</v>
      </c>
      <c r="G28" s="277">
        <f>'SO 04 1 1 Pol'!BC721</f>
        <v>0</v>
      </c>
      <c r="H28" s="277">
        <f>'SO 04 1 1 Pol'!BD721</f>
        <v>0</v>
      </c>
      <c r="I28" s="278">
        <f>'SO 04 1 1 Pol'!BE721</f>
        <v>0</v>
      </c>
    </row>
    <row r="29" spans="1:9" s="109" customFormat="1" ht="12.75">
      <c r="A29" s="275" t="str">
        <f>'SO 04 1 1 Pol'!B722</f>
        <v>764</v>
      </c>
      <c r="B29" s="47" t="str">
        <f>'SO 04 1 1 Pol'!C722</f>
        <v>Konstrukce klempířské</v>
      </c>
      <c r="D29" s="186"/>
      <c r="E29" s="276">
        <f>'SO 04 1 1 Pol'!BA777</f>
        <v>0</v>
      </c>
      <c r="F29" s="277">
        <f>'SO 04 1 1 Pol'!BB777</f>
        <v>1071223.3691290002</v>
      </c>
      <c r="G29" s="277">
        <f>'SO 04 1 1 Pol'!BC777</f>
        <v>0</v>
      </c>
      <c r="H29" s="277">
        <f>'SO 04 1 1 Pol'!BD777</f>
        <v>0</v>
      </c>
      <c r="I29" s="278">
        <f>'SO 04 1 1 Pol'!BE777</f>
        <v>0</v>
      </c>
    </row>
    <row r="30" spans="1:9" s="109" customFormat="1" ht="12.75">
      <c r="A30" s="275" t="str">
        <f>'SO 04 1 1 Pol'!B778</f>
        <v>766</v>
      </c>
      <c r="B30" s="47" t="str">
        <f>'SO 04 1 1 Pol'!C778</f>
        <v>Konstrukce truhlářské</v>
      </c>
      <c r="D30" s="186"/>
      <c r="E30" s="276">
        <f>'SO 04 1 1 Pol'!BA839</f>
        <v>0</v>
      </c>
      <c r="F30" s="277">
        <f>'SO 04 1 1 Pol'!BB839</f>
        <v>930404.1478776</v>
      </c>
      <c r="G30" s="277">
        <f>'SO 04 1 1 Pol'!BC839</f>
        <v>0</v>
      </c>
      <c r="H30" s="277">
        <f>'SO 04 1 1 Pol'!BD839</f>
        <v>0</v>
      </c>
      <c r="I30" s="278">
        <f>'SO 04 1 1 Pol'!BE839</f>
        <v>0</v>
      </c>
    </row>
    <row r="31" spans="1:9" s="109" customFormat="1" ht="12.75">
      <c r="A31" s="275" t="str">
        <f>'SO 04 1 1 Pol'!B840</f>
        <v>767</v>
      </c>
      <c r="B31" s="47" t="str">
        <f>'SO 04 1 1 Pol'!C840</f>
        <v>Konstrukce zámečnické</v>
      </c>
      <c r="D31" s="186"/>
      <c r="E31" s="276">
        <f>'SO 04 1 1 Pol'!BA933</f>
        <v>0</v>
      </c>
      <c r="F31" s="277">
        <f>'SO 04 1 1 Pol'!BB933</f>
        <v>1250962.5052332</v>
      </c>
      <c r="G31" s="277">
        <f>'SO 04 1 1 Pol'!BC933</f>
        <v>0</v>
      </c>
      <c r="H31" s="277">
        <f>'SO 04 1 1 Pol'!BD933</f>
        <v>0</v>
      </c>
      <c r="I31" s="278">
        <f>'SO 04 1 1 Pol'!BE933</f>
        <v>0</v>
      </c>
    </row>
    <row r="32" spans="1:9" s="109" customFormat="1" ht="12.75">
      <c r="A32" s="275" t="str">
        <f>'SO 04 1 1 Pol'!B934</f>
        <v>769</v>
      </c>
      <c r="B32" s="47" t="str">
        <f>'SO 04 1 1 Pol'!C934</f>
        <v>Otvorové prvky z plastu</v>
      </c>
      <c r="D32" s="186"/>
      <c r="E32" s="276">
        <f>'SO 04 1 1 Pol'!BA1033</f>
        <v>0</v>
      </c>
      <c r="F32" s="277">
        <f>'SO 04 1 1 Pol'!BB1033</f>
        <v>10204048.3</v>
      </c>
      <c r="G32" s="277">
        <f>'SO 04 1 1 Pol'!BC1033</f>
        <v>0</v>
      </c>
      <c r="H32" s="277">
        <f>'SO 04 1 1 Pol'!BD1033</f>
        <v>0</v>
      </c>
      <c r="I32" s="278">
        <f>'SO 04 1 1 Pol'!BE1033</f>
        <v>0</v>
      </c>
    </row>
    <row r="33" spans="1:9" s="109" customFormat="1" ht="12.75">
      <c r="A33" s="275" t="str">
        <f>'SO 04 1 1 Pol'!B1034</f>
        <v>769b</v>
      </c>
      <c r="B33" s="47" t="str">
        <f>'SO 04 1 1 Pol'!C1034</f>
        <v>Otvorové prvky z hliníku</v>
      </c>
      <c r="D33" s="186"/>
      <c r="E33" s="276">
        <f>'SO 04 1 1 Pol'!BA1049</f>
        <v>0</v>
      </c>
      <c r="F33" s="277">
        <f>'SO 04 1 1 Pol'!BB1049</f>
        <v>125228.99999999999</v>
      </c>
      <c r="G33" s="277">
        <f>'SO 04 1 1 Pol'!BC1049</f>
        <v>0</v>
      </c>
      <c r="H33" s="277">
        <f>'SO 04 1 1 Pol'!BD1049</f>
        <v>0</v>
      </c>
      <c r="I33" s="278">
        <f>'SO 04 1 1 Pol'!BE1049</f>
        <v>0</v>
      </c>
    </row>
    <row r="34" spans="1:9" s="109" customFormat="1" ht="12.75">
      <c r="A34" s="275" t="str">
        <f>'SO 04 1 1 Pol'!B1050</f>
        <v>783</v>
      </c>
      <c r="B34" s="47" t="str">
        <f>'SO 04 1 1 Pol'!C1050</f>
        <v>Nátěry</v>
      </c>
      <c r="D34" s="186"/>
      <c r="E34" s="276">
        <f>'SO 04 1 1 Pol'!BA1052</f>
        <v>0</v>
      </c>
      <c r="F34" s="277">
        <f>'SO 04 1 1 Pol'!BB1052</f>
        <v>10485</v>
      </c>
      <c r="G34" s="277">
        <f>'SO 04 1 1 Pol'!BC1052</f>
        <v>0</v>
      </c>
      <c r="H34" s="277">
        <f>'SO 04 1 1 Pol'!BD1052</f>
        <v>0</v>
      </c>
      <c r="I34" s="278">
        <f>'SO 04 1 1 Pol'!BE1052</f>
        <v>0</v>
      </c>
    </row>
    <row r="35" spans="1:9" s="109" customFormat="1" ht="12.75">
      <c r="A35" s="275" t="str">
        <f>'SO 04 1 1 Pol'!B1053</f>
        <v>784</v>
      </c>
      <c r="B35" s="47" t="str">
        <f>'SO 04 1 1 Pol'!C1053</f>
        <v>Malby</v>
      </c>
      <c r="D35" s="186"/>
      <c r="E35" s="276">
        <f>'SO 04 1 1 Pol'!BA1076</f>
        <v>0</v>
      </c>
      <c r="F35" s="277">
        <f>'SO 04 1 1 Pol'!BB1076</f>
        <v>1373661.0650000002</v>
      </c>
      <c r="G35" s="277">
        <f>'SO 04 1 1 Pol'!BC1076</f>
        <v>0</v>
      </c>
      <c r="H35" s="277">
        <f>'SO 04 1 1 Pol'!BD1076</f>
        <v>0</v>
      </c>
      <c r="I35" s="278">
        <f>'SO 04 1 1 Pol'!BE1076</f>
        <v>0</v>
      </c>
    </row>
    <row r="36" spans="1:9" s="109" customFormat="1" ht="12.75">
      <c r="A36" s="275" t="str">
        <f>'SO 04 1 1 Pol'!B1077</f>
        <v>M21</v>
      </c>
      <c r="B36" s="47" t="str">
        <f>'SO 04 1 1 Pol'!C1077</f>
        <v>Elektromontáže</v>
      </c>
      <c r="D36" s="186"/>
      <c r="E36" s="276">
        <f>'SO 04 1 1 Pol'!BA1084</f>
        <v>0</v>
      </c>
      <c r="F36" s="277">
        <f>'SO 04 1 1 Pol'!BB1084</f>
        <v>0</v>
      </c>
      <c r="G36" s="277">
        <f>'SO 04 1 1 Pol'!BC1084</f>
        <v>0</v>
      </c>
      <c r="H36" s="277">
        <f>'SO 04 1 1 Pol'!BD1084</f>
        <v>12500</v>
      </c>
      <c r="I36" s="278">
        <f>'SO 04 1 1 Pol'!BE1084</f>
        <v>0</v>
      </c>
    </row>
    <row r="37" spans="1:9" s="109" customFormat="1" ht="12.75">
      <c r="A37" s="275" t="str">
        <f>'SO 04 1 1 Pol'!B1085</f>
        <v>M22</v>
      </c>
      <c r="B37" s="47" t="str">
        <f>'SO 04 1 1 Pol'!C1085</f>
        <v>Montáž sdělovací a zabezp. techniky</v>
      </c>
      <c r="D37" s="186"/>
      <c r="E37" s="276">
        <f>'SO 04 1 1 Pol'!BA1093</f>
        <v>0</v>
      </c>
      <c r="F37" s="277">
        <f>'SO 04 1 1 Pol'!BB1093</f>
        <v>0</v>
      </c>
      <c r="G37" s="277">
        <f>'SO 04 1 1 Pol'!BC1093</f>
        <v>0</v>
      </c>
      <c r="H37" s="277">
        <f>'SO 04 1 1 Pol'!BD1093</f>
        <v>257760</v>
      </c>
      <c r="I37" s="278">
        <f>'SO 04 1 1 Pol'!BE1093</f>
        <v>0</v>
      </c>
    </row>
    <row r="38" spans="1:9" s="109" customFormat="1" ht="12.75">
      <c r="A38" s="275" t="str">
        <f>'SO 04 1 1 Pol'!B1094</f>
        <v>M24</v>
      </c>
      <c r="B38" s="47" t="str">
        <f>'SO 04 1 1 Pol'!C1094</f>
        <v>Montáže vzduchotechnických zařízení</v>
      </c>
      <c r="D38" s="186"/>
      <c r="E38" s="276">
        <f>'SO 04 1 1 Pol'!BA1110</f>
        <v>0</v>
      </c>
      <c r="F38" s="277">
        <f>'SO 04 1 1 Pol'!BB1110</f>
        <v>0</v>
      </c>
      <c r="G38" s="277">
        <f>'SO 04 1 1 Pol'!BC1110</f>
        <v>0</v>
      </c>
      <c r="H38" s="277">
        <f>'SO 04 1 1 Pol'!BD1110</f>
        <v>221223.35</v>
      </c>
      <c r="I38" s="278">
        <f>'SO 04 1 1 Pol'!BE1110</f>
        <v>0</v>
      </c>
    </row>
    <row r="39" spans="1:9" s="109" customFormat="1" ht="13.5" thickBot="1">
      <c r="A39" s="275" t="str">
        <f>'SO 04 1 1 Pol'!B1111</f>
        <v>D96</v>
      </c>
      <c r="B39" s="47" t="str">
        <f>'SO 04 1 1 Pol'!C1111</f>
        <v>Přesuny suti a vybouraných hmot</v>
      </c>
      <c r="D39" s="186"/>
      <c r="E39" s="276">
        <f>'SO 04 1 1 Pol'!BA1119</f>
        <v>543791.66217035</v>
      </c>
      <c r="F39" s="277">
        <f>'SO 04 1 1 Pol'!BB1119</f>
        <v>0</v>
      </c>
      <c r="G39" s="277">
        <f>'SO 04 1 1 Pol'!BC1119</f>
        <v>0</v>
      </c>
      <c r="H39" s="277">
        <f>'SO 04 1 1 Pol'!BD1119</f>
        <v>0</v>
      </c>
      <c r="I39" s="278">
        <f>'SO 04 1 1 Pol'!BE1119</f>
        <v>0</v>
      </c>
    </row>
    <row r="40" spans="1:9" s="4" customFormat="1" ht="13.5" thickBot="1">
      <c r="A40" s="187"/>
      <c r="B40" s="188" t="s">
        <v>74</v>
      </c>
      <c r="C40" s="188"/>
      <c r="D40" s="189"/>
      <c r="E40" s="190">
        <f>SUM(E7:E39)</f>
        <v>13829878.288307318</v>
      </c>
      <c r="F40" s="191">
        <f>SUM(F7:F39)</f>
        <v>15894846.03602664</v>
      </c>
      <c r="G40" s="191">
        <f>SUM(G7:G39)</f>
        <v>0</v>
      </c>
      <c r="H40" s="191">
        <f>SUM(H7:H39)</f>
        <v>491483.35</v>
      </c>
      <c r="I40" s="192">
        <f>SUM(I7:I39)</f>
        <v>0</v>
      </c>
    </row>
    <row r="41" spans="1:9" ht="12.7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57" ht="19.5" customHeight="1">
      <c r="A42" s="178" t="s">
        <v>75</v>
      </c>
      <c r="B42" s="178"/>
      <c r="C42" s="178"/>
      <c r="D42" s="178"/>
      <c r="E42" s="178"/>
      <c r="F42" s="178"/>
      <c r="G42" s="193"/>
      <c r="H42" s="178"/>
      <c r="I42" s="178"/>
      <c r="BA42" s="115"/>
      <c r="BB42" s="115"/>
      <c r="BC42" s="115"/>
      <c r="BD42" s="115"/>
      <c r="BE42" s="115"/>
    </row>
    <row r="43" ht="13.5" thickBot="1"/>
    <row r="44" spans="1:9" ht="12.75">
      <c r="A44" s="144" t="s">
        <v>76</v>
      </c>
      <c r="B44" s="145"/>
      <c r="C44" s="145"/>
      <c r="D44" s="194"/>
      <c r="E44" s="195" t="s">
        <v>77</v>
      </c>
      <c r="F44" s="196" t="s">
        <v>12</v>
      </c>
      <c r="G44" s="197" t="s">
        <v>78</v>
      </c>
      <c r="H44" s="198"/>
      <c r="I44" s="199" t="s">
        <v>77</v>
      </c>
    </row>
    <row r="45" spans="1:53" ht="12.75">
      <c r="A45" s="138"/>
      <c r="B45" s="129"/>
      <c r="C45" s="129"/>
      <c r="D45" s="200"/>
      <c r="E45" s="201"/>
      <c r="F45" s="202"/>
      <c r="G45" s="203">
        <f>CHOOSE(BA45+1,E40+F40,E40+F40+H40,E40+F40+G40+H40,E40,F40,H40,G40,H40+G40,0)</f>
        <v>0</v>
      </c>
      <c r="H45" s="204"/>
      <c r="I45" s="205">
        <f>E45+F45*G45/100</f>
        <v>0</v>
      </c>
      <c r="BA45" s="1">
        <v>8</v>
      </c>
    </row>
    <row r="46" spans="1:9" ht="13.5" thickBot="1">
      <c r="A46" s="206"/>
      <c r="B46" s="207" t="s">
        <v>79</v>
      </c>
      <c r="C46" s="208"/>
      <c r="D46" s="209"/>
      <c r="E46" s="210"/>
      <c r="F46" s="211"/>
      <c r="G46" s="211"/>
      <c r="H46" s="697">
        <f>SUM(I45:I45)</f>
        <v>0</v>
      </c>
      <c r="I46" s="698"/>
    </row>
    <row r="48" spans="2:9" ht="12.75">
      <c r="B48" s="4"/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  <row r="95" spans="6:9" ht="12.75">
      <c r="F95" s="212"/>
      <c r="G95" s="213"/>
      <c r="H95" s="213"/>
      <c r="I95" s="31"/>
    </row>
    <row r="96" spans="6:9" ht="12.75">
      <c r="F96" s="212"/>
      <c r="G96" s="213"/>
      <c r="H96" s="213"/>
      <c r="I96" s="31"/>
    </row>
    <row r="97" spans="6:9" ht="12.75">
      <c r="F97" s="212"/>
      <c r="G97" s="213"/>
      <c r="H97" s="213"/>
      <c r="I97" s="31"/>
    </row>
  </sheetData>
  <mergeCells count="4">
    <mergeCell ref="A1:B1"/>
    <mergeCell ref="A2:B2"/>
    <mergeCell ref="G2:I2"/>
    <mergeCell ref="H46:I4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4"/>
  <sheetViews>
    <sheetView workbookViewId="0" topLeftCell="A1">
      <selection activeCell="N23" sqref="N23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102</v>
      </c>
      <c r="D2" s="175"/>
      <c r="E2" s="176"/>
      <c r="F2" s="175"/>
      <c r="G2" s="694" t="s">
        <v>101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01 1 1 Pol'!B7</f>
        <v>1</v>
      </c>
      <c r="B7" s="47" t="str">
        <f>'SO 01 1 1 Pol'!C7</f>
        <v>Zemní práce</v>
      </c>
      <c r="D7" s="186"/>
      <c r="E7" s="276">
        <f>'SO 01 1 1 Pol'!BA115</f>
        <v>0</v>
      </c>
      <c r="F7" s="277">
        <f>'SO 01 1 1 Pol'!BB115</f>
        <v>0</v>
      </c>
      <c r="G7" s="277">
        <f>'SO 01 1 1 Pol'!BC115</f>
        <v>0</v>
      </c>
      <c r="H7" s="277">
        <f>'SO 01 1 1 Pol'!BD115</f>
        <v>0</v>
      </c>
      <c r="I7" s="278">
        <f>'SO 01 1 1 Pol'!BE115</f>
        <v>0</v>
      </c>
    </row>
    <row r="8" spans="1:9" s="109" customFormat="1" ht="12.75">
      <c r="A8" s="275" t="str">
        <f>'SO 01 1 1 Pol'!B116</f>
        <v>2</v>
      </c>
      <c r="B8" s="47" t="str">
        <f>'SO 01 1 1 Pol'!C116</f>
        <v>Základy a zvláštní zakládání</v>
      </c>
      <c r="D8" s="186"/>
      <c r="E8" s="276">
        <f>'SO 01 1 1 Pol'!BA128</f>
        <v>0</v>
      </c>
      <c r="F8" s="277">
        <f>'SO 01 1 1 Pol'!BB128</f>
        <v>0</v>
      </c>
      <c r="G8" s="277">
        <f>'SO 01 1 1 Pol'!BC128</f>
        <v>0</v>
      </c>
      <c r="H8" s="277">
        <f>'SO 01 1 1 Pol'!BD128</f>
        <v>0</v>
      </c>
      <c r="I8" s="278">
        <f>'SO 01 1 1 Pol'!BE128</f>
        <v>0</v>
      </c>
    </row>
    <row r="9" spans="1:9" s="109" customFormat="1" ht="12.75">
      <c r="A9" s="275" t="str">
        <f>'SO 01 1 1 Pol'!B129</f>
        <v>3</v>
      </c>
      <c r="B9" s="47" t="str">
        <f>'SO 01 1 1 Pol'!C129</f>
        <v>Svislé a kompletní konstrukce</v>
      </c>
      <c r="D9" s="186"/>
      <c r="E9" s="276">
        <f>'SO 01 1 1 Pol'!BA158</f>
        <v>0</v>
      </c>
      <c r="F9" s="277">
        <f>'SO 01 1 1 Pol'!BB158</f>
        <v>0</v>
      </c>
      <c r="G9" s="277">
        <f>'SO 01 1 1 Pol'!BC158</f>
        <v>0</v>
      </c>
      <c r="H9" s="277">
        <f>'SO 01 1 1 Pol'!BD158</f>
        <v>0</v>
      </c>
      <c r="I9" s="278">
        <f>'SO 01 1 1 Pol'!BE158</f>
        <v>0</v>
      </c>
    </row>
    <row r="10" spans="1:9" s="109" customFormat="1" ht="12.75">
      <c r="A10" s="275" t="str">
        <f>'SO 01 1 1 Pol'!B159</f>
        <v>5</v>
      </c>
      <c r="B10" s="47" t="str">
        <f>'SO 01 1 1 Pol'!C159</f>
        <v>Komunikace</v>
      </c>
      <c r="D10" s="186"/>
      <c r="E10" s="276">
        <f>'SO 01 1 1 Pol'!BA222</f>
        <v>0</v>
      </c>
      <c r="F10" s="277">
        <f>'SO 01 1 1 Pol'!BB222</f>
        <v>0</v>
      </c>
      <c r="G10" s="277">
        <f>'SO 01 1 1 Pol'!BC222</f>
        <v>0</v>
      </c>
      <c r="H10" s="277">
        <f>'SO 01 1 1 Pol'!BD222</f>
        <v>0</v>
      </c>
      <c r="I10" s="278">
        <f>'SO 01 1 1 Pol'!BE222</f>
        <v>0</v>
      </c>
    </row>
    <row r="11" spans="1:9" s="109" customFormat="1" ht="12.75">
      <c r="A11" s="275" t="str">
        <f>'SO 01 1 1 Pol'!B223</f>
        <v>61</v>
      </c>
      <c r="B11" s="47" t="str">
        <f>'SO 01 1 1 Pol'!C223</f>
        <v>Upravy povrchů vnitřní</v>
      </c>
      <c r="D11" s="186"/>
      <c r="E11" s="276">
        <f>'SO 01 1 1 Pol'!BA285</f>
        <v>0</v>
      </c>
      <c r="F11" s="277">
        <f>'SO 01 1 1 Pol'!BB285</f>
        <v>0</v>
      </c>
      <c r="G11" s="277">
        <f>'SO 01 1 1 Pol'!BC285</f>
        <v>0</v>
      </c>
      <c r="H11" s="277">
        <f>'SO 01 1 1 Pol'!BD285</f>
        <v>0</v>
      </c>
      <c r="I11" s="278">
        <f>'SO 01 1 1 Pol'!BE285</f>
        <v>0</v>
      </c>
    </row>
    <row r="12" spans="1:9" s="109" customFormat="1" ht="12.75">
      <c r="A12" s="275" t="str">
        <f>'SO 01 1 1 Pol'!B286</f>
        <v>62</v>
      </c>
      <c r="B12" s="47" t="str">
        <f>'SO 01 1 1 Pol'!C286</f>
        <v>Úpravy povrchů vnější</v>
      </c>
      <c r="D12" s="186"/>
      <c r="E12" s="276">
        <f>'SO 01 1 1 Pol'!BA720</f>
        <v>0</v>
      </c>
      <c r="F12" s="277">
        <f>'SO 01 1 1 Pol'!BB720</f>
        <v>0</v>
      </c>
      <c r="G12" s="277">
        <f>'SO 01 1 1 Pol'!BC720</f>
        <v>0</v>
      </c>
      <c r="H12" s="277">
        <f>'SO 01 1 1 Pol'!BD720</f>
        <v>0</v>
      </c>
      <c r="I12" s="278">
        <f>'SO 01 1 1 Pol'!BE720</f>
        <v>0</v>
      </c>
    </row>
    <row r="13" spans="1:9" s="109" customFormat="1" ht="12.75">
      <c r="A13" s="275" t="str">
        <f>'SO 01 1 1 Pol'!B721</f>
        <v>621</v>
      </c>
      <c r="B13" s="47" t="str">
        <f>'SO 01 1 1 Pol'!C721</f>
        <v>Průzkumy a zkoušky</v>
      </c>
      <c r="D13" s="186"/>
      <c r="E13" s="276">
        <f>'SO 01 1 1 Pol'!BA732</f>
        <v>0</v>
      </c>
      <c r="F13" s="277">
        <f>'SO 01 1 1 Pol'!BB732</f>
        <v>0</v>
      </c>
      <c r="G13" s="277">
        <f>'SO 01 1 1 Pol'!BC732</f>
        <v>0</v>
      </c>
      <c r="H13" s="277">
        <f>'SO 01 1 1 Pol'!BD732</f>
        <v>0</v>
      </c>
      <c r="I13" s="278">
        <f>'SO 01 1 1 Pol'!BE732</f>
        <v>0</v>
      </c>
    </row>
    <row r="14" spans="1:9" s="109" customFormat="1" ht="12.75">
      <c r="A14" s="275" t="str">
        <f>'SO 01 1 1 Pol'!B733</f>
        <v>63</v>
      </c>
      <c r="B14" s="47" t="str">
        <f>'SO 01 1 1 Pol'!C733</f>
        <v>Podlahy a podlahové konstrukce</v>
      </c>
      <c r="D14" s="186"/>
      <c r="E14" s="276">
        <f>'SO 01 1 1 Pol'!BA769</f>
        <v>0</v>
      </c>
      <c r="F14" s="277">
        <f>'SO 01 1 1 Pol'!BB769</f>
        <v>0</v>
      </c>
      <c r="G14" s="277">
        <f>'SO 01 1 1 Pol'!BC769</f>
        <v>0</v>
      </c>
      <c r="H14" s="277">
        <f>'SO 01 1 1 Pol'!BD769</f>
        <v>0</v>
      </c>
      <c r="I14" s="278">
        <f>'SO 01 1 1 Pol'!BE769</f>
        <v>0</v>
      </c>
    </row>
    <row r="15" spans="1:9" s="109" customFormat="1" ht="12.75">
      <c r="A15" s="275" t="str">
        <f>'SO 01 1 1 Pol'!B770</f>
        <v>64</v>
      </c>
      <c r="B15" s="47" t="str">
        <f>'SO 01 1 1 Pol'!C770</f>
        <v>Výplně otvorů</v>
      </c>
      <c r="D15" s="186"/>
      <c r="E15" s="276">
        <f>'SO 01 1 1 Pol'!BA786</f>
        <v>0</v>
      </c>
      <c r="F15" s="277">
        <f>'SO 01 1 1 Pol'!BB786</f>
        <v>0</v>
      </c>
      <c r="G15" s="277">
        <f>'SO 01 1 1 Pol'!BC786</f>
        <v>0</v>
      </c>
      <c r="H15" s="277">
        <f>'SO 01 1 1 Pol'!BD786</f>
        <v>0</v>
      </c>
      <c r="I15" s="278">
        <f>'SO 01 1 1 Pol'!BE786</f>
        <v>0</v>
      </c>
    </row>
    <row r="16" spans="1:9" s="109" customFormat="1" ht="12.75">
      <c r="A16" s="275" t="str">
        <f>'SO 01 1 1 Pol'!B787</f>
        <v>94</v>
      </c>
      <c r="B16" s="47" t="str">
        <f>'SO 01 1 1 Pol'!C787</f>
        <v>Lešení a stavební výtahy</v>
      </c>
      <c r="D16" s="186"/>
      <c r="E16" s="276">
        <f>'SO 01 1 1 Pol'!BA808</f>
        <v>0</v>
      </c>
      <c r="F16" s="277">
        <f>'SO 01 1 1 Pol'!BB808</f>
        <v>0</v>
      </c>
      <c r="G16" s="277">
        <f>'SO 01 1 1 Pol'!BC808</f>
        <v>0</v>
      </c>
      <c r="H16" s="277">
        <f>'SO 01 1 1 Pol'!BD808</f>
        <v>0</v>
      </c>
      <c r="I16" s="278">
        <f>'SO 01 1 1 Pol'!BE808</f>
        <v>0</v>
      </c>
    </row>
    <row r="17" spans="1:9" s="109" customFormat="1" ht="12.75">
      <c r="A17" s="275" t="str">
        <f>'SO 01 1 1 Pol'!B809</f>
        <v>95</v>
      </c>
      <c r="B17" s="47" t="str">
        <f>'SO 01 1 1 Pol'!C809</f>
        <v>Dokončovací konstrukce na pozemních stavbách</v>
      </c>
      <c r="D17" s="186"/>
      <c r="E17" s="276">
        <f>'SO 01 1 1 Pol'!BA823</f>
        <v>0</v>
      </c>
      <c r="F17" s="277">
        <f>'SO 01 1 1 Pol'!BB823</f>
        <v>0</v>
      </c>
      <c r="G17" s="277">
        <f>'SO 01 1 1 Pol'!BC823</f>
        <v>0</v>
      </c>
      <c r="H17" s="277">
        <f>'SO 01 1 1 Pol'!BD823</f>
        <v>0</v>
      </c>
      <c r="I17" s="278">
        <f>'SO 01 1 1 Pol'!BE823</f>
        <v>0</v>
      </c>
    </row>
    <row r="18" spans="1:9" s="109" customFormat="1" ht="12.75">
      <c r="A18" s="275" t="str">
        <f>'SO 01 1 1 Pol'!B824</f>
        <v>96</v>
      </c>
      <c r="B18" s="47" t="str">
        <f>'SO 01 1 1 Pol'!C824</f>
        <v>Bourání konstrukcí</v>
      </c>
      <c r="D18" s="186"/>
      <c r="E18" s="276">
        <f>'SO 01 1 1 Pol'!BA852</f>
        <v>0</v>
      </c>
      <c r="F18" s="277">
        <f>'SO 01 1 1 Pol'!BB852</f>
        <v>0</v>
      </c>
      <c r="G18" s="277">
        <f>'SO 01 1 1 Pol'!BC852</f>
        <v>0</v>
      </c>
      <c r="H18" s="277">
        <f>'SO 01 1 1 Pol'!BD852</f>
        <v>0</v>
      </c>
      <c r="I18" s="278">
        <f>'SO 01 1 1 Pol'!BE852</f>
        <v>0</v>
      </c>
    </row>
    <row r="19" spans="1:9" s="109" customFormat="1" ht="12.75">
      <c r="A19" s="275" t="str">
        <f>'SO 01 1 1 Pol'!B853</f>
        <v>97</v>
      </c>
      <c r="B19" s="47" t="str">
        <f>'SO 01 1 1 Pol'!C853</f>
        <v>Prorážení otvorů</v>
      </c>
      <c r="D19" s="186"/>
      <c r="E19" s="276">
        <f>'SO 01 1 1 Pol'!BA949</f>
        <v>0</v>
      </c>
      <c r="F19" s="277">
        <f>'SO 01 1 1 Pol'!BB949</f>
        <v>0</v>
      </c>
      <c r="G19" s="277">
        <f>'SO 01 1 1 Pol'!BC949</f>
        <v>0</v>
      </c>
      <c r="H19" s="277">
        <f>'SO 01 1 1 Pol'!BD949</f>
        <v>0</v>
      </c>
      <c r="I19" s="278">
        <f>'SO 01 1 1 Pol'!BE949</f>
        <v>0</v>
      </c>
    </row>
    <row r="20" spans="1:9" s="109" customFormat="1" ht="12.75">
      <c r="A20" s="275" t="str">
        <f>'SO 01 1 1 Pol'!B950</f>
        <v>99</v>
      </c>
      <c r="B20" s="47" t="str">
        <f>'SO 01 1 1 Pol'!C950</f>
        <v>Staveništní přesun hmot</v>
      </c>
      <c r="D20" s="186"/>
      <c r="E20" s="276">
        <f>'SO 01 1 1 Pol'!BA952</f>
        <v>0</v>
      </c>
      <c r="F20" s="277">
        <f>'SO 01 1 1 Pol'!BB952</f>
        <v>0</v>
      </c>
      <c r="G20" s="277">
        <f>'SO 01 1 1 Pol'!BC952</f>
        <v>0</v>
      </c>
      <c r="H20" s="277">
        <f>'SO 01 1 1 Pol'!BD952</f>
        <v>0</v>
      </c>
      <c r="I20" s="278">
        <f>'SO 01 1 1 Pol'!BE952</f>
        <v>0</v>
      </c>
    </row>
    <row r="21" spans="1:9" s="109" customFormat="1" ht="12.75">
      <c r="A21" s="275" t="str">
        <f>'SO 01 1 1 Pol'!B953</f>
        <v>711</v>
      </c>
      <c r="B21" s="47" t="str">
        <f>'SO 01 1 1 Pol'!C953</f>
        <v>Izolace proti vodě</v>
      </c>
      <c r="D21" s="186"/>
      <c r="E21" s="276">
        <f>'SO 01 1 1 Pol'!BA990</f>
        <v>0</v>
      </c>
      <c r="F21" s="277">
        <f>'SO 01 1 1 Pol'!BB990</f>
        <v>0</v>
      </c>
      <c r="G21" s="277">
        <f>'SO 01 1 1 Pol'!BC990</f>
        <v>0</v>
      </c>
      <c r="H21" s="277">
        <f>'SO 01 1 1 Pol'!BD990</f>
        <v>0</v>
      </c>
      <c r="I21" s="278">
        <f>'SO 01 1 1 Pol'!BE990</f>
        <v>0</v>
      </c>
    </row>
    <row r="22" spans="1:9" s="109" customFormat="1" ht="12.75">
      <c r="A22" s="275" t="str">
        <f>'SO 01 1 1 Pol'!B991</f>
        <v>712</v>
      </c>
      <c r="B22" s="47" t="str">
        <f>'SO 01 1 1 Pol'!C991</f>
        <v>Živičné krytiny</v>
      </c>
      <c r="D22" s="186"/>
      <c r="E22" s="276">
        <f>'SO 01 1 1 Pol'!BA1135</f>
        <v>0</v>
      </c>
      <c r="F22" s="277">
        <f>'SO 01 1 1 Pol'!BB1135</f>
        <v>0</v>
      </c>
      <c r="G22" s="277">
        <f>'SO 01 1 1 Pol'!BC1135</f>
        <v>0</v>
      </c>
      <c r="H22" s="277">
        <f>'SO 01 1 1 Pol'!BD1135</f>
        <v>0</v>
      </c>
      <c r="I22" s="278">
        <f>'SO 01 1 1 Pol'!BE1135</f>
        <v>0</v>
      </c>
    </row>
    <row r="23" spans="1:9" s="109" customFormat="1" ht="12.75">
      <c r="A23" s="275" t="str">
        <f>'SO 01 1 1 Pol'!B1136</f>
        <v>713</v>
      </c>
      <c r="B23" s="47" t="str">
        <f>'SO 01 1 1 Pol'!C1136</f>
        <v>Izolace tepelné</v>
      </c>
      <c r="D23" s="186"/>
      <c r="E23" s="276">
        <f>'SO 01 1 1 Pol'!BA1172</f>
        <v>0</v>
      </c>
      <c r="F23" s="277">
        <f>'SO 01 1 1 Pol'!BB1172</f>
        <v>0</v>
      </c>
      <c r="G23" s="277">
        <f>'SO 01 1 1 Pol'!BC1172</f>
        <v>0</v>
      </c>
      <c r="H23" s="277">
        <f>'SO 01 1 1 Pol'!BD1172</f>
        <v>0</v>
      </c>
      <c r="I23" s="278">
        <f>'SO 01 1 1 Pol'!BE1172</f>
        <v>0</v>
      </c>
    </row>
    <row r="24" spans="1:9" s="109" customFormat="1" ht="12.75">
      <c r="A24" s="275" t="str">
        <f>'SO 01 1 1 Pol'!B1173</f>
        <v>721</v>
      </c>
      <c r="B24" s="47" t="str">
        <f>'SO 01 1 1 Pol'!C1173</f>
        <v>Vnitřní kanalizace</v>
      </c>
      <c r="D24" s="186"/>
      <c r="E24" s="276">
        <f>'SO 01 1 1 Pol'!BA1186</f>
        <v>0</v>
      </c>
      <c r="F24" s="277">
        <f>'SO 01 1 1 Pol'!BB1186</f>
        <v>0</v>
      </c>
      <c r="G24" s="277">
        <f>'SO 01 1 1 Pol'!BC1186</f>
        <v>0</v>
      </c>
      <c r="H24" s="277">
        <f>'SO 01 1 1 Pol'!BD1186</f>
        <v>0</v>
      </c>
      <c r="I24" s="278">
        <f>'SO 01 1 1 Pol'!BE1186</f>
        <v>0</v>
      </c>
    </row>
    <row r="25" spans="1:9" s="109" customFormat="1" ht="12.75">
      <c r="A25" s="275" t="str">
        <f>'SO 01 1 1 Pol'!B1187</f>
        <v>762</v>
      </c>
      <c r="B25" s="47" t="str">
        <f>'SO 01 1 1 Pol'!C1187</f>
        <v>Konstrukce tesařské</v>
      </c>
      <c r="D25" s="186"/>
      <c r="E25" s="276">
        <f>'SO 01 1 1 Pol'!BA1197</f>
        <v>0</v>
      </c>
      <c r="F25" s="277">
        <f>'SO 01 1 1 Pol'!BB1197</f>
        <v>0</v>
      </c>
      <c r="G25" s="277">
        <f>'SO 01 1 1 Pol'!BC1197</f>
        <v>0</v>
      </c>
      <c r="H25" s="277">
        <f>'SO 01 1 1 Pol'!BD1197</f>
        <v>0</v>
      </c>
      <c r="I25" s="278">
        <f>'SO 01 1 1 Pol'!BE1197</f>
        <v>0</v>
      </c>
    </row>
    <row r="26" spans="1:9" s="109" customFormat="1" ht="12.75">
      <c r="A26" s="275" t="str">
        <f>'SO 01 1 1 Pol'!B1198</f>
        <v>764</v>
      </c>
      <c r="B26" s="47" t="str">
        <f>'SO 01 1 1 Pol'!C1198</f>
        <v>Konstrukce klempířské</v>
      </c>
      <c r="D26" s="186"/>
      <c r="E26" s="276">
        <f>'SO 01 1 1 Pol'!BA1248</f>
        <v>0</v>
      </c>
      <c r="F26" s="277">
        <f>'SO 01 1 1 Pol'!BB1248</f>
        <v>0</v>
      </c>
      <c r="G26" s="277">
        <f>'SO 01 1 1 Pol'!BC1248</f>
        <v>0</v>
      </c>
      <c r="H26" s="277">
        <f>'SO 01 1 1 Pol'!BD1248</f>
        <v>0</v>
      </c>
      <c r="I26" s="278">
        <f>'SO 01 1 1 Pol'!BE1248</f>
        <v>0</v>
      </c>
    </row>
    <row r="27" spans="1:9" s="109" customFormat="1" ht="12.75">
      <c r="A27" s="275" t="str">
        <f>'SO 01 1 1 Pol'!B1249</f>
        <v>766</v>
      </c>
      <c r="B27" s="47" t="str">
        <f>'SO 01 1 1 Pol'!C1249</f>
        <v>Konstrukce truhlářské</v>
      </c>
      <c r="D27" s="186"/>
      <c r="E27" s="276">
        <f>'SO 01 1 1 Pol'!BA1285</f>
        <v>0</v>
      </c>
      <c r="F27" s="277">
        <f>'SO 01 1 1 Pol'!BB1285</f>
        <v>0</v>
      </c>
      <c r="G27" s="277">
        <f>'SO 01 1 1 Pol'!BC1285</f>
        <v>0</v>
      </c>
      <c r="H27" s="277">
        <f>'SO 01 1 1 Pol'!BD1285</f>
        <v>0</v>
      </c>
      <c r="I27" s="278">
        <f>'SO 01 1 1 Pol'!BE1285</f>
        <v>0</v>
      </c>
    </row>
    <row r="28" spans="1:9" s="109" customFormat="1" ht="12.75">
      <c r="A28" s="275" t="str">
        <f>'SO 01 1 1 Pol'!B1286</f>
        <v>767</v>
      </c>
      <c r="B28" s="47" t="str">
        <f>'SO 01 1 1 Pol'!C1286</f>
        <v>Konstrukce zámečnické</v>
      </c>
      <c r="D28" s="186"/>
      <c r="E28" s="276">
        <f>'SO 01 1 1 Pol'!BA1321</f>
        <v>0</v>
      </c>
      <c r="F28" s="277">
        <f>'SO 01 1 1 Pol'!BB1321</f>
        <v>0</v>
      </c>
      <c r="G28" s="277">
        <f>'SO 01 1 1 Pol'!BC1321</f>
        <v>0</v>
      </c>
      <c r="H28" s="277">
        <f>'SO 01 1 1 Pol'!BD1321</f>
        <v>0</v>
      </c>
      <c r="I28" s="278">
        <f>'SO 01 1 1 Pol'!BE1321</f>
        <v>0</v>
      </c>
    </row>
    <row r="29" spans="1:9" s="109" customFormat="1" ht="12.75">
      <c r="A29" s="275" t="str">
        <f>'SO 01 1 1 Pol'!B1322</f>
        <v>769</v>
      </c>
      <c r="B29" s="47" t="str">
        <f>'SO 01 1 1 Pol'!C1322</f>
        <v>Otvorové prvky z plastu</v>
      </c>
      <c r="D29" s="186"/>
      <c r="E29" s="276">
        <f>'SO 01 1 1 Pol'!BA1371</f>
        <v>0</v>
      </c>
      <c r="F29" s="277">
        <f>'SO 01 1 1 Pol'!BB1371</f>
        <v>0</v>
      </c>
      <c r="G29" s="277">
        <f>'SO 01 1 1 Pol'!BC1371</f>
        <v>0</v>
      </c>
      <c r="H29" s="277">
        <f>'SO 01 1 1 Pol'!BD1371</f>
        <v>0</v>
      </c>
      <c r="I29" s="278">
        <f>'SO 01 1 1 Pol'!BE1371</f>
        <v>0</v>
      </c>
    </row>
    <row r="30" spans="1:9" s="109" customFormat="1" ht="12.75">
      <c r="A30" s="275" t="str">
        <f>'SO 01 1 1 Pol'!B1372</f>
        <v>769b</v>
      </c>
      <c r="B30" s="47" t="str">
        <f>'SO 01 1 1 Pol'!C1372</f>
        <v>Otvorové prvky z hliníku</v>
      </c>
      <c r="D30" s="186"/>
      <c r="E30" s="276">
        <f>'SO 01 1 1 Pol'!BA1418</f>
        <v>0</v>
      </c>
      <c r="F30" s="277">
        <f>'SO 01 1 1 Pol'!BB1418</f>
        <v>0</v>
      </c>
      <c r="G30" s="277">
        <f>'SO 01 1 1 Pol'!BC1418</f>
        <v>0</v>
      </c>
      <c r="H30" s="277">
        <f>'SO 01 1 1 Pol'!BD1418</f>
        <v>0</v>
      </c>
      <c r="I30" s="278">
        <f>'SO 01 1 1 Pol'!BE1418</f>
        <v>0</v>
      </c>
    </row>
    <row r="31" spans="1:9" s="109" customFormat="1" ht="12.75">
      <c r="A31" s="275" t="str">
        <f>'SO 01 1 1 Pol'!B1419</f>
        <v>783</v>
      </c>
      <c r="B31" s="47" t="str">
        <f>'SO 01 1 1 Pol'!C1419</f>
        <v>Nátěry</v>
      </c>
      <c r="D31" s="186"/>
      <c r="E31" s="276">
        <f>'SO 01 1 1 Pol'!BA1424</f>
        <v>0</v>
      </c>
      <c r="F31" s="277">
        <f>'SO 01 1 1 Pol'!BB1424</f>
        <v>0</v>
      </c>
      <c r="G31" s="277">
        <f>'SO 01 1 1 Pol'!BC1424</f>
        <v>0</v>
      </c>
      <c r="H31" s="277">
        <f>'SO 01 1 1 Pol'!BD1424</f>
        <v>0</v>
      </c>
      <c r="I31" s="278">
        <f>'SO 01 1 1 Pol'!BE1424</f>
        <v>0</v>
      </c>
    </row>
    <row r="32" spans="1:9" s="109" customFormat="1" ht="12.75">
      <c r="A32" s="275" t="str">
        <f>'SO 01 1 1 Pol'!B1425</f>
        <v>784</v>
      </c>
      <c r="B32" s="47" t="str">
        <f>'SO 01 1 1 Pol'!C1425</f>
        <v>Malby</v>
      </c>
      <c r="D32" s="186"/>
      <c r="E32" s="276">
        <f>'SO 01 1 1 Pol'!BA1466</f>
        <v>0</v>
      </c>
      <c r="F32" s="277">
        <f>'SO 01 1 1 Pol'!BB1466</f>
        <v>0</v>
      </c>
      <c r="G32" s="277">
        <f>'SO 01 1 1 Pol'!BC1466</f>
        <v>0</v>
      </c>
      <c r="H32" s="277">
        <f>'SO 01 1 1 Pol'!BD1466</f>
        <v>0</v>
      </c>
      <c r="I32" s="278">
        <f>'SO 01 1 1 Pol'!BE1466</f>
        <v>0</v>
      </c>
    </row>
    <row r="33" spans="1:9" s="109" customFormat="1" ht="12.75">
      <c r="A33" s="275" t="str">
        <f>'SO 01 1 1 Pol'!B1467</f>
        <v>M21</v>
      </c>
      <c r="B33" s="47" t="str">
        <f>'SO 01 1 1 Pol'!C1467</f>
        <v>Elektromontáže</v>
      </c>
      <c r="D33" s="186"/>
      <c r="E33" s="276">
        <f>'SO 01 1 1 Pol'!BA1472</f>
        <v>0</v>
      </c>
      <c r="F33" s="277">
        <f>'SO 01 1 1 Pol'!BB1472</f>
        <v>0</v>
      </c>
      <c r="G33" s="277">
        <f>'SO 01 1 1 Pol'!BC1472</f>
        <v>0</v>
      </c>
      <c r="H33" s="277">
        <f>'SO 01 1 1 Pol'!BD1472</f>
        <v>0</v>
      </c>
      <c r="I33" s="278">
        <f>'SO 01 1 1 Pol'!BE1472</f>
        <v>0</v>
      </c>
    </row>
    <row r="34" spans="1:9" s="109" customFormat="1" ht="12.75">
      <c r="A34" s="275" t="str">
        <f>'SO 01 1 1 Pol'!B1473</f>
        <v>M22</v>
      </c>
      <c r="B34" s="47" t="str">
        <f>'SO 01 1 1 Pol'!C1473</f>
        <v>Montáž sdělovací a zabezp. techniky</v>
      </c>
      <c r="D34" s="186"/>
      <c r="E34" s="276">
        <f>'SO 01 1 1 Pol'!BA1484</f>
        <v>0</v>
      </c>
      <c r="F34" s="277">
        <f>'SO 01 1 1 Pol'!BB1484</f>
        <v>0</v>
      </c>
      <c r="G34" s="277">
        <f>'SO 01 1 1 Pol'!BC1484</f>
        <v>0</v>
      </c>
      <c r="H34" s="277">
        <f>'SO 01 1 1 Pol'!BD1484</f>
        <v>0</v>
      </c>
      <c r="I34" s="278">
        <f>'SO 01 1 1 Pol'!BE1484</f>
        <v>0</v>
      </c>
    </row>
    <row r="35" spans="1:9" s="109" customFormat="1" ht="12.75">
      <c r="A35" s="275" t="str">
        <f>'SO 01 1 1 Pol'!B1485</f>
        <v>M24</v>
      </c>
      <c r="B35" s="47" t="str">
        <f>'SO 01 1 1 Pol'!C1485</f>
        <v>Montáže vzduchotechnických zařízení</v>
      </c>
      <c r="D35" s="186"/>
      <c r="E35" s="276">
        <f>'SO 01 1 1 Pol'!BA1500</f>
        <v>0</v>
      </c>
      <c r="F35" s="277">
        <f>'SO 01 1 1 Pol'!BB1500</f>
        <v>0</v>
      </c>
      <c r="G35" s="277">
        <f>'SO 01 1 1 Pol'!BC1500</f>
        <v>0</v>
      </c>
      <c r="H35" s="277">
        <f>'SO 01 1 1 Pol'!BD1500</f>
        <v>0</v>
      </c>
      <c r="I35" s="278">
        <f>'SO 01 1 1 Pol'!BE1500</f>
        <v>0</v>
      </c>
    </row>
    <row r="36" spans="1:9" s="109" customFormat="1" ht="13.5" thickBot="1">
      <c r="A36" s="275" t="str">
        <f>'SO 01 1 1 Pol'!B1501</f>
        <v>D96</v>
      </c>
      <c r="B36" s="47" t="str">
        <f>'SO 01 1 1 Pol'!C1501</f>
        <v>Přesuny suti a vybouraných hmot</v>
      </c>
      <c r="D36" s="186"/>
      <c r="E36" s="276">
        <f>'SO 01 1 1 Pol'!BA1508</f>
        <v>0</v>
      </c>
      <c r="F36" s="277">
        <f>'SO 01 1 1 Pol'!BB1508</f>
        <v>0</v>
      </c>
      <c r="G36" s="277">
        <f>'SO 01 1 1 Pol'!BC1508</f>
        <v>0</v>
      </c>
      <c r="H36" s="277">
        <f>'SO 01 1 1 Pol'!BD1508</f>
        <v>0</v>
      </c>
      <c r="I36" s="278">
        <f>'SO 01 1 1 Pol'!BE1508</f>
        <v>0</v>
      </c>
    </row>
    <row r="37" spans="1:9" s="4" customFormat="1" ht="13.5" thickBot="1">
      <c r="A37" s="187"/>
      <c r="B37" s="188" t="s">
        <v>74</v>
      </c>
      <c r="C37" s="188"/>
      <c r="D37" s="189"/>
      <c r="E37" s="190">
        <f>SUM(E7:E36)</f>
        <v>0</v>
      </c>
      <c r="F37" s="191">
        <f>SUM(F7:F36)</f>
        <v>0</v>
      </c>
      <c r="G37" s="191">
        <f>SUM(G7:G36)</f>
        <v>0</v>
      </c>
      <c r="H37" s="191">
        <f>SUM(H7:H36)</f>
        <v>0</v>
      </c>
      <c r="I37" s="192">
        <f>SUM(I7:I36)</f>
        <v>0</v>
      </c>
    </row>
    <row r="38" spans="1:9" ht="12.75">
      <c r="A38" s="109"/>
      <c r="B38" s="109"/>
      <c r="C38" s="109"/>
      <c r="D38" s="109"/>
      <c r="E38" s="109"/>
      <c r="F38" s="109"/>
      <c r="G38" s="109"/>
      <c r="H38" s="109"/>
      <c r="I38" s="109"/>
    </row>
    <row r="39" spans="1:57" ht="19.5" customHeight="1">
      <c r="A39" s="178" t="s">
        <v>75</v>
      </c>
      <c r="B39" s="178"/>
      <c r="C39" s="178"/>
      <c r="D39" s="178"/>
      <c r="E39" s="178"/>
      <c r="F39" s="178"/>
      <c r="G39" s="193"/>
      <c r="H39" s="178"/>
      <c r="I39" s="178"/>
      <c r="BA39" s="115"/>
      <c r="BB39" s="115"/>
      <c r="BC39" s="115"/>
      <c r="BD39" s="115"/>
      <c r="BE39" s="115"/>
    </row>
    <row r="40" ht="13.5" thickBot="1"/>
    <row r="41" spans="1:9" ht="12.75">
      <c r="A41" s="144" t="s">
        <v>76</v>
      </c>
      <c r="B41" s="145"/>
      <c r="C41" s="145"/>
      <c r="D41" s="194"/>
      <c r="E41" s="195" t="s">
        <v>77</v>
      </c>
      <c r="F41" s="196" t="s">
        <v>12</v>
      </c>
      <c r="G41" s="197" t="s">
        <v>78</v>
      </c>
      <c r="H41" s="198"/>
      <c r="I41" s="199" t="s">
        <v>77</v>
      </c>
    </row>
    <row r="42" spans="1:53" ht="12.75">
      <c r="A42" s="138"/>
      <c r="B42" s="129"/>
      <c r="C42" s="129"/>
      <c r="D42" s="200"/>
      <c r="E42" s="201"/>
      <c r="F42" s="202"/>
      <c r="G42" s="203">
        <f>CHOOSE(BA42+1,E37+F37,E37+F37+H37,E37+F37+G37+H37,E37,F37,H37,G37,H37+G37,0)</f>
        <v>0</v>
      </c>
      <c r="H42" s="204"/>
      <c r="I42" s="205">
        <f>E42+F42*G42/100</f>
        <v>0</v>
      </c>
      <c r="BA42" s="1">
        <v>8</v>
      </c>
    </row>
    <row r="43" spans="1:9" ht="13.5" thickBot="1">
      <c r="A43" s="206"/>
      <c r="B43" s="207" t="s">
        <v>79</v>
      </c>
      <c r="C43" s="208"/>
      <c r="D43" s="209"/>
      <c r="E43" s="210"/>
      <c r="F43" s="211"/>
      <c r="G43" s="211"/>
      <c r="H43" s="697">
        <f>SUM(I42:I42)</f>
        <v>0</v>
      </c>
      <c r="I43" s="698"/>
    </row>
    <row r="45" spans="2:9" ht="12.75">
      <c r="B45" s="4"/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</sheetData>
  <mergeCells count="4">
    <mergeCell ref="A1:B1"/>
    <mergeCell ref="A2:B2"/>
    <mergeCell ref="G2:I2"/>
    <mergeCell ref="H43:I4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92"/>
  <sheetViews>
    <sheetView showGridLines="0" showZeros="0" zoomScaleSheetLayoutView="100" workbookViewId="0" topLeftCell="A1">
      <selection activeCell="F1084" sqref="F1084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04 1 1 Rek'!H1</f>
        <v>1</v>
      </c>
      <c r="G3" s="221"/>
    </row>
    <row r="4" spans="1:7" ht="13.5" thickBot="1">
      <c r="A4" s="703" t="s">
        <v>71</v>
      </c>
      <c r="B4" s="693"/>
      <c r="C4" s="174" t="s">
        <v>1476</v>
      </c>
      <c r="D4" s="222"/>
      <c r="E4" s="704" t="str">
        <f>'SO 04 1 1 Rek'!G2</f>
        <v>Pavilon E - internát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104</v>
      </c>
      <c r="C8" s="244" t="s">
        <v>105</v>
      </c>
      <c r="D8" s="245" t="s">
        <v>106</v>
      </c>
      <c r="E8" s="246">
        <v>5.8275</v>
      </c>
      <c r="F8" s="246">
        <v>97.7</v>
      </c>
      <c r="G8" s="247">
        <f>E8*F8</f>
        <v>569.3467499999999</v>
      </c>
      <c r="H8" s="248">
        <v>0</v>
      </c>
      <c r="I8" s="249">
        <f>E8*H8</f>
        <v>0</v>
      </c>
      <c r="J8" s="248">
        <v>-0.48</v>
      </c>
      <c r="K8" s="249">
        <f>E8*J8</f>
        <v>-2.7971999999999997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569.3467499999999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1477</v>
      </c>
      <c r="D9" s="700"/>
      <c r="E9" s="254">
        <v>5.8275</v>
      </c>
      <c r="F9" s="255"/>
      <c r="G9" s="256"/>
      <c r="H9" s="257"/>
      <c r="I9" s="251"/>
      <c r="J9" s="258"/>
      <c r="K9" s="251"/>
      <c r="M9" s="252" t="s">
        <v>1477</v>
      </c>
      <c r="O9" s="241"/>
    </row>
    <row r="10" spans="1:80" ht="12.75">
      <c r="A10" s="242">
        <v>2</v>
      </c>
      <c r="B10" s="243" t="s">
        <v>109</v>
      </c>
      <c r="C10" s="244" t="s">
        <v>110</v>
      </c>
      <c r="D10" s="245" t="s">
        <v>106</v>
      </c>
      <c r="E10" s="246">
        <v>27.95</v>
      </c>
      <c r="F10" s="246">
        <v>38.6</v>
      </c>
      <c r="G10" s="247">
        <f>E10*F10</f>
        <v>1078.8700000000001</v>
      </c>
      <c r="H10" s="248">
        <v>0</v>
      </c>
      <c r="I10" s="249">
        <f>E10*H10</f>
        <v>0</v>
      </c>
      <c r="J10" s="248">
        <v>-0.138</v>
      </c>
      <c r="K10" s="249">
        <f>E10*J10</f>
        <v>-3.8571000000000004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>IF(AZ10=1,G10,0)</f>
        <v>1078.8700000000001</v>
      </c>
      <c r="BB10" s="214">
        <f>IF(AZ10=2,G10,0)</f>
        <v>0</v>
      </c>
      <c r="BC10" s="214">
        <f>IF(AZ10=3,G10,0)</f>
        <v>0</v>
      </c>
      <c r="BD10" s="214">
        <f>IF(AZ10=4,G10,0)</f>
        <v>0</v>
      </c>
      <c r="BE10" s="214">
        <f>IF(AZ10=5,G10,0)</f>
        <v>0</v>
      </c>
      <c r="CA10" s="241">
        <v>1</v>
      </c>
      <c r="CB10" s="241">
        <v>1</v>
      </c>
    </row>
    <row r="11" spans="1:15" ht="12.75">
      <c r="A11" s="250"/>
      <c r="B11" s="253"/>
      <c r="C11" s="699" t="s">
        <v>1478</v>
      </c>
      <c r="D11" s="700"/>
      <c r="E11" s="254">
        <v>2.6425</v>
      </c>
      <c r="F11" s="255"/>
      <c r="G11" s="256"/>
      <c r="H11" s="257"/>
      <c r="I11" s="251"/>
      <c r="J11" s="258"/>
      <c r="K11" s="251"/>
      <c r="M11" s="252" t="s">
        <v>1478</v>
      </c>
      <c r="O11" s="241"/>
    </row>
    <row r="12" spans="1:15" ht="12.75">
      <c r="A12" s="250"/>
      <c r="B12" s="253"/>
      <c r="C12" s="699" t="s">
        <v>1479</v>
      </c>
      <c r="D12" s="700"/>
      <c r="E12" s="254">
        <v>19.7125</v>
      </c>
      <c r="F12" s="255"/>
      <c r="G12" s="256"/>
      <c r="H12" s="257"/>
      <c r="I12" s="251"/>
      <c r="J12" s="258"/>
      <c r="K12" s="251"/>
      <c r="M12" s="252" t="s">
        <v>1479</v>
      </c>
      <c r="O12" s="241"/>
    </row>
    <row r="13" spans="1:15" ht="12.75">
      <c r="A13" s="250"/>
      <c r="B13" s="253"/>
      <c r="C13" s="699" t="s">
        <v>1480</v>
      </c>
      <c r="D13" s="700"/>
      <c r="E13" s="254">
        <v>5.595</v>
      </c>
      <c r="F13" s="255"/>
      <c r="G13" s="256"/>
      <c r="H13" s="257"/>
      <c r="I13" s="251"/>
      <c r="J13" s="258"/>
      <c r="K13" s="251"/>
      <c r="M13" s="252" t="s">
        <v>1480</v>
      </c>
      <c r="O13" s="241"/>
    </row>
    <row r="14" spans="1:80" ht="12.75">
      <c r="A14" s="242">
        <v>3</v>
      </c>
      <c r="B14" s="243" t="s">
        <v>120</v>
      </c>
      <c r="C14" s="244" t="s">
        <v>121</v>
      </c>
      <c r="D14" s="245" t="s">
        <v>122</v>
      </c>
      <c r="E14" s="246">
        <v>20.9763</v>
      </c>
      <c r="F14" s="246">
        <v>865</v>
      </c>
      <c r="G14" s="247">
        <f>E14*F14</f>
        <v>18144.499499999998</v>
      </c>
      <c r="H14" s="248">
        <v>0</v>
      </c>
      <c r="I14" s="249">
        <f>E14*H14</f>
        <v>0</v>
      </c>
      <c r="J14" s="248">
        <v>0</v>
      </c>
      <c r="K14" s="249">
        <f>E14*J14</f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>IF(AZ14=1,G14,0)</f>
        <v>18144.499499999998</v>
      </c>
      <c r="BB14" s="214">
        <f>IF(AZ14=2,G14,0)</f>
        <v>0</v>
      </c>
      <c r="BC14" s="214">
        <f>IF(AZ14=3,G14,0)</f>
        <v>0</v>
      </c>
      <c r="BD14" s="214">
        <f>IF(AZ14=4,G14,0)</f>
        <v>0</v>
      </c>
      <c r="BE14" s="214">
        <f>IF(AZ14=5,G14,0)</f>
        <v>0</v>
      </c>
      <c r="CA14" s="241">
        <v>1</v>
      </c>
      <c r="CB14" s="241">
        <v>1</v>
      </c>
    </row>
    <row r="15" spans="1:15" ht="12.75">
      <c r="A15" s="250"/>
      <c r="B15" s="253"/>
      <c r="C15" s="699" t="s">
        <v>1481</v>
      </c>
      <c r="D15" s="700"/>
      <c r="E15" s="254">
        <v>0.48</v>
      </c>
      <c r="F15" s="255"/>
      <c r="G15" s="256"/>
      <c r="H15" s="257"/>
      <c r="I15" s="251"/>
      <c r="J15" s="258"/>
      <c r="K15" s="251"/>
      <c r="M15" s="252" t="s">
        <v>1481</v>
      </c>
      <c r="O15" s="241"/>
    </row>
    <row r="16" spans="1:15" ht="12.75">
      <c r="A16" s="250"/>
      <c r="B16" s="253"/>
      <c r="C16" s="699" t="s">
        <v>1482</v>
      </c>
      <c r="D16" s="700"/>
      <c r="E16" s="254">
        <v>0.88</v>
      </c>
      <c r="F16" s="255"/>
      <c r="G16" s="256"/>
      <c r="H16" s="257"/>
      <c r="I16" s="251"/>
      <c r="J16" s="258"/>
      <c r="K16" s="251"/>
      <c r="M16" s="252" t="s">
        <v>1482</v>
      </c>
      <c r="O16" s="241"/>
    </row>
    <row r="17" spans="1:15" ht="12.75">
      <c r="A17" s="250"/>
      <c r="B17" s="253"/>
      <c r="C17" s="701" t="s">
        <v>113</v>
      </c>
      <c r="D17" s="700"/>
      <c r="E17" s="279">
        <v>1.3599999999999999</v>
      </c>
      <c r="F17" s="255"/>
      <c r="G17" s="256"/>
      <c r="H17" s="257"/>
      <c r="I17" s="251"/>
      <c r="J17" s="258"/>
      <c r="K17" s="251"/>
      <c r="M17" s="252" t="s">
        <v>113</v>
      </c>
      <c r="O17" s="241"/>
    </row>
    <row r="18" spans="1:15" ht="12.75">
      <c r="A18" s="250"/>
      <c r="B18" s="253"/>
      <c r="C18" s="699" t="s">
        <v>1483</v>
      </c>
      <c r="D18" s="700"/>
      <c r="E18" s="254">
        <v>2.9137</v>
      </c>
      <c r="F18" s="255"/>
      <c r="G18" s="256"/>
      <c r="H18" s="257"/>
      <c r="I18" s="251"/>
      <c r="J18" s="258"/>
      <c r="K18" s="251"/>
      <c r="M18" s="252" t="s">
        <v>1483</v>
      </c>
      <c r="O18" s="241"/>
    </row>
    <row r="19" spans="1:15" ht="12.75">
      <c r="A19" s="250"/>
      <c r="B19" s="253"/>
      <c r="C19" s="699" t="s">
        <v>1484</v>
      </c>
      <c r="D19" s="700"/>
      <c r="E19" s="254">
        <v>2.3782</v>
      </c>
      <c r="F19" s="255"/>
      <c r="G19" s="256"/>
      <c r="H19" s="257"/>
      <c r="I19" s="251"/>
      <c r="J19" s="258"/>
      <c r="K19" s="251"/>
      <c r="M19" s="252" t="s">
        <v>1484</v>
      </c>
      <c r="O19" s="241"/>
    </row>
    <row r="20" spans="1:15" ht="12.75">
      <c r="A20" s="250"/>
      <c r="B20" s="253"/>
      <c r="C20" s="699" t="s">
        <v>1485</v>
      </c>
      <c r="D20" s="700"/>
      <c r="E20" s="254">
        <v>5.0625</v>
      </c>
      <c r="F20" s="255"/>
      <c r="G20" s="256"/>
      <c r="H20" s="257"/>
      <c r="I20" s="251"/>
      <c r="J20" s="258"/>
      <c r="K20" s="251"/>
      <c r="M20" s="252" t="s">
        <v>1485</v>
      </c>
      <c r="O20" s="241"/>
    </row>
    <row r="21" spans="1:15" ht="12.75">
      <c r="A21" s="250"/>
      <c r="B21" s="253"/>
      <c r="C21" s="699" t="s">
        <v>1486</v>
      </c>
      <c r="D21" s="700"/>
      <c r="E21" s="254">
        <v>4.2263</v>
      </c>
      <c r="F21" s="255"/>
      <c r="G21" s="256"/>
      <c r="H21" s="257"/>
      <c r="I21" s="251"/>
      <c r="J21" s="258"/>
      <c r="K21" s="251"/>
      <c r="M21" s="252" t="s">
        <v>1486</v>
      </c>
      <c r="O21" s="241"/>
    </row>
    <row r="22" spans="1:15" ht="12.75">
      <c r="A22" s="250"/>
      <c r="B22" s="253"/>
      <c r="C22" s="699" t="s">
        <v>1487</v>
      </c>
      <c r="D22" s="700"/>
      <c r="E22" s="254">
        <v>5.0355</v>
      </c>
      <c r="F22" s="255"/>
      <c r="G22" s="256"/>
      <c r="H22" s="257"/>
      <c r="I22" s="251"/>
      <c r="J22" s="258"/>
      <c r="K22" s="251"/>
      <c r="M22" s="252" t="s">
        <v>1487</v>
      </c>
      <c r="O22" s="241"/>
    </row>
    <row r="23" spans="1:80" ht="12.75">
      <c r="A23" s="242">
        <v>4</v>
      </c>
      <c r="B23" s="243" t="s">
        <v>129</v>
      </c>
      <c r="C23" s="244" t="s">
        <v>130</v>
      </c>
      <c r="D23" s="245" t="s">
        <v>122</v>
      </c>
      <c r="E23" s="246">
        <v>14.8203</v>
      </c>
      <c r="F23" s="246">
        <v>151</v>
      </c>
      <c r="G23" s="247">
        <f>E23*F23</f>
        <v>2237.8653</v>
      </c>
      <c r="H23" s="248">
        <v>0</v>
      </c>
      <c r="I23" s="249">
        <f>E23*H23</f>
        <v>0</v>
      </c>
      <c r="J23" s="248">
        <v>0</v>
      </c>
      <c r="K23" s="249">
        <f>E23*J23</f>
        <v>0</v>
      </c>
      <c r="O23" s="241">
        <v>2</v>
      </c>
      <c r="AA23" s="214">
        <v>1</v>
      </c>
      <c r="AB23" s="214">
        <v>1</v>
      </c>
      <c r="AC23" s="214">
        <v>1</v>
      </c>
      <c r="AZ23" s="214">
        <v>1</v>
      </c>
      <c r="BA23" s="214">
        <f>IF(AZ23=1,G23,0)</f>
        <v>2237.8653</v>
      </c>
      <c r="BB23" s="214">
        <f>IF(AZ23=2,G23,0)</f>
        <v>0</v>
      </c>
      <c r="BC23" s="214">
        <f>IF(AZ23=3,G23,0)</f>
        <v>0</v>
      </c>
      <c r="BD23" s="214">
        <f>IF(AZ23=4,G23,0)</f>
        <v>0</v>
      </c>
      <c r="BE23" s="214">
        <f>IF(AZ23=5,G23,0)</f>
        <v>0</v>
      </c>
      <c r="CA23" s="241">
        <v>1</v>
      </c>
      <c r="CB23" s="241">
        <v>1</v>
      </c>
    </row>
    <row r="24" spans="1:15" ht="12.75">
      <c r="A24" s="250"/>
      <c r="B24" s="253"/>
      <c r="C24" s="699" t="s">
        <v>1488</v>
      </c>
      <c r="D24" s="700"/>
      <c r="E24" s="254">
        <v>20.9763</v>
      </c>
      <c r="F24" s="255"/>
      <c r="G24" s="256"/>
      <c r="H24" s="257"/>
      <c r="I24" s="251"/>
      <c r="J24" s="258"/>
      <c r="K24" s="251"/>
      <c r="M24" s="252" t="s">
        <v>1488</v>
      </c>
      <c r="O24" s="241"/>
    </row>
    <row r="25" spans="1:15" ht="12.75">
      <c r="A25" s="250"/>
      <c r="B25" s="253"/>
      <c r="C25" s="699" t="s">
        <v>1489</v>
      </c>
      <c r="D25" s="700"/>
      <c r="E25" s="254">
        <v>-6.156</v>
      </c>
      <c r="F25" s="255"/>
      <c r="G25" s="256"/>
      <c r="H25" s="257"/>
      <c r="I25" s="251"/>
      <c r="J25" s="258"/>
      <c r="K25" s="251"/>
      <c r="M25" s="252" t="s">
        <v>1489</v>
      </c>
      <c r="O25" s="241"/>
    </row>
    <row r="26" spans="1:80" ht="12.75">
      <c r="A26" s="242">
        <v>5</v>
      </c>
      <c r="B26" s="243" t="s">
        <v>133</v>
      </c>
      <c r="C26" s="244" t="s">
        <v>134</v>
      </c>
      <c r="D26" s="245" t="s">
        <v>122</v>
      </c>
      <c r="E26" s="246">
        <v>6.156</v>
      </c>
      <c r="F26" s="246">
        <v>120.5</v>
      </c>
      <c r="G26" s="247">
        <f>E26*F26</f>
        <v>741.798</v>
      </c>
      <c r="H26" s="248">
        <v>0</v>
      </c>
      <c r="I26" s="249">
        <f>E26*H26</f>
        <v>0</v>
      </c>
      <c r="J26" s="248">
        <v>0</v>
      </c>
      <c r="K26" s="249">
        <f>E26*J26</f>
        <v>0</v>
      </c>
      <c r="O26" s="241">
        <v>2</v>
      </c>
      <c r="AA26" s="214">
        <v>1</v>
      </c>
      <c r="AB26" s="214">
        <v>1</v>
      </c>
      <c r="AC26" s="214">
        <v>1</v>
      </c>
      <c r="AZ26" s="214">
        <v>1</v>
      </c>
      <c r="BA26" s="214">
        <f>IF(AZ26=1,G26,0)</f>
        <v>741.798</v>
      </c>
      <c r="BB26" s="214">
        <f>IF(AZ26=2,G26,0)</f>
        <v>0</v>
      </c>
      <c r="BC26" s="214">
        <f>IF(AZ26=3,G26,0)</f>
        <v>0</v>
      </c>
      <c r="BD26" s="214">
        <f>IF(AZ26=4,G26,0)</f>
        <v>0</v>
      </c>
      <c r="BE26" s="214">
        <f>IF(AZ26=5,G26,0)</f>
        <v>0</v>
      </c>
      <c r="CA26" s="241">
        <v>1</v>
      </c>
      <c r="CB26" s="241">
        <v>1</v>
      </c>
    </row>
    <row r="27" spans="1:15" ht="12.75">
      <c r="A27" s="250"/>
      <c r="B27" s="253"/>
      <c r="C27" s="699" t="s">
        <v>1490</v>
      </c>
      <c r="D27" s="700"/>
      <c r="E27" s="254">
        <v>1.1655</v>
      </c>
      <c r="F27" s="255"/>
      <c r="G27" s="256"/>
      <c r="H27" s="257"/>
      <c r="I27" s="251"/>
      <c r="J27" s="258"/>
      <c r="K27" s="251"/>
      <c r="M27" s="252" t="s">
        <v>1490</v>
      </c>
      <c r="O27" s="241"/>
    </row>
    <row r="28" spans="1:15" ht="12.75">
      <c r="A28" s="250"/>
      <c r="B28" s="253"/>
      <c r="C28" s="699" t="s">
        <v>1491</v>
      </c>
      <c r="D28" s="700"/>
      <c r="E28" s="254">
        <v>0.9513</v>
      </c>
      <c r="F28" s="255"/>
      <c r="G28" s="256"/>
      <c r="H28" s="257"/>
      <c r="I28" s="251"/>
      <c r="J28" s="258"/>
      <c r="K28" s="251"/>
      <c r="M28" s="252" t="s">
        <v>1491</v>
      </c>
      <c r="O28" s="241"/>
    </row>
    <row r="29" spans="1:15" ht="12.75">
      <c r="A29" s="250"/>
      <c r="B29" s="253"/>
      <c r="C29" s="699" t="s">
        <v>1492</v>
      </c>
      <c r="D29" s="700"/>
      <c r="E29" s="254">
        <v>2.025</v>
      </c>
      <c r="F29" s="255"/>
      <c r="G29" s="256"/>
      <c r="H29" s="257"/>
      <c r="I29" s="251"/>
      <c r="J29" s="258"/>
      <c r="K29" s="251"/>
      <c r="M29" s="252" t="s">
        <v>1492</v>
      </c>
      <c r="O29" s="241"/>
    </row>
    <row r="30" spans="1:15" ht="12.75">
      <c r="A30" s="250"/>
      <c r="B30" s="253"/>
      <c r="C30" s="699" t="s">
        <v>1493</v>
      </c>
      <c r="D30" s="700"/>
      <c r="E30" s="254">
        <v>2.0142</v>
      </c>
      <c r="F30" s="255"/>
      <c r="G30" s="256"/>
      <c r="H30" s="257"/>
      <c r="I30" s="251"/>
      <c r="J30" s="258"/>
      <c r="K30" s="251"/>
      <c r="M30" s="252" t="s">
        <v>1493</v>
      </c>
      <c r="O30" s="241"/>
    </row>
    <row r="31" spans="1:80" ht="12.75">
      <c r="A31" s="242">
        <v>6</v>
      </c>
      <c r="B31" s="243" t="s">
        <v>137</v>
      </c>
      <c r="C31" s="244" t="s">
        <v>138</v>
      </c>
      <c r="D31" s="245" t="s">
        <v>122</v>
      </c>
      <c r="E31" s="246">
        <v>14.8203</v>
      </c>
      <c r="F31" s="246">
        <v>170</v>
      </c>
      <c r="G31" s="247">
        <f>E31*F31</f>
        <v>2519.451</v>
      </c>
      <c r="H31" s="248">
        <v>0</v>
      </c>
      <c r="I31" s="249">
        <f>E31*H31</f>
        <v>0</v>
      </c>
      <c r="J31" s="248">
        <v>0</v>
      </c>
      <c r="K31" s="249">
        <f>E31*J31</f>
        <v>0</v>
      </c>
      <c r="O31" s="241">
        <v>2</v>
      </c>
      <c r="AA31" s="214">
        <v>1</v>
      </c>
      <c r="AB31" s="214">
        <v>1</v>
      </c>
      <c r="AC31" s="214">
        <v>1</v>
      </c>
      <c r="AZ31" s="214">
        <v>1</v>
      </c>
      <c r="BA31" s="214">
        <f>IF(AZ31=1,G31,0)</f>
        <v>2519.451</v>
      </c>
      <c r="BB31" s="214">
        <f>IF(AZ31=2,G31,0)</f>
        <v>0</v>
      </c>
      <c r="BC31" s="214">
        <f>IF(AZ31=3,G31,0)</f>
        <v>0</v>
      </c>
      <c r="BD31" s="214">
        <f>IF(AZ31=4,G31,0)</f>
        <v>0</v>
      </c>
      <c r="BE31" s="214">
        <f>IF(AZ31=5,G31,0)</f>
        <v>0</v>
      </c>
      <c r="CA31" s="241">
        <v>1</v>
      </c>
      <c r="CB31" s="241">
        <v>1</v>
      </c>
    </row>
    <row r="32" spans="1:15" ht="12.75">
      <c r="A32" s="250"/>
      <c r="B32" s="253"/>
      <c r="C32" s="699" t="s">
        <v>1488</v>
      </c>
      <c r="D32" s="700"/>
      <c r="E32" s="254">
        <v>20.9763</v>
      </c>
      <c r="F32" s="255"/>
      <c r="G32" s="256"/>
      <c r="H32" s="257"/>
      <c r="I32" s="251"/>
      <c r="J32" s="258"/>
      <c r="K32" s="251"/>
      <c r="M32" s="252" t="s">
        <v>1488</v>
      </c>
      <c r="O32" s="241"/>
    </row>
    <row r="33" spans="1:15" ht="12.75">
      <c r="A33" s="250"/>
      <c r="B33" s="253"/>
      <c r="C33" s="699" t="s">
        <v>1489</v>
      </c>
      <c r="D33" s="700"/>
      <c r="E33" s="254">
        <v>-6.156</v>
      </c>
      <c r="F33" s="255"/>
      <c r="G33" s="256"/>
      <c r="H33" s="257"/>
      <c r="I33" s="251"/>
      <c r="J33" s="258"/>
      <c r="K33" s="251"/>
      <c r="M33" s="252" t="s">
        <v>1489</v>
      </c>
      <c r="O33" s="241"/>
    </row>
    <row r="34" spans="1:80" ht="12.75">
      <c r="A34" s="242">
        <v>7</v>
      </c>
      <c r="B34" s="243" t="s">
        <v>139</v>
      </c>
      <c r="C34" s="244" t="s">
        <v>140</v>
      </c>
      <c r="D34" s="245" t="s">
        <v>122</v>
      </c>
      <c r="E34" s="246">
        <v>14.8203</v>
      </c>
      <c r="F34" s="246">
        <v>15</v>
      </c>
      <c r="G34" s="247">
        <f>E34*F34</f>
        <v>222.3045</v>
      </c>
      <c r="H34" s="248">
        <v>0</v>
      </c>
      <c r="I34" s="249">
        <f>E34*H34</f>
        <v>0</v>
      </c>
      <c r="J34" s="248">
        <v>0</v>
      </c>
      <c r="K34" s="249">
        <f>E34*J34</f>
        <v>0</v>
      </c>
      <c r="O34" s="241">
        <v>2</v>
      </c>
      <c r="AA34" s="214">
        <v>1</v>
      </c>
      <c r="AB34" s="214">
        <v>1</v>
      </c>
      <c r="AC34" s="214">
        <v>1</v>
      </c>
      <c r="AZ34" s="214">
        <v>1</v>
      </c>
      <c r="BA34" s="214">
        <f>IF(AZ34=1,G34,0)</f>
        <v>222.3045</v>
      </c>
      <c r="BB34" s="214">
        <f>IF(AZ34=2,G34,0)</f>
        <v>0</v>
      </c>
      <c r="BC34" s="214">
        <f>IF(AZ34=3,G34,0)</f>
        <v>0</v>
      </c>
      <c r="BD34" s="214">
        <f>IF(AZ34=4,G34,0)</f>
        <v>0</v>
      </c>
      <c r="BE34" s="214">
        <f>IF(AZ34=5,G34,0)</f>
        <v>0</v>
      </c>
      <c r="CA34" s="241">
        <v>1</v>
      </c>
      <c r="CB34" s="241">
        <v>1</v>
      </c>
    </row>
    <row r="35" spans="1:15" ht="12.75">
      <c r="A35" s="250"/>
      <c r="B35" s="253"/>
      <c r="C35" s="699" t="s">
        <v>1488</v>
      </c>
      <c r="D35" s="700"/>
      <c r="E35" s="254">
        <v>20.9763</v>
      </c>
      <c r="F35" s="255"/>
      <c r="G35" s="256"/>
      <c r="H35" s="257"/>
      <c r="I35" s="251"/>
      <c r="J35" s="258"/>
      <c r="K35" s="251"/>
      <c r="M35" s="252" t="s">
        <v>1488</v>
      </c>
      <c r="O35" s="241"/>
    </row>
    <row r="36" spans="1:15" ht="12.75">
      <c r="A36" s="250"/>
      <c r="B36" s="253"/>
      <c r="C36" s="699" t="s">
        <v>1489</v>
      </c>
      <c r="D36" s="700"/>
      <c r="E36" s="254">
        <v>-6.156</v>
      </c>
      <c r="F36" s="255"/>
      <c r="G36" s="256"/>
      <c r="H36" s="257"/>
      <c r="I36" s="251"/>
      <c r="J36" s="258"/>
      <c r="K36" s="251"/>
      <c r="M36" s="252" t="s">
        <v>1489</v>
      </c>
      <c r="O36" s="241"/>
    </row>
    <row r="37" spans="1:80" ht="12.75">
      <c r="A37" s="242">
        <v>8</v>
      </c>
      <c r="B37" s="243" t="s">
        <v>141</v>
      </c>
      <c r="C37" s="244" t="s">
        <v>142</v>
      </c>
      <c r="D37" s="245" t="s">
        <v>122</v>
      </c>
      <c r="E37" s="246">
        <v>6.156</v>
      </c>
      <c r="F37" s="246">
        <v>290</v>
      </c>
      <c r="G37" s="247">
        <f>E37*F37</f>
        <v>1785.24</v>
      </c>
      <c r="H37" s="248">
        <v>0</v>
      </c>
      <c r="I37" s="249">
        <f>E37*H37</f>
        <v>0</v>
      </c>
      <c r="J37" s="248">
        <v>0</v>
      </c>
      <c r="K37" s="249">
        <f>E37*J37</f>
        <v>0</v>
      </c>
      <c r="O37" s="241">
        <v>2</v>
      </c>
      <c r="AA37" s="214">
        <v>1</v>
      </c>
      <c r="AB37" s="214">
        <v>1</v>
      </c>
      <c r="AC37" s="214">
        <v>1</v>
      </c>
      <c r="AZ37" s="214">
        <v>1</v>
      </c>
      <c r="BA37" s="214">
        <f>IF(AZ37=1,G37,0)</f>
        <v>1785.24</v>
      </c>
      <c r="BB37" s="214">
        <f>IF(AZ37=2,G37,0)</f>
        <v>0</v>
      </c>
      <c r="BC37" s="214">
        <f>IF(AZ37=3,G37,0)</f>
        <v>0</v>
      </c>
      <c r="BD37" s="214">
        <f>IF(AZ37=4,G37,0)</f>
        <v>0</v>
      </c>
      <c r="BE37" s="214">
        <f>IF(AZ37=5,G37,0)</f>
        <v>0</v>
      </c>
      <c r="CA37" s="241">
        <v>1</v>
      </c>
      <c r="CB37" s="241">
        <v>1</v>
      </c>
    </row>
    <row r="38" spans="1:15" ht="12.75">
      <c r="A38" s="250"/>
      <c r="B38" s="253"/>
      <c r="C38" s="699" t="s">
        <v>1490</v>
      </c>
      <c r="D38" s="700"/>
      <c r="E38" s="254">
        <v>1.1655</v>
      </c>
      <c r="F38" s="255"/>
      <c r="G38" s="256"/>
      <c r="H38" s="257"/>
      <c r="I38" s="251"/>
      <c r="J38" s="258"/>
      <c r="K38" s="251"/>
      <c r="M38" s="252" t="s">
        <v>1490</v>
      </c>
      <c r="O38" s="241"/>
    </row>
    <row r="39" spans="1:15" ht="12.75">
      <c r="A39" s="250"/>
      <c r="B39" s="253"/>
      <c r="C39" s="699" t="s">
        <v>1491</v>
      </c>
      <c r="D39" s="700"/>
      <c r="E39" s="254">
        <v>0.9513</v>
      </c>
      <c r="F39" s="255"/>
      <c r="G39" s="256"/>
      <c r="H39" s="257"/>
      <c r="I39" s="251"/>
      <c r="J39" s="258"/>
      <c r="K39" s="251"/>
      <c r="M39" s="252" t="s">
        <v>1491</v>
      </c>
      <c r="O39" s="241"/>
    </row>
    <row r="40" spans="1:15" ht="12.75">
      <c r="A40" s="250"/>
      <c r="B40" s="253"/>
      <c r="C40" s="699" t="s">
        <v>1492</v>
      </c>
      <c r="D40" s="700"/>
      <c r="E40" s="254">
        <v>2.025</v>
      </c>
      <c r="F40" s="255"/>
      <c r="G40" s="256"/>
      <c r="H40" s="257"/>
      <c r="I40" s="251"/>
      <c r="J40" s="258"/>
      <c r="K40" s="251"/>
      <c r="M40" s="252" t="s">
        <v>1492</v>
      </c>
      <c r="O40" s="241"/>
    </row>
    <row r="41" spans="1:15" ht="12.75">
      <c r="A41" s="250"/>
      <c r="B41" s="253"/>
      <c r="C41" s="699" t="s">
        <v>1493</v>
      </c>
      <c r="D41" s="700"/>
      <c r="E41" s="254">
        <v>2.0142</v>
      </c>
      <c r="F41" s="255"/>
      <c r="G41" s="256"/>
      <c r="H41" s="257"/>
      <c r="I41" s="251"/>
      <c r="J41" s="258"/>
      <c r="K41" s="251"/>
      <c r="M41" s="252" t="s">
        <v>1493</v>
      </c>
      <c r="O41" s="241"/>
    </row>
    <row r="42" spans="1:80" ht="12.75">
      <c r="A42" s="242">
        <v>9</v>
      </c>
      <c r="B42" s="243" t="s">
        <v>143</v>
      </c>
      <c r="C42" s="244" t="s">
        <v>144</v>
      </c>
      <c r="D42" s="245" t="s">
        <v>122</v>
      </c>
      <c r="E42" s="246">
        <v>14.8203</v>
      </c>
      <c r="F42" s="246">
        <v>260</v>
      </c>
      <c r="G42" s="247">
        <f>E42*F42</f>
        <v>3853.278</v>
      </c>
      <c r="H42" s="248">
        <v>0</v>
      </c>
      <c r="I42" s="249">
        <f>E42*H42</f>
        <v>0</v>
      </c>
      <c r="J42" s="248">
        <v>0</v>
      </c>
      <c r="K42" s="249">
        <f>E42*J42</f>
        <v>0</v>
      </c>
      <c r="O42" s="241">
        <v>2</v>
      </c>
      <c r="AA42" s="214">
        <v>1</v>
      </c>
      <c r="AB42" s="214">
        <v>1</v>
      </c>
      <c r="AC42" s="214">
        <v>1</v>
      </c>
      <c r="AZ42" s="214">
        <v>1</v>
      </c>
      <c r="BA42" s="214">
        <f>IF(AZ42=1,G42,0)</f>
        <v>3853.278</v>
      </c>
      <c r="BB42" s="214">
        <f>IF(AZ42=2,G42,0)</f>
        <v>0</v>
      </c>
      <c r="BC42" s="214">
        <f>IF(AZ42=3,G42,0)</f>
        <v>0</v>
      </c>
      <c r="BD42" s="214">
        <f>IF(AZ42=4,G42,0)</f>
        <v>0</v>
      </c>
      <c r="BE42" s="214">
        <f>IF(AZ42=5,G42,0)</f>
        <v>0</v>
      </c>
      <c r="CA42" s="241">
        <v>1</v>
      </c>
      <c r="CB42" s="241">
        <v>1</v>
      </c>
    </row>
    <row r="43" spans="1:15" ht="12.75">
      <c r="A43" s="250"/>
      <c r="B43" s="253"/>
      <c r="C43" s="699" t="s">
        <v>1488</v>
      </c>
      <c r="D43" s="700"/>
      <c r="E43" s="254">
        <v>20.9763</v>
      </c>
      <c r="F43" s="255"/>
      <c r="G43" s="256"/>
      <c r="H43" s="257"/>
      <c r="I43" s="251"/>
      <c r="J43" s="258"/>
      <c r="K43" s="251"/>
      <c r="M43" s="252" t="s">
        <v>1488</v>
      </c>
      <c r="O43" s="241"/>
    </row>
    <row r="44" spans="1:15" ht="12.75">
      <c r="A44" s="250"/>
      <c r="B44" s="253"/>
      <c r="C44" s="699" t="s">
        <v>1489</v>
      </c>
      <c r="D44" s="700"/>
      <c r="E44" s="254">
        <v>-6.156</v>
      </c>
      <c r="F44" s="255"/>
      <c r="G44" s="256"/>
      <c r="H44" s="257"/>
      <c r="I44" s="251"/>
      <c r="J44" s="258"/>
      <c r="K44" s="251"/>
      <c r="M44" s="252" t="s">
        <v>1489</v>
      </c>
      <c r="O44" s="241"/>
    </row>
    <row r="45" spans="1:80" ht="22.5">
      <c r="A45" s="242">
        <v>10</v>
      </c>
      <c r="B45" s="243" t="s">
        <v>149</v>
      </c>
      <c r="C45" s="244" t="s">
        <v>150</v>
      </c>
      <c r="D45" s="245" t="s">
        <v>106</v>
      </c>
      <c r="E45" s="246">
        <v>27.95</v>
      </c>
      <c r="F45" s="246">
        <v>96.1</v>
      </c>
      <c r="G45" s="247">
        <f>E45*F45</f>
        <v>2685.995</v>
      </c>
      <c r="H45" s="248">
        <v>0</v>
      </c>
      <c r="I45" s="249">
        <f>E45*H45</f>
        <v>0</v>
      </c>
      <c r="J45" s="248">
        <v>0</v>
      </c>
      <c r="K45" s="249">
        <f>E45*J45</f>
        <v>0</v>
      </c>
      <c r="O45" s="241">
        <v>2</v>
      </c>
      <c r="AA45" s="214">
        <v>2</v>
      </c>
      <c r="AB45" s="214">
        <v>1</v>
      </c>
      <c r="AC45" s="214">
        <v>1</v>
      </c>
      <c r="AZ45" s="214">
        <v>1</v>
      </c>
      <c r="BA45" s="214">
        <f>IF(AZ45=1,G45,0)</f>
        <v>2685.995</v>
      </c>
      <c r="BB45" s="214">
        <f>IF(AZ45=2,G45,0)</f>
        <v>0</v>
      </c>
      <c r="BC45" s="214">
        <f>IF(AZ45=3,G45,0)</f>
        <v>0</v>
      </c>
      <c r="BD45" s="214">
        <f>IF(AZ45=4,G45,0)</f>
        <v>0</v>
      </c>
      <c r="BE45" s="214">
        <f>IF(AZ45=5,G45,0)</f>
        <v>0</v>
      </c>
      <c r="CA45" s="241">
        <v>2</v>
      </c>
      <c r="CB45" s="241">
        <v>1</v>
      </c>
    </row>
    <row r="46" spans="1:15" ht="12.75">
      <c r="A46" s="250"/>
      <c r="B46" s="253"/>
      <c r="C46" s="699" t="s">
        <v>1478</v>
      </c>
      <c r="D46" s="700"/>
      <c r="E46" s="254">
        <v>2.6425</v>
      </c>
      <c r="F46" s="255"/>
      <c r="G46" s="256"/>
      <c r="H46" s="257"/>
      <c r="I46" s="251"/>
      <c r="J46" s="258"/>
      <c r="K46" s="251"/>
      <c r="M46" s="252" t="s">
        <v>1478</v>
      </c>
      <c r="O46" s="241"/>
    </row>
    <row r="47" spans="1:15" ht="12.75">
      <c r="A47" s="250"/>
      <c r="B47" s="253"/>
      <c r="C47" s="699" t="s">
        <v>1479</v>
      </c>
      <c r="D47" s="700"/>
      <c r="E47" s="254">
        <v>19.7125</v>
      </c>
      <c r="F47" s="255"/>
      <c r="G47" s="256"/>
      <c r="H47" s="257"/>
      <c r="I47" s="251"/>
      <c r="J47" s="258"/>
      <c r="K47" s="251"/>
      <c r="M47" s="252" t="s">
        <v>1479</v>
      </c>
      <c r="O47" s="241"/>
    </row>
    <row r="48" spans="1:15" ht="12.75">
      <c r="A48" s="250"/>
      <c r="B48" s="253"/>
      <c r="C48" s="699" t="s">
        <v>1480</v>
      </c>
      <c r="D48" s="700"/>
      <c r="E48" s="254">
        <v>5.595</v>
      </c>
      <c r="F48" s="255"/>
      <c r="G48" s="256"/>
      <c r="H48" s="257"/>
      <c r="I48" s="251"/>
      <c r="J48" s="258"/>
      <c r="K48" s="251"/>
      <c r="M48" s="252" t="s">
        <v>1480</v>
      </c>
      <c r="O48" s="241"/>
    </row>
    <row r="49" spans="1:57" ht="12.75">
      <c r="A49" s="259"/>
      <c r="B49" s="260" t="s">
        <v>96</v>
      </c>
      <c r="C49" s="261" t="s">
        <v>103</v>
      </c>
      <c r="D49" s="262"/>
      <c r="E49" s="263"/>
      <c r="F49" s="264"/>
      <c r="G49" s="265">
        <f>SUM(G7:G48)</f>
        <v>33838.648049999996</v>
      </c>
      <c r="H49" s="266"/>
      <c r="I49" s="267">
        <f>SUM(I7:I48)</f>
        <v>0</v>
      </c>
      <c r="J49" s="266"/>
      <c r="K49" s="267">
        <f>SUM(K7:K48)</f>
        <v>-6.6543</v>
      </c>
      <c r="O49" s="241">
        <v>4</v>
      </c>
      <c r="BA49" s="268">
        <f>SUM(BA7:BA48)</f>
        <v>33838.648049999996</v>
      </c>
      <c r="BB49" s="268">
        <f>SUM(BB7:BB48)</f>
        <v>0</v>
      </c>
      <c r="BC49" s="268">
        <f>SUM(BC7:BC48)</f>
        <v>0</v>
      </c>
      <c r="BD49" s="268">
        <f>SUM(BD7:BD48)</f>
        <v>0</v>
      </c>
      <c r="BE49" s="268">
        <f>SUM(BE7:BE48)</f>
        <v>0</v>
      </c>
    </row>
    <row r="50" spans="1:15" ht="12.75">
      <c r="A50" s="231" t="s">
        <v>92</v>
      </c>
      <c r="B50" s="232" t="s">
        <v>152</v>
      </c>
      <c r="C50" s="233" t="s">
        <v>153</v>
      </c>
      <c r="D50" s="234"/>
      <c r="E50" s="235"/>
      <c r="F50" s="235"/>
      <c r="G50" s="236"/>
      <c r="H50" s="237"/>
      <c r="I50" s="238"/>
      <c r="J50" s="239"/>
      <c r="K50" s="240"/>
      <c r="O50" s="241">
        <v>1</v>
      </c>
    </row>
    <row r="51" spans="1:80" ht="12.75">
      <c r="A51" s="242">
        <v>11</v>
      </c>
      <c r="B51" s="243" t="s">
        <v>1494</v>
      </c>
      <c r="C51" s="244" t="s">
        <v>1495</v>
      </c>
      <c r="D51" s="245" t="s">
        <v>122</v>
      </c>
      <c r="E51" s="246">
        <v>1.4008</v>
      </c>
      <c r="F51" s="246">
        <v>2420</v>
      </c>
      <c r="G51" s="247">
        <f>E51*F51</f>
        <v>3389.936</v>
      </c>
      <c r="H51" s="248">
        <v>2.525</v>
      </c>
      <c r="I51" s="249">
        <f>E51*H51</f>
        <v>3.53702</v>
      </c>
      <c r="J51" s="248">
        <v>0</v>
      </c>
      <c r="K51" s="249">
        <f>E51*J51</f>
        <v>0</v>
      </c>
      <c r="O51" s="241">
        <v>2</v>
      </c>
      <c r="AA51" s="214">
        <v>1</v>
      </c>
      <c r="AB51" s="214">
        <v>1</v>
      </c>
      <c r="AC51" s="214">
        <v>1</v>
      </c>
      <c r="AZ51" s="214">
        <v>1</v>
      </c>
      <c r="BA51" s="214">
        <f>IF(AZ51=1,G51,0)</f>
        <v>3389.936</v>
      </c>
      <c r="BB51" s="214">
        <f>IF(AZ51=2,G51,0)</f>
        <v>0</v>
      </c>
      <c r="BC51" s="214">
        <f>IF(AZ51=3,G51,0)</f>
        <v>0</v>
      </c>
      <c r="BD51" s="214">
        <f>IF(AZ51=4,G51,0)</f>
        <v>0</v>
      </c>
      <c r="BE51" s="214">
        <f>IF(AZ51=5,G51,0)</f>
        <v>0</v>
      </c>
      <c r="CA51" s="241">
        <v>1</v>
      </c>
      <c r="CB51" s="241">
        <v>1</v>
      </c>
    </row>
    <row r="52" spans="1:15" ht="12.75">
      <c r="A52" s="250"/>
      <c r="B52" s="253"/>
      <c r="C52" s="699" t="s">
        <v>1496</v>
      </c>
      <c r="D52" s="700"/>
      <c r="E52" s="254">
        <v>0.4944</v>
      </c>
      <c r="F52" s="255"/>
      <c r="G52" s="256"/>
      <c r="H52" s="257"/>
      <c r="I52" s="251"/>
      <c r="J52" s="258"/>
      <c r="K52" s="251"/>
      <c r="M52" s="252" t="s">
        <v>1496</v>
      </c>
      <c r="O52" s="241"/>
    </row>
    <row r="53" spans="1:15" ht="12.75">
      <c r="A53" s="250"/>
      <c r="B53" s="253"/>
      <c r="C53" s="699" t="s">
        <v>1497</v>
      </c>
      <c r="D53" s="700"/>
      <c r="E53" s="254">
        <v>0.9064</v>
      </c>
      <c r="F53" s="255"/>
      <c r="G53" s="256"/>
      <c r="H53" s="257"/>
      <c r="I53" s="251"/>
      <c r="J53" s="258"/>
      <c r="K53" s="251"/>
      <c r="M53" s="252" t="s">
        <v>1497</v>
      </c>
      <c r="O53" s="241"/>
    </row>
    <row r="54" spans="1:80" ht="12.75">
      <c r="A54" s="242">
        <v>12</v>
      </c>
      <c r="B54" s="243" t="s">
        <v>155</v>
      </c>
      <c r="C54" s="244" t="s">
        <v>156</v>
      </c>
      <c r="D54" s="245" t="s">
        <v>106</v>
      </c>
      <c r="E54" s="246">
        <v>31.4644</v>
      </c>
      <c r="F54" s="246">
        <v>785</v>
      </c>
      <c r="G54" s="247">
        <f>E54*F54</f>
        <v>24699.554</v>
      </c>
      <c r="H54" s="248">
        <v>6E-05</v>
      </c>
      <c r="I54" s="249">
        <f>E54*H54</f>
        <v>0.0018878640000000002</v>
      </c>
      <c r="J54" s="248">
        <v>-0.207</v>
      </c>
      <c r="K54" s="249">
        <f>E54*J54</f>
        <v>-6.5131308</v>
      </c>
      <c r="O54" s="241">
        <v>2</v>
      </c>
      <c r="AA54" s="214">
        <v>1</v>
      </c>
      <c r="AB54" s="214">
        <v>1</v>
      </c>
      <c r="AC54" s="214">
        <v>1</v>
      </c>
      <c r="AZ54" s="214">
        <v>1</v>
      </c>
      <c r="BA54" s="214">
        <f>IF(AZ54=1,G54,0)</f>
        <v>24699.554</v>
      </c>
      <c r="BB54" s="214">
        <f>IF(AZ54=2,G54,0)</f>
        <v>0</v>
      </c>
      <c r="BC54" s="214">
        <f>IF(AZ54=3,G54,0)</f>
        <v>0</v>
      </c>
      <c r="BD54" s="214">
        <f>IF(AZ54=4,G54,0)</f>
        <v>0</v>
      </c>
      <c r="BE54" s="214">
        <f>IF(AZ54=5,G54,0)</f>
        <v>0</v>
      </c>
      <c r="CA54" s="241">
        <v>1</v>
      </c>
      <c r="CB54" s="241">
        <v>1</v>
      </c>
    </row>
    <row r="55" spans="1:15" ht="12.75">
      <c r="A55" s="250"/>
      <c r="B55" s="253"/>
      <c r="C55" s="699" t="s">
        <v>1498</v>
      </c>
      <c r="D55" s="700"/>
      <c r="E55" s="254">
        <v>31.4644</v>
      </c>
      <c r="F55" s="255"/>
      <c r="G55" s="256"/>
      <c r="H55" s="257"/>
      <c r="I55" s="251"/>
      <c r="J55" s="258"/>
      <c r="K55" s="251"/>
      <c r="M55" s="252" t="s">
        <v>1498</v>
      </c>
      <c r="O55" s="241"/>
    </row>
    <row r="56" spans="1:57" ht="12.75">
      <c r="A56" s="259"/>
      <c r="B56" s="260" t="s">
        <v>96</v>
      </c>
      <c r="C56" s="261" t="s">
        <v>154</v>
      </c>
      <c r="D56" s="262"/>
      <c r="E56" s="263"/>
      <c r="F56" s="264"/>
      <c r="G56" s="265">
        <f>SUM(G50:G55)</f>
        <v>28089.49</v>
      </c>
      <c r="H56" s="266"/>
      <c r="I56" s="267">
        <f>SUM(I50:I55)</f>
        <v>3.538907864</v>
      </c>
      <c r="J56" s="266"/>
      <c r="K56" s="267">
        <f>SUM(K50:K55)</f>
        <v>-6.5131308</v>
      </c>
      <c r="O56" s="241">
        <v>4</v>
      </c>
      <c r="BA56" s="268">
        <f>SUM(BA50:BA55)</f>
        <v>28089.49</v>
      </c>
      <c r="BB56" s="268">
        <f>SUM(BB50:BB55)</f>
        <v>0</v>
      </c>
      <c r="BC56" s="268">
        <f>SUM(BC50:BC55)</f>
        <v>0</v>
      </c>
      <c r="BD56" s="268">
        <f>SUM(BD50:BD55)</f>
        <v>0</v>
      </c>
      <c r="BE56" s="268">
        <f>SUM(BE50:BE55)</f>
        <v>0</v>
      </c>
    </row>
    <row r="57" spans="1:15" ht="12.75">
      <c r="A57" s="231" t="s">
        <v>92</v>
      </c>
      <c r="B57" s="232" t="s">
        <v>174</v>
      </c>
      <c r="C57" s="233" t="s">
        <v>175</v>
      </c>
      <c r="D57" s="234"/>
      <c r="E57" s="235"/>
      <c r="F57" s="235"/>
      <c r="G57" s="236"/>
      <c r="H57" s="237"/>
      <c r="I57" s="238"/>
      <c r="J57" s="239"/>
      <c r="K57" s="240"/>
      <c r="O57" s="241">
        <v>1</v>
      </c>
    </row>
    <row r="58" spans="1:80" ht="12.75">
      <c r="A58" s="242">
        <v>13</v>
      </c>
      <c r="B58" s="243" t="s">
        <v>1499</v>
      </c>
      <c r="C58" s="244" t="s">
        <v>1500</v>
      </c>
      <c r="D58" s="245" t="s">
        <v>106</v>
      </c>
      <c r="E58" s="246">
        <v>1.74</v>
      </c>
      <c r="F58" s="246">
        <v>1009</v>
      </c>
      <c r="G58" s="247">
        <f>E58*F58</f>
        <v>1755.66</v>
      </c>
      <c r="H58" s="248">
        <v>0.30251</v>
      </c>
      <c r="I58" s="249">
        <f>E58*H58</f>
        <v>0.5263674</v>
      </c>
      <c r="J58" s="248">
        <v>0</v>
      </c>
      <c r="K58" s="249">
        <f>E58*J58</f>
        <v>0</v>
      </c>
      <c r="O58" s="241">
        <v>2</v>
      </c>
      <c r="AA58" s="214">
        <v>1</v>
      </c>
      <c r="AB58" s="214">
        <v>1</v>
      </c>
      <c r="AC58" s="214">
        <v>1</v>
      </c>
      <c r="AZ58" s="214">
        <v>1</v>
      </c>
      <c r="BA58" s="214">
        <f>IF(AZ58=1,G58,0)</f>
        <v>1755.66</v>
      </c>
      <c r="BB58" s="214">
        <f>IF(AZ58=2,G58,0)</f>
        <v>0</v>
      </c>
      <c r="BC58" s="214">
        <f>IF(AZ58=3,G58,0)</f>
        <v>0</v>
      </c>
      <c r="BD58" s="214">
        <f>IF(AZ58=4,G58,0)</f>
        <v>0</v>
      </c>
      <c r="BE58" s="214">
        <f>IF(AZ58=5,G58,0)</f>
        <v>0</v>
      </c>
      <c r="CA58" s="241">
        <v>1</v>
      </c>
      <c r="CB58" s="241">
        <v>1</v>
      </c>
    </row>
    <row r="59" spans="1:15" ht="12.75">
      <c r="A59" s="250"/>
      <c r="B59" s="253"/>
      <c r="C59" s="699" t="s">
        <v>1501</v>
      </c>
      <c r="D59" s="700"/>
      <c r="E59" s="254">
        <v>1.74</v>
      </c>
      <c r="F59" s="255"/>
      <c r="G59" s="256"/>
      <c r="H59" s="257"/>
      <c r="I59" s="251"/>
      <c r="J59" s="258"/>
      <c r="K59" s="251"/>
      <c r="M59" s="252" t="s">
        <v>1501</v>
      </c>
      <c r="O59" s="241"/>
    </row>
    <row r="60" spans="1:80" ht="22.5">
      <c r="A60" s="242">
        <v>14</v>
      </c>
      <c r="B60" s="243" t="s">
        <v>1502</v>
      </c>
      <c r="C60" s="244" t="s">
        <v>1503</v>
      </c>
      <c r="D60" s="245" t="s">
        <v>106</v>
      </c>
      <c r="E60" s="246">
        <v>69.69</v>
      </c>
      <c r="F60" s="246">
        <v>867</v>
      </c>
      <c r="G60" s="247">
        <f>E60*F60</f>
        <v>60421.229999999996</v>
      </c>
      <c r="H60" s="248">
        <v>0.02591</v>
      </c>
      <c r="I60" s="249">
        <f>E60*H60</f>
        <v>1.8056678999999998</v>
      </c>
      <c r="J60" s="248">
        <v>0</v>
      </c>
      <c r="K60" s="249">
        <f>E60*J60</f>
        <v>0</v>
      </c>
      <c r="O60" s="241">
        <v>2</v>
      </c>
      <c r="AA60" s="214">
        <v>1</v>
      </c>
      <c r="AB60" s="214">
        <v>1</v>
      </c>
      <c r="AC60" s="214">
        <v>1</v>
      </c>
      <c r="AZ60" s="214">
        <v>1</v>
      </c>
      <c r="BA60" s="214">
        <f>IF(AZ60=1,G60,0)</f>
        <v>60421.229999999996</v>
      </c>
      <c r="BB60" s="214">
        <f>IF(AZ60=2,G60,0)</f>
        <v>0</v>
      </c>
      <c r="BC60" s="214">
        <f>IF(AZ60=3,G60,0)</f>
        <v>0</v>
      </c>
      <c r="BD60" s="214">
        <f>IF(AZ60=4,G60,0)</f>
        <v>0</v>
      </c>
      <c r="BE60" s="214">
        <f>IF(AZ60=5,G60,0)</f>
        <v>0</v>
      </c>
      <c r="CA60" s="241">
        <v>1</v>
      </c>
      <c r="CB60" s="241">
        <v>1</v>
      </c>
    </row>
    <row r="61" spans="1:15" ht="33.75">
      <c r="A61" s="250"/>
      <c r="B61" s="253"/>
      <c r="C61" s="699" t="s">
        <v>1504</v>
      </c>
      <c r="D61" s="700"/>
      <c r="E61" s="254">
        <v>0</v>
      </c>
      <c r="F61" s="255"/>
      <c r="G61" s="256"/>
      <c r="H61" s="257"/>
      <c r="I61" s="251"/>
      <c r="J61" s="258"/>
      <c r="K61" s="251"/>
      <c r="M61" s="252" t="s">
        <v>1504</v>
      </c>
      <c r="O61" s="241"/>
    </row>
    <row r="62" spans="1:15" ht="12.75">
      <c r="A62" s="250"/>
      <c r="B62" s="253"/>
      <c r="C62" s="699" t="s">
        <v>1505</v>
      </c>
      <c r="D62" s="700"/>
      <c r="E62" s="254">
        <v>0</v>
      </c>
      <c r="F62" s="255"/>
      <c r="G62" s="256"/>
      <c r="H62" s="257"/>
      <c r="I62" s="251"/>
      <c r="J62" s="258"/>
      <c r="K62" s="251"/>
      <c r="M62" s="252" t="s">
        <v>1505</v>
      </c>
      <c r="O62" s="241"/>
    </row>
    <row r="63" spans="1:15" ht="12.75">
      <c r="A63" s="250"/>
      <c r="B63" s="253"/>
      <c r="C63" s="699" t="s">
        <v>1506</v>
      </c>
      <c r="D63" s="700"/>
      <c r="E63" s="254">
        <v>69.69</v>
      </c>
      <c r="F63" s="255"/>
      <c r="G63" s="256"/>
      <c r="H63" s="257"/>
      <c r="I63" s="251"/>
      <c r="J63" s="258"/>
      <c r="K63" s="251"/>
      <c r="M63" s="252" t="s">
        <v>1506</v>
      </c>
      <c r="O63" s="241"/>
    </row>
    <row r="64" spans="1:80" ht="12.75">
      <c r="A64" s="242">
        <v>15</v>
      </c>
      <c r="B64" s="243" t="s">
        <v>1507</v>
      </c>
      <c r="C64" s="244" t="s">
        <v>1508</v>
      </c>
      <c r="D64" s="245" t="s">
        <v>106</v>
      </c>
      <c r="E64" s="246">
        <v>69.69</v>
      </c>
      <c r="F64" s="246">
        <v>28.1</v>
      </c>
      <c r="G64" s="247">
        <f>E64*F64</f>
        <v>1958.289</v>
      </c>
      <c r="H64" s="248">
        <v>0.00181</v>
      </c>
      <c r="I64" s="249">
        <f>E64*H64</f>
        <v>0.1261389</v>
      </c>
      <c r="J64" s="248">
        <v>0</v>
      </c>
      <c r="K64" s="249">
        <f>E64*J64</f>
        <v>0</v>
      </c>
      <c r="O64" s="241">
        <v>2</v>
      </c>
      <c r="AA64" s="214">
        <v>1</v>
      </c>
      <c r="AB64" s="214">
        <v>1</v>
      </c>
      <c r="AC64" s="214">
        <v>1</v>
      </c>
      <c r="AZ64" s="214">
        <v>1</v>
      </c>
      <c r="BA64" s="214">
        <f>IF(AZ64=1,G64,0)</f>
        <v>1958.289</v>
      </c>
      <c r="BB64" s="214">
        <f>IF(AZ64=2,G64,0)</f>
        <v>0</v>
      </c>
      <c r="BC64" s="214">
        <f>IF(AZ64=3,G64,0)</f>
        <v>0</v>
      </c>
      <c r="BD64" s="214">
        <f>IF(AZ64=4,G64,0)</f>
        <v>0</v>
      </c>
      <c r="BE64" s="214">
        <f>IF(AZ64=5,G64,0)</f>
        <v>0</v>
      </c>
      <c r="CA64" s="241">
        <v>1</v>
      </c>
      <c r="CB64" s="241">
        <v>1</v>
      </c>
    </row>
    <row r="65" spans="1:15" ht="33.75">
      <c r="A65" s="250"/>
      <c r="B65" s="253"/>
      <c r="C65" s="699" t="s">
        <v>1504</v>
      </c>
      <c r="D65" s="700"/>
      <c r="E65" s="254">
        <v>0</v>
      </c>
      <c r="F65" s="255"/>
      <c r="G65" s="256"/>
      <c r="H65" s="257"/>
      <c r="I65" s="251"/>
      <c r="J65" s="258"/>
      <c r="K65" s="251"/>
      <c r="M65" s="252" t="s">
        <v>1504</v>
      </c>
      <c r="O65" s="241"/>
    </row>
    <row r="66" spans="1:15" ht="12.75">
      <c r="A66" s="250"/>
      <c r="B66" s="253"/>
      <c r="C66" s="699" t="s">
        <v>1505</v>
      </c>
      <c r="D66" s="700"/>
      <c r="E66" s="254">
        <v>0</v>
      </c>
      <c r="F66" s="255"/>
      <c r="G66" s="256"/>
      <c r="H66" s="257"/>
      <c r="I66" s="251"/>
      <c r="J66" s="258"/>
      <c r="K66" s="251"/>
      <c r="M66" s="252" t="s">
        <v>1505</v>
      </c>
      <c r="O66" s="241"/>
    </row>
    <row r="67" spans="1:15" ht="12.75">
      <c r="A67" s="250"/>
      <c r="B67" s="253"/>
      <c r="C67" s="699" t="s">
        <v>1506</v>
      </c>
      <c r="D67" s="700"/>
      <c r="E67" s="254">
        <v>69.69</v>
      </c>
      <c r="F67" s="255"/>
      <c r="G67" s="256"/>
      <c r="H67" s="257"/>
      <c r="I67" s="251"/>
      <c r="J67" s="258"/>
      <c r="K67" s="251"/>
      <c r="M67" s="252" t="s">
        <v>1506</v>
      </c>
      <c r="O67" s="241"/>
    </row>
    <row r="68" spans="1:80" ht="22.5">
      <c r="A68" s="242">
        <v>16</v>
      </c>
      <c r="B68" s="243" t="s">
        <v>1509</v>
      </c>
      <c r="C68" s="244" t="s">
        <v>1510</v>
      </c>
      <c r="D68" s="245" t="s">
        <v>106</v>
      </c>
      <c r="E68" s="246">
        <v>1058.2</v>
      </c>
      <c r="F68" s="246">
        <v>686</v>
      </c>
      <c r="G68" s="247">
        <f>E68*F68</f>
        <v>725925.2000000001</v>
      </c>
      <c r="H68" s="248">
        <v>0.01572</v>
      </c>
      <c r="I68" s="249">
        <f>E68*H68</f>
        <v>16.634904000000002</v>
      </c>
      <c r="J68" s="248">
        <v>0</v>
      </c>
      <c r="K68" s="249">
        <f>E68*J68</f>
        <v>0</v>
      </c>
      <c r="O68" s="241">
        <v>2</v>
      </c>
      <c r="AA68" s="214">
        <v>1</v>
      </c>
      <c r="AB68" s="214">
        <v>0</v>
      </c>
      <c r="AC68" s="214">
        <v>0</v>
      </c>
      <c r="AZ68" s="214">
        <v>1</v>
      </c>
      <c r="BA68" s="214">
        <f>IF(AZ68=1,G68,0)</f>
        <v>725925.2000000001</v>
      </c>
      <c r="BB68" s="214">
        <f>IF(AZ68=2,G68,0)</f>
        <v>0</v>
      </c>
      <c r="BC68" s="214">
        <f>IF(AZ68=3,G68,0)</f>
        <v>0</v>
      </c>
      <c r="BD68" s="214">
        <f>IF(AZ68=4,G68,0)</f>
        <v>0</v>
      </c>
      <c r="BE68" s="214">
        <f>IF(AZ68=5,G68,0)</f>
        <v>0</v>
      </c>
      <c r="CA68" s="241">
        <v>1</v>
      </c>
      <c r="CB68" s="241">
        <v>0</v>
      </c>
    </row>
    <row r="69" spans="1:15" ht="22.5">
      <c r="A69" s="250"/>
      <c r="B69" s="253"/>
      <c r="C69" s="699" t="s">
        <v>1511</v>
      </c>
      <c r="D69" s="700"/>
      <c r="E69" s="254">
        <v>0</v>
      </c>
      <c r="F69" s="255"/>
      <c r="G69" s="256"/>
      <c r="H69" s="257"/>
      <c r="I69" s="251"/>
      <c r="J69" s="258"/>
      <c r="K69" s="251"/>
      <c r="M69" s="252" t="s">
        <v>1511</v>
      </c>
      <c r="O69" s="241"/>
    </row>
    <row r="70" spans="1:15" ht="12.75">
      <c r="A70" s="250"/>
      <c r="B70" s="253"/>
      <c r="C70" s="699" t="s">
        <v>1512</v>
      </c>
      <c r="D70" s="700"/>
      <c r="E70" s="254">
        <v>1058.2</v>
      </c>
      <c r="F70" s="255"/>
      <c r="G70" s="256"/>
      <c r="H70" s="257"/>
      <c r="I70" s="251"/>
      <c r="J70" s="258"/>
      <c r="K70" s="251"/>
      <c r="M70" s="252" t="s">
        <v>1512</v>
      </c>
      <c r="O70" s="241"/>
    </row>
    <row r="71" spans="1:80" ht="12.75">
      <c r="A71" s="242">
        <v>17</v>
      </c>
      <c r="B71" s="243" t="s">
        <v>1513</v>
      </c>
      <c r="C71" s="244" t="s">
        <v>1514</v>
      </c>
      <c r="D71" s="245" t="s">
        <v>106</v>
      </c>
      <c r="E71" s="246">
        <v>1704.36</v>
      </c>
      <c r="F71" s="246">
        <v>31.9</v>
      </c>
      <c r="G71" s="247">
        <f>E71*F71</f>
        <v>54369.083999999995</v>
      </c>
      <c r="H71" s="248">
        <v>0.00181</v>
      </c>
      <c r="I71" s="249">
        <f>E71*H71</f>
        <v>3.0848915999999997</v>
      </c>
      <c r="J71" s="248">
        <v>0</v>
      </c>
      <c r="K71" s="249">
        <f>E71*J71</f>
        <v>0</v>
      </c>
      <c r="O71" s="241">
        <v>2</v>
      </c>
      <c r="AA71" s="214">
        <v>1</v>
      </c>
      <c r="AB71" s="214">
        <v>1</v>
      </c>
      <c r="AC71" s="214">
        <v>1</v>
      </c>
      <c r="AZ71" s="214">
        <v>1</v>
      </c>
      <c r="BA71" s="214">
        <f>IF(AZ71=1,G71,0)</f>
        <v>54369.083999999995</v>
      </c>
      <c r="BB71" s="214">
        <f>IF(AZ71=2,G71,0)</f>
        <v>0</v>
      </c>
      <c r="BC71" s="214">
        <f>IF(AZ71=3,G71,0)</f>
        <v>0</v>
      </c>
      <c r="BD71" s="214">
        <f>IF(AZ71=4,G71,0)</f>
        <v>0</v>
      </c>
      <c r="BE71" s="214">
        <f>IF(AZ71=5,G71,0)</f>
        <v>0</v>
      </c>
      <c r="CA71" s="241">
        <v>1</v>
      </c>
      <c r="CB71" s="241">
        <v>1</v>
      </c>
    </row>
    <row r="72" spans="1:15" ht="22.5">
      <c r="A72" s="250"/>
      <c r="B72" s="253"/>
      <c r="C72" s="699" t="s">
        <v>1511</v>
      </c>
      <c r="D72" s="700"/>
      <c r="E72" s="254">
        <v>0</v>
      </c>
      <c r="F72" s="255"/>
      <c r="G72" s="256"/>
      <c r="H72" s="257"/>
      <c r="I72" s="251"/>
      <c r="J72" s="258"/>
      <c r="K72" s="251"/>
      <c r="M72" s="252" t="s">
        <v>1511</v>
      </c>
      <c r="O72" s="241"/>
    </row>
    <row r="73" spans="1:15" ht="12.75">
      <c r="A73" s="250"/>
      <c r="B73" s="253"/>
      <c r="C73" s="699" t="s">
        <v>1512</v>
      </c>
      <c r="D73" s="700"/>
      <c r="E73" s="254">
        <v>1058.2</v>
      </c>
      <c r="F73" s="255"/>
      <c r="G73" s="256"/>
      <c r="H73" s="257"/>
      <c r="I73" s="251"/>
      <c r="J73" s="258"/>
      <c r="K73" s="251"/>
      <c r="M73" s="252" t="s">
        <v>1512</v>
      </c>
      <c r="O73" s="241"/>
    </row>
    <row r="74" spans="1:15" ht="22.5">
      <c r="A74" s="250"/>
      <c r="B74" s="253"/>
      <c r="C74" s="699" t="s">
        <v>1515</v>
      </c>
      <c r="D74" s="700"/>
      <c r="E74" s="254">
        <v>0</v>
      </c>
      <c r="F74" s="255"/>
      <c r="G74" s="256"/>
      <c r="H74" s="257"/>
      <c r="I74" s="251"/>
      <c r="J74" s="258"/>
      <c r="K74" s="251"/>
      <c r="M74" s="252" t="s">
        <v>1515</v>
      </c>
      <c r="O74" s="241"/>
    </row>
    <row r="75" spans="1:15" ht="12.75">
      <c r="A75" s="250"/>
      <c r="B75" s="253"/>
      <c r="C75" s="699" t="s">
        <v>1516</v>
      </c>
      <c r="D75" s="700"/>
      <c r="E75" s="254">
        <v>162.8</v>
      </c>
      <c r="F75" s="255"/>
      <c r="G75" s="256"/>
      <c r="H75" s="257"/>
      <c r="I75" s="251"/>
      <c r="J75" s="258"/>
      <c r="K75" s="251"/>
      <c r="M75" s="252" t="s">
        <v>1516</v>
      </c>
      <c r="O75" s="241"/>
    </row>
    <row r="76" spans="1:15" ht="22.5">
      <c r="A76" s="250"/>
      <c r="B76" s="253"/>
      <c r="C76" s="699" t="s">
        <v>1517</v>
      </c>
      <c r="D76" s="700"/>
      <c r="E76" s="254">
        <v>0</v>
      </c>
      <c r="F76" s="255"/>
      <c r="G76" s="256"/>
      <c r="H76" s="257"/>
      <c r="I76" s="251"/>
      <c r="J76" s="258"/>
      <c r="K76" s="251"/>
      <c r="M76" s="252" t="s">
        <v>1517</v>
      </c>
      <c r="O76" s="241"/>
    </row>
    <row r="77" spans="1:15" ht="12.75">
      <c r="A77" s="250"/>
      <c r="B77" s="253"/>
      <c r="C77" s="699" t="s">
        <v>1518</v>
      </c>
      <c r="D77" s="700"/>
      <c r="E77" s="254">
        <v>483.36</v>
      </c>
      <c r="F77" s="255"/>
      <c r="G77" s="256"/>
      <c r="H77" s="257"/>
      <c r="I77" s="251"/>
      <c r="J77" s="258"/>
      <c r="K77" s="251"/>
      <c r="M77" s="252" t="s">
        <v>1518</v>
      </c>
      <c r="O77" s="241"/>
    </row>
    <row r="78" spans="1:80" ht="12.75">
      <c r="A78" s="242">
        <v>18</v>
      </c>
      <c r="B78" s="243" t="s">
        <v>1519</v>
      </c>
      <c r="C78" s="244" t="s">
        <v>1520</v>
      </c>
      <c r="D78" s="245" t="s">
        <v>166</v>
      </c>
      <c r="E78" s="246">
        <v>814</v>
      </c>
      <c r="F78" s="246">
        <v>459</v>
      </c>
      <c r="G78" s="247">
        <f>E78*F78</f>
        <v>373626</v>
      </c>
      <c r="H78" s="248">
        <v>0.01156</v>
      </c>
      <c r="I78" s="249">
        <f>E78*H78</f>
        <v>9.40984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373626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15" ht="22.5">
      <c r="A79" s="250"/>
      <c r="B79" s="253"/>
      <c r="C79" s="699" t="s">
        <v>1515</v>
      </c>
      <c r="D79" s="700"/>
      <c r="E79" s="254">
        <v>0</v>
      </c>
      <c r="F79" s="255"/>
      <c r="G79" s="256"/>
      <c r="H79" s="257"/>
      <c r="I79" s="251"/>
      <c r="J79" s="258"/>
      <c r="K79" s="251"/>
      <c r="M79" s="252" t="s">
        <v>1515</v>
      </c>
      <c r="O79" s="241"/>
    </row>
    <row r="80" spans="1:15" ht="12.75">
      <c r="A80" s="250"/>
      <c r="B80" s="253"/>
      <c r="C80" s="699" t="s">
        <v>1521</v>
      </c>
      <c r="D80" s="700"/>
      <c r="E80" s="254">
        <v>814</v>
      </c>
      <c r="F80" s="255"/>
      <c r="G80" s="256"/>
      <c r="H80" s="257"/>
      <c r="I80" s="251"/>
      <c r="J80" s="258"/>
      <c r="K80" s="251"/>
      <c r="M80" s="252" t="s">
        <v>1521</v>
      </c>
      <c r="O80" s="241"/>
    </row>
    <row r="81" spans="1:80" ht="12.75">
      <c r="A81" s="242">
        <v>19</v>
      </c>
      <c r="B81" s="243" t="s">
        <v>1522</v>
      </c>
      <c r="C81" s="244" t="s">
        <v>1523</v>
      </c>
      <c r="D81" s="245" t="s">
        <v>166</v>
      </c>
      <c r="E81" s="246">
        <v>1272</v>
      </c>
      <c r="F81" s="246">
        <v>663</v>
      </c>
      <c r="G81" s="247">
        <f>E81*F81</f>
        <v>843336</v>
      </c>
      <c r="H81" s="248">
        <v>0.01716</v>
      </c>
      <c r="I81" s="249">
        <f>E81*H81</f>
        <v>21.827520000000003</v>
      </c>
      <c r="J81" s="248">
        <v>0</v>
      </c>
      <c r="K81" s="249">
        <f>E81*J81</f>
        <v>0</v>
      </c>
      <c r="O81" s="241">
        <v>2</v>
      </c>
      <c r="AA81" s="214">
        <v>1</v>
      </c>
      <c r="AB81" s="214">
        <v>1</v>
      </c>
      <c r="AC81" s="214">
        <v>1</v>
      </c>
      <c r="AZ81" s="214">
        <v>1</v>
      </c>
      <c r="BA81" s="214">
        <f>IF(AZ81=1,G81,0)</f>
        <v>843336</v>
      </c>
      <c r="BB81" s="214">
        <f>IF(AZ81=2,G81,0)</f>
        <v>0</v>
      </c>
      <c r="BC81" s="214">
        <f>IF(AZ81=3,G81,0)</f>
        <v>0</v>
      </c>
      <c r="BD81" s="214">
        <f>IF(AZ81=4,G81,0)</f>
        <v>0</v>
      </c>
      <c r="BE81" s="214">
        <f>IF(AZ81=5,G81,0)</f>
        <v>0</v>
      </c>
      <c r="CA81" s="241">
        <v>1</v>
      </c>
      <c r="CB81" s="241">
        <v>1</v>
      </c>
    </row>
    <row r="82" spans="1:15" ht="22.5">
      <c r="A82" s="250"/>
      <c r="B82" s="253"/>
      <c r="C82" s="699" t="s">
        <v>1517</v>
      </c>
      <c r="D82" s="700"/>
      <c r="E82" s="254">
        <v>0</v>
      </c>
      <c r="F82" s="255"/>
      <c r="G82" s="256"/>
      <c r="H82" s="257"/>
      <c r="I82" s="251"/>
      <c r="J82" s="258"/>
      <c r="K82" s="251"/>
      <c r="M82" s="252" t="s">
        <v>1517</v>
      </c>
      <c r="O82" s="241"/>
    </row>
    <row r="83" spans="1:15" ht="12.75">
      <c r="A83" s="250"/>
      <c r="B83" s="253"/>
      <c r="C83" s="699" t="s">
        <v>1524</v>
      </c>
      <c r="D83" s="700"/>
      <c r="E83" s="254">
        <v>1272</v>
      </c>
      <c r="F83" s="255"/>
      <c r="G83" s="256"/>
      <c r="H83" s="257"/>
      <c r="I83" s="251"/>
      <c r="J83" s="258"/>
      <c r="K83" s="251"/>
      <c r="M83" s="252" t="s">
        <v>1524</v>
      </c>
      <c r="O83" s="241"/>
    </row>
    <row r="84" spans="1:80" ht="12.75">
      <c r="A84" s="242">
        <v>20</v>
      </c>
      <c r="B84" s="243" t="s">
        <v>1525</v>
      </c>
      <c r="C84" s="244" t="s">
        <v>1526</v>
      </c>
      <c r="D84" s="245" t="s">
        <v>106</v>
      </c>
      <c r="E84" s="246">
        <v>2.04</v>
      </c>
      <c r="F84" s="246">
        <v>405</v>
      </c>
      <c r="G84" s="247">
        <f>E84*F84</f>
        <v>826.2</v>
      </c>
      <c r="H84" s="248">
        <v>0.01207</v>
      </c>
      <c r="I84" s="249">
        <f>E84*H84</f>
        <v>0.024622800000000004</v>
      </c>
      <c r="J84" s="248">
        <v>0</v>
      </c>
      <c r="K84" s="249">
        <f>E84*J84</f>
        <v>0</v>
      </c>
      <c r="O84" s="241">
        <v>2</v>
      </c>
      <c r="AA84" s="214">
        <v>1</v>
      </c>
      <c r="AB84" s="214">
        <v>1</v>
      </c>
      <c r="AC84" s="214">
        <v>1</v>
      </c>
      <c r="AZ84" s="214">
        <v>1</v>
      </c>
      <c r="BA84" s="214">
        <f>IF(AZ84=1,G84,0)</f>
        <v>826.2</v>
      </c>
      <c r="BB84" s="214">
        <f>IF(AZ84=2,G84,0)</f>
        <v>0</v>
      </c>
      <c r="BC84" s="214">
        <f>IF(AZ84=3,G84,0)</f>
        <v>0</v>
      </c>
      <c r="BD84" s="214">
        <f>IF(AZ84=4,G84,0)</f>
        <v>0</v>
      </c>
      <c r="BE84" s="214">
        <f>IF(AZ84=5,G84,0)</f>
        <v>0</v>
      </c>
      <c r="CA84" s="241">
        <v>1</v>
      </c>
      <c r="CB84" s="241">
        <v>1</v>
      </c>
    </row>
    <row r="85" spans="1:15" ht="12.75">
      <c r="A85" s="250"/>
      <c r="B85" s="253"/>
      <c r="C85" s="699" t="s">
        <v>1527</v>
      </c>
      <c r="D85" s="700"/>
      <c r="E85" s="254">
        <v>2.04</v>
      </c>
      <c r="F85" s="255"/>
      <c r="G85" s="256"/>
      <c r="H85" s="257"/>
      <c r="I85" s="251"/>
      <c r="J85" s="258"/>
      <c r="K85" s="251"/>
      <c r="M85" s="252" t="s">
        <v>1527</v>
      </c>
      <c r="O85" s="241"/>
    </row>
    <row r="86" spans="1:80" ht="22.5">
      <c r="A86" s="242">
        <v>21</v>
      </c>
      <c r="B86" s="243" t="s">
        <v>177</v>
      </c>
      <c r="C86" s="244" t="s">
        <v>178</v>
      </c>
      <c r="D86" s="245" t="s">
        <v>106</v>
      </c>
      <c r="E86" s="246">
        <v>33.03</v>
      </c>
      <c r="F86" s="246">
        <v>221</v>
      </c>
      <c r="G86" s="247">
        <f>E86*F86</f>
        <v>7299.63</v>
      </c>
      <c r="H86" s="248">
        <v>0.04</v>
      </c>
      <c r="I86" s="249">
        <f>E86*H86</f>
        <v>1.3212000000000002</v>
      </c>
      <c r="J86" s="248">
        <v>-0.04</v>
      </c>
      <c r="K86" s="249">
        <f>E86*J86</f>
        <v>-1.3212000000000002</v>
      </c>
      <c r="O86" s="241">
        <v>2</v>
      </c>
      <c r="AA86" s="214">
        <v>1</v>
      </c>
      <c r="AB86" s="214">
        <v>1</v>
      </c>
      <c r="AC86" s="214">
        <v>1</v>
      </c>
      <c r="AZ86" s="214">
        <v>1</v>
      </c>
      <c r="BA86" s="214">
        <f>IF(AZ86=1,G86,0)</f>
        <v>7299.63</v>
      </c>
      <c r="BB86" s="214">
        <f>IF(AZ86=2,G86,0)</f>
        <v>0</v>
      </c>
      <c r="BC86" s="214">
        <f>IF(AZ86=3,G86,0)</f>
        <v>0</v>
      </c>
      <c r="BD86" s="214">
        <f>IF(AZ86=4,G86,0)</f>
        <v>0</v>
      </c>
      <c r="BE86" s="214">
        <f>IF(AZ86=5,G86,0)</f>
        <v>0</v>
      </c>
      <c r="CA86" s="241">
        <v>1</v>
      </c>
      <c r="CB86" s="241">
        <v>1</v>
      </c>
    </row>
    <row r="87" spans="1:15" ht="12.75">
      <c r="A87" s="250"/>
      <c r="B87" s="253"/>
      <c r="C87" s="699" t="s">
        <v>1528</v>
      </c>
      <c r="D87" s="700"/>
      <c r="E87" s="254">
        <v>3.9</v>
      </c>
      <c r="F87" s="255"/>
      <c r="G87" s="256"/>
      <c r="H87" s="257"/>
      <c r="I87" s="251"/>
      <c r="J87" s="258"/>
      <c r="K87" s="251"/>
      <c r="M87" s="252" t="s">
        <v>1528</v>
      </c>
      <c r="O87" s="241"/>
    </row>
    <row r="88" spans="1:15" ht="12.75">
      <c r="A88" s="250"/>
      <c r="B88" s="253"/>
      <c r="C88" s="699" t="s">
        <v>1529</v>
      </c>
      <c r="D88" s="700"/>
      <c r="E88" s="254">
        <v>2.88</v>
      </c>
      <c r="F88" s="255"/>
      <c r="G88" s="256"/>
      <c r="H88" s="257"/>
      <c r="I88" s="251"/>
      <c r="J88" s="258"/>
      <c r="K88" s="251"/>
      <c r="M88" s="252" t="s">
        <v>1529</v>
      </c>
      <c r="O88" s="241"/>
    </row>
    <row r="89" spans="1:15" ht="12.75">
      <c r="A89" s="250"/>
      <c r="B89" s="253"/>
      <c r="C89" s="699" t="s">
        <v>1530</v>
      </c>
      <c r="D89" s="700"/>
      <c r="E89" s="254">
        <v>33.6</v>
      </c>
      <c r="F89" s="255"/>
      <c r="G89" s="256"/>
      <c r="H89" s="257"/>
      <c r="I89" s="251"/>
      <c r="J89" s="258"/>
      <c r="K89" s="251"/>
      <c r="M89" s="252" t="s">
        <v>1530</v>
      </c>
      <c r="O89" s="241"/>
    </row>
    <row r="90" spans="1:15" ht="12.75">
      <c r="A90" s="250"/>
      <c r="B90" s="253"/>
      <c r="C90" s="699" t="s">
        <v>1531</v>
      </c>
      <c r="D90" s="700"/>
      <c r="E90" s="254">
        <v>48</v>
      </c>
      <c r="F90" s="255"/>
      <c r="G90" s="256"/>
      <c r="H90" s="257"/>
      <c r="I90" s="251"/>
      <c r="J90" s="258"/>
      <c r="K90" s="251"/>
      <c r="M90" s="252" t="s">
        <v>1531</v>
      </c>
      <c r="O90" s="241"/>
    </row>
    <row r="91" spans="1:15" ht="12.75">
      <c r="A91" s="250"/>
      <c r="B91" s="253"/>
      <c r="C91" s="699" t="s">
        <v>1532</v>
      </c>
      <c r="D91" s="700"/>
      <c r="E91" s="254">
        <v>4.74</v>
      </c>
      <c r="F91" s="255"/>
      <c r="G91" s="256"/>
      <c r="H91" s="257"/>
      <c r="I91" s="251"/>
      <c r="J91" s="258"/>
      <c r="K91" s="251"/>
      <c r="M91" s="252" t="s">
        <v>1532</v>
      </c>
      <c r="O91" s="241"/>
    </row>
    <row r="92" spans="1:15" ht="12.75">
      <c r="A92" s="250"/>
      <c r="B92" s="253"/>
      <c r="C92" s="699" t="s">
        <v>1533</v>
      </c>
      <c r="D92" s="700"/>
      <c r="E92" s="254">
        <v>5.24</v>
      </c>
      <c r="F92" s="255"/>
      <c r="G92" s="256"/>
      <c r="H92" s="257"/>
      <c r="I92" s="251"/>
      <c r="J92" s="258"/>
      <c r="K92" s="251"/>
      <c r="M92" s="252" t="s">
        <v>1533</v>
      </c>
      <c r="O92" s="241"/>
    </row>
    <row r="93" spans="1:15" ht="12.75">
      <c r="A93" s="250"/>
      <c r="B93" s="253"/>
      <c r="C93" s="699" t="s">
        <v>1534</v>
      </c>
      <c r="D93" s="700"/>
      <c r="E93" s="254">
        <v>7</v>
      </c>
      <c r="F93" s="255"/>
      <c r="G93" s="256"/>
      <c r="H93" s="257"/>
      <c r="I93" s="251"/>
      <c r="J93" s="258"/>
      <c r="K93" s="251"/>
      <c r="M93" s="252" t="s">
        <v>1534</v>
      </c>
      <c r="O93" s="241"/>
    </row>
    <row r="94" spans="1:15" ht="12.75">
      <c r="A94" s="250"/>
      <c r="B94" s="253"/>
      <c r="C94" s="699" t="s">
        <v>1535</v>
      </c>
      <c r="D94" s="700"/>
      <c r="E94" s="254">
        <v>4.74</v>
      </c>
      <c r="F94" s="255"/>
      <c r="G94" s="256"/>
      <c r="H94" s="257"/>
      <c r="I94" s="251"/>
      <c r="J94" s="258"/>
      <c r="K94" s="251"/>
      <c r="M94" s="252" t="s">
        <v>1535</v>
      </c>
      <c r="O94" s="241"/>
    </row>
    <row r="95" spans="1:15" ht="12.75">
      <c r="A95" s="250"/>
      <c r="B95" s="253"/>
      <c r="C95" s="701" t="s">
        <v>113</v>
      </c>
      <c r="D95" s="700"/>
      <c r="E95" s="279">
        <v>110.09999999999998</v>
      </c>
      <c r="F95" s="255"/>
      <c r="G95" s="256"/>
      <c r="H95" s="257"/>
      <c r="I95" s="251"/>
      <c r="J95" s="258"/>
      <c r="K95" s="251"/>
      <c r="M95" s="252" t="s">
        <v>113</v>
      </c>
      <c r="O95" s="241"/>
    </row>
    <row r="96" spans="1:15" ht="12.75">
      <c r="A96" s="250"/>
      <c r="B96" s="253"/>
      <c r="C96" s="699" t="s">
        <v>1536</v>
      </c>
      <c r="D96" s="700"/>
      <c r="E96" s="254">
        <v>-77.07</v>
      </c>
      <c r="F96" s="255"/>
      <c r="G96" s="256"/>
      <c r="H96" s="257"/>
      <c r="I96" s="251"/>
      <c r="J96" s="258"/>
      <c r="K96" s="251"/>
      <c r="M96" s="252" t="s">
        <v>1536</v>
      </c>
      <c r="O96" s="241"/>
    </row>
    <row r="97" spans="1:80" ht="22.5">
      <c r="A97" s="242">
        <v>22</v>
      </c>
      <c r="B97" s="243" t="s">
        <v>1537</v>
      </c>
      <c r="C97" s="244" t="s">
        <v>1538</v>
      </c>
      <c r="D97" s="245" t="s">
        <v>106</v>
      </c>
      <c r="E97" s="246">
        <v>1704.36</v>
      </c>
      <c r="F97" s="246">
        <v>73.4</v>
      </c>
      <c r="G97" s="247">
        <f>E97*F97</f>
        <v>125100.024</v>
      </c>
      <c r="H97" s="248">
        <v>0.00015</v>
      </c>
      <c r="I97" s="249">
        <f>E97*H97</f>
        <v>0.25565399999999994</v>
      </c>
      <c r="J97" s="248">
        <v>0</v>
      </c>
      <c r="K97" s="249">
        <f>E97*J97</f>
        <v>0</v>
      </c>
      <c r="O97" s="241">
        <v>2</v>
      </c>
      <c r="AA97" s="214">
        <v>1</v>
      </c>
      <c r="AB97" s="214">
        <v>7</v>
      </c>
      <c r="AC97" s="214">
        <v>7</v>
      </c>
      <c r="AZ97" s="214">
        <v>1</v>
      </c>
      <c r="BA97" s="214">
        <f>IF(AZ97=1,G97,0)</f>
        <v>125100.024</v>
      </c>
      <c r="BB97" s="214">
        <f>IF(AZ97=2,G97,0)</f>
        <v>0</v>
      </c>
      <c r="BC97" s="214">
        <f>IF(AZ97=3,G97,0)</f>
        <v>0</v>
      </c>
      <c r="BD97" s="214">
        <f>IF(AZ97=4,G97,0)</f>
        <v>0</v>
      </c>
      <c r="BE97" s="214">
        <f>IF(AZ97=5,G97,0)</f>
        <v>0</v>
      </c>
      <c r="CA97" s="241">
        <v>1</v>
      </c>
      <c r="CB97" s="241">
        <v>7</v>
      </c>
    </row>
    <row r="98" spans="1:15" ht="22.5">
      <c r="A98" s="250"/>
      <c r="B98" s="253"/>
      <c r="C98" s="699" t="s">
        <v>1511</v>
      </c>
      <c r="D98" s="700"/>
      <c r="E98" s="254">
        <v>0</v>
      </c>
      <c r="F98" s="255"/>
      <c r="G98" s="256"/>
      <c r="H98" s="257"/>
      <c r="I98" s="251"/>
      <c r="J98" s="258"/>
      <c r="K98" s="251"/>
      <c r="M98" s="252" t="s">
        <v>1511</v>
      </c>
      <c r="O98" s="241"/>
    </row>
    <row r="99" spans="1:15" ht="12.75">
      <c r="A99" s="250"/>
      <c r="B99" s="253"/>
      <c r="C99" s="699" t="s">
        <v>1512</v>
      </c>
      <c r="D99" s="700"/>
      <c r="E99" s="254">
        <v>1058.2</v>
      </c>
      <c r="F99" s="255"/>
      <c r="G99" s="256"/>
      <c r="H99" s="257"/>
      <c r="I99" s="251"/>
      <c r="J99" s="258"/>
      <c r="K99" s="251"/>
      <c r="M99" s="252" t="s">
        <v>1512</v>
      </c>
      <c r="O99" s="241"/>
    </row>
    <row r="100" spans="1:15" ht="22.5">
      <c r="A100" s="250"/>
      <c r="B100" s="253"/>
      <c r="C100" s="699" t="s">
        <v>1515</v>
      </c>
      <c r="D100" s="700"/>
      <c r="E100" s="254">
        <v>0</v>
      </c>
      <c r="F100" s="255"/>
      <c r="G100" s="256"/>
      <c r="H100" s="257"/>
      <c r="I100" s="251"/>
      <c r="J100" s="258"/>
      <c r="K100" s="251"/>
      <c r="M100" s="252" t="s">
        <v>1515</v>
      </c>
      <c r="O100" s="241"/>
    </row>
    <row r="101" spans="1:15" ht="12.75">
      <c r="A101" s="250"/>
      <c r="B101" s="253"/>
      <c r="C101" s="699" t="s">
        <v>1516</v>
      </c>
      <c r="D101" s="700"/>
      <c r="E101" s="254">
        <v>162.8</v>
      </c>
      <c r="F101" s="255"/>
      <c r="G101" s="256"/>
      <c r="H101" s="257"/>
      <c r="I101" s="251"/>
      <c r="J101" s="258"/>
      <c r="K101" s="251"/>
      <c r="M101" s="252" t="s">
        <v>1516</v>
      </c>
      <c r="O101" s="241"/>
    </row>
    <row r="102" spans="1:15" ht="22.5">
      <c r="A102" s="250"/>
      <c r="B102" s="253"/>
      <c r="C102" s="699" t="s">
        <v>1517</v>
      </c>
      <c r="D102" s="700"/>
      <c r="E102" s="254">
        <v>0</v>
      </c>
      <c r="F102" s="255"/>
      <c r="G102" s="256"/>
      <c r="H102" s="257"/>
      <c r="I102" s="251"/>
      <c r="J102" s="258"/>
      <c r="K102" s="251"/>
      <c r="M102" s="252" t="s">
        <v>1517</v>
      </c>
      <c r="O102" s="241"/>
    </row>
    <row r="103" spans="1:15" ht="12.75">
      <c r="A103" s="250"/>
      <c r="B103" s="253"/>
      <c r="C103" s="699" t="s">
        <v>1518</v>
      </c>
      <c r="D103" s="700"/>
      <c r="E103" s="254">
        <v>483.36</v>
      </c>
      <c r="F103" s="255"/>
      <c r="G103" s="256"/>
      <c r="H103" s="257"/>
      <c r="I103" s="251"/>
      <c r="J103" s="258"/>
      <c r="K103" s="251"/>
      <c r="M103" s="252" t="s">
        <v>1518</v>
      </c>
      <c r="O103" s="241"/>
    </row>
    <row r="104" spans="1:80" ht="12.75">
      <c r="A104" s="242">
        <v>23</v>
      </c>
      <c r="B104" s="243" t="s">
        <v>1539</v>
      </c>
      <c r="C104" s="244" t="s">
        <v>1540</v>
      </c>
      <c r="D104" s="245" t="s">
        <v>106</v>
      </c>
      <c r="E104" s="246">
        <v>1095.4</v>
      </c>
      <c r="F104" s="246">
        <v>2300</v>
      </c>
      <c r="G104" s="247">
        <f>E104*F104</f>
        <v>2519420</v>
      </c>
      <c r="H104" s="248">
        <v>0.03</v>
      </c>
      <c r="I104" s="249">
        <f>E104*H104</f>
        <v>32.862</v>
      </c>
      <c r="J104" s="248"/>
      <c r="K104" s="249">
        <f>E104*J104</f>
        <v>0</v>
      </c>
      <c r="O104" s="241">
        <v>2</v>
      </c>
      <c r="AA104" s="214">
        <v>12</v>
      </c>
      <c r="AB104" s="214">
        <v>0</v>
      </c>
      <c r="AC104" s="214">
        <v>147</v>
      </c>
      <c r="AZ104" s="214">
        <v>1</v>
      </c>
      <c r="BA104" s="214">
        <f>IF(AZ104=1,G104,0)</f>
        <v>2519420</v>
      </c>
      <c r="BB104" s="214">
        <f>IF(AZ104=2,G104,0)</f>
        <v>0</v>
      </c>
      <c r="BC104" s="214">
        <f>IF(AZ104=3,G104,0)</f>
        <v>0</v>
      </c>
      <c r="BD104" s="214">
        <f>IF(AZ104=4,G104,0)</f>
        <v>0</v>
      </c>
      <c r="BE104" s="214">
        <f>IF(AZ104=5,G104,0)</f>
        <v>0</v>
      </c>
      <c r="CA104" s="241">
        <v>12</v>
      </c>
      <c r="CB104" s="241">
        <v>0</v>
      </c>
    </row>
    <row r="105" spans="1:15" ht="22.5">
      <c r="A105" s="250"/>
      <c r="B105" s="253"/>
      <c r="C105" s="699" t="s">
        <v>1541</v>
      </c>
      <c r="D105" s="700"/>
      <c r="E105" s="254">
        <v>0</v>
      </c>
      <c r="F105" s="255"/>
      <c r="G105" s="256"/>
      <c r="H105" s="257"/>
      <c r="I105" s="251"/>
      <c r="J105" s="258"/>
      <c r="K105" s="251"/>
      <c r="M105" s="252" t="s">
        <v>1541</v>
      </c>
      <c r="O105" s="241"/>
    </row>
    <row r="106" spans="1:15" ht="12.75">
      <c r="A106" s="250"/>
      <c r="B106" s="253"/>
      <c r="C106" s="699" t="s">
        <v>1542</v>
      </c>
      <c r="D106" s="700"/>
      <c r="E106" s="254">
        <v>0</v>
      </c>
      <c r="F106" s="255"/>
      <c r="G106" s="256"/>
      <c r="H106" s="257"/>
      <c r="I106" s="251"/>
      <c r="J106" s="258"/>
      <c r="K106" s="251"/>
      <c r="M106" s="252" t="s">
        <v>1542</v>
      </c>
      <c r="O106" s="241"/>
    </row>
    <row r="107" spans="1:15" ht="12.75">
      <c r="A107" s="250"/>
      <c r="B107" s="253"/>
      <c r="C107" s="699" t="s">
        <v>330</v>
      </c>
      <c r="D107" s="700"/>
      <c r="E107" s="254">
        <v>0</v>
      </c>
      <c r="F107" s="255"/>
      <c r="G107" s="256"/>
      <c r="H107" s="257"/>
      <c r="I107" s="251"/>
      <c r="J107" s="258"/>
      <c r="K107" s="251"/>
      <c r="M107" s="252" t="s">
        <v>330</v>
      </c>
      <c r="O107" s="241"/>
    </row>
    <row r="108" spans="1:15" ht="12.75">
      <c r="A108" s="250"/>
      <c r="B108" s="253"/>
      <c r="C108" s="699" t="s">
        <v>123</v>
      </c>
      <c r="D108" s="700"/>
      <c r="E108" s="254">
        <v>0</v>
      </c>
      <c r="F108" s="255"/>
      <c r="G108" s="256"/>
      <c r="H108" s="257"/>
      <c r="I108" s="251"/>
      <c r="J108" s="258"/>
      <c r="K108" s="251"/>
      <c r="M108" s="252" t="s">
        <v>123</v>
      </c>
      <c r="O108" s="241"/>
    </row>
    <row r="109" spans="1:15" ht="12.75">
      <c r="A109" s="250"/>
      <c r="B109" s="253"/>
      <c r="C109" s="699" t="s">
        <v>1543</v>
      </c>
      <c r="D109" s="700"/>
      <c r="E109" s="254">
        <v>547.7</v>
      </c>
      <c r="F109" s="255"/>
      <c r="G109" s="256"/>
      <c r="H109" s="257"/>
      <c r="I109" s="251"/>
      <c r="J109" s="258"/>
      <c r="K109" s="251"/>
      <c r="M109" s="252" t="s">
        <v>1543</v>
      </c>
      <c r="O109" s="241"/>
    </row>
    <row r="110" spans="1:15" ht="12.75">
      <c r="A110" s="250"/>
      <c r="B110" s="253"/>
      <c r="C110" s="699" t="s">
        <v>1544</v>
      </c>
      <c r="D110" s="700"/>
      <c r="E110" s="254">
        <v>547.7</v>
      </c>
      <c r="F110" s="255"/>
      <c r="G110" s="256"/>
      <c r="H110" s="257"/>
      <c r="I110" s="251"/>
      <c r="J110" s="258"/>
      <c r="K110" s="251"/>
      <c r="M110" s="252" t="s">
        <v>1544</v>
      </c>
      <c r="O110" s="241"/>
    </row>
    <row r="111" spans="1:80" ht="12.75">
      <c r="A111" s="242">
        <v>24</v>
      </c>
      <c r="B111" s="243" t="s">
        <v>1545</v>
      </c>
      <c r="C111" s="244" t="s">
        <v>1546</v>
      </c>
      <c r="D111" s="245" t="s">
        <v>106</v>
      </c>
      <c r="E111" s="246">
        <v>254.53</v>
      </c>
      <c r="F111" s="246">
        <v>1000</v>
      </c>
      <c r="G111" s="247">
        <f>E111*F111</f>
        <v>254530</v>
      </c>
      <c r="H111" s="248">
        <v>0.01</v>
      </c>
      <c r="I111" s="249">
        <f>E111*H111</f>
        <v>2.5453</v>
      </c>
      <c r="J111" s="248"/>
      <c r="K111" s="249">
        <f>E111*J111</f>
        <v>0</v>
      </c>
      <c r="O111" s="241">
        <v>2</v>
      </c>
      <c r="AA111" s="214">
        <v>12</v>
      </c>
      <c r="AB111" s="214">
        <v>0</v>
      </c>
      <c r="AC111" s="214">
        <v>177</v>
      </c>
      <c r="AZ111" s="214">
        <v>1</v>
      </c>
      <c r="BA111" s="214">
        <f>IF(AZ111=1,G111,0)</f>
        <v>254530</v>
      </c>
      <c r="BB111" s="214">
        <f>IF(AZ111=2,G111,0)</f>
        <v>0</v>
      </c>
      <c r="BC111" s="214">
        <f>IF(AZ111=3,G111,0)</f>
        <v>0</v>
      </c>
      <c r="BD111" s="214">
        <f>IF(AZ111=4,G111,0)</f>
        <v>0</v>
      </c>
      <c r="BE111" s="214">
        <f>IF(AZ111=5,G111,0)</f>
        <v>0</v>
      </c>
      <c r="CA111" s="241">
        <v>12</v>
      </c>
      <c r="CB111" s="241">
        <v>0</v>
      </c>
    </row>
    <row r="112" spans="1:15" ht="22.5">
      <c r="A112" s="250"/>
      <c r="B112" s="253"/>
      <c r="C112" s="699" t="s">
        <v>1541</v>
      </c>
      <c r="D112" s="700"/>
      <c r="E112" s="254">
        <v>0</v>
      </c>
      <c r="F112" s="255"/>
      <c r="G112" s="256"/>
      <c r="H112" s="257"/>
      <c r="I112" s="251"/>
      <c r="J112" s="258"/>
      <c r="K112" s="251"/>
      <c r="M112" s="252" t="s">
        <v>1541</v>
      </c>
      <c r="O112" s="241"/>
    </row>
    <row r="113" spans="1:15" ht="12.75">
      <c r="A113" s="250"/>
      <c r="B113" s="253"/>
      <c r="C113" s="699" t="s">
        <v>330</v>
      </c>
      <c r="D113" s="700"/>
      <c r="E113" s="254">
        <v>0</v>
      </c>
      <c r="F113" s="255"/>
      <c r="G113" s="256"/>
      <c r="H113" s="257"/>
      <c r="I113" s="251"/>
      <c r="J113" s="258"/>
      <c r="K113" s="251"/>
      <c r="M113" s="252" t="s">
        <v>330</v>
      </c>
      <c r="O113" s="241"/>
    </row>
    <row r="114" spans="1:15" ht="12.75">
      <c r="A114" s="250"/>
      <c r="B114" s="253"/>
      <c r="C114" s="699" t="s">
        <v>123</v>
      </c>
      <c r="D114" s="700"/>
      <c r="E114" s="254">
        <v>0</v>
      </c>
      <c r="F114" s="255"/>
      <c r="G114" s="256"/>
      <c r="H114" s="257"/>
      <c r="I114" s="251"/>
      <c r="J114" s="258"/>
      <c r="K114" s="251"/>
      <c r="M114" s="252" t="s">
        <v>123</v>
      </c>
      <c r="O114" s="241"/>
    </row>
    <row r="115" spans="1:15" ht="12.75">
      <c r="A115" s="250"/>
      <c r="B115" s="253"/>
      <c r="C115" s="699" t="s">
        <v>1547</v>
      </c>
      <c r="D115" s="700"/>
      <c r="E115" s="254">
        <v>138.24</v>
      </c>
      <c r="F115" s="255"/>
      <c r="G115" s="256"/>
      <c r="H115" s="257"/>
      <c r="I115" s="251"/>
      <c r="J115" s="258"/>
      <c r="K115" s="251"/>
      <c r="M115" s="252" t="s">
        <v>1547</v>
      </c>
      <c r="O115" s="241"/>
    </row>
    <row r="116" spans="1:15" ht="12.75">
      <c r="A116" s="250"/>
      <c r="B116" s="253"/>
      <c r="C116" s="699" t="s">
        <v>1548</v>
      </c>
      <c r="D116" s="700"/>
      <c r="E116" s="254">
        <v>116.29</v>
      </c>
      <c r="F116" s="255"/>
      <c r="G116" s="256"/>
      <c r="H116" s="257"/>
      <c r="I116" s="251"/>
      <c r="J116" s="258"/>
      <c r="K116" s="251"/>
      <c r="M116" s="252" t="s">
        <v>1548</v>
      </c>
      <c r="O116" s="241"/>
    </row>
    <row r="117" spans="1:57" ht="12.75">
      <c r="A117" s="259"/>
      <c r="B117" s="260" t="s">
        <v>96</v>
      </c>
      <c r="C117" s="261" t="s">
        <v>176</v>
      </c>
      <c r="D117" s="262"/>
      <c r="E117" s="263"/>
      <c r="F117" s="264"/>
      <c r="G117" s="265">
        <f>SUM(G57:G116)</f>
        <v>4968567.317</v>
      </c>
      <c r="H117" s="266"/>
      <c r="I117" s="267">
        <f>SUM(I57:I116)</f>
        <v>90.42410660000002</v>
      </c>
      <c r="J117" s="266"/>
      <c r="K117" s="267">
        <f>SUM(K57:K116)</f>
        <v>-1.3212000000000002</v>
      </c>
      <c r="O117" s="241">
        <v>4</v>
      </c>
      <c r="BA117" s="268">
        <f>SUM(BA57:BA116)</f>
        <v>4968567.317</v>
      </c>
      <c r="BB117" s="268">
        <f>SUM(BB57:BB116)</f>
        <v>0</v>
      </c>
      <c r="BC117" s="268">
        <f>SUM(BC57:BC116)</f>
        <v>0</v>
      </c>
      <c r="BD117" s="268">
        <f>SUM(BD57:BD116)</f>
        <v>0</v>
      </c>
      <c r="BE117" s="268">
        <f>SUM(BE57:BE116)</f>
        <v>0</v>
      </c>
    </row>
    <row r="118" spans="1:15" ht="12.75">
      <c r="A118" s="231" t="s">
        <v>92</v>
      </c>
      <c r="B118" s="232" t="s">
        <v>972</v>
      </c>
      <c r="C118" s="233" t="s">
        <v>973</v>
      </c>
      <c r="D118" s="234"/>
      <c r="E118" s="235"/>
      <c r="F118" s="235"/>
      <c r="G118" s="236"/>
      <c r="H118" s="237"/>
      <c r="I118" s="238"/>
      <c r="J118" s="239"/>
      <c r="K118" s="240"/>
      <c r="O118" s="241">
        <v>1</v>
      </c>
    </row>
    <row r="119" spans="1:80" ht="22.5">
      <c r="A119" s="242">
        <v>25</v>
      </c>
      <c r="B119" s="243" t="s">
        <v>1549</v>
      </c>
      <c r="C119" s="244" t="s">
        <v>1550</v>
      </c>
      <c r="D119" s="245" t="s">
        <v>106</v>
      </c>
      <c r="E119" s="246">
        <v>17.8</v>
      </c>
      <c r="F119" s="246">
        <v>1383</v>
      </c>
      <c r="G119" s="247">
        <f>E119*F119</f>
        <v>24617.4</v>
      </c>
      <c r="H119" s="248">
        <v>0.0331</v>
      </c>
      <c r="I119" s="249">
        <f>E119*H119</f>
        <v>0.5891799999999999</v>
      </c>
      <c r="J119" s="248">
        <v>0</v>
      </c>
      <c r="K119" s="249">
        <f>E119*J119</f>
        <v>0</v>
      </c>
      <c r="O119" s="241">
        <v>2</v>
      </c>
      <c r="AA119" s="214">
        <v>1</v>
      </c>
      <c r="AB119" s="214">
        <v>1</v>
      </c>
      <c r="AC119" s="214">
        <v>1</v>
      </c>
      <c r="AZ119" s="214">
        <v>1</v>
      </c>
      <c r="BA119" s="214">
        <f>IF(AZ119=1,G119,0)</f>
        <v>24617.4</v>
      </c>
      <c r="BB119" s="214">
        <f>IF(AZ119=2,G119,0)</f>
        <v>0</v>
      </c>
      <c r="BC119" s="214">
        <f>IF(AZ119=3,G119,0)</f>
        <v>0</v>
      </c>
      <c r="BD119" s="214">
        <f>IF(AZ119=4,G119,0)</f>
        <v>0</v>
      </c>
      <c r="BE119" s="214">
        <f>IF(AZ119=5,G119,0)</f>
        <v>0</v>
      </c>
      <c r="CA119" s="241">
        <v>1</v>
      </c>
      <c r="CB119" s="241">
        <v>1</v>
      </c>
    </row>
    <row r="120" spans="1:15" ht="12.75">
      <c r="A120" s="250"/>
      <c r="B120" s="253"/>
      <c r="C120" s="699" t="s">
        <v>1551</v>
      </c>
      <c r="D120" s="700"/>
      <c r="E120" s="254">
        <v>0</v>
      </c>
      <c r="F120" s="255"/>
      <c r="G120" s="256"/>
      <c r="H120" s="257"/>
      <c r="I120" s="251"/>
      <c r="J120" s="258"/>
      <c r="K120" s="251"/>
      <c r="M120" s="252" t="s">
        <v>1551</v>
      </c>
      <c r="O120" s="241"/>
    </row>
    <row r="121" spans="1:15" ht="12.75">
      <c r="A121" s="250"/>
      <c r="B121" s="253"/>
      <c r="C121" s="699" t="s">
        <v>123</v>
      </c>
      <c r="D121" s="700"/>
      <c r="E121" s="254">
        <v>0</v>
      </c>
      <c r="F121" s="255"/>
      <c r="G121" s="256"/>
      <c r="H121" s="257"/>
      <c r="I121" s="251"/>
      <c r="J121" s="258"/>
      <c r="K121" s="251"/>
      <c r="M121" s="252" t="s">
        <v>123</v>
      </c>
      <c r="O121" s="241"/>
    </row>
    <row r="122" spans="1:15" ht="12.75">
      <c r="A122" s="250"/>
      <c r="B122" s="253"/>
      <c r="C122" s="699" t="s">
        <v>1552</v>
      </c>
      <c r="D122" s="700"/>
      <c r="E122" s="254">
        <v>17.8</v>
      </c>
      <c r="F122" s="255"/>
      <c r="G122" s="256"/>
      <c r="H122" s="257"/>
      <c r="I122" s="251"/>
      <c r="J122" s="258"/>
      <c r="K122" s="251"/>
      <c r="M122" s="252" t="s">
        <v>1552</v>
      </c>
      <c r="O122" s="241"/>
    </row>
    <row r="123" spans="1:57" ht="12.75">
      <c r="A123" s="259"/>
      <c r="B123" s="260" t="s">
        <v>96</v>
      </c>
      <c r="C123" s="261" t="s">
        <v>974</v>
      </c>
      <c r="D123" s="262"/>
      <c r="E123" s="263"/>
      <c r="F123" s="264"/>
      <c r="G123" s="265">
        <f>SUM(G118:G122)</f>
        <v>24617.4</v>
      </c>
      <c r="H123" s="266"/>
      <c r="I123" s="267">
        <f>SUM(I118:I122)</f>
        <v>0.5891799999999999</v>
      </c>
      <c r="J123" s="266"/>
      <c r="K123" s="267">
        <f>SUM(K118:K122)</f>
        <v>0</v>
      </c>
      <c r="O123" s="241">
        <v>4</v>
      </c>
      <c r="BA123" s="268">
        <f>SUM(BA118:BA122)</f>
        <v>24617.4</v>
      </c>
      <c r="BB123" s="268">
        <f>SUM(BB118:BB122)</f>
        <v>0</v>
      </c>
      <c r="BC123" s="268">
        <f>SUM(BC118:BC122)</f>
        <v>0</v>
      </c>
      <c r="BD123" s="268">
        <f>SUM(BD118:BD122)</f>
        <v>0</v>
      </c>
      <c r="BE123" s="268">
        <f>SUM(BE118:BE122)</f>
        <v>0</v>
      </c>
    </row>
    <row r="124" spans="1:15" ht="12.75">
      <c r="A124" s="231" t="s">
        <v>92</v>
      </c>
      <c r="B124" s="232" t="s">
        <v>201</v>
      </c>
      <c r="C124" s="233" t="s">
        <v>202</v>
      </c>
      <c r="D124" s="234"/>
      <c r="E124" s="235"/>
      <c r="F124" s="235"/>
      <c r="G124" s="236"/>
      <c r="H124" s="237"/>
      <c r="I124" s="238"/>
      <c r="J124" s="239"/>
      <c r="K124" s="240"/>
      <c r="O124" s="241">
        <v>1</v>
      </c>
    </row>
    <row r="125" spans="1:80" ht="12.75">
      <c r="A125" s="242">
        <v>26</v>
      </c>
      <c r="B125" s="243" t="s">
        <v>204</v>
      </c>
      <c r="C125" s="244" t="s">
        <v>205</v>
      </c>
      <c r="D125" s="245" t="s">
        <v>106</v>
      </c>
      <c r="E125" s="246">
        <v>39.3675</v>
      </c>
      <c r="F125" s="246">
        <v>141.5</v>
      </c>
      <c r="G125" s="247">
        <f>E125*F125</f>
        <v>5570.50125</v>
      </c>
      <c r="H125" s="248">
        <v>0.40481</v>
      </c>
      <c r="I125" s="249">
        <f>E125*H125</f>
        <v>15.936357675</v>
      </c>
      <c r="J125" s="248">
        <v>0</v>
      </c>
      <c r="K125" s="249">
        <f>E125*J125</f>
        <v>0</v>
      </c>
      <c r="O125" s="241">
        <v>2</v>
      </c>
      <c r="AA125" s="214">
        <v>1</v>
      </c>
      <c r="AB125" s="214">
        <v>1</v>
      </c>
      <c r="AC125" s="214">
        <v>1</v>
      </c>
      <c r="AZ125" s="214">
        <v>1</v>
      </c>
      <c r="BA125" s="214">
        <f>IF(AZ125=1,G125,0)</f>
        <v>5570.50125</v>
      </c>
      <c r="BB125" s="214">
        <f>IF(AZ125=2,G125,0)</f>
        <v>0</v>
      </c>
      <c r="BC125" s="214">
        <f>IF(AZ125=3,G125,0)</f>
        <v>0</v>
      </c>
      <c r="BD125" s="214">
        <f>IF(AZ125=4,G125,0)</f>
        <v>0</v>
      </c>
      <c r="BE125" s="214">
        <f>IF(AZ125=5,G125,0)</f>
        <v>0</v>
      </c>
      <c r="CA125" s="241">
        <v>1</v>
      </c>
      <c r="CB125" s="241">
        <v>1</v>
      </c>
    </row>
    <row r="126" spans="1:15" ht="12.75">
      <c r="A126" s="250"/>
      <c r="B126" s="253"/>
      <c r="C126" s="699" t="s">
        <v>1477</v>
      </c>
      <c r="D126" s="700"/>
      <c r="E126" s="254">
        <v>5.8275</v>
      </c>
      <c r="F126" s="255"/>
      <c r="G126" s="256"/>
      <c r="H126" s="257"/>
      <c r="I126" s="251"/>
      <c r="J126" s="258"/>
      <c r="K126" s="251"/>
      <c r="M126" s="252" t="s">
        <v>1477</v>
      </c>
      <c r="O126" s="241"/>
    </row>
    <row r="127" spans="1:15" ht="12.75">
      <c r="A127" s="250"/>
      <c r="B127" s="253"/>
      <c r="C127" s="699" t="s">
        <v>1553</v>
      </c>
      <c r="D127" s="700"/>
      <c r="E127" s="254">
        <v>3.171</v>
      </c>
      <c r="F127" s="255"/>
      <c r="G127" s="256"/>
      <c r="H127" s="257"/>
      <c r="I127" s="251"/>
      <c r="J127" s="258"/>
      <c r="K127" s="251"/>
      <c r="M127" s="252" t="s">
        <v>1553</v>
      </c>
      <c r="O127" s="241"/>
    </row>
    <row r="128" spans="1:15" ht="12.75">
      <c r="A128" s="250"/>
      <c r="B128" s="253"/>
      <c r="C128" s="699" t="s">
        <v>1554</v>
      </c>
      <c r="D128" s="700"/>
      <c r="E128" s="254">
        <v>23.655</v>
      </c>
      <c r="F128" s="255"/>
      <c r="G128" s="256"/>
      <c r="H128" s="257"/>
      <c r="I128" s="251"/>
      <c r="J128" s="258"/>
      <c r="K128" s="251"/>
      <c r="M128" s="252" t="s">
        <v>1554</v>
      </c>
      <c r="O128" s="241"/>
    </row>
    <row r="129" spans="1:15" ht="12.75">
      <c r="A129" s="250"/>
      <c r="B129" s="253"/>
      <c r="C129" s="699" t="s">
        <v>1555</v>
      </c>
      <c r="D129" s="700"/>
      <c r="E129" s="254">
        <v>6.714</v>
      </c>
      <c r="F129" s="255"/>
      <c r="G129" s="256"/>
      <c r="H129" s="257"/>
      <c r="I129" s="251"/>
      <c r="J129" s="258"/>
      <c r="K129" s="251"/>
      <c r="M129" s="252" t="s">
        <v>1555</v>
      </c>
      <c r="O129" s="241"/>
    </row>
    <row r="130" spans="1:80" ht="12.75">
      <c r="A130" s="242">
        <v>27</v>
      </c>
      <c r="B130" s="243" t="s">
        <v>210</v>
      </c>
      <c r="C130" s="244" t="s">
        <v>211</v>
      </c>
      <c r="D130" s="245" t="s">
        <v>106</v>
      </c>
      <c r="E130" s="246">
        <v>39.3675</v>
      </c>
      <c r="F130" s="246">
        <v>25.2</v>
      </c>
      <c r="G130" s="247">
        <f>E130*F130</f>
        <v>992.0609999999999</v>
      </c>
      <c r="H130" s="248">
        <v>0</v>
      </c>
      <c r="I130" s="249">
        <f>E130*H130</f>
        <v>0</v>
      </c>
      <c r="J130" s="248">
        <v>0</v>
      </c>
      <c r="K130" s="249">
        <f>E130*J130</f>
        <v>0</v>
      </c>
      <c r="O130" s="241">
        <v>2</v>
      </c>
      <c r="AA130" s="214">
        <v>1</v>
      </c>
      <c r="AB130" s="214">
        <v>1</v>
      </c>
      <c r="AC130" s="214">
        <v>1</v>
      </c>
      <c r="AZ130" s="214">
        <v>1</v>
      </c>
      <c r="BA130" s="214">
        <f>IF(AZ130=1,G130,0)</f>
        <v>992.0609999999999</v>
      </c>
      <c r="BB130" s="214">
        <f>IF(AZ130=2,G130,0)</f>
        <v>0</v>
      </c>
      <c r="BC130" s="214">
        <f>IF(AZ130=3,G130,0)</f>
        <v>0</v>
      </c>
      <c r="BD130" s="214">
        <f>IF(AZ130=4,G130,0)</f>
        <v>0</v>
      </c>
      <c r="BE130" s="214">
        <f>IF(AZ130=5,G130,0)</f>
        <v>0</v>
      </c>
      <c r="CA130" s="241">
        <v>1</v>
      </c>
      <c r="CB130" s="241">
        <v>1</v>
      </c>
    </row>
    <row r="131" spans="1:15" ht="12.75">
      <c r="A131" s="250"/>
      <c r="B131" s="253"/>
      <c r="C131" s="699" t="s">
        <v>1477</v>
      </c>
      <c r="D131" s="700"/>
      <c r="E131" s="254">
        <v>5.8275</v>
      </c>
      <c r="F131" s="255"/>
      <c r="G131" s="256"/>
      <c r="H131" s="257"/>
      <c r="I131" s="251"/>
      <c r="J131" s="258"/>
      <c r="K131" s="251"/>
      <c r="M131" s="252" t="s">
        <v>1477</v>
      </c>
      <c r="O131" s="241"/>
    </row>
    <row r="132" spans="1:15" ht="12.75">
      <c r="A132" s="250"/>
      <c r="B132" s="253"/>
      <c r="C132" s="699" t="s">
        <v>1553</v>
      </c>
      <c r="D132" s="700"/>
      <c r="E132" s="254">
        <v>3.171</v>
      </c>
      <c r="F132" s="255"/>
      <c r="G132" s="256"/>
      <c r="H132" s="257"/>
      <c r="I132" s="251"/>
      <c r="J132" s="258"/>
      <c r="K132" s="251"/>
      <c r="M132" s="252" t="s">
        <v>1553</v>
      </c>
      <c r="O132" s="241"/>
    </row>
    <row r="133" spans="1:15" ht="12.75">
      <c r="A133" s="250"/>
      <c r="B133" s="253"/>
      <c r="C133" s="699" t="s">
        <v>1554</v>
      </c>
      <c r="D133" s="700"/>
      <c r="E133" s="254">
        <v>23.655</v>
      </c>
      <c r="F133" s="255"/>
      <c r="G133" s="256"/>
      <c r="H133" s="257"/>
      <c r="I133" s="251"/>
      <c r="J133" s="258"/>
      <c r="K133" s="251"/>
      <c r="M133" s="252" t="s">
        <v>1554</v>
      </c>
      <c r="O133" s="241"/>
    </row>
    <row r="134" spans="1:15" ht="12.75">
      <c r="A134" s="250"/>
      <c r="B134" s="253"/>
      <c r="C134" s="699" t="s">
        <v>1555</v>
      </c>
      <c r="D134" s="700"/>
      <c r="E134" s="254">
        <v>6.714</v>
      </c>
      <c r="F134" s="255"/>
      <c r="G134" s="256"/>
      <c r="H134" s="257"/>
      <c r="I134" s="251"/>
      <c r="J134" s="258"/>
      <c r="K134" s="251"/>
      <c r="M134" s="252" t="s">
        <v>1555</v>
      </c>
      <c r="O134" s="241"/>
    </row>
    <row r="135" spans="1:80" ht="22.5">
      <c r="A135" s="242">
        <v>28</v>
      </c>
      <c r="B135" s="243" t="s">
        <v>214</v>
      </c>
      <c r="C135" s="244" t="s">
        <v>215</v>
      </c>
      <c r="D135" s="245" t="s">
        <v>106</v>
      </c>
      <c r="E135" s="246">
        <v>27.95</v>
      </c>
      <c r="F135" s="246">
        <v>468</v>
      </c>
      <c r="G135" s="247">
        <f>E135*F135</f>
        <v>13080.6</v>
      </c>
      <c r="H135" s="248">
        <v>0.19825</v>
      </c>
      <c r="I135" s="249">
        <f>E135*H135</f>
        <v>5.5410875</v>
      </c>
      <c r="J135" s="248">
        <v>0</v>
      </c>
      <c r="K135" s="249">
        <f>E135*J135</f>
        <v>0</v>
      </c>
      <c r="O135" s="241">
        <v>2</v>
      </c>
      <c r="AA135" s="214">
        <v>1</v>
      </c>
      <c r="AB135" s="214">
        <v>1</v>
      </c>
      <c r="AC135" s="214">
        <v>1</v>
      </c>
      <c r="AZ135" s="214">
        <v>1</v>
      </c>
      <c r="BA135" s="214">
        <f>IF(AZ135=1,G135,0)</f>
        <v>13080.6</v>
      </c>
      <c r="BB135" s="214">
        <f>IF(AZ135=2,G135,0)</f>
        <v>0</v>
      </c>
      <c r="BC135" s="214">
        <f>IF(AZ135=3,G135,0)</f>
        <v>0</v>
      </c>
      <c r="BD135" s="214">
        <f>IF(AZ135=4,G135,0)</f>
        <v>0</v>
      </c>
      <c r="BE135" s="214">
        <f>IF(AZ135=5,G135,0)</f>
        <v>0</v>
      </c>
      <c r="CA135" s="241">
        <v>1</v>
      </c>
      <c r="CB135" s="241">
        <v>1</v>
      </c>
    </row>
    <row r="136" spans="1:15" ht="12.75">
      <c r="A136" s="250"/>
      <c r="B136" s="253"/>
      <c r="C136" s="699" t="s">
        <v>1478</v>
      </c>
      <c r="D136" s="700"/>
      <c r="E136" s="254">
        <v>2.6425</v>
      </c>
      <c r="F136" s="255"/>
      <c r="G136" s="256"/>
      <c r="H136" s="257"/>
      <c r="I136" s="251"/>
      <c r="J136" s="258"/>
      <c r="K136" s="251"/>
      <c r="M136" s="252" t="s">
        <v>1478</v>
      </c>
      <c r="O136" s="241"/>
    </row>
    <row r="137" spans="1:15" ht="12.75">
      <c r="A137" s="250"/>
      <c r="B137" s="253"/>
      <c r="C137" s="699" t="s">
        <v>1479</v>
      </c>
      <c r="D137" s="700"/>
      <c r="E137" s="254">
        <v>19.7125</v>
      </c>
      <c r="F137" s="255"/>
      <c r="G137" s="256"/>
      <c r="H137" s="257"/>
      <c r="I137" s="251"/>
      <c r="J137" s="258"/>
      <c r="K137" s="251"/>
      <c r="M137" s="252" t="s">
        <v>1479</v>
      </c>
      <c r="O137" s="241"/>
    </row>
    <row r="138" spans="1:15" ht="12.75">
      <c r="A138" s="250"/>
      <c r="B138" s="253"/>
      <c r="C138" s="699" t="s">
        <v>1480</v>
      </c>
      <c r="D138" s="700"/>
      <c r="E138" s="254">
        <v>5.595</v>
      </c>
      <c r="F138" s="255"/>
      <c r="G138" s="256"/>
      <c r="H138" s="257"/>
      <c r="I138" s="251"/>
      <c r="J138" s="258"/>
      <c r="K138" s="251"/>
      <c r="M138" s="252" t="s">
        <v>1480</v>
      </c>
      <c r="O138" s="241"/>
    </row>
    <row r="139" spans="1:80" ht="12.75">
      <c r="A139" s="242">
        <v>29</v>
      </c>
      <c r="B139" s="243" t="s">
        <v>216</v>
      </c>
      <c r="C139" s="244" t="s">
        <v>217</v>
      </c>
      <c r="D139" s="245" t="s">
        <v>106</v>
      </c>
      <c r="E139" s="246">
        <v>5.8275</v>
      </c>
      <c r="F139" s="246">
        <v>91.5</v>
      </c>
      <c r="G139" s="247">
        <f>E139*F139</f>
        <v>533.21625</v>
      </c>
      <c r="H139" s="248">
        <v>0.0315</v>
      </c>
      <c r="I139" s="249">
        <f>E139*H139</f>
        <v>0.18356625</v>
      </c>
      <c r="J139" s="248">
        <v>0</v>
      </c>
      <c r="K139" s="249">
        <f>E139*J139</f>
        <v>0</v>
      </c>
      <c r="O139" s="241">
        <v>2</v>
      </c>
      <c r="AA139" s="214">
        <v>1</v>
      </c>
      <c r="AB139" s="214">
        <v>1</v>
      </c>
      <c r="AC139" s="214">
        <v>1</v>
      </c>
      <c r="AZ139" s="214">
        <v>1</v>
      </c>
      <c r="BA139" s="214">
        <f>IF(AZ139=1,G139,0)</f>
        <v>533.21625</v>
      </c>
      <c r="BB139" s="214">
        <f>IF(AZ139=2,G139,0)</f>
        <v>0</v>
      </c>
      <c r="BC139" s="214">
        <f>IF(AZ139=3,G139,0)</f>
        <v>0</v>
      </c>
      <c r="BD139" s="214">
        <f>IF(AZ139=4,G139,0)</f>
        <v>0</v>
      </c>
      <c r="BE139" s="214">
        <f>IF(AZ139=5,G139,0)</f>
        <v>0</v>
      </c>
      <c r="CA139" s="241">
        <v>1</v>
      </c>
      <c r="CB139" s="241">
        <v>1</v>
      </c>
    </row>
    <row r="140" spans="1:15" ht="12.75">
      <c r="A140" s="250"/>
      <c r="B140" s="253"/>
      <c r="C140" s="699" t="s">
        <v>1477</v>
      </c>
      <c r="D140" s="700"/>
      <c r="E140" s="254">
        <v>5.8275</v>
      </c>
      <c r="F140" s="255"/>
      <c r="G140" s="256"/>
      <c r="H140" s="257"/>
      <c r="I140" s="251"/>
      <c r="J140" s="258"/>
      <c r="K140" s="251"/>
      <c r="M140" s="252" t="s">
        <v>1477</v>
      </c>
      <c r="O140" s="241"/>
    </row>
    <row r="141" spans="1:80" ht="22.5">
      <c r="A141" s="242">
        <v>30</v>
      </c>
      <c r="B141" s="243" t="s">
        <v>218</v>
      </c>
      <c r="C141" s="244" t="s">
        <v>219</v>
      </c>
      <c r="D141" s="245" t="s">
        <v>166</v>
      </c>
      <c r="E141" s="246">
        <v>55.9</v>
      </c>
      <c r="F141" s="246">
        <v>197</v>
      </c>
      <c r="G141" s="247">
        <f>E141*F141</f>
        <v>11012.3</v>
      </c>
      <c r="H141" s="248">
        <v>0.12501</v>
      </c>
      <c r="I141" s="249">
        <f>E141*H141</f>
        <v>6.988059000000001</v>
      </c>
      <c r="J141" s="248">
        <v>0</v>
      </c>
      <c r="K141" s="249">
        <f>E141*J141</f>
        <v>0</v>
      </c>
      <c r="O141" s="241">
        <v>2</v>
      </c>
      <c r="AA141" s="214">
        <v>1</v>
      </c>
      <c r="AB141" s="214">
        <v>1</v>
      </c>
      <c r="AC141" s="214">
        <v>1</v>
      </c>
      <c r="AZ141" s="214">
        <v>1</v>
      </c>
      <c r="BA141" s="214">
        <f>IF(AZ141=1,G141,0)</f>
        <v>11012.3</v>
      </c>
      <c r="BB141" s="214">
        <f>IF(AZ141=2,G141,0)</f>
        <v>0</v>
      </c>
      <c r="BC141" s="214">
        <f>IF(AZ141=3,G141,0)</f>
        <v>0</v>
      </c>
      <c r="BD141" s="214">
        <f>IF(AZ141=4,G141,0)</f>
        <v>0</v>
      </c>
      <c r="BE141" s="214">
        <f>IF(AZ141=5,G141,0)</f>
        <v>0</v>
      </c>
      <c r="CA141" s="241">
        <v>1</v>
      </c>
      <c r="CB141" s="241">
        <v>1</v>
      </c>
    </row>
    <row r="142" spans="1:15" ht="12.75">
      <c r="A142" s="250"/>
      <c r="B142" s="253"/>
      <c r="C142" s="699" t="s">
        <v>1556</v>
      </c>
      <c r="D142" s="700"/>
      <c r="E142" s="254">
        <v>5.285</v>
      </c>
      <c r="F142" s="255"/>
      <c r="G142" s="256"/>
      <c r="H142" s="257"/>
      <c r="I142" s="251"/>
      <c r="J142" s="258"/>
      <c r="K142" s="251"/>
      <c r="M142" s="252" t="s">
        <v>1556</v>
      </c>
      <c r="O142" s="241"/>
    </row>
    <row r="143" spans="1:15" ht="12.75">
      <c r="A143" s="250"/>
      <c r="B143" s="253"/>
      <c r="C143" s="699" t="s">
        <v>1557</v>
      </c>
      <c r="D143" s="700"/>
      <c r="E143" s="254">
        <v>39.425</v>
      </c>
      <c r="F143" s="255"/>
      <c r="G143" s="256"/>
      <c r="H143" s="257"/>
      <c r="I143" s="251"/>
      <c r="J143" s="258"/>
      <c r="K143" s="251"/>
      <c r="M143" s="252" t="s">
        <v>1557</v>
      </c>
      <c r="O143" s="241"/>
    </row>
    <row r="144" spans="1:15" ht="12.75">
      <c r="A144" s="250"/>
      <c r="B144" s="253"/>
      <c r="C144" s="699" t="s">
        <v>1558</v>
      </c>
      <c r="D144" s="700"/>
      <c r="E144" s="254">
        <v>11.19</v>
      </c>
      <c r="F144" s="255"/>
      <c r="G144" s="256"/>
      <c r="H144" s="257"/>
      <c r="I144" s="251"/>
      <c r="J144" s="258"/>
      <c r="K144" s="251"/>
      <c r="M144" s="252" t="s">
        <v>1558</v>
      </c>
      <c r="O144" s="241"/>
    </row>
    <row r="145" spans="1:80" ht="12.75">
      <c r="A145" s="242">
        <v>31</v>
      </c>
      <c r="B145" s="243" t="s">
        <v>223</v>
      </c>
      <c r="C145" s="244" t="s">
        <v>224</v>
      </c>
      <c r="D145" s="245" t="s">
        <v>106</v>
      </c>
      <c r="E145" s="246">
        <v>45.2726</v>
      </c>
      <c r="F145" s="246">
        <v>32.17</v>
      </c>
      <c r="G145" s="247">
        <f>E145*F145</f>
        <v>1456.419542</v>
      </c>
      <c r="H145" s="248">
        <v>0.0003</v>
      </c>
      <c r="I145" s="249">
        <f>E145*H145</f>
        <v>0.013581779999999998</v>
      </c>
      <c r="J145" s="248"/>
      <c r="K145" s="249">
        <f>E145*J145</f>
        <v>0</v>
      </c>
      <c r="O145" s="241">
        <v>2</v>
      </c>
      <c r="AA145" s="214">
        <v>3</v>
      </c>
      <c r="AB145" s="214">
        <v>1</v>
      </c>
      <c r="AC145" s="214">
        <v>693661981</v>
      </c>
      <c r="AZ145" s="214">
        <v>1</v>
      </c>
      <c r="BA145" s="214">
        <f>IF(AZ145=1,G145,0)</f>
        <v>1456.419542</v>
      </c>
      <c r="BB145" s="214">
        <f>IF(AZ145=2,G145,0)</f>
        <v>0</v>
      </c>
      <c r="BC145" s="214">
        <f>IF(AZ145=3,G145,0)</f>
        <v>0</v>
      </c>
      <c r="BD145" s="214">
        <f>IF(AZ145=4,G145,0)</f>
        <v>0</v>
      </c>
      <c r="BE145" s="214">
        <f>IF(AZ145=5,G145,0)</f>
        <v>0</v>
      </c>
      <c r="CA145" s="241">
        <v>3</v>
      </c>
      <c r="CB145" s="241">
        <v>1</v>
      </c>
    </row>
    <row r="146" spans="1:15" ht="12.75">
      <c r="A146" s="250"/>
      <c r="B146" s="253"/>
      <c r="C146" s="699" t="s">
        <v>1477</v>
      </c>
      <c r="D146" s="700"/>
      <c r="E146" s="254">
        <v>5.8275</v>
      </c>
      <c r="F146" s="255"/>
      <c r="G146" s="256"/>
      <c r="H146" s="257"/>
      <c r="I146" s="251"/>
      <c r="J146" s="258"/>
      <c r="K146" s="251"/>
      <c r="M146" s="252" t="s">
        <v>1477</v>
      </c>
      <c r="O146" s="241"/>
    </row>
    <row r="147" spans="1:15" ht="12.75">
      <c r="A147" s="250"/>
      <c r="B147" s="253"/>
      <c r="C147" s="699" t="s">
        <v>1553</v>
      </c>
      <c r="D147" s="700"/>
      <c r="E147" s="254">
        <v>3.171</v>
      </c>
      <c r="F147" s="255"/>
      <c r="G147" s="256"/>
      <c r="H147" s="257"/>
      <c r="I147" s="251"/>
      <c r="J147" s="258"/>
      <c r="K147" s="251"/>
      <c r="M147" s="252" t="s">
        <v>1553</v>
      </c>
      <c r="O147" s="241"/>
    </row>
    <row r="148" spans="1:15" ht="12.75">
      <c r="A148" s="250"/>
      <c r="B148" s="253"/>
      <c r="C148" s="699" t="s">
        <v>1554</v>
      </c>
      <c r="D148" s="700"/>
      <c r="E148" s="254">
        <v>23.655</v>
      </c>
      <c r="F148" s="255"/>
      <c r="G148" s="256"/>
      <c r="H148" s="257"/>
      <c r="I148" s="251"/>
      <c r="J148" s="258"/>
      <c r="K148" s="251"/>
      <c r="M148" s="252" t="s">
        <v>1554</v>
      </c>
      <c r="O148" s="241"/>
    </row>
    <row r="149" spans="1:15" ht="12.75">
      <c r="A149" s="250"/>
      <c r="B149" s="253"/>
      <c r="C149" s="699" t="s">
        <v>1555</v>
      </c>
      <c r="D149" s="700"/>
      <c r="E149" s="254">
        <v>6.714</v>
      </c>
      <c r="F149" s="255"/>
      <c r="G149" s="256"/>
      <c r="H149" s="257"/>
      <c r="I149" s="251"/>
      <c r="J149" s="258"/>
      <c r="K149" s="251"/>
      <c r="M149" s="252" t="s">
        <v>1555</v>
      </c>
      <c r="O149" s="241"/>
    </row>
    <row r="150" spans="1:15" ht="12.75">
      <c r="A150" s="250"/>
      <c r="B150" s="253"/>
      <c r="C150" s="701" t="s">
        <v>113</v>
      </c>
      <c r="D150" s="700"/>
      <c r="E150" s="279">
        <v>39.3675</v>
      </c>
      <c r="F150" s="255"/>
      <c r="G150" s="256"/>
      <c r="H150" s="257"/>
      <c r="I150" s="251"/>
      <c r="J150" s="258"/>
      <c r="K150" s="251"/>
      <c r="M150" s="252" t="s">
        <v>113</v>
      </c>
      <c r="O150" s="241"/>
    </row>
    <row r="151" spans="1:15" ht="12.75">
      <c r="A151" s="250"/>
      <c r="B151" s="253"/>
      <c r="C151" s="699" t="s">
        <v>1559</v>
      </c>
      <c r="D151" s="700"/>
      <c r="E151" s="254">
        <v>5.9051</v>
      </c>
      <c r="F151" s="255"/>
      <c r="G151" s="256"/>
      <c r="H151" s="257"/>
      <c r="I151" s="251"/>
      <c r="J151" s="258"/>
      <c r="K151" s="251"/>
      <c r="M151" s="252" t="s">
        <v>1559</v>
      </c>
      <c r="O151" s="241"/>
    </row>
    <row r="152" spans="1:57" ht="12.75">
      <c r="A152" s="259"/>
      <c r="B152" s="260" t="s">
        <v>96</v>
      </c>
      <c r="C152" s="261" t="s">
        <v>203</v>
      </c>
      <c r="D152" s="262"/>
      <c r="E152" s="263"/>
      <c r="F152" s="264"/>
      <c r="G152" s="265">
        <f>SUM(G124:G151)</f>
        <v>32645.098042</v>
      </c>
      <c r="H152" s="266"/>
      <c r="I152" s="267">
        <f>SUM(I124:I151)</f>
        <v>28.662652204999997</v>
      </c>
      <c r="J152" s="266"/>
      <c r="K152" s="267">
        <f>SUM(K124:K151)</f>
        <v>0</v>
      </c>
      <c r="O152" s="241">
        <v>4</v>
      </c>
      <c r="BA152" s="268">
        <f>SUM(BA124:BA151)</f>
        <v>32645.098042</v>
      </c>
      <c r="BB152" s="268">
        <f>SUM(BB124:BB151)</f>
        <v>0</v>
      </c>
      <c r="BC152" s="268">
        <f>SUM(BC124:BC151)</f>
        <v>0</v>
      </c>
      <c r="BD152" s="268">
        <f>SUM(BD124:BD151)</f>
        <v>0</v>
      </c>
      <c r="BE152" s="268">
        <f>SUM(BE124:BE151)</f>
        <v>0</v>
      </c>
    </row>
    <row r="153" spans="1:15" ht="12.75">
      <c r="A153" s="231" t="s">
        <v>92</v>
      </c>
      <c r="B153" s="232" t="s">
        <v>226</v>
      </c>
      <c r="C153" s="233" t="s">
        <v>227</v>
      </c>
      <c r="D153" s="234"/>
      <c r="E153" s="235"/>
      <c r="F153" s="235"/>
      <c r="G153" s="236"/>
      <c r="H153" s="237"/>
      <c r="I153" s="238"/>
      <c r="J153" s="239"/>
      <c r="K153" s="240"/>
      <c r="O153" s="241">
        <v>1</v>
      </c>
    </row>
    <row r="154" spans="1:80" ht="12.75">
      <c r="A154" s="242">
        <v>32</v>
      </c>
      <c r="B154" s="243" t="s">
        <v>229</v>
      </c>
      <c r="C154" s="244" t="s">
        <v>230</v>
      </c>
      <c r="D154" s="245" t="s">
        <v>166</v>
      </c>
      <c r="E154" s="246">
        <v>814</v>
      </c>
      <c r="F154" s="246">
        <v>57.6</v>
      </c>
      <c r="G154" s="247">
        <f>E154*F154</f>
        <v>46886.4</v>
      </c>
      <c r="H154" s="248">
        <v>0.00023</v>
      </c>
      <c r="I154" s="249">
        <f>E154*H154</f>
        <v>0.18722</v>
      </c>
      <c r="J154" s="248">
        <v>0</v>
      </c>
      <c r="K154" s="249">
        <f>E154*J154</f>
        <v>0</v>
      </c>
      <c r="O154" s="241">
        <v>2</v>
      </c>
      <c r="AA154" s="214">
        <v>1</v>
      </c>
      <c r="AB154" s="214">
        <v>1</v>
      </c>
      <c r="AC154" s="214">
        <v>1</v>
      </c>
      <c r="AZ154" s="214">
        <v>1</v>
      </c>
      <c r="BA154" s="214">
        <f>IF(AZ154=1,G154,0)</f>
        <v>46886.4</v>
      </c>
      <c r="BB154" s="214">
        <f>IF(AZ154=2,G154,0)</f>
        <v>0</v>
      </c>
      <c r="BC154" s="214">
        <f>IF(AZ154=3,G154,0)</f>
        <v>0</v>
      </c>
      <c r="BD154" s="214">
        <f>IF(AZ154=4,G154,0)</f>
        <v>0</v>
      </c>
      <c r="BE154" s="214">
        <f>IF(AZ154=5,G154,0)</f>
        <v>0</v>
      </c>
      <c r="CA154" s="241">
        <v>1</v>
      </c>
      <c r="CB154" s="241">
        <v>1</v>
      </c>
    </row>
    <row r="155" spans="1:15" ht="12.75">
      <c r="A155" s="250"/>
      <c r="B155" s="253"/>
      <c r="C155" s="699" t="s">
        <v>1560</v>
      </c>
      <c r="D155" s="700"/>
      <c r="E155" s="254">
        <v>0</v>
      </c>
      <c r="F155" s="255"/>
      <c r="G155" s="256"/>
      <c r="H155" s="257"/>
      <c r="I155" s="251"/>
      <c r="J155" s="258"/>
      <c r="K155" s="251"/>
      <c r="M155" s="252" t="s">
        <v>1560</v>
      </c>
      <c r="O155" s="241"/>
    </row>
    <row r="156" spans="1:15" ht="12.75">
      <c r="A156" s="250"/>
      <c r="B156" s="253"/>
      <c r="C156" s="699" t="s">
        <v>1521</v>
      </c>
      <c r="D156" s="700"/>
      <c r="E156" s="254">
        <v>814</v>
      </c>
      <c r="F156" s="255"/>
      <c r="G156" s="256"/>
      <c r="H156" s="257"/>
      <c r="I156" s="251"/>
      <c r="J156" s="258"/>
      <c r="K156" s="251"/>
      <c r="M156" s="252" t="s">
        <v>1521</v>
      </c>
      <c r="O156" s="241"/>
    </row>
    <row r="157" spans="1:80" ht="12.75">
      <c r="A157" s="242">
        <v>33</v>
      </c>
      <c r="B157" s="243" t="s">
        <v>243</v>
      </c>
      <c r="C157" s="244" t="s">
        <v>244</v>
      </c>
      <c r="D157" s="245" t="s">
        <v>106</v>
      </c>
      <c r="E157" s="246">
        <v>136.8138</v>
      </c>
      <c r="F157" s="246">
        <v>35</v>
      </c>
      <c r="G157" s="247">
        <f>E157*F157</f>
        <v>4788.482999999999</v>
      </c>
      <c r="H157" s="248">
        <v>4E-05</v>
      </c>
      <c r="I157" s="249">
        <f>E157*H157</f>
        <v>0.005472552</v>
      </c>
      <c r="J157" s="248">
        <v>0</v>
      </c>
      <c r="K157" s="249">
        <f>E157*J157</f>
        <v>0</v>
      </c>
      <c r="O157" s="241">
        <v>2</v>
      </c>
      <c r="AA157" s="214">
        <v>1</v>
      </c>
      <c r="AB157" s="214">
        <v>1</v>
      </c>
      <c r="AC157" s="214">
        <v>1</v>
      </c>
      <c r="AZ157" s="214">
        <v>1</v>
      </c>
      <c r="BA157" s="214">
        <f>IF(AZ157=1,G157,0)</f>
        <v>4788.482999999999</v>
      </c>
      <c r="BB157" s="214">
        <f>IF(AZ157=2,G157,0)</f>
        <v>0</v>
      </c>
      <c r="BC157" s="214">
        <f>IF(AZ157=3,G157,0)</f>
        <v>0</v>
      </c>
      <c r="BD157" s="214">
        <f>IF(AZ157=4,G157,0)</f>
        <v>0</v>
      </c>
      <c r="BE157" s="214">
        <f>IF(AZ157=5,G157,0)</f>
        <v>0</v>
      </c>
      <c r="CA157" s="241">
        <v>1</v>
      </c>
      <c r="CB157" s="241">
        <v>1</v>
      </c>
    </row>
    <row r="158" spans="1:15" ht="12.75">
      <c r="A158" s="250"/>
      <c r="B158" s="253"/>
      <c r="C158" s="699" t="s">
        <v>1561</v>
      </c>
      <c r="D158" s="700"/>
      <c r="E158" s="254">
        <v>1.8</v>
      </c>
      <c r="F158" s="255"/>
      <c r="G158" s="256"/>
      <c r="H158" s="257"/>
      <c r="I158" s="251"/>
      <c r="J158" s="258"/>
      <c r="K158" s="251"/>
      <c r="M158" s="252" t="s">
        <v>1561</v>
      </c>
      <c r="O158" s="241"/>
    </row>
    <row r="159" spans="1:15" ht="12.75">
      <c r="A159" s="250"/>
      <c r="B159" s="253"/>
      <c r="C159" s="699" t="s">
        <v>1562</v>
      </c>
      <c r="D159" s="700"/>
      <c r="E159" s="254">
        <v>0.4608</v>
      </c>
      <c r="F159" s="255"/>
      <c r="G159" s="256"/>
      <c r="H159" s="257"/>
      <c r="I159" s="251"/>
      <c r="J159" s="258"/>
      <c r="K159" s="251"/>
      <c r="M159" s="252" t="s">
        <v>1562</v>
      </c>
      <c r="O159" s="241"/>
    </row>
    <row r="160" spans="1:15" ht="12.75">
      <c r="A160" s="250"/>
      <c r="B160" s="253"/>
      <c r="C160" s="699" t="s">
        <v>1563</v>
      </c>
      <c r="D160" s="700"/>
      <c r="E160" s="254">
        <v>15.12</v>
      </c>
      <c r="F160" s="255"/>
      <c r="G160" s="256"/>
      <c r="H160" s="257"/>
      <c r="I160" s="251"/>
      <c r="J160" s="258"/>
      <c r="K160" s="251"/>
      <c r="M160" s="252" t="s">
        <v>1563</v>
      </c>
      <c r="O160" s="241"/>
    </row>
    <row r="161" spans="1:15" ht="12.75">
      <c r="A161" s="250"/>
      <c r="B161" s="253"/>
      <c r="C161" s="699" t="s">
        <v>1564</v>
      </c>
      <c r="D161" s="700"/>
      <c r="E161" s="254">
        <v>21.6</v>
      </c>
      <c r="F161" s="255"/>
      <c r="G161" s="256"/>
      <c r="H161" s="257"/>
      <c r="I161" s="251"/>
      <c r="J161" s="258"/>
      <c r="K161" s="251"/>
      <c r="M161" s="252" t="s">
        <v>1564</v>
      </c>
      <c r="O161" s="241"/>
    </row>
    <row r="162" spans="1:15" ht="12.75">
      <c r="A162" s="250"/>
      <c r="B162" s="253"/>
      <c r="C162" s="699" t="s">
        <v>1565</v>
      </c>
      <c r="D162" s="700"/>
      <c r="E162" s="254">
        <v>21.6</v>
      </c>
      <c r="F162" s="255"/>
      <c r="G162" s="256"/>
      <c r="H162" s="257"/>
      <c r="I162" s="251"/>
      <c r="J162" s="258"/>
      <c r="K162" s="251"/>
      <c r="M162" s="252" t="s">
        <v>1565</v>
      </c>
      <c r="O162" s="241"/>
    </row>
    <row r="163" spans="1:15" ht="12.75">
      <c r="A163" s="250"/>
      <c r="B163" s="253"/>
      <c r="C163" s="699" t="s">
        <v>1566</v>
      </c>
      <c r="D163" s="700"/>
      <c r="E163" s="254">
        <v>32.4</v>
      </c>
      <c r="F163" s="255"/>
      <c r="G163" s="256"/>
      <c r="H163" s="257"/>
      <c r="I163" s="251"/>
      <c r="J163" s="258"/>
      <c r="K163" s="251"/>
      <c r="M163" s="252" t="s">
        <v>1566</v>
      </c>
      <c r="O163" s="241"/>
    </row>
    <row r="164" spans="1:15" ht="12.75">
      <c r="A164" s="250"/>
      <c r="B164" s="253"/>
      <c r="C164" s="699" t="s">
        <v>1567</v>
      </c>
      <c r="D164" s="700"/>
      <c r="E164" s="254">
        <v>29.7</v>
      </c>
      <c r="F164" s="255"/>
      <c r="G164" s="256"/>
      <c r="H164" s="257"/>
      <c r="I164" s="251"/>
      <c r="J164" s="258"/>
      <c r="K164" s="251"/>
      <c r="M164" s="252" t="s">
        <v>1567</v>
      </c>
      <c r="O164" s="241"/>
    </row>
    <row r="165" spans="1:15" ht="12.75">
      <c r="A165" s="250"/>
      <c r="B165" s="253"/>
      <c r="C165" s="699" t="s">
        <v>1568</v>
      </c>
      <c r="D165" s="700"/>
      <c r="E165" s="254">
        <v>4.5</v>
      </c>
      <c r="F165" s="255"/>
      <c r="G165" s="256"/>
      <c r="H165" s="257"/>
      <c r="I165" s="251"/>
      <c r="J165" s="258"/>
      <c r="K165" s="251"/>
      <c r="M165" s="252" t="s">
        <v>1568</v>
      </c>
      <c r="O165" s="241"/>
    </row>
    <row r="166" spans="1:15" ht="12.75">
      <c r="A166" s="250"/>
      <c r="B166" s="253"/>
      <c r="C166" s="701" t="s">
        <v>113</v>
      </c>
      <c r="D166" s="700"/>
      <c r="E166" s="279">
        <v>127.1808</v>
      </c>
      <c r="F166" s="255"/>
      <c r="G166" s="256"/>
      <c r="H166" s="257"/>
      <c r="I166" s="251"/>
      <c r="J166" s="258"/>
      <c r="K166" s="251"/>
      <c r="M166" s="252" t="s">
        <v>113</v>
      </c>
      <c r="O166" s="241"/>
    </row>
    <row r="167" spans="1:15" ht="12.75">
      <c r="A167" s="250"/>
      <c r="B167" s="253"/>
      <c r="C167" s="699" t="s">
        <v>1569</v>
      </c>
      <c r="D167" s="700"/>
      <c r="E167" s="254">
        <v>1.576</v>
      </c>
      <c r="F167" s="255"/>
      <c r="G167" s="256"/>
      <c r="H167" s="257"/>
      <c r="I167" s="251"/>
      <c r="J167" s="258"/>
      <c r="K167" s="251"/>
      <c r="M167" s="252" t="s">
        <v>1569</v>
      </c>
      <c r="O167" s="241"/>
    </row>
    <row r="168" spans="1:15" ht="12.75">
      <c r="A168" s="250"/>
      <c r="B168" s="253"/>
      <c r="C168" s="699" t="s">
        <v>1570</v>
      </c>
      <c r="D168" s="700"/>
      <c r="E168" s="254">
        <v>2.561</v>
      </c>
      <c r="F168" s="255"/>
      <c r="G168" s="256"/>
      <c r="H168" s="257"/>
      <c r="I168" s="251"/>
      <c r="J168" s="258"/>
      <c r="K168" s="251"/>
      <c r="M168" s="252" t="s">
        <v>1570</v>
      </c>
      <c r="O168" s="241"/>
    </row>
    <row r="169" spans="1:15" ht="12.75">
      <c r="A169" s="250"/>
      <c r="B169" s="253"/>
      <c r="C169" s="699" t="s">
        <v>1571</v>
      </c>
      <c r="D169" s="700"/>
      <c r="E169" s="254">
        <v>3.92</v>
      </c>
      <c r="F169" s="255"/>
      <c r="G169" s="256"/>
      <c r="H169" s="257"/>
      <c r="I169" s="251"/>
      <c r="J169" s="258"/>
      <c r="K169" s="251"/>
      <c r="M169" s="252" t="s">
        <v>1571</v>
      </c>
      <c r="O169" s="241"/>
    </row>
    <row r="170" spans="1:15" ht="12.75">
      <c r="A170" s="250"/>
      <c r="B170" s="253"/>
      <c r="C170" s="699" t="s">
        <v>1572</v>
      </c>
      <c r="D170" s="700"/>
      <c r="E170" s="254">
        <v>1.576</v>
      </c>
      <c r="F170" s="255"/>
      <c r="G170" s="256"/>
      <c r="H170" s="257"/>
      <c r="I170" s="251"/>
      <c r="J170" s="258"/>
      <c r="K170" s="251"/>
      <c r="M170" s="252" t="s">
        <v>1572</v>
      </c>
      <c r="O170" s="241"/>
    </row>
    <row r="171" spans="1:15" ht="12.75">
      <c r="A171" s="250"/>
      <c r="B171" s="253"/>
      <c r="C171" s="701" t="s">
        <v>113</v>
      </c>
      <c r="D171" s="700"/>
      <c r="E171" s="279">
        <v>9.633000000000001</v>
      </c>
      <c r="F171" s="255"/>
      <c r="G171" s="256"/>
      <c r="H171" s="257"/>
      <c r="I171" s="251"/>
      <c r="J171" s="258"/>
      <c r="K171" s="251"/>
      <c r="M171" s="252" t="s">
        <v>113</v>
      </c>
      <c r="O171" s="241"/>
    </row>
    <row r="172" spans="1:80" ht="12.75">
      <c r="A172" s="242">
        <v>34</v>
      </c>
      <c r="B172" s="243" t="s">
        <v>257</v>
      </c>
      <c r="C172" s="244" t="s">
        <v>258</v>
      </c>
      <c r="D172" s="245" t="s">
        <v>147</v>
      </c>
      <c r="E172" s="246">
        <v>200</v>
      </c>
      <c r="F172" s="246">
        <v>364</v>
      </c>
      <c r="G172" s="247">
        <f>E172*F172</f>
        <v>72800</v>
      </c>
      <c r="H172" s="248">
        <v>0.04543</v>
      </c>
      <c r="I172" s="249">
        <f>E172*H172</f>
        <v>9.086</v>
      </c>
      <c r="J172" s="248">
        <v>0</v>
      </c>
      <c r="K172" s="249">
        <f>E172*J172</f>
        <v>0</v>
      </c>
      <c r="O172" s="241">
        <v>2</v>
      </c>
      <c r="AA172" s="214">
        <v>1</v>
      </c>
      <c r="AB172" s="214">
        <v>1</v>
      </c>
      <c r="AC172" s="214">
        <v>1</v>
      </c>
      <c r="AZ172" s="214">
        <v>1</v>
      </c>
      <c r="BA172" s="214">
        <f>IF(AZ172=1,G172,0)</f>
        <v>72800</v>
      </c>
      <c r="BB172" s="214">
        <f>IF(AZ172=2,G172,0)</f>
        <v>0</v>
      </c>
      <c r="BC172" s="214">
        <f>IF(AZ172=3,G172,0)</f>
        <v>0</v>
      </c>
      <c r="BD172" s="214">
        <f>IF(AZ172=4,G172,0)</f>
        <v>0</v>
      </c>
      <c r="BE172" s="214">
        <f>IF(AZ172=5,G172,0)</f>
        <v>0</v>
      </c>
      <c r="CA172" s="241">
        <v>1</v>
      </c>
      <c r="CB172" s="241">
        <v>1</v>
      </c>
    </row>
    <row r="173" spans="1:15" ht="12.75">
      <c r="A173" s="250"/>
      <c r="B173" s="253"/>
      <c r="C173" s="699" t="s">
        <v>1573</v>
      </c>
      <c r="D173" s="700"/>
      <c r="E173" s="254">
        <v>200</v>
      </c>
      <c r="F173" s="255"/>
      <c r="G173" s="256"/>
      <c r="H173" s="257"/>
      <c r="I173" s="251"/>
      <c r="J173" s="258"/>
      <c r="K173" s="251"/>
      <c r="M173" s="252" t="s">
        <v>1573</v>
      </c>
      <c r="O173" s="241"/>
    </row>
    <row r="174" spans="1:80" ht="22.5">
      <c r="A174" s="242">
        <v>35</v>
      </c>
      <c r="B174" s="243" t="s">
        <v>1574</v>
      </c>
      <c r="C174" s="244" t="s">
        <v>1575</v>
      </c>
      <c r="D174" s="245" t="s">
        <v>166</v>
      </c>
      <c r="E174" s="246">
        <v>814</v>
      </c>
      <c r="F174" s="246">
        <v>56.6</v>
      </c>
      <c r="G174" s="247">
        <f>E174*F174</f>
        <v>46072.4</v>
      </c>
      <c r="H174" s="248">
        <v>0.00238</v>
      </c>
      <c r="I174" s="249">
        <f>E174*H174</f>
        <v>1.9373200000000002</v>
      </c>
      <c r="J174" s="248">
        <v>0</v>
      </c>
      <c r="K174" s="249">
        <f>E174*J174</f>
        <v>0</v>
      </c>
      <c r="O174" s="241">
        <v>2</v>
      </c>
      <c r="AA174" s="214">
        <v>1</v>
      </c>
      <c r="AB174" s="214">
        <v>1</v>
      </c>
      <c r="AC174" s="214">
        <v>1</v>
      </c>
      <c r="AZ174" s="214">
        <v>1</v>
      </c>
      <c r="BA174" s="214">
        <f>IF(AZ174=1,G174,0)</f>
        <v>46072.4</v>
      </c>
      <c r="BB174" s="214">
        <f>IF(AZ174=2,G174,0)</f>
        <v>0</v>
      </c>
      <c r="BC174" s="214">
        <f>IF(AZ174=3,G174,0)</f>
        <v>0</v>
      </c>
      <c r="BD174" s="214">
        <f>IF(AZ174=4,G174,0)</f>
        <v>0</v>
      </c>
      <c r="BE174" s="214">
        <f>IF(AZ174=5,G174,0)</f>
        <v>0</v>
      </c>
      <c r="CA174" s="241">
        <v>1</v>
      </c>
      <c r="CB174" s="241">
        <v>1</v>
      </c>
    </row>
    <row r="175" spans="1:15" ht="12.75">
      <c r="A175" s="250"/>
      <c r="B175" s="253"/>
      <c r="C175" s="699" t="s">
        <v>1560</v>
      </c>
      <c r="D175" s="700"/>
      <c r="E175" s="254">
        <v>0</v>
      </c>
      <c r="F175" s="255"/>
      <c r="G175" s="256"/>
      <c r="H175" s="257"/>
      <c r="I175" s="251"/>
      <c r="J175" s="258"/>
      <c r="K175" s="251"/>
      <c r="M175" s="252" t="s">
        <v>1560</v>
      </c>
      <c r="O175" s="241"/>
    </row>
    <row r="176" spans="1:15" ht="12.75">
      <c r="A176" s="250"/>
      <c r="B176" s="253"/>
      <c r="C176" s="699" t="s">
        <v>1521</v>
      </c>
      <c r="D176" s="700"/>
      <c r="E176" s="254">
        <v>814</v>
      </c>
      <c r="F176" s="255"/>
      <c r="G176" s="256"/>
      <c r="H176" s="257"/>
      <c r="I176" s="251"/>
      <c r="J176" s="258"/>
      <c r="K176" s="251"/>
      <c r="M176" s="252" t="s">
        <v>1521</v>
      </c>
      <c r="O176" s="241"/>
    </row>
    <row r="177" spans="1:80" ht="12.75">
      <c r="A177" s="242">
        <v>36</v>
      </c>
      <c r="B177" s="243" t="s">
        <v>262</v>
      </c>
      <c r="C177" s="244" t="s">
        <v>263</v>
      </c>
      <c r="D177" s="245" t="s">
        <v>106</v>
      </c>
      <c r="E177" s="246">
        <v>33.03</v>
      </c>
      <c r="F177" s="246">
        <v>485</v>
      </c>
      <c r="G177" s="247">
        <f>E177*F177</f>
        <v>16019.550000000001</v>
      </c>
      <c r="H177" s="248">
        <v>0.05729</v>
      </c>
      <c r="I177" s="249">
        <f>E177*H177</f>
        <v>1.8922887000000002</v>
      </c>
      <c r="J177" s="248">
        <v>0</v>
      </c>
      <c r="K177" s="249">
        <f>E177*J177</f>
        <v>0</v>
      </c>
      <c r="O177" s="241">
        <v>2</v>
      </c>
      <c r="AA177" s="214">
        <v>1</v>
      </c>
      <c r="AB177" s="214">
        <v>1</v>
      </c>
      <c r="AC177" s="214">
        <v>1</v>
      </c>
      <c r="AZ177" s="214">
        <v>1</v>
      </c>
      <c r="BA177" s="214">
        <f>IF(AZ177=1,G177,0)</f>
        <v>16019.550000000001</v>
      </c>
      <c r="BB177" s="214">
        <f>IF(AZ177=2,G177,0)</f>
        <v>0</v>
      </c>
      <c r="BC177" s="214">
        <f>IF(AZ177=3,G177,0)</f>
        <v>0</v>
      </c>
      <c r="BD177" s="214">
        <f>IF(AZ177=4,G177,0)</f>
        <v>0</v>
      </c>
      <c r="BE177" s="214">
        <f>IF(AZ177=5,G177,0)</f>
        <v>0</v>
      </c>
      <c r="CA177" s="241">
        <v>1</v>
      </c>
      <c r="CB177" s="241">
        <v>1</v>
      </c>
    </row>
    <row r="178" spans="1:15" ht="12.75">
      <c r="A178" s="250"/>
      <c r="B178" s="253"/>
      <c r="C178" s="699" t="s">
        <v>1528</v>
      </c>
      <c r="D178" s="700"/>
      <c r="E178" s="254">
        <v>3.9</v>
      </c>
      <c r="F178" s="255"/>
      <c r="G178" s="256"/>
      <c r="H178" s="257"/>
      <c r="I178" s="251"/>
      <c r="J178" s="258"/>
      <c r="K178" s="251"/>
      <c r="M178" s="252" t="s">
        <v>1528</v>
      </c>
      <c r="O178" s="241"/>
    </row>
    <row r="179" spans="1:15" ht="12.75">
      <c r="A179" s="250"/>
      <c r="B179" s="253"/>
      <c r="C179" s="699" t="s">
        <v>1529</v>
      </c>
      <c r="D179" s="700"/>
      <c r="E179" s="254">
        <v>2.88</v>
      </c>
      <c r="F179" s="255"/>
      <c r="G179" s="256"/>
      <c r="H179" s="257"/>
      <c r="I179" s="251"/>
      <c r="J179" s="258"/>
      <c r="K179" s="251"/>
      <c r="M179" s="252" t="s">
        <v>1529</v>
      </c>
      <c r="O179" s="241"/>
    </row>
    <row r="180" spans="1:15" ht="12.75">
      <c r="A180" s="250"/>
      <c r="B180" s="253"/>
      <c r="C180" s="699" t="s">
        <v>1530</v>
      </c>
      <c r="D180" s="700"/>
      <c r="E180" s="254">
        <v>33.6</v>
      </c>
      <c r="F180" s="255"/>
      <c r="G180" s="256"/>
      <c r="H180" s="257"/>
      <c r="I180" s="251"/>
      <c r="J180" s="258"/>
      <c r="K180" s="251"/>
      <c r="M180" s="252" t="s">
        <v>1530</v>
      </c>
      <c r="O180" s="241"/>
    </row>
    <row r="181" spans="1:15" ht="12.75">
      <c r="A181" s="250"/>
      <c r="B181" s="253"/>
      <c r="C181" s="699" t="s">
        <v>1531</v>
      </c>
      <c r="D181" s="700"/>
      <c r="E181" s="254">
        <v>48</v>
      </c>
      <c r="F181" s="255"/>
      <c r="G181" s="256"/>
      <c r="H181" s="257"/>
      <c r="I181" s="251"/>
      <c r="J181" s="258"/>
      <c r="K181" s="251"/>
      <c r="M181" s="252" t="s">
        <v>1531</v>
      </c>
      <c r="O181" s="241"/>
    </row>
    <row r="182" spans="1:15" ht="12.75">
      <c r="A182" s="250"/>
      <c r="B182" s="253"/>
      <c r="C182" s="699" t="s">
        <v>1532</v>
      </c>
      <c r="D182" s="700"/>
      <c r="E182" s="254">
        <v>4.74</v>
      </c>
      <c r="F182" s="255"/>
      <c r="G182" s="256"/>
      <c r="H182" s="257"/>
      <c r="I182" s="251"/>
      <c r="J182" s="258"/>
      <c r="K182" s="251"/>
      <c r="M182" s="252" t="s">
        <v>1532</v>
      </c>
      <c r="O182" s="241"/>
    </row>
    <row r="183" spans="1:15" ht="12.75">
      <c r="A183" s="250"/>
      <c r="B183" s="253"/>
      <c r="C183" s="699" t="s">
        <v>1533</v>
      </c>
      <c r="D183" s="700"/>
      <c r="E183" s="254">
        <v>5.24</v>
      </c>
      <c r="F183" s="255"/>
      <c r="G183" s="256"/>
      <c r="H183" s="257"/>
      <c r="I183" s="251"/>
      <c r="J183" s="258"/>
      <c r="K183" s="251"/>
      <c r="M183" s="252" t="s">
        <v>1533</v>
      </c>
      <c r="O183" s="241"/>
    </row>
    <row r="184" spans="1:15" ht="12.75">
      <c r="A184" s="250"/>
      <c r="B184" s="253"/>
      <c r="C184" s="699" t="s">
        <v>1534</v>
      </c>
      <c r="D184" s="700"/>
      <c r="E184" s="254">
        <v>7</v>
      </c>
      <c r="F184" s="255"/>
      <c r="G184" s="256"/>
      <c r="H184" s="257"/>
      <c r="I184" s="251"/>
      <c r="J184" s="258"/>
      <c r="K184" s="251"/>
      <c r="M184" s="252" t="s">
        <v>1534</v>
      </c>
      <c r="O184" s="241"/>
    </row>
    <row r="185" spans="1:15" ht="12.75">
      <c r="A185" s="250"/>
      <c r="B185" s="253"/>
      <c r="C185" s="699" t="s">
        <v>1535</v>
      </c>
      <c r="D185" s="700"/>
      <c r="E185" s="254">
        <v>4.74</v>
      </c>
      <c r="F185" s="255"/>
      <c r="G185" s="256"/>
      <c r="H185" s="257"/>
      <c r="I185" s="251"/>
      <c r="J185" s="258"/>
      <c r="K185" s="251"/>
      <c r="M185" s="252" t="s">
        <v>1535</v>
      </c>
      <c r="O185" s="241"/>
    </row>
    <row r="186" spans="1:15" ht="12.75">
      <c r="A186" s="250"/>
      <c r="B186" s="253"/>
      <c r="C186" s="701" t="s">
        <v>113</v>
      </c>
      <c r="D186" s="700"/>
      <c r="E186" s="279">
        <v>110.09999999999998</v>
      </c>
      <c r="F186" s="255"/>
      <c r="G186" s="256"/>
      <c r="H186" s="257"/>
      <c r="I186" s="251"/>
      <c r="J186" s="258"/>
      <c r="K186" s="251"/>
      <c r="M186" s="252" t="s">
        <v>113</v>
      </c>
      <c r="O186" s="241"/>
    </row>
    <row r="187" spans="1:15" ht="12.75">
      <c r="A187" s="250"/>
      <c r="B187" s="253"/>
      <c r="C187" s="699" t="s">
        <v>1536</v>
      </c>
      <c r="D187" s="700"/>
      <c r="E187" s="254">
        <v>-77.07</v>
      </c>
      <c r="F187" s="255"/>
      <c r="G187" s="256"/>
      <c r="H187" s="257"/>
      <c r="I187" s="251"/>
      <c r="J187" s="258"/>
      <c r="K187" s="251"/>
      <c r="M187" s="252" t="s">
        <v>1536</v>
      </c>
      <c r="O187" s="241"/>
    </row>
    <row r="188" spans="1:57" ht="12.75">
      <c r="A188" s="259"/>
      <c r="B188" s="260" t="s">
        <v>96</v>
      </c>
      <c r="C188" s="261" t="s">
        <v>228</v>
      </c>
      <c r="D188" s="262"/>
      <c r="E188" s="263"/>
      <c r="F188" s="264"/>
      <c r="G188" s="265">
        <f>SUM(G153:G187)</f>
        <v>186566.83299999998</v>
      </c>
      <c r="H188" s="266"/>
      <c r="I188" s="267">
        <f>SUM(I153:I187)</f>
        <v>13.108301252</v>
      </c>
      <c r="J188" s="266"/>
      <c r="K188" s="267">
        <f>SUM(K153:K187)</f>
        <v>0</v>
      </c>
      <c r="O188" s="241">
        <v>4</v>
      </c>
      <c r="BA188" s="268">
        <f>SUM(BA153:BA187)</f>
        <v>186566.83299999998</v>
      </c>
      <c r="BB188" s="268">
        <f>SUM(BB153:BB187)</f>
        <v>0</v>
      </c>
      <c r="BC188" s="268">
        <f>SUM(BC153:BC187)</f>
        <v>0</v>
      </c>
      <c r="BD188" s="268">
        <f>SUM(BD153:BD187)</f>
        <v>0</v>
      </c>
      <c r="BE188" s="268">
        <f>SUM(BE153:BE187)</f>
        <v>0</v>
      </c>
    </row>
    <row r="189" spans="1:15" ht="12.75">
      <c r="A189" s="231" t="s">
        <v>92</v>
      </c>
      <c r="B189" s="232" t="s">
        <v>276</v>
      </c>
      <c r="C189" s="233" t="s">
        <v>277</v>
      </c>
      <c r="D189" s="234"/>
      <c r="E189" s="235"/>
      <c r="F189" s="235"/>
      <c r="G189" s="236"/>
      <c r="H189" s="237"/>
      <c r="I189" s="238"/>
      <c r="J189" s="239"/>
      <c r="K189" s="240"/>
      <c r="O189" s="241">
        <v>1</v>
      </c>
    </row>
    <row r="190" spans="1:80" ht="22.5">
      <c r="A190" s="242">
        <v>37</v>
      </c>
      <c r="B190" s="243" t="s">
        <v>1191</v>
      </c>
      <c r="C190" s="244" t="s">
        <v>1192</v>
      </c>
      <c r="D190" s="245" t="s">
        <v>106</v>
      </c>
      <c r="E190" s="246">
        <v>271.5</v>
      </c>
      <c r="F190" s="246">
        <v>243</v>
      </c>
      <c r="G190" s="247">
        <f>E190*F190</f>
        <v>65974.5</v>
      </c>
      <c r="H190" s="248">
        <v>0.00245</v>
      </c>
      <c r="I190" s="249">
        <f>E190*H190</f>
        <v>0.665175</v>
      </c>
      <c r="J190" s="248">
        <v>0</v>
      </c>
      <c r="K190" s="249">
        <f>E190*J190</f>
        <v>0</v>
      </c>
      <c r="O190" s="241">
        <v>2</v>
      </c>
      <c r="AA190" s="214">
        <v>1</v>
      </c>
      <c r="AB190" s="214">
        <v>1</v>
      </c>
      <c r="AC190" s="214">
        <v>1</v>
      </c>
      <c r="AZ190" s="214">
        <v>1</v>
      </c>
      <c r="BA190" s="214">
        <f>IF(AZ190=1,G190,0)</f>
        <v>65974.5</v>
      </c>
      <c r="BB190" s="214">
        <f>IF(AZ190=2,G190,0)</f>
        <v>0</v>
      </c>
      <c r="BC190" s="214">
        <f>IF(AZ190=3,G190,0)</f>
        <v>0</v>
      </c>
      <c r="BD190" s="214">
        <f>IF(AZ190=4,G190,0)</f>
        <v>0</v>
      </c>
      <c r="BE190" s="214">
        <f>IF(AZ190=5,G190,0)</f>
        <v>0</v>
      </c>
      <c r="CA190" s="241">
        <v>1</v>
      </c>
      <c r="CB190" s="241">
        <v>1</v>
      </c>
    </row>
    <row r="191" spans="1:15" ht="12.75">
      <c r="A191" s="250"/>
      <c r="B191" s="253"/>
      <c r="C191" s="699" t="s">
        <v>123</v>
      </c>
      <c r="D191" s="700"/>
      <c r="E191" s="254">
        <v>0</v>
      </c>
      <c r="F191" s="255"/>
      <c r="G191" s="256"/>
      <c r="H191" s="257"/>
      <c r="I191" s="251"/>
      <c r="J191" s="258"/>
      <c r="K191" s="251"/>
      <c r="M191" s="252" t="s">
        <v>123</v>
      </c>
      <c r="O191" s="241"/>
    </row>
    <row r="192" spans="1:15" ht="12.75">
      <c r="A192" s="250"/>
      <c r="B192" s="253"/>
      <c r="C192" s="699" t="s">
        <v>1576</v>
      </c>
      <c r="D192" s="700"/>
      <c r="E192" s="254">
        <v>11.2</v>
      </c>
      <c r="F192" s="255"/>
      <c r="G192" s="256"/>
      <c r="H192" s="257"/>
      <c r="I192" s="251"/>
      <c r="J192" s="258"/>
      <c r="K192" s="251"/>
      <c r="M192" s="252" t="s">
        <v>1576</v>
      </c>
      <c r="O192" s="241"/>
    </row>
    <row r="193" spans="1:15" ht="12.75">
      <c r="A193" s="250"/>
      <c r="B193" s="253"/>
      <c r="C193" s="699" t="s">
        <v>1577</v>
      </c>
      <c r="D193" s="700"/>
      <c r="E193" s="254">
        <v>95.2</v>
      </c>
      <c r="F193" s="255"/>
      <c r="G193" s="256"/>
      <c r="H193" s="257"/>
      <c r="I193" s="251"/>
      <c r="J193" s="258"/>
      <c r="K193" s="251"/>
      <c r="M193" s="252" t="s">
        <v>1577</v>
      </c>
      <c r="O193" s="241"/>
    </row>
    <row r="194" spans="1:15" ht="12.75">
      <c r="A194" s="250"/>
      <c r="B194" s="253"/>
      <c r="C194" s="699" t="s">
        <v>1578</v>
      </c>
      <c r="D194" s="700"/>
      <c r="E194" s="254">
        <v>95.2</v>
      </c>
      <c r="F194" s="255"/>
      <c r="G194" s="256"/>
      <c r="H194" s="257"/>
      <c r="I194" s="251"/>
      <c r="J194" s="258"/>
      <c r="K194" s="251"/>
      <c r="M194" s="252" t="s">
        <v>1578</v>
      </c>
      <c r="O194" s="241"/>
    </row>
    <row r="195" spans="1:15" ht="12.75">
      <c r="A195" s="250"/>
      <c r="B195" s="253"/>
      <c r="C195" s="699" t="s">
        <v>1579</v>
      </c>
      <c r="D195" s="700"/>
      <c r="E195" s="254">
        <v>34.3</v>
      </c>
      <c r="F195" s="255"/>
      <c r="G195" s="256"/>
      <c r="H195" s="257"/>
      <c r="I195" s="251"/>
      <c r="J195" s="258"/>
      <c r="K195" s="251"/>
      <c r="M195" s="252" t="s">
        <v>1579</v>
      </c>
      <c r="O195" s="241"/>
    </row>
    <row r="196" spans="1:15" ht="12.75">
      <c r="A196" s="250"/>
      <c r="B196" s="253"/>
      <c r="C196" s="699" t="s">
        <v>1580</v>
      </c>
      <c r="D196" s="700"/>
      <c r="E196" s="254">
        <v>35.6</v>
      </c>
      <c r="F196" s="255"/>
      <c r="G196" s="256"/>
      <c r="H196" s="257"/>
      <c r="I196" s="251"/>
      <c r="J196" s="258"/>
      <c r="K196" s="251"/>
      <c r="M196" s="252" t="s">
        <v>1580</v>
      </c>
      <c r="O196" s="241"/>
    </row>
    <row r="197" spans="1:80" ht="12.75">
      <c r="A197" s="242">
        <v>38</v>
      </c>
      <c r="B197" s="243" t="s">
        <v>279</v>
      </c>
      <c r="C197" s="244" t="s">
        <v>280</v>
      </c>
      <c r="D197" s="245" t="s">
        <v>106</v>
      </c>
      <c r="E197" s="246">
        <v>136.8138</v>
      </c>
      <c r="F197" s="246">
        <v>35</v>
      </c>
      <c r="G197" s="247">
        <f>E197*F197</f>
        <v>4788.482999999999</v>
      </c>
      <c r="H197" s="248">
        <v>4E-05</v>
      </c>
      <c r="I197" s="249">
        <f>E197*H197</f>
        <v>0.005472552</v>
      </c>
      <c r="J197" s="248">
        <v>0</v>
      </c>
      <c r="K197" s="249">
        <f>E197*J197</f>
        <v>0</v>
      </c>
      <c r="O197" s="241">
        <v>2</v>
      </c>
      <c r="AA197" s="214">
        <v>1</v>
      </c>
      <c r="AB197" s="214">
        <v>1</v>
      </c>
      <c r="AC197" s="214">
        <v>1</v>
      </c>
      <c r="AZ197" s="214">
        <v>1</v>
      </c>
      <c r="BA197" s="214">
        <f>IF(AZ197=1,G197,0)</f>
        <v>4788.482999999999</v>
      </c>
      <c r="BB197" s="214">
        <f>IF(AZ197=2,G197,0)</f>
        <v>0</v>
      </c>
      <c r="BC197" s="214">
        <f>IF(AZ197=3,G197,0)</f>
        <v>0</v>
      </c>
      <c r="BD197" s="214">
        <f>IF(AZ197=4,G197,0)</f>
        <v>0</v>
      </c>
      <c r="BE197" s="214">
        <f>IF(AZ197=5,G197,0)</f>
        <v>0</v>
      </c>
      <c r="CA197" s="241">
        <v>1</v>
      </c>
      <c r="CB197" s="241">
        <v>1</v>
      </c>
    </row>
    <row r="198" spans="1:15" ht="12.75">
      <c r="A198" s="250"/>
      <c r="B198" s="253"/>
      <c r="C198" s="699" t="s">
        <v>1561</v>
      </c>
      <c r="D198" s="700"/>
      <c r="E198" s="254">
        <v>1.8</v>
      </c>
      <c r="F198" s="255"/>
      <c r="G198" s="256"/>
      <c r="H198" s="257"/>
      <c r="I198" s="251"/>
      <c r="J198" s="258"/>
      <c r="K198" s="251"/>
      <c r="M198" s="252" t="s">
        <v>1561</v>
      </c>
      <c r="O198" s="241"/>
    </row>
    <row r="199" spans="1:15" ht="12.75">
      <c r="A199" s="250"/>
      <c r="B199" s="253"/>
      <c r="C199" s="699" t="s">
        <v>1562</v>
      </c>
      <c r="D199" s="700"/>
      <c r="E199" s="254">
        <v>0.4608</v>
      </c>
      <c r="F199" s="255"/>
      <c r="G199" s="256"/>
      <c r="H199" s="257"/>
      <c r="I199" s="251"/>
      <c r="J199" s="258"/>
      <c r="K199" s="251"/>
      <c r="M199" s="252" t="s">
        <v>1562</v>
      </c>
      <c r="O199" s="241"/>
    </row>
    <row r="200" spans="1:15" ht="12.75">
      <c r="A200" s="250"/>
      <c r="B200" s="253"/>
      <c r="C200" s="699" t="s">
        <v>1563</v>
      </c>
      <c r="D200" s="700"/>
      <c r="E200" s="254">
        <v>15.12</v>
      </c>
      <c r="F200" s="255"/>
      <c r="G200" s="256"/>
      <c r="H200" s="257"/>
      <c r="I200" s="251"/>
      <c r="J200" s="258"/>
      <c r="K200" s="251"/>
      <c r="M200" s="252" t="s">
        <v>1563</v>
      </c>
      <c r="O200" s="241"/>
    </row>
    <row r="201" spans="1:15" ht="12.75">
      <c r="A201" s="250"/>
      <c r="B201" s="253"/>
      <c r="C201" s="699" t="s">
        <v>1564</v>
      </c>
      <c r="D201" s="700"/>
      <c r="E201" s="254">
        <v>21.6</v>
      </c>
      <c r="F201" s="255"/>
      <c r="G201" s="256"/>
      <c r="H201" s="257"/>
      <c r="I201" s="251"/>
      <c r="J201" s="258"/>
      <c r="K201" s="251"/>
      <c r="M201" s="252" t="s">
        <v>1564</v>
      </c>
      <c r="O201" s="241"/>
    </row>
    <row r="202" spans="1:15" ht="12.75">
      <c r="A202" s="250"/>
      <c r="B202" s="253"/>
      <c r="C202" s="699" t="s">
        <v>1565</v>
      </c>
      <c r="D202" s="700"/>
      <c r="E202" s="254">
        <v>21.6</v>
      </c>
      <c r="F202" s="255"/>
      <c r="G202" s="256"/>
      <c r="H202" s="257"/>
      <c r="I202" s="251"/>
      <c r="J202" s="258"/>
      <c r="K202" s="251"/>
      <c r="M202" s="252" t="s">
        <v>1565</v>
      </c>
      <c r="O202" s="241"/>
    </row>
    <row r="203" spans="1:15" ht="12.75">
      <c r="A203" s="250"/>
      <c r="B203" s="253"/>
      <c r="C203" s="699" t="s">
        <v>1566</v>
      </c>
      <c r="D203" s="700"/>
      <c r="E203" s="254">
        <v>32.4</v>
      </c>
      <c r="F203" s="255"/>
      <c r="G203" s="256"/>
      <c r="H203" s="257"/>
      <c r="I203" s="251"/>
      <c r="J203" s="258"/>
      <c r="K203" s="251"/>
      <c r="M203" s="252" t="s">
        <v>1566</v>
      </c>
      <c r="O203" s="241"/>
    </row>
    <row r="204" spans="1:15" ht="12.75">
      <c r="A204" s="250"/>
      <c r="B204" s="253"/>
      <c r="C204" s="699" t="s">
        <v>1567</v>
      </c>
      <c r="D204" s="700"/>
      <c r="E204" s="254">
        <v>29.7</v>
      </c>
      <c r="F204" s="255"/>
      <c r="G204" s="256"/>
      <c r="H204" s="257"/>
      <c r="I204" s="251"/>
      <c r="J204" s="258"/>
      <c r="K204" s="251"/>
      <c r="M204" s="252" t="s">
        <v>1567</v>
      </c>
      <c r="O204" s="241"/>
    </row>
    <row r="205" spans="1:15" ht="12.75">
      <c r="A205" s="250"/>
      <c r="B205" s="253"/>
      <c r="C205" s="699" t="s">
        <v>1568</v>
      </c>
      <c r="D205" s="700"/>
      <c r="E205" s="254">
        <v>4.5</v>
      </c>
      <c r="F205" s="255"/>
      <c r="G205" s="256"/>
      <c r="H205" s="257"/>
      <c r="I205" s="251"/>
      <c r="J205" s="258"/>
      <c r="K205" s="251"/>
      <c r="M205" s="252" t="s">
        <v>1568</v>
      </c>
      <c r="O205" s="241"/>
    </row>
    <row r="206" spans="1:15" ht="12.75">
      <c r="A206" s="250"/>
      <c r="B206" s="253"/>
      <c r="C206" s="701" t="s">
        <v>113</v>
      </c>
      <c r="D206" s="700"/>
      <c r="E206" s="279">
        <v>127.1808</v>
      </c>
      <c r="F206" s="255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9" t="s">
        <v>1569</v>
      </c>
      <c r="D207" s="700"/>
      <c r="E207" s="254">
        <v>1.576</v>
      </c>
      <c r="F207" s="255"/>
      <c r="G207" s="256"/>
      <c r="H207" s="257"/>
      <c r="I207" s="251"/>
      <c r="J207" s="258"/>
      <c r="K207" s="251"/>
      <c r="M207" s="252" t="s">
        <v>1569</v>
      </c>
      <c r="O207" s="241"/>
    </row>
    <row r="208" spans="1:15" ht="12.75">
      <c r="A208" s="250"/>
      <c r="B208" s="253"/>
      <c r="C208" s="699" t="s">
        <v>1570</v>
      </c>
      <c r="D208" s="700"/>
      <c r="E208" s="254">
        <v>2.561</v>
      </c>
      <c r="F208" s="255"/>
      <c r="G208" s="256"/>
      <c r="H208" s="257"/>
      <c r="I208" s="251"/>
      <c r="J208" s="258"/>
      <c r="K208" s="251"/>
      <c r="M208" s="252" t="s">
        <v>1570</v>
      </c>
      <c r="O208" s="241"/>
    </row>
    <row r="209" spans="1:15" ht="12.75">
      <c r="A209" s="250"/>
      <c r="B209" s="253"/>
      <c r="C209" s="699" t="s">
        <v>1571</v>
      </c>
      <c r="D209" s="700"/>
      <c r="E209" s="254">
        <v>3.92</v>
      </c>
      <c r="F209" s="255"/>
      <c r="G209" s="256"/>
      <c r="H209" s="257"/>
      <c r="I209" s="251"/>
      <c r="J209" s="258"/>
      <c r="K209" s="251"/>
      <c r="M209" s="252" t="s">
        <v>1571</v>
      </c>
      <c r="O209" s="241"/>
    </row>
    <row r="210" spans="1:15" ht="12.75">
      <c r="A210" s="250"/>
      <c r="B210" s="253"/>
      <c r="C210" s="699" t="s">
        <v>1572</v>
      </c>
      <c r="D210" s="700"/>
      <c r="E210" s="254">
        <v>1.576</v>
      </c>
      <c r="F210" s="255"/>
      <c r="G210" s="256"/>
      <c r="H210" s="257"/>
      <c r="I210" s="251"/>
      <c r="J210" s="258"/>
      <c r="K210" s="251"/>
      <c r="M210" s="252" t="s">
        <v>1572</v>
      </c>
      <c r="O210" s="241"/>
    </row>
    <row r="211" spans="1:15" ht="12.75">
      <c r="A211" s="250"/>
      <c r="B211" s="253"/>
      <c r="C211" s="701" t="s">
        <v>113</v>
      </c>
      <c r="D211" s="700"/>
      <c r="E211" s="279">
        <v>9.633000000000001</v>
      </c>
      <c r="F211" s="255"/>
      <c r="G211" s="256"/>
      <c r="H211" s="257"/>
      <c r="I211" s="251"/>
      <c r="J211" s="258"/>
      <c r="K211" s="251"/>
      <c r="M211" s="252" t="s">
        <v>113</v>
      </c>
      <c r="O211" s="241"/>
    </row>
    <row r="212" spans="1:80" ht="12.75">
      <c r="A212" s="242">
        <v>39</v>
      </c>
      <c r="B212" s="243" t="s">
        <v>287</v>
      </c>
      <c r="C212" s="244" t="s">
        <v>288</v>
      </c>
      <c r="D212" s="245" t="s">
        <v>166</v>
      </c>
      <c r="E212" s="246">
        <v>98.86</v>
      </c>
      <c r="F212" s="246">
        <v>73</v>
      </c>
      <c r="G212" s="247">
        <f>E212*F212</f>
        <v>7216.78</v>
      </c>
      <c r="H212" s="248">
        <v>0</v>
      </c>
      <c r="I212" s="249">
        <f>E212*H212</f>
        <v>0</v>
      </c>
      <c r="J212" s="248">
        <v>0</v>
      </c>
      <c r="K212" s="249">
        <f>E212*J212</f>
        <v>0</v>
      </c>
      <c r="O212" s="241">
        <v>2</v>
      </c>
      <c r="AA212" s="214">
        <v>1</v>
      </c>
      <c r="AB212" s="214">
        <v>1</v>
      </c>
      <c r="AC212" s="214">
        <v>1</v>
      </c>
      <c r="AZ212" s="214">
        <v>1</v>
      </c>
      <c r="BA212" s="214">
        <f>IF(AZ212=1,G212,0)</f>
        <v>7216.78</v>
      </c>
      <c r="BB212" s="214">
        <f>IF(AZ212=2,G212,0)</f>
        <v>0</v>
      </c>
      <c r="BC212" s="214">
        <f>IF(AZ212=3,G212,0)</f>
        <v>0</v>
      </c>
      <c r="BD212" s="214">
        <f>IF(AZ212=4,G212,0)</f>
        <v>0</v>
      </c>
      <c r="BE212" s="214">
        <f>IF(AZ212=5,G212,0)</f>
        <v>0</v>
      </c>
      <c r="CA212" s="241">
        <v>1</v>
      </c>
      <c r="CB212" s="241">
        <v>1</v>
      </c>
    </row>
    <row r="213" spans="1:15" ht="12.75">
      <c r="A213" s="250"/>
      <c r="B213" s="253"/>
      <c r="C213" s="699" t="s">
        <v>1581</v>
      </c>
      <c r="D213" s="700"/>
      <c r="E213" s="254">
        <v>98.86</v>
      </c>
      <c r="F213" s="255"/>
      <c r="G213" s="256"/>
      <c r="H213" s="257"/>
      <c r="I213" s="251"/>
      <c r="J213" s="258"/>
      <c r="K213" s="251"/>
      <c r="M213" s="252" t="s">
        <v>1581</v>
      </c>
      <c r="O213" s="241"/>
    </row>
    <row r="214" spans="1:80" ht="12.75">
      <c r="A214" s="242">
        <v>40</v>
      </c>
      <c r="B214" s="243" t="s">
        <v>295</v>
      </c>
      <c r="C214" s="244" t="s">
        <v>296</v>
      </c>
      <c r="D214" s="245" t="s">
        <v>106</v>
      </c>
      <c r="E214" s="246">
        <v>1687.357</v>
      </c>
      <c r="F214" s="246">
        <v>38.7</v>
      </c>
      <c r="G214" s="247">
        <f>E214*F214</f>
        <v>65300.7159</v>
      </c>
      <c r="H214" s="248">
        <v>0.00035</v>
      </c>
      <c r="I214" s="249">
        <f>E214*H214</f>
        <v>0.5905749499999999</v>
      </c>
      <c r="J214" s="248">
        <v>0</v>
      </c>
      <c r="K214" s="249">
        <f>E214*J214</f>
        <v>0</v>
      </c>
      <c r="O214" s="241">
        <v>2</v>
      </c>
      <c r="AA214" s="214">
        <v>1</v>
      </c>
      <c r="AB214" s="214">
        <v>1</v>
      </c>
      <c r="AC214" s="214">
        <v>1</v>
      </c>
      <c r="AZ214" s="214">
        <v>1</v>
      </c>
      <c r="BA214" s="214">
        <f>IF(AZ214=1,G214,0)</f>
        <v>65300.7159</v>
      </c>
      <c r="BB214" s="214">
        <f>IF(AZ214=2,G214,0)</f>
        <v>0</v>
      </c>
      <c r="BC214" s="214">
        <f>IF(AZ214=3,G214,0)</f>
        <v>0</v>
      </c>
      <c r="BD214" s="214">
        <f>IF(AZ214=4,G214,0)</f>
        <v>0</v>
      </c>
      <c r="BE214" s="214">
        <f>IF(AZ214=5,G214,0)</f>
        <v>0</v>
      </c>
      <c r="CA214" s="241">
        <v>1</v>
      </c>
      <c r="CB214" s="241">
        <v>1</v>
      </c>
    </row>
    <row r="215" spans="1:15" ht="12.75">
      <c r="A215" s="250"/>
      <c r="B215" s="253"/>
      <c r="C215" s="699" t="s">
        <v>1582</v>
      </c>
      <c r="D215" s="700"/>
      <c r="E215" s="254">
        <v>54.8</v>
      </c>
      <c r="F215" s="255"/>
      <c r="G215" s="256"/>
      <c r="H215" s="257"/>
      <c r="I215" s="251"/>
      <c r="J215" s="258"/>
      <c r="K215" s="251"/>
      <c r="M215" s="252" t="s">
        <v>1582</v>
      </c>
      <c r="O215" s="241"/>
    </row>
    <row r="216" spans="1:15" ht="12.75">
      <c r="A216" s="250"/>
      <c r="B216" s="253"/>
      <c r="C216" s="699" t="s">
        <v>1583</v>
      </c>
      <c r="D216" s="700"/>
      <c r="E216" s="254">
        <v>79.087</v>
      </c>
      <c r="F216" s="255"/>
      <c r="G216" s="256"/>
      <c r="H216" s="257"/>
      <c r="I216" s="251"/>
      <c r="J216" s="258"/>
      <c r="K216" s="251"/>
      <c r="M216" s="252" t="s">
        <v>1583</v>
      </c>
      <c r="O216" s="241"/>
    </row>
    <row r="217" spans="1:15" ht="12.75">
      <c r="A217" s="250"/>
      <c r="B217" s="253"/>
      <c r="C217" s="699" t="s">
        <v>1584</v>
      </c>
      <c r="D217" s="700"/>
      <c r="E217" s="254">
        <v>1265.51</v>
      </c>
      <c r="F217" s="255"/>
      <c r="G217" s="256"/>
      <c r="H217" s="257"/>
      <c r="I217" s="251"/>
      <c r="J217" s="258"/>
      <c r="K217" s="251"/>
      <c r="M217" s="252" t="s">
        <v>1584</v>
      </c>
      <c r="O217" s="241"/>
    </row>
    <row r="218" spans="1:15" ht="12.75">
      <c r="A218" s="250"/>
      <c r="B218" s="253"/>
      <c r="C218" s="699" t="s">
        <v>1585</v>
      </c>
      <c r="D218" s="700"/>
      <c r="E218" s="254">
        <v>271.5</v>
      </c>
      <c r="F218" s="255"/>
      <c r="G218" s="256"/>
      <c r="H218" s="257"/>
      <c r="I218" s="251"/>
      <c r="J218" s="258"/>
      <c r="K218" s="251"/>
      <c r="M218" s="252" t="s">
        <v>1585</v>
      </c>
      <c r="O218" s="241"/>
    </row>
    <row r="219" spans="1:15" ht="12.75">
      <c r="A219" s="250"/>
      <c r="B219" s="253"/>
      <c r="C219" s="701" t="s">
        <v>113</v>
      </c>
      <c r="D219" s="700"/>
      <c r="E219" s="279">
        <v>1670.897</v>
      </c>
      <c r="F219" s="255"/>
      <c r="G219" s="256"/>
      <c r="H219" s="257"/>
      <c r="I219" s="251"/>
      <c r="J219" s="258"/>
      <c r="K219" s="251"/>
      <c r="M219" s="252" t="s">
        <v>113</v>
      </c>
      <c r="O219" s="241"/>
    </row>
    <row r="220" spans="1:15" ht="12.75">
      <c r="A220" s="250"/>
      <c r="B220" s="253"/>
      <c r="C220" s="699" t="s">
        <v>1586</v>
      </c>
      <c r="D220" s="700"/>
      <c r="E220" s="254">
        <v>0</v>
      </c>
      <c r="F220" s="255"/>
      <c r="G220" s="256"/>
      <c r="H220" s="257"/>
      <c r="I220" s="251"/>
      <c r="J220" s="258"/>
      <c r="K220" s="251"/>
      <c r="M220" s="252" t="s">
        <v>1586</v>
      </c>
      <c r="O220" s="241"/>
    </row>
    <row r="221" spans="1:15" ht="12.75">
      <c r="A221" s="250"/>
      <c r="B221" s="253"/>
      <c r="C221" s="699" t="s">
        <v>1587</v>
      </c>
      <c r="D221" s="700"/>
      <c r="E221" s="254">
        <v>5.3</v>
      </c>
      <c r="F221" s="255"/>
      <c r="G221" s="256"/>
      <c r="H221" s="257"/>
      <c r="I221" s="251"/>
      <c r="J221" s="258"/>
      <c r="K221" s="251"/>
      <c r="M221" s="252" t="s">
        <v>1587</v>
      </c>
      <c r="O221" s="241"/>
    </row>
    <row r="222" spans="1:15" ht="12.75">
      <c r="A222" s="250"/>
      <c r="B222" s="253"/>
      <c r="C222" s="699" t="s">
        <v>1441</v>
      </c>
      <c r="D222" s="700"/>
      <c r="E222" s="254">
        <v>6</v>
      </c>
      <c r="F222" s="255"/>
      <c r="G222" s="256"/>
      <c r="H222" s="257"/>
      <c r="I222" s="251"/>
      <c r="J222" s="258"/>
      <c r="K222" s="251"/>
      <c r="M222" s="252" t="s">
        <v>1441</v>
      </c>
      <c r="O222" s="241"/>
    </row>
    <row r="223" spans="1:15" ht="12.75">
      <c r="A223" s="250"/>
      <c r="B223" s="253"/>
      <c r="C223" s="699" t="s">
        <v>1588</v>
      </c>
      <c r="D223" s="700"/>
      <c r="E223" s="254">
        <v>5.16</v>
      </c>
      <c r="F223" s="255"/>
      <c r="G223" s="256"/>
      <c r="H223" s="257"/>
      <c r="I223" s="251"/>
      <c r="J223" s="258"/>
      <c r="K223" s="251"/>
      <c r="M223" s="252" t="s">
        <v>1588</v>
      </c>
      <c r="O223" s="241"/>
    </row>
    <row r="224" spans="1:80" ht="12.75">
      <c r="A224" s="242">
        <v>41</v>
      </c>
      <c r="B224" s="243" t="s">
        <v>322</v>
      </c>
      <c r="C224" s="244" t="s">
        <v>323</v>
      </c>
      <c r="D224" s="245" t="s">
        <v>166</v>
      </c>
      <c r="E224" s="246">
        <v>65</v>
      </c>
      <c r="F224" s="246">
        <v>212.5</v>
      </c>
      <c r="G224" s="247">
        <f>E224*F224</f>
        <v>13812.5</v>
      </c>
      <c r="H224" s="248">
        <v>0.00051</v>
      </c>
      <c r="I224" s="249">
        <f>E224*H224</f>
        <v>0.03315</v>
      </c>
      <c r="J224" s="248">
        <v>0</v>
      </c>
      <c r="K224" s="249">
        <f>E224*J224</f>
        <v>0</v>
      </c>
      <c r="O224" s="241">
        <v>2</v>
      </c>
      <c r="AA224" s="214">
        <v>1</v>
      </c>
      <c r="AB224" s="214">
        <v>1</v>
      </c>
      <c r="AC224" s="214">
        <v>1</v>
      </c>
      <c r="AZ224" s="214">
        <v>1</v>
      </c>
      <c r="BA224" s="214">
        <f>IF(AZ224=1,G224,0)</f>
        <v>13812.5</v>
      </c>
      <c r="BB224" s="214">
        <f>IF(AZ224=2,G224,0)</f>
        <v>0</v>
      </c>
      <c r="BC224" s="214">
        <f>IF(AZ224=3,G224,0)</f>
        <v>0</v>
      </c>
      <c r="BD224" s="214">
        <f>IF(AZ224=4,G224,0)</f>
        <v>0</v>
      </c>
      <c r="BE224" s="214">
        <f>IF(AZ224=5,G224,0)</f>
        <v>0</v>
      </c>
      <c r="CA224" s="241">
        <v>1</v>
      </c>
      <c r="CB224" s="241">
        <v>1</v>
      </c>
    </row>
    <row r="225" spans="1:80" ht="12.75">
      <c r="A225" s="242">
        <v>42</v>
      </c>
      <c r="B225" s="243" t="s">
        <v>388</v>
      </c>
      <c r="C225" s="244" t="s">
        <v>389</v>
      </c>
      <c r="D225" s="245" t="s">
        <v>106</v>
      </c>
      <c r="E225" s="246">
        <v>16.46</v>
      </c>
      <c r="F225" s="246">
        <v>873</v>
      </c>
      <c r="G225" s="247">
        <f>E225*F225</f>
        <v>14369.58</v>
      </c>
      <c r="H225" s="248">
        <v>0.01021</v>
      </c>
      <c r="I225" s="249">
        <f>E225*H225</f>
        <v>0.1680566</v>
      </c>
      <c r="J225" s="248">
        <v>0</v>
      </c>
      <c r="K225" s="249">
        <f>E225*J225</f>
        <v>0</v>
      </c>
      <c r="O225" s="241">
        <v>2</v>
      </c>
      <c r="AA225" s="214">
        <v>1</v>
      </c>
      <c r="AB225" s="214">
        <v>1</v>
      </c>
      <c r="AC225" s="214">
        <v>1</v>
      </c>
      <c r="AZ225" s="214">
        <v>1</v>
      </c>
      <c r="BA225" s="214">
        <f>IF(AZ225=1,G225,0)</f>
        <v>14369.58</v>
      </c>
      <c r="BB225" s="214">
        <f>IF(AZ225=2,G225,0)</f>
        <v>0</v>
      </c>
      <c r="BC225" s="214">
        <f>IF(AZ225=3,G225,0)</f>
        <v>0</v>
      </c>
      <c r="BD225" s="214">
        <f>IF(AZ225=4,G225,0)</f>
        <v>0</v>
      </c>
      <c r="BE225" s="214">
        <f>IF(AZ225=5,G225,0)</f>
        <v>0</v>
      </c>
      <c r="CA225" s="241">
        <v>1</v>
      </c>
      <c r="CB225" s="241">
        <v>1</v>
      </c>
    </row>
    <row r="226" spans="1:15" ht="22.5">
      <c r="A226" s="250"/>
      <c r="B226" s="253"/>
      <c r="C226" s="699" t="s">
        <v>328</v>
      </c>
      <c r="D226" s="700"/>
      <c r="E226" s="254">
        <v>0</v>
      </c>
      <c r="F226" s="255"/>
      <c r="G226" s="256"/>
      <c r="H226" s="257"/>
      <c r="I226" s="251"/>
      <c r="J226" s="258"/>
      <c r="K226" s="251"/>
      <c r="M226" s="252" t="s">
        <v>328</v>
      </c>
      <c r="O226" s="241"/>
    </row>
    <row r="227" spans="1:15" ht="12.75">
      <c r="A227" s="250"/>
      <c r="B227" s="253"/>
      <c r="C227" s="699" t="s">
        <v>329</v>
      </c>
      <c r="D227" s="700"/>
      <c r="E227" s="254">
        <v>0</v>
      </c>
      <c r="F227" s="255"/>
      <c r="G227" s="256"/>
      <c r="H227" s="257"/>
      <c r="I227" s="251"/>
      <c r="J227" s="258"/>
      <c r="K227" s="251"/>
      <c r="M227" s="252" t="s">
        <v>329</v>
      </c>
      <c r="O227" s="241"/>
    </row>
    <row r="228" spans="1:15" ht="12.75">
      <c r="A228" s="250"/>
      <c r="B228" s="253"/>
      <c r="C228" s="699" t="s">
        <v>330</v>
      </c>
      <c r="D228" s="700"/>
      <c r="E228" s="254">
        <v>0</v>
      </c>
      <c r="F228" s="255"/>
      <c r="G228" s="256"/>
      <c r="H228" s="257"/>
      <c r="I228" s="251"/>
      <c r="J228" s="258"/>
      <c r="K228" s="251"/>
      <c r="M228" s="252" t="s">
        <v>330</v>
      </c>
      <c r="O228" s="241"/>
    </row>
    <row r="229" spans="1:15" ht="12.75">
      <c r="A229" s="250"/>
      <c r="B229" s="253"/>
      <c r="C229" s="699" t="s">
        <v>384</v>
      </c>
      <c r="D229" s="700"/>
      <c r="E229" s="254">
        <v>0</v>
      </c>
      <c r="F229" s="255"/>
      <c r="G229" s="256"/>
      <c r="H229" s="257"/>
      <c r="I229" s="251"/>
      <c r="J229" s="258"/>
      <c r="K229" s="251"/>
      <c r="M229" s="252" t="s">
        <v>384</v>
      </c>
      <c r="O229" s="241"/>
    </row>
    <row r="230" spans="1:15" ht="22.5">
      <c r="A230" s="250"/>
      <c r="B230" s="253"/>
      <c r="C230" s="699" t="s">
        <v>390</v>
      </c>
      <c r="D230" s="700"/>
      <c r="E230" s="254">
        <v>0</v>
      </c>
      <c r="F230" s="255"/>
      <c r="G230" s="256"/>
      <c r="H230" s="257"/>
      <c r="I230" s="251"/>
      <c r="J230" s="258"/>
      <c r="K230" s="251"/>
      <c r="M230" s="252" t="s">
        <v>390</v>
      </c>
      <c r="O230" s="241"/>
    </row>
    <row r="231" spans="1:15" ht="12.75">
      <c r="A231" s="250"/>
      <c r="B231" s="253"/>
      <c r="C231" s="699" t="s">
        <v>123</v>
      </c>
      <c r="D231" s="700"/>
      <c r="E231" s="254">
        <v>0</v>
      </c>
      <c r="F231" s="255"/>
      <c r="G231" s="256"/>
      <c r="H231" s="257"/>
      <c r="I231" s="251"/>
      <c r="J231" s="258"/>
      <c r="K231" s="251"/>
      <c r="M231" s="252" t="s">
        <v>123</v>
      </c>
      <c r="O231" s="241"/>
    </row>
    <row r="232" spans="1:15" ht="12.75">
      <c r="A232" s="250"/>
      <c r="B232" s="253"/>
      <c r="C232" s="699" t="s">
        <v>1587</v>
      </c>
      <c r="D232" s="700"/>
      <c r="E232" s="254">
        <v>5.3</v>
      </c>
      <c r="F232" s="255"/>
      <c r="G232" s="256"/>
      <c r="H232" s="257"/>
      <c r="I232" s="251"/>
      <c r="J232" s="258"/>
      <c r="K232" s="251"/>
      <c r="M232" s="252" t="s">
        <v>1587</v>
      </c>
      <c r="O232" s="241"/>
    </row>
    <row r="233" spans="1:15" ht="12.75">
      <c r="A233" s="250"/>
      <c r="B233" s="253"/>
      <c r="C233" s="699" t="s">
        <v>1441</v>
      </c>
      <c r="D233" s="700"/>
      <c r="E233" s="254">
        <v>6</v>
      </c>
      <c r="F233" s="255"/>
      <c r="G233" s="256"/>
      <c r="H233" s="257"/>
      <c r="I233" s="251"/>
      <c r="J233" s="258"/>
      <c r="K233" s="251"/>
      <c r="M233" s="252" t="s">
        <v>1441</v>
      </c>
      <c r="O233" s="241"/>
    </row>
    <row r="234" spans="1:15" ht="12.75">
      <c r="A234" s="250"/>
      <c r="B234" s="253"/>
      <c r="C234" s="699" t="s">
        <v>1588</v>
      </c>
      <c r="D234" s="700"/>
      <c r="E234" s="254">
        <v>5.16</v>
      </c>
      <c r="F234" s="255"/>
      <c r="G234" s="256"/>
      <c r="H234" s="257"/>
      <c r="I234" s="251"/>
      <c r="J234" s="258"/>
      <c r="K234" s="251"/>
      <c r="M234" s="252" t="s">
        <v>1588</v>
      </c>
      <c r="O234" s="241"/>
    </row>
    <row r="235" spans="1:80" ht="22.5">
      <c r="A235" s="242">
        <v>43</v>
      </c>
      <c r="B235" s="243" t="s">
        <v>393</v>
      </c>
      <c r="C235" s="244" t="s">
        <v>394</v>
      </c>
      <c r="D235" s="245" t="s">
        <v>106</v>
      </c>
      <c r="E235" s="246">
        <v>9.38</v>
      </c>
      <c r="F235" s="246">
        <v>941</v>
      </c>
      <c r="G235" s="247">
        <f>E235*F235</f>
        <v>8826.58</v>
      </c>
      <c r="H235" s="248">
        <v>0.01395</v>
      </c>
      <c r="I235" s="249">
        <f>E235*H235</f>
        <v>0.13085100000000002</v>
      </c>
      <c r="J235" s="248">
        <v>0</v>
      </c>
      <c r="K235" s="249">
        <f>E235*J235</f>
        <v>0</v>
      </c>
      <c r="O235" s="241">
        <v>2</v>
      </c>
      <c r="AA235" s="214">
        <v>1</v>
      </c>
      <c r="AB235" s="214">
        <v>1</v>
      </c>
      <c r="AC235" s="214">
        <v>1</v>
      </c>
      <c r="AZ235" s="214">
        <v>1</v>
      </c>
      <c r="BA235" s="214">
        <f>IF(AZ235=1,G235,0)</f>
        <v>8826.58</v>
      </c>
      <c r="BB235" s="214">
        <f>IF(AZ235=2,G235,0)</f>
        <v>0</v>
      </c>
      <c r="BC235" s="214">
        <f>IF(AZ235=3,G235,0)</f>
        <v>0</v>
      </c>
      <c r="BD235" s="214">
        <f>IF(AZ235=4,G235,0)</f>
        <v>0</v>
      </c>
      <c r="BE235" s="214">
        <f>IF(AZ235=5,G235,0)</f>
        <v>0</v>
      </c>
      <c r="CA235" s="241">
        <v>1</v>
      </c>
      <c r="CB235" s="241">
        <v>1</v>
      </c>
    </row>
    <row r="236" spans="1:15" ht="22.5">
      <c r="A236" s="250"/>
      <c r="B236" s="253"/>
      <c r="C236" s="699" t="s">
        <v>328</v>
      </c>
      <c r="D236" s="700"/>
      <c r="E236" s="254">
        <v>0</v>
      </c>
      <c r="F236" s="255"/>
      <c r="G236" s="256"/>
      <c r="H236" s="257"/>
      <c r="I236" s="251"/>
      <c r="J236" s="258"/>
      <c r="K236" s="251"/>
      <c r="M236" s="252" t="s">
        <v>328</v>
      </c>
      <c r="O236" s="241"/>
    </row>
    <row r="237" spans="1:15" ht="12.75">
      <c r="A237" s="250"/>
      <c r="B237" s="253"/>
      <c r="C237" s="699" t="s">
        <v>329</v>
      </c>
      <c r="D237" s="700"/>
      <c r="E237" s="254">
        <v>0</v>
      </c>
      <c r="F237" s="255"/>
      <c r="G237" s="256"/>
      <c r="H237" s="257"/>
      <c r="I237" s="251"/>
      <c r="J237" s="258"/>
      <c r="K237" s="251"/>
      <c r="M237" s="252" t="s">
        <v>329</v>
      </c>
      <c r="O237" s="241"/>
    </row>
    <row r="238" spans="1:15" ht="12.75">
      <c r="A238" s="250"/>
      <c r="B238" s="253"/>
      <c r="C238" s="699" t="s">
        <v>330</v>
      </c>
      <c r="D238" s="700"/>
      <c r="E238" s="254">
        <v>0</v>
      </c>
      <c r="F238" s="255"/>
      <c r="G238" s="256"/>
      <c r="H238" s="257"/>
      <c r="I238" s="251"/>
      <c r="J238" s="258"/>
      <c r="K238" s="251"/>
      <c r="M238" s="252" t="s">
        <v>330</v>
      </c>
      <c r="O238" s="241"/>
    </row>
    <row r="239" spans="1:15" ht="12.75">
      <c r="A239" s="250"/>
      <c r="B239" s="253"/>
      <c r="C239" s="699" t="s">
        <v>384</v>
      </c>
      <c r="D239" s="700"/>
      <c r="E239" s="254">
        <v>0</v>
      </c>
      <c r="F239" s="255"/>
      <c r="G239" s="256"/>
      <c r="H239" s="257"/>
      <c r="I239" s="251"/>
      <c r="J239" s="258"/>
      <c r="K239" s="251"/>
      <c r="M239" s="252" t="s">
        <v>384</v>
      </c>
      <c r="O239" s="241"/>
    </row>
    <row r="240" spans="1:15" ht="22.5">
      <c r="A240" s="250"/>
      <c r="B240" s="253"/>
      <c r="C240" s="699" t="s">
        <v>395</v>
      </c>
      <c r="D240" s="700"/>
      <c r="E240" s="254">
        <v>0</v>
      </c>
      <c r="F240" s="255"/>
      <c r="G240" s="256"/>
      <c r="H240" s="257"/>
      <c r="I240" s="251"/>
      <c r="J240" s="258"/>
      <c r="K240" s="251"/>
      <c r="M240" s="252" t="s">
        <v>395</v>
      </c>
      <c r="O240" s="241"/>
    </row>
    <row r="241" spans="1:15" ht="12.75">
      <c r="A241" s="250"/>
      <c r="B241" s="253"/>
      <c r="C241" s="699" t="s">
        <v>333</v>
      </c>
      <c r="D241" s="700"/>
      <c r="E241" s="254">
        <v>0</v>
      </c>
      <c r="F241" s="255"/>
      <c r="G241" s="256"/>
      <c r="H241" s="257"/>
      <c r="I241" s="251"/>
      <c r="J241" s="258"/>
      <c r="K241" s="251"/>
      <c r="M241" s="252" t="s">
        <v>333</v>
      </c>
      <c r="O241" s="241"/>
    </row>
    <row r="242" spans="1:15" ht="12.75">
      <c r="A242" s="250"/>
      <c r="B242" s="253"/>
      <c r="C242" s="699" t="s">
        <v>334</v>
      </c>
      <c r="D242" s="700"/>
      <c r="E242" s="254">
        <v>0</v>
      </c>
      <c r="F242" s="255"/>
      <c r="G242" s="256"/>
      <c r="H242" s="257"/>
      <c r="I242" s="251"/>
      <c r="J242" s="258"/>
      <c r="K242" s="251"/>
      <c r="M242" s="252" t="s">
        <v>334</v>
      </c>
      <c r="O242" s="241"/>
    </row>
    <row r="243" spans="1:15" ht="12.75">
      <c r="A243" s="250"/>
      <c r="B243" s="253"/>
      <c r="C243" s="699" t="s">
        <v>396</v>
      </c>
      <c r="D243" s="700"/>
      <c r="E243" s="254">
        <v>0</v>
      </c>
      <c r="F243" s="255"/>
      <c r="G243" s="256"/>
      <c r="H243" s="257"/>
      <c r="I243" s="251"/>
      <c r="J243" s="258"/>
      <c r="K243" s="251"/>
      <c r="M243" s="252" t="s">
        <v>396</v>
      </c>
      <c r="O243" s="241"/>
    </row>
    <row r="244" spans="1:15" ht="12.75">
      <c r="A244" s="250"/>
      <c r="B244" s="253"/>
      <c r="C244" s="699" t="s">
        <v>123</v>
      </c>
      <c r="D244" s="700"/>
      <c r="E244" s="254">
        <v>0</v>
      </c>
      <c r="F244" s="255"/>
      <c r="G244" s="256"/>
      <c r="H244" s="257"/>
      <c r="I244" s="251"/>
      <c r="J244" s="258"/>
      <c r="K244" s="251"/>
      <c r="M244" s="252" t="s">
        <v>123</v>
      </c>
      <c r="O244" s="241"/>
    </row>
    <row r="245" spans="1:15" ht="12.75">
      <c r="A245" s="250"/>
      <c r="B245" s="253"/>
      <c r="C245" s="699" t="s">
        <v>1589</v>
      </c>
      <c r="D245" s="700"/>
      <c r="E245" s="254">
        <v>5.16</v>
      </c>
      <c r="F245" s="255"/>
      <c r="G245" s="256"/>
      <c r="H245" s="257"/>
      <c r="I245" s="251"/>
      <c r="J245" s="258"/>
      <c r="K245" s="251"/>
      <c r="M245" s="252" t="s">
        <v>1589</v>
      </c>
      <c r="O245" s="241"/>
    </row>
    <row r="246" spans="1:15" ht="12.75">
      <c r="A246" s="250"/>
      <c r="B246" s="253"/>
      <c r="C246" s="699" t="s">
        <v>1590</v>
      </c>
      <c r="D246" s="700"/>
      <c r="E246" s="254">
        <v>4.22</v>
      </c>
      <c r="F246" s="255"/>
      <c r="G246" s="256"/>
      <c r="H246" s="257"/>
      <c r="I246" s="251"/>
      <c r="J246" s="258"/>
      <c r="K246" s="251"/>
      <c r="M246" s="252" t="s">
        <v>1590</v>
      </c>
      <c r="O246" s="241"/>
    </row>
    <row r="247" spans="1:80" ht="22.5">
      <c r="A247" s="242">
        <v>44</v>
      </c>
      <c r="B247" s="243" t="s">
        <v>403</v>
      </c>
      <c r="C247" s="244" t="s">
        <v>404</v>
      </c>
      <c r="D247" s="245" t="s">
        <v>106</v>
      </c>
      <c r="E247" s="246">
        <v>11</v>
      </c>
      <c r="F247" s="246">
        <v>1447</v>
      </c>
      <c r="G247" s="247">
        <f>E247*F247</f>
        <v>15917</v>
      </c>
      <c r="H247" s="248">
        <v>0.01927</v>
      </c>
      <c r="I247" s="249">
        <f>E247*H247</f>
        <v>0.21197</v>
      </c>
      <c r="J247" s="248">
        <v>0</v>
      </c>
      <c r="K247" s="249">
        <f>E247*J247</f>
        <v>0</v>
      </c>
      <c r="O247" s="241">
        <v>2</v>
      </c>
      <c r="AA247" s="214">
        <v>1</v>
      </c>
      <c r="AB247" s="214">
        <v>1</v>
      </c>
      <c r="AC247" s="214">
        <v>1</v>
      </c>
      <c r="AZ247" s="214">
        <v>1</v>
      </c>
      <c r="BA247" s="214">
        <f>IF(AZ247=1,G247,0)</f>
        <v>15917</v>
      </c>
      <c r="BB247" s="214">
        <f>IF(AZ247=2,G247,0)</f>
        <v>0</v>
      </c>
      <c r="BC247" s="214">
        <f>IF(AZ247=3,G247,0)</f>
        <v>0</v>
      </c>
      <c r="BD247" s="214">
        <f>IF(AZ247=4,G247,0)</f>
        <v>0</v>
      </c>
      <c r="BE247" s="214">
        <f>IF(AZ247=5,G247,0)</f>
        <v>0</v>
      </c>
      <c r="CA247" s="241">
        <v>1</v>
      </c>
      <c r="CB247" s="241">
        <v>1</v>
      </c>
    </row>
    <row r="248" spans="1:15" ht="22.5">
      <c r="A248" s="250"/>
      <c r="B248" s="253"/>
      <c r="C248" s="699" t="s">
        <v>328</v>
      </c>
      <c r="D248" s="700"/>
      <c r="E248" s="254">
        <v>0</v>
      </c>
      <c r="F248" s="255"/>
      <c r="G248" s="256"/>
      <c r="H248" s="257"/>
      <c r="I248" s="251"/>
      <c r="J248" s="258"/>
      <c r="K248" s="251"/>
      <c r="M248" s="252" t="s">
        <v>328</v>
      </c>
      <c r="O248" s="241"/>
    </row>
    <row r="249" spans="1:15" ht="12.75">
      <c r="A249" s="250"/>
      <c r="B249" s="253"/>
      <c r="C249" s="699" t="s">
        <v>329</v>
      </c>
      <c r="D249" s="700"/>
      <c r="E249" s="254">
        <v>0</v>
      </c>
      <c r="F249" s="255"/>
      <c r="G249" s="256"/>
      <c r="H249" s="257"/>
      <c r="I249" s="251"/>
      <c r="J249" s="258"/>
      <c r="K249" s="251"/>
      <c r="M249" s="252" t="s">
        <v>329</v>
      </c>
      <c r="O249" s="241"/>
    </row>
    <row r="250" spans="1:15" ht="12.75">
      <c r="A250" s="250"/>
      <c r="B250" s="253"/>
      <c r="C250" s="699" t="s">
        <v>330</v>
      </c>
      <c r="D250" s="700"/>
      <c r="E250" s="254">
        <v>0</v>
      </c>
      <c r="F250" s="255"/>
      <c r="G250" s="256"/>
      <c r="H250" s="257"/>
      <c r="I250" s="251"/>
      <c r="J250" s="258"/>
      <c r="K250" s="251"/>
      <c r="M250" s="252" t="s">
        <v>330</v>
      </c>
      <c r="O250" s="241"/>
    </row>
    <row r="251" spans="1:15" ht="12.75">
      <c r="A251" s="250"/>
      <c r="B251" s="253"/>
      <c r="C251" s="699" t="s">
        <v>384</v>
      </c>
      <c r="D251" s="700"/>
      <c r="E251" s="254">
        <v>0</v>
      </c>
      <c r="F251" s="255"/>
      <c r="G251" s="256"/>
      <c r="H251" s="257"/>
      <c r="I251" s="251"/>
      <c r="J251" s="258"/>
      <c r="K251" s="251"/>
      <c r="M251" s="252" t="s">
        <v>384</v>
      </c>
      <c r="O251" s="241"/>
    </row>
    <row r="252" spans="1:15" ht="22.5">
      <c r="A252" s="250"/>
      <c r="B252" s="253"/>
      <c r="C252" s="699" t="s">
        <v>405</v>
      </c>
      <c r="D252" s="700"/>
      <c r="E252" s="254">
        <v>0</v>
      </c>
      <c r="F252" s="255"/>
      <c r="G252" s="256"/>
      <c r="H252" s="257"/>
      <c r="I252" s="251"/>
      <c r="J252" s="258"/>
      <c r="K252" s="251"/>
      <c r="M252" s="252" t="s">
        <v>405</v>
      </c>
      <c r="O252" s="241"/>
    </row>
    <row r="253" spans="1:15" ht="12.75">
      <c r="A253" s="250"/>
      <c r="B253" s="253"/>
      <c r="C253" s="699" t="s">
        <v>333</v>
      </c>
      <c r="D253" s="700"/>
      <c r="E253" s="254">
        <v>0</v>
      </c>
      <c r="F253" s="255"/>
      <c r="G253" s="256"/>
      <c r="H253" s="257"/>
      <c r="I253" s="251"/>
      <c r="J253" s="258"/>
      <c r="K253" s="251"/>
      <c r="M253" s="252" t="s">
        <v>333</v>
      </c>
      <c r="O253" s="241"/>
    </row>
    <row r="254" spans="1:15" ht="12.75">
      <c r="A254" s="250"/>
      <c r="B254" s="253"/>
      <c r="C254" s="699" t="s">
        <v>334</v>
      </c>
      <c r="D254" s="700"/>
      <c r="E254" s="254">
        <v>0</v>
      </c>
      <c r="F254" s="255"/>
      <c r="G254" s="256"/>
      <c r="H254" s="257"/>
      <c r="I254" s="251"/>
      <c r="J254" s="258"/>
      <c r="K254" s="251"/>
      <c r="M254" s="252" t="s">
        <v>334</v>
      </c>
      <c r="O254" s="241"/>
    </row>
    <row r="255" spans="1:15" ht="12.75">
      <c r="A255" s="250"/>
      <c r="B255" s="253"/>
      <c r="C255" s="699" t="s">
        <v>400</v>
      </c>
      <c r="D255" s="700"/>
      <c r="E255" s="254">
        <v>0</v>
      </c>
      <c r="F255" s="255"/>
      <c r="G255" s="256"/>
      <c r="H255" s="257"/>
      <c r="I255" s="251"/>
      <c r="J255" s="258"/>
      <c r="K255" s="251"/>
      <c r="M255" s="252" t="s">
        <v>400</v>
      </c>
      <c r="O255" s="241"/>
    </row>
    <row r="256" spans="1:15" ht="12.75">
      <c r="A256" s="250"/>
      <c r="B256" s="253"/>
      <c r="C256" s="699" t="s">
        <v>123</v>
      </c>
      <c r="D256" s="700"/>
      <c r="E256" s="254">
        <v>0</v>
      </c>
      <c r="F256" s="255"/>
      <c r="G256" s="256"/>
      <c r="H256" s="257"/>
      <c r="I256" s="251"/>
      <c r="J256" s="258"/>
      <c r="K256" s="251"/>
      <c r="M256" s="252" t="s">
        <v>123</v>
      </c>
      <c r="O256" s="241"/>
    </row>
    <row r="257" spans="1:15" ht="12.75">
      <c r="A257" s="250"/>
      <c r="B257" s="253"/>
      <c r="C257" s="699" t="s">
        <v>1591</v>
      </c>
      <c r="D257" s="700"/>
      <c r="E257" s="254">
        <v>3.3</v>
      </c>
      <c r="F257" s="255"/>
      <c r="G257" s="256"/>
      <c r="H257" s="257"/>
      <c r="I257" s="251"/>
      <c r="J257" s="258"/>
      <c r="K257" s="251"/>
      <c r="M257" s="252" t="s">
        <v>1591</v>
      </c>
      <c r="O257" s="241"/>
    </row>
    <row r="258" spans="1:15" ht="12.75">
      <c r="A258" s="250"/>
      <c r="B258" s="253"/>
      <c r="C258" s="699" t="s">
        <v>1592</v>
      </c>
      <c r="D258" s="700"/>
      <c r="E258" s="254">
        <v>4.46</v>
      </c>
      <c r="F258" s="255"/>
      <c r="G258" s="256"/>
      <c r="H258" s="257"/>
      <c r="I258" s="251"/>
      <c r="J258" s="258"/>
      <c r="K258" s="251"/>
      <c r="M258" s="252" t="s">
        <v>1592</v>
      </c>
      <c r="O258" s="241"/>
    </row>
    <row r="259" spans="1:15" ht="12.75">
      <c r="A259" s="250"/>
      <c r="B259" s="253"/>
      <c r="C259" s="699" t="s">
        <v>1593</v>
      </c>
      <c r="D259" s="700"/>
      <c r="E259" s="254">
        <v>3.24</v>
      </c>
      <c r="F259" s="255"/>
      <c r="G259" s="256"/>
      <c r="H259" s="257"/>
      <c r="I259" s="251"/>
      <c r="J259" s="258"/>
      <c r="K259" s="251"/>
      <c r="M259" s="252" t="s">
        <v>1593</v>
      </c>
      <c r="O259" s="241"/>
    </row>
    <row r="260" spans="1:80" ht="12.75">
      <c r="A260" s="242">
        <v>45</v>
      </c>
      <c r="B260" s="243" t="s">
        <v>406</v>
      </c>
      <c r="C260" s="244" t="s">
        <v>407</v>
      </c>
      <c r="D260" s="245" t="s">
        <v>106</v>
      </c>
      <c r="E260" s="246">
        <v>8.001</v>
      </c>
      <c r="F260" s="246">
        <v>803</v>
      </c>
      <c r="G260" s="247">
        <f>E260*F260</f>
        <v>6424.803</v>
      </c>
      <c r="H260" s="248">
        <v>0.0093</v>
      </c>
      <c r="I260" s="249">
        <f>E260*H260</f>
        <v>0.07440929999999998</v>
      </c>
      <c r="J260" s="248">
        <v>0</v>
      </c>
      <c r="K260" s="249">
        <f>E260*J260</f>
        <v>0</v>
      </c>
      <c r="O260" s="241">
        <v>2</v>
      </c>
      <c r="AA260" s="214">
        <v>1</v>
      </c>
      <c r="AB260" s="214">
        <v>0</v>
      </c>
      <c r="AC260" s="214">
        <v>0</v>
      </c>
      <c r="AZ260" s="214">
        <v>1</v>
      </c>
      <c r="BA260" s="214">
        <f>IF(AZ260=1,G260,0)</f>
        <v>6424.803</v>
      </c>
      <c r="BB260" s="214">
        <f>IF(AZ260=2,G260,0)</f>
        <v>0</v>
      </c>
      <c r="BC260" s="214">
        <f>IF(AZ260=3,G260,0)</f>
        <v>0</v>
      </c>
      <c r="BD260" s="214">
        <f>IF(AZ260=4,G260,0)</f>
        <v>0</v>
      </c>
      <c r="BE260" s="214">
        <f>IF(AZ260=5,G260,0)</f>
        <v>0</v>
      </c>
      <c r="CA260" s="241">
        <v>1</v>
      </c>
      <c r="CB260" s="241">
        <v>0</v>
      </c>
    </row>
    <row r="261" spans="1:15" ht="12.75">
      <c r="A261" s="250"/>
      <c r="B261" s="253"/>
      <c r="C261" s="699" t="s">
        <v>1594</v>
      </c>
      <c r="D261" s="700"/>
      <c r="E261" s="254">
        <v>1.5</v>
      </c>
      <c r="F261" s="255"/>
      <c r="G261" s="256"/>
      <c r="H261" s="257"/>
      <c r="I261" s="251"/>
      <c r="J261" s="258"/>
      <c r="K261" s="251"/>
      <c r="M261" s="252" t="s">
        <v>1594</v>
      </c>
      <c r="O261" s="241"/>
    </row>
    <row r="262" spans="1:15" ht="12.75">
      <c r="A262" s="250"/>
      <c r="B262" s="253"/>
      <c r="C262" s="699" t="s">
        <v>1595</v>
      </c>
      <c r="D262" s="700"/>
      <c r="E262" s="254">
        <v>0.96</v>
      </c>
      <c r="F262" s="255"/>
      <c r="G262" s="256"/>
      <c r="H262" s="257"/>
      <c r="I262" s="251"/>
      <c r="J262" s="258"/>
      <c r="K262" s="251"/>
      <c r="M262" s="252" t="s">
        <v>1595</v>
      </c>
      <c r="O262" s="241"/>
    </row>
    <row r="263" spans="1:15" ht="12.75">
      <c r="A263" s="250"/>
      <c r="B263" s="253"/>
      <c r="C263" s="699" t="s">
        <v>1596</v>
      </c>
      <c r="D263" s="700"/>
      <c r="E263" s="254">
        <v>8.4</v>
      </c>
      <c r="F263" s="255"/>
      <c r="G263" s="256"/>
      <c r="H263" s="257"/>
      <c r="I263" s="251"/>
      <c r="J263" s="258"/>
      <c r="K263" s="251"/>
      <c r="M263" s="252" t="s">
        <v>1596</v>
      </c>
      <c r="O263" s="241"/>
    </row>
    <row r="264" spans="1:15" ht="12.75">
      <c r="A264" s="250"/>
      <c r="B264" s="253"/>
      <c r="C264" s="699" t="s">
        <v>1597</v>
      </c>
      <c r="D264" s="700"/>
      <c r="E264" s="254">
        <v>12</v>
      </c>
      <c r="F264" s="255"/>
      <c r="G264" s="256"/>
      <c r="H264" s="257"/>
      <c r="I264" s="251"/>
      <c r="J264" s="258"/>
      <c r="K264" s="251"/>
      <c r="M264" s="252" t="s">
        <v>1597</v>
      </c>
      <c r="O264" s="241"/>
    </row>
    <row r="265" spans="1:15" ht="12.75">
      <c r="A265" s="250"/>
      <c r="B265" s="253"/>
      <c r="C265" s="701" t="s">
        <v>113</v>
      </c>
      <c r="D265" s="700"/>
      <c r="E265" s="279">
        <v>22.86</v>
      </c>
      <c r="F265" s="255"/>
      <c r="G265" s="256"/>
      <c r="H265" s="257"/>
      <c r="I265" s="251"/>
      <c r="J265" s="258"/>
      <c r="K265" s="251"/>
      <c r="M265" s="252" t="s">
        <v>113</v>
      </c>
      <c r="O265" s="241"/>
    </row>
    <row r="266" spans="1:15" ht="12.75">
      <c r="A266" s="250"/>
      <c r="B266" s="253"/>
      <c r="C266" s="699" t="s">
        <v>1598</v>
      </c>
      <c r="D266" s="700"/>
      <c r="E266" s="254">
        <v>-14.859</v>
      </c>
      <c r="F266" s="255"/>
      <c r="G266" s="256"/>
      <c r="H266" s="257"/>
      <c r="I266" s="251"/>
      <c r="J266" s="258"/>
      <c r="K266" s="251"/>
      <c r="M266" s="252" t="s">
        <v>1598</v>
      </c>
      <c r="O266" s="241"/>
    </row>
    <row r="267" spans="1:80" ht="22.5">
      <c r="A267" s="242">
        <v>46</v>
      </c>
      <c r="B267" s="243" t="s">
        <v>1599</v>
      </c>
      <c r="C267" s="244" t="s">
        <v>1600</v>
      </c>
      <c r="D267" s="245" t="s">
        <v>106</v>
      </c>
      <c r="E267" s="246">
        <v>54.8</v>
      </c>
      <c r="F267" s="246">
        <v>1144</v>
      </c>
      <c r="G267" s="247">
        <f>E267*F267</f>
        <v>62691.2</v>
      </c>
      <c r="H267" s="248">
        <v>0.02508</v>
      </c>
      <c r="I267" s="249">
        <f>E267*H267</f>
        <v>1.374384</v>
      </c>
      <c r="J267" s="248">
        <v>0</v>
      </c>
      <c r="K267" s="249">
        <f>E267*J267</f>
        <v>0</v>
      </c>
      <c r="O267" s="241">
        <v>2</v>
      </c>
      <c r="AA267" s="214">
        <v>1</v>
      </c>
      <c r="AB267" s="214">
        <v>1</v>
      </c>
      <c r="AC267" s="214">
        <v>1</v>
      </c>
      <c r="AZ267" s="214">
        <v>1</v>
      </c>
      <c r="BA267" s="214">
        <f>IF(AZ267=1,G267,0)</f>
        <v>62691.2</v>
      </c>
      <c r="BB267" s="214">
        <f>IF(AZ267=2,G267,0)</f>
        <v>0</v>
      </c>
      <c r="BC267" s="214">
        <f>IF(AZ267=3,G267,0)</f>
        <v>0</v>
      </c>
      <c r="BD267" s="214">
        <f>IF(AZ267=4,G267,0)</f>
        <v>0</v>
      </c>
      <c r="BE267" s="214">
        <f>IF(AZ267=5,G267,0)</f>
        <v>0</v>
      </c>
      <c r="CA267" s="241">
        <v>1</v>
      </c>
      <c r="CB267" s="241">
        <v>1</v>
      </c>
    </row>
    <row r="268" spans="1:15" ht="22.5">
      <c r="A268" s="250"/>
      <c r="B268" s="253"/>
      <c r="C268" s="699" t="s">
        <v>328</v>
      </c>
      <c r="D268" s="700"/>
      <c r="E268" s="254">
        <v>0</v>
      </c>
      <c r="F268" s="255"/>
      <c r="G268" s="256"/>
      <c r="H268" s="257"/>
      <c r="I268" s="251"/>
      <c r="J268" s="258"/>
      <c r="K268" s="251"/>
      <c r="M268" s="252" t="s">
        <v>328</v>
      </c>
      <c r="O268" s="241"/>
    </row>
    <row r="269" spans="1:15" ht="12.75">
      <c r="A269" s="250"/>
      <c r="B269" s="253"/>
      <c r="C269" s="699" t="s">
        <v>329</v>
      </c>
      <c r="D269" s="700"/>
      <c r="E269" s="254">
        <v>0</v>
      </c>
      <c r="F269" s="255"/>
      <c r="G269" s="256"/>
      <c r="H269" s="257"/>
      <c r="I269" s="251"/>
      <c r="J269" s="258"/>
      <c r="K269" s="251"/>
      <c r="M269" s="252" t="s">
        <v>329</v>
      </c>
      <c r="O269" s="241"/>
    </row>
    <row r="270" spans="1:15" ht="12.75">
      <c r="A270" s="250"/>
      <c r="B270" s="253"/>
      <c r="C270" s="699" t="s">
        <v>330</v>
      </c>
      <c r="D270" s="700"/>
      <c r="E270" s="254">
        <v>0</v>
      </c>
      <c r="F270" s="255"/>
      <c r="G270" s="256"/>
      <c r="H270" s="257"/>
      <c r="I270" s="251"/>
      <c r="J270" s="258"/>
      <c r="K270" s="251"/>
      <c r="M270" s="252" t="s">
        <v>330</v>
      </c>
      <c r="O270" s="241"/>
    </row>
    <row r="271" spans="1:15" ht="12.75">
      <c r="A271" s="250"/>
      <c r="B271" s="253"/>
      <c r="C271" s="699" t="s">
        <v>331</v>
      </c>
      <c r="D271" s="700"/>
      <c r="E271" s="254">
        <v>0</v>
      </c>
      <c r="F271" s="255"/>
      <c r="G271" s="256"/>
      <c r="H271" s="257"/>
      <c r="I271" s="251"/>
      <c r="J271" s="258"/>
      <c r="K271" s="251"/>
      <c r="M271" s="252" t="s">
        <v>331</v>
      </c>
      <c r="O271" s="241"/>
    </row>
    <row r="272" spans="1:15" ht="22.5">
      <c r="A272" s="250"/>
      <c r="B272" s="253"/>
      <c r="C272" s="699" t="s">
        <v>1601</v>
      </c>
      <c r="D272" s="700"/>
      <c r="E272" s="254">
        <v>0</v>
      </c>
      <c r="F272" s="255"/>
      <c r="G272" s="256"/>
      <c r="H272" s="257"/>
      <c r="I272" s="251"/>
      <c r="J272" s="258"/>
      <c r="K272" s="251"/>
      <c r="M272" s="252" t="s">
        <v>1601</v>
      </c>
      <c r="O272" s="241"/>
    </row>
    <row r="273" spans="1:15" ht="12.75">
      <c r="A273" s="250"/>
      <c r="B273" s="253"/>
      <c r="C273" s="699" t="s">
        <v>333</v>
      </c>
      <c r="D273" s="700"/>
      <c r="E273" s="254">
        <v>0</v>
      </c>
      <c r="F273" s="255"/>
      <c r="G273" s="256"/>
      <c r="H273" s="257"/>
      <c r="I273" s="251"/>
      <c r="J273" s="258"/>
      <c r="K273" s="251"/>
      <c r="M273" s="252" t="s">
        <v>333</v>
      </c>
      <c r="O273" s="241"/>
    </row>
    <row r="274" spans="1:15" ht="12.75">
      <c r="A274" s="250"/>
      <c r="B274" s="253"/>
      <c r="C274" s="699" t="s">
        <v>334</v>
      </c>
      <c r="D274" s="700"/>
      <c r="E274" s="254">
        <v>0</v>
      </c>
      <c r="F274" s="255"/>
      <c r="G274" s="256"/>
      <c r="H274" s="257"/>
      <c r="I274" s="251"/>
      <c r="J274" s="258"/>
      <c r="K274" s="251"/>
      <c r="M274" s="252" t="s">
        <v>334</v>
      </c>
      <c r="O274" s="241"/>
    </row>
    <row r="275" spans="1:15" ht="12.75">
      <c r="A275" s="250"/>
      <c r="B275" s="253"/>
      <c r="C275" s="699" t="s">
        <v>335</v>
      </c>
      <c r="D275" s="700"/>
      <c r="E275" s="254">
        <v>0</v>
      </c>
      <c r="F275" s="255"/>
      <c r="G275" s="256"/>
      <c r="H275" s="257"/>
      <c r="I275" s="251"/>
      <c r="J275" s="258"/>
      <c r="K275" s="251"/>
      <c r="M275" s="252" t="s">
        <v>335</v>
      </c>
      <c r="O275" s="241"/>
    </row>
    <row r="276" spans="1:15" ht="12.75">
      <c r="A276" s="250"/>
      <c r="B276" s="253"/>
      <c r="C276" s="699" t="s">
        <v>123</v>
      </c>
      <c r="D276" s="700"/>
      <c r="E276" s="254">
        <v>0</v>
      </c>
      <c r="F276" s="255"/>
      <c r="G276" s="256"/>
      <c r="H276" s="257"/>
      <c r="I276" s="251"/>
      <c r="J276" s="258"/>
      <c r="K276" s="251"/>
      <c r="M276" s="252" t="s">
        <v>123</v>
      </c>
      <c r="O276" s="241"/>
    </row>
    <row r="277" spans="1:15" ht="12.75">
      <c r="A277" s="250"/>
      <c r="B277" s="253"/>
      <c r="C277" s="699" t="s">
        <v>1602</v>
      </c>
      <c r="D277" s="700"/>
      <c r="E277" s="254">
        <v>54.8</v>
      </c>
      <c r="F277" s="255"/>
      <c r="G277" s="256"/>
      <c r="H277" s="257"/>
      <c r="I277" s="251"/>
      <c r="J277" s="258"/>
      <c r="K277" s="251"/>
      <c r="M277" s="252" t="s">
        <v>1602</v>
      </c>
      <c r="O277" s="241"/>
    </row>
    <row r="278" spans="1:80" ht="22.5">
      <c r="A278" s="242">
        <v>47</v>
      </c>
      <c r="B278" s="243" t="s">
        <v>1603</v>
      </c>
      <c r="C278" s="244" t="s">
        <v>1604</v>
      </c>
      <c r="D278" s="245" t="s">
        <v>106</v>
      </c>
      <c r="E278" s="246">
        <v>79.087</v>
      </c>
      <c r="F278" s="246">
        <v>1141</v>
      </c>
      <c r="G278" s="247">
        <f>E278*F278</f>
        <v>90238.267</v>
      </c>
      <c r="H278" s="248">
        <v>0.02916</v>
      </c>
      <c r="I278" s="249">
        <f>E278*H278</f>
        <v>2.30617692</v>
      </c>
      <c r="J278" s="248">
        <v>0</v>
      </c>
      <c r="K278" s="249">
        <f>E278*J278</f>
        <v>0</v>
      </c>
      <c r="O278" s="241">
        <v>2</v>
      </c>
      <c r="AA278" s="214">
        <v>1</v>
      </c>
      <c r="AB278" s="214">
        <v>1</v>
      </c>
      <c r="AC278" s="214">
        <v>1</v>
      </c>
      <c r="AZ278" s="214">
        <v>1</v>
      </c>
      <c r="BA278" s="214">
        <f>IF(AZ278=1,G278,0)</f>
        <v>90238.267</v>
      </c>
      <c r="BB278" s="214">
        <f>IF(AZ278=2,G278,0)</f>
        <v>0</v>
      </c>
      <c r="BC278" s="214">
        <f>IF(AZ278=3,G278,0)</f>
        <v>0</v>
      </c>
      <c r="BD278" s="214">
        <f>IF(AZ278=4,G278,0)</f>
        <v>0</v>
      </c>
      <c r="BE278" s="214">
        <f>IF(AZ278=5,G278,0)</f>
        <v>0</v>
      </c>
      <c r="CA278" s="241">
        <v>1</v>
      </c>
      <c r="CB278" s="241">
        <v>1</v>
      </c>
    </row>
    <row r="279" spans="1:15" ht="22.5">
      <c r="A279" s="250"/>
      <c r="B279" s="253"/>
      <c r="C279" s="699" t="s">
        <v>328</v>
      </c>
      <c r="D279" s="700"/>
      <c r="E279" s="254">
        <v>0</v>
      </c>
      <c r="F279" s="255"/>
      <c r="G279" s="256"/>
      <c r="H279" s="257"/>
      <c r="I279" s="251"/>
      <c r="J279" s="258"/>
      <c r="K279" s="251"/>
      <c r="M279" s="252" t="s">
        <v>328</v>
      </c>
      <c r="O279" s="241"/>
    </row>
    <row r="280" spans="1:15" ht="12.75">
      <c r="A280" s="250"/>
      <c r="B280" s="253"/>
      <c r="C280" s="699" t="s">
        <v>329</v>
      </c>
      <c r="D280" s="700"/>
      <c r="E280" s="254">
        <v>0</v>
      </c>
      <c r="F280" s="255"/>
      <c r="G280" s="256"/>
      <c r="H280" s="257"/>
      <c r="I280" s="251"/>
      <c r="J280" s="258"/>
      <c r="K280" s="251"/>
      <c r="M280" s="252" t="s">
        <v>329</v>
      </c>
      <c r="O280" s="241"/>
    </row>
    <row r="281" spans="1:15" ht="12.75">
      <c r="A281" s="250"/>
      <c r="B281" s="253"/>
      <c r="C281" s="699" t="s">
        <v>330</v>
      </c>
      <c r="D281" s="700"/>
      <c r="E281" s="254">
        <v>0</v>
      </c>
      <c r="F281" s="255"/>
      <c r="G281" s="256"/>
      <c r="H281" s="257"/>
      <c r="I281" s="251"/>
      <c r="J281" s="258"/>
      <c r="K281" s="251"/>
      <c r="M281" s="252" t="s">
        <v>330</v>
      </c>
      <c r="O281" s="241"/>
    </row>
    <row r="282" spans="1:15" ht="12.75">
      <c r="A282" s="250"/>
      <c r="B282" s="253"/>
      <c r="C282" s="699" t="s">
        <v>331</v>
      </c>
      <c r="D282" s="700"/>
      <c r="E282" s="254">
        <v>0</v>
      </c>
      <c r="F282" s="255"/>
      <c r="G282" s="256"/>
      <c r="H282" s="257"/>
      <c r="I282" s="251"/>
      <c r="J282" s="258"/>
      <c r="K282" s="251"/>
      <c r="M282" s="252" t="s">
        <v>331</v>
      </c>
      <c r="O282" s="241"/>
    </row>
    <row r="283" spans="1:15" ht="22.5">
      <c r="A283" s="250"/>
      <c r="B283" s="253"/>
      <c r="C283" s="699" t="s">
        <v>1605</v>
      </c>
      <c r="D283" s="700"/>
      <c r="E283" s="254">
        <v>0</v>
      </c>
      <c r="F283" s="255"/>
      <c r="G283" s="256"/>
      <c r="H283" s="257"/>
      <c r="I283" s="251"/>
      <c r="J283" s="258"/>
      <c r="K283" s="251"/>
      <c r="M283" s="252" t="s">
        <v>1605</v>
      </c>
      <c r="O283" s="241"/>
    </row>
    <row r="284" spans="1:15" ht="12.75">
      <c r="A284" s="250"/>
      <c r="B284" s="253"/>
      <c r="C284" s="699" t="s">
        <v>333</v>
      </c>
      <c r="D284" s="700"/>
      <c r="E284" s="254">
        <v>0</v>
      </c>
      <c r="F284" s="255"/>
      <c r="G284" s="256"/>
      <c r="H284" s="257"/>
      <c r="I284" s="251"/>
      <c r="J284" s="258"/>
      <c r="K284" s="251"/>
      <c r="M284" s="252" t="s">
        <v>333</v>
      </c>
      <c r="O284" s="241"/>
    </row>
    <row r="285" spans="1:15" ht="12.75">
      <c r="A285" s="250"/>
      <c r="B285" s="253"/>
      <c r="C285" s="699" t="s">
        <v>334</v>
      </c>
      <c r="D285" s="700"/>
      <c r="E285" s="254">
        <v>0</v>
      </c>
      <c r="F285" s="255"/>
      <c r="G285" s="256"/>
      <c r="H285" s="257"/>
      <c r="I285" s="251"/>
      <c r="J285" s="258"/>
      <c r="K285" s="251"/>
      <c r="M285" s="252" t="s">
        <v>334</v>
      </c>
      <c r="O285" s="241"/>
    </row>
    <row r="286" spans="1:15" ht="12.75">
      <c r="A286" s="250"/>
      <c r="B286" s="253"/>
      <c r="C286" s="699" t="s">
        <v>335</v>
      </c>
      <c r="D286" s="700"/>
      <c r="E286" s="254">
        <v>0</v>
      </c>
      <c r="F286" s="255"/>
      <c r="G286" s="256"/>
      <c r="H286" s="257"/>
      <c r="I286" s="251"/>
      <c r="J286" s="258"/>
      <c r="K286" s="251"/>
      <c r="M286" s="252" t="s">
        <v>335</v>
      </c>
      <c r="O286" s="241"/>
    </row>
    <row r="287" spans="1:15" ht="12.75">
      <c r="A287" s="250"/>
      <c r="B287" s="253"/>
      <c r="C287" s="699" t="s">
        <v>123</v>
      </c>
      <c r="D287" s="700"/>
      <c r="E287" s="254">
        <v>0</v>
      </c>
      <c r="F287" s="255"/>
      <c r="G287" s="256"/>
      <c r="H287" s="257"/>
      <c r="I287" s="251"/>
      <c r="J287" s="258"/>
      <c r="K287" s="251"/>
      <c r="M287" s="252" t="s">
        <v>123</v>
      </c>
      <c r="O287" s="241"/>
    </row>
    <row r="288" spans="1:15" ht="12.75">
      <c r="A288" s="250"/>
      <c r="B288" s="253"/>
      <c r="C288" s="699" t="s">
        <v>1606</v>
      </c>
      <c r="D288" s="700"/>
      <c r="E288" s="254">
        <v>29.737</v>
      </c>
      <c r="F288" s="255"/>
      <c r="G288" s="256"/>
      <c r="H288" s="257"/>
      <c r="I288" s="251"/>
      <c r="J288" s="258"/>
      <c r="K288" s="251"/>
      <c r="M288" s="252" t="s">
        <v>1606</v>
      </c>
      <c r="O288" s="241"/>
    </row>
    <row r="289" spans="1:15" ht="12.75">
      <c r="A289" s="250"/>
      <c r="B289" s="253"/>
      <c r="C289" s="699" t="s">
        <v>1607</v>
      </c>
      <c r="D289" s="700"/>
      <c r="E289" s="254">
        <v>49.35</v>
      </c>
      <c r="F289" s="255"/>
      <c r="G289" s="256"/>
      <c r="H289" s="257"/>
      <c r="I289" s="251"/>
      <c r="J289" s="258"/>
      <c r="K289" s="251"/>
      <c r="M289" s="252" t="s">
        <v>1607</v>
      </c>
      <c r="O289" s="241"/>
    </row>
    <row r="290" spans="1:80" ht="22.5">
      <c r="A290" s="242">
        <v>48</v>
      </c>
      <c r="B290" s="243" t="s">
        <v>1608</v>
      </c>
      <c r="C290" s="244" t="s">
        <v>1609</v>
      </c>
      <c r="D290" s="245" t="s">
        <v>106</v>
      </c>
      <c r="E290" s="246">
        <v>1265.51</v>
      </c>
      <c r="F290" s="246">
        <v>1554</v>
      </c>
      <c r="G290" s="247">
        <f>E290*F290</f>
        <v>1966602.54</v>
      </c>
      <c r="H290" s="248">
        <v>0.04145</v>
      </c>
      <c r="I290" s="249">
        <f>E290*H290</f>
        <v>52.4553895</v>
      </c>
      <c r="J290" s="248">
        <v>0</v>
      </c>
      <c r="K290" s="249">
        <f>E290*J290</f>
        <v>0</v>
      </c>
      <c r="O290" s="241">
        <v>2</v>
      </c>
      <c r="AA290" s="214">
        <v>1</v>
      </c>
      <c r="AB290" s="214">
        <v>1</v>
      </c>
      <c r="AC290" s="214">
        <v>1</v>
      </c>
      <c r="AZ290" s="214">
        <v>1</v>
      </c>
      <c r="BA290" s="214">
        <f>IF(AZ290=1,G290,0)</f>
        <v>1966602.54</v>
      </c>
      <c r="BB290" s="214">
        <f>IF(AZ290=2,G290,0)</f>
        <v>0</v>
      </c>
      <c r="BC290" s="214">
        <f>IF(AZ290=3,G290,0)</f>
        <v>0</v>
      </c>
      <c r="BD290" s="214">
        <f>IF(AZ290=4,G290,0)</f>
        <v>0</v>
      </c>
      <c r="BE290" s="214">
        <f>IF(AZ290=5,G290,0)</f>
        <v>0</v>
      </c>
      <c r="CA290" s="241">
        <v>1</v>
      </c>
      <c r="CB290" s="241">
        <v>1</v>
      </c>
    </row>
    <row r="291" spans="1:15" ht="22.5">
      <c r="A291" s="250"/>
      <c r="B291" s="253"/>
      <c r="C291" s="699" t="s">
        <v>328</v>
      </c>
      <c r="D291" s="700"/>
      <c r="E291" s="254">
        <v>0</v>
      </c>
      <c r="F291" s="255"/>
      <c r="G291" s="256"/>
      <c r="H291" s="257"/>
      <c r="I291" s="251"/>
      <c r="J291" s="258"/>
      <c r="K291" s="251"/>
      <c r="M291" s="252" t="s">
        <v>328</v>
      </c>
      <c r="O291" s="241"/>
    </row>
    <row r="292" spans="1:15" ht="12.75">
      <c r="A292" s="250"/>
      <c r="B292" s="253"/>
      <c r="C292" s="699" t="s">
        <v>329</v>
      </c>
      <c r="D292" s="700"/>
      <c r="E292" s="254">
        <v>0</v>
      </c>
      <c r="F292" s="255"/>
      <c r="G292" s="256"/>
      <c r="H292" s="257"/>
      <c r="I292" s="251"/>
      <c r="J292" s="258"/>
      <c r="K292" s="251"/>
      <c r="M292" s="252" t="s">
        <v>329</v>
      </c>
      <c r="O292" s="241"/>
    </row>
    <row r="293" spans="1:15" ht="12.75">
      <c r="A293" s="250"/>
      <c r="B293" s="253"/>
      <c r="C293" s="699" t="s">
        <v>330</v>
      </c>
      <c r="D293" s="700"/>
      <c r="E293" s="254">
        <v>0</v>
      </c>
      <c r="F293" s="255"/>
      <c r="G293" s="256"/>
      <c r="H293" s="257"/>
      <c r="I293" s="251"/>
      <c r="J293" s="258"/>
      <c r="K293" s="251"/>
      <c r="M293" s="252" t="s">
        <v>330</v>
      </c>
      <c r="O293" s="241"/>
    </row>
    <row r="294" spans="1:15" ht="12.75">
      <c r="A294" s="250"/>
      <c r="B294" s="253"/>
      <c r="C294" s="699" t="s">
        <v>331</v>
      </c>
      <c r="D294" s="700"/>
      <c r="E294" s="254">
        <v>0</v>
      </c>
      <c r="F294" s="255"/>
      <c r="G294" s="256"/>
      <c r="H294" s="257"/>
      <c r="I294" s="251"/>
      <c r="J294" s="258"/>
      <c r="K294" s="251"/>
      <c r="M294" s="252" t="s">
        <v>331</v>
      </c>
      <c r="O294" s="241"/>
    </row>
    <row r="295" spans="1:15" ht="22.5">
      <c r="A295" s="250"/>
      <c r="B295" s="253"/>
      <c r="C295" s="699" t="s">
        <v>1610</v>
      </c>
      <c r="D295" s="700"/>
      <c r="E295" s="254">
        <v>0</v>
      </c>
      <c r="F295" s="255"/>
      <c r="G295" s="256"/>
      <c r="H295" s="257"/>
      <c r="I295" s="251"/>
      <c r="J295" s="258"/>
      <c r="K295" s="251"/>
      <c r="M295" s="252" t="s">
        <v>1610</v>
      </c>
      <c r="O295" s="241"/>
    </row>
    <row r="296" spans="1:15" ht="12.75">
      <c r="A296" s="250"/>
      <c r="B296" s="253"/>
      <c r="C296" s="699" t="s">
        <v>333</v>
      </c>
      <c r="D296" s="700"/>
      <c r="E296" s="254">
        <v>0</v>
      </c>
      <c r="F296" s="255"/>
      <c r="G296" s="256"/>
      <c r="H296" s="257"/>
      <c r="I296" s="251"/>
      <c r="J296" s="258"/>
      <c r="K296" s="251"/>
      <c r="M296" s="252" t="s">
        <v>333</v>
      </c>
      <c r="O296" s="241"/>
    </row>
    <row r="297" spans="1:15" ht="12.75">
      <c r="A297" s="250"/>
      <c r="B297" s="253"/>
      <c r="C297" s="699" t="s">
        <v>334</v>
      </c>
      <c r="D297" s="700"/>
      <c r="E297" s="254">
        <v>0</v>
      </c>
      <c r="F297" s="255"/>
      <c r="G297" s="256"/>
      <c r="H297" s="257"/>
      <c r="I297" s="251"/>
      <c r="J297" s="258"/>
      <c r="K297" s="251"/>
      <c r="M297" s="252" t="s">
        <v>334</v>
      </c>
      <c r="O297" s="241"/>
    </row>
    <row r="298" spans="1:15" ht="12.75">
      <c r="A298" s="250"/>
      <c r="B298" s="253"/>
      <c r="C298" s="699" t="s">
        <v>335</v>
      </c>
      <c r="D298" s="700"/>
      <c r="E298" s="254">
        <v>0</v>
      </c>
      <c r="F298" s="255"/>
      <c r="G298" s="256"/>
      <c r="H298" s="257"/>
      <c r="I298" s="251"/>
      <c r="J298" s="258"/>
      <c r="K298" s="251"/>
      <c r="M298" s="252" t="s">
        <v>335</v>
      </c>
      <c r="O298" s="241"/>
    </row>
    <row r="299" spans="1:15" ht="12.75">
      <c r="A299" s="250"/>
      <c r="B299" s="253"/>
      <c r="C299" s="699" t="s">
        <v>123</v>
      </c>
      <c r="D299" s="700"/>
      <c r="E299" s="254">
        <v>0</v>
      </c>
      <c r="F299" s="255"/>
      <c r="G299" s="256"/>
      <c r="H299" s="257"/>
      <c r="I299" s="251"/>
      <c r="J299" s="258"/>
      <c r="K299" s="251"/>
      <c r="M299" s="252" t="s">
        <v>123</v>
      </c>
      <c r="O299" s="241"/>
    </row>
    <row r="300" spans="1:15" ht="12.75">
      <c r="A300" s="250"/>
      <c r="B300" s="253"/>
      <c r="C300" s="699" t="s">
        <v>1611</v>
      </c>
      <c r="D300" s="700"/>
      <c r="E300" s="254">
        <v>104</v>
      </c>
      <c r="F300" s="255"/>
      <c r="G300" s="256"/>
      <c r="H300" s="257"/>
      <c r="I300" s="251"/>
      <c r="J300" s="258"/>
      <c r="K300" s="251"/>
      <c r="M300" s="252" t="s">
        <v>1611</v>
      </c>
      <c r="O300" s="241"/>
    </row>
    <row r="301" spans="1:15" ht="12.75">
      <c r="A301" s="250"/>
      <c r="B301" s="253"/>
      <c r="C301" s="699" t="s">
        <v>1612</v>
      </c>
      <c r="D301" s="700"/>
      <c r="E301" s="254">
        <v>158.76</v>
      </c>
      <c r="F301" s="255"/>
      <c r="G301" s="256"/>
      <c r="H301" s="257"/>
      <c r="I301" s="251"/>
      <c r="J301" s="258"/>
      <c r="K301" s="251"/>
      <c r="M301" s="252" t="s">
        <v>1612</v>
      </c>
      <c r="O301" s="241"/>
    </row>
    <row r="302" spans="1:15" ht="12.75">
      <c r="A302" s="250"/>
      <c r="B302" s="253"/>
      <c r="C302" s="699" t="s">
        <v>1613</v>
      </c>
      <c r="D302" s="700"/>
      <c r="E302" s="254">
        <v>504.245</v>
      </c>
      <c r="F302" s="255"/>
      <c r="G302" s="256"/>
      <c r="H302" s="257"/>
      <c r="I302" s="251"/>
      <c r="J302" s="258"/>
      <c r="K302" s="251"/>
      <c r="M302" s="252" t="s">
        <v>1613</v>
      </c>
      <c r="O302" s="241"/>
    </row>
    <row r="303" spans="1:15" ht="12.75">
      <c r="A303" s="250"/>
      <c r="B303" s="253"/>
      <c r="C303" s="699" t="s">
        <v>1614</v>
      </c>
      <c r="D303" s="700"/>
      <c r="E303" s="254">
        <v>498.505</v>
      </c>
      <c r="F303" s="255"/>
      <c r="G303" s="256"/>
      <c r="H303" s="257"/>
      <c r="I303" s="251"/>
      <c r="J303" s="258"/>
      <c r="K303" s="251"/>
      <c r="M303" s="252" t="s">
        <v>1614</v>
      </c>
      <c r="O303" s="241"/>
    </row>
    <row r="304" spans="1:80" ht="22.5">
      <c r="A304" s="242">
        <v>49</v>
      </c>
      <c r="B304" s="243" t="s">
        <v>1615</v>
      </c>
      <c r="C304" s="244" t="s">
        <v>1616</v>
      </c>
      <c r="D304" s="245" t="s">
        <v>106</v>
      </c>
      <c r="E304" s="246">
        <v>18.717</v>
      </c>
      <c r="F304" s="246">
        <v>1363</v>
      </c>
      <c r="G304" s="247">
        <f>E304*F304</f>
        <v>25511.270999999997</v>
      </c>
      <c r="H304" s="248">
        <v>0.01206</v>
      </c>
      <c r="I304" s="249">
        <f>E304*H304</f>
        <v>0.22572701999999997</v>
      </c>
      <c r="J304" s="248">
        <v>0</v>
      </c>
      <c r="K304" s="249">
        <f>E304*J304</f>
        <v>0</v>
      </c>
      <c r="O304" s="241">
        <v>2</v>
      </c>
      <c r="AA304" s="214">
        <v>1</v>
      </c>
      <c r="AB304" s="214">
        <v>1</v>
      </c>
      <c r="AC304" s="214">
        <v>1</v>
      </c>
      <c r="AZ304" s="214">
        <v>1</v>
      </c>
      <c r="BA304" s="214">
        <f>IF(AZ304=1,G304,0)</f>
        <v>25511.270999999997</v>
      </c>
      <c r="BB304" s="214">
        <f>IF(AZ304=2,G304,0)</f>
        <v>0</v>
      </c>
      <c r="BC304" s="214">
        <f>IF(AZ304=3,G304,0)</f>
        <v>0</v>
      </c>
      <c r="BD304" s="214">
        <f>IF(AZ304=4,G304,0)</f>
        <v>0</v>
      </c>
      <c r="BE304" s="214">
        <f>IF(AZ304=5,G304,0)</f>
        <v>0</v>
      </c>
      <c r="CA304" s="241">
        <v>1</v>
      </c>
      <c r="CB304" s="241">
        <v>1</v>
      </c>
    </row>
    <row r="305" spans="1:15" ht="22.5">
      <c r="A305" s="250"/>
      <c r="B305" s="253"/>
      <c r="C305" s="699" t="s">
        <v>341</v>
      </c>
      <c r="D305" s="700"/>
      <c r="E305" s="254">
        <v>0</v>
      </c>
      <c r="F305" s="255"/>
      <c r="G305" s="256"/>
      <c r="H305" s="257"/>
      <c r="I305" s="251"/>
      <c r="J305" s="258"/>
      <c r="K305" s="251"/>
      <c r="M305" s="252" t="s">
        <v>341</v>
      </c>
      <c r="O305" s="241"/>
    </row>
    <row r="306" spans="1:15" ht="12.75">
      <c r="A306" s="250"/>
      <c r="B306" s="253"/>
      <c r="C306" s="699" t="s">
        <v>1528</v>
      </c>
      <c r="D306" s="700"/>
      <c r="E306" s="254">
        <v>3.9</v>
      </c>
      <c r="F306" s="255"/>
      <c r="G306" s="256"/>
      <c r="H306" s="257"/>
      <c r="I306" s="251"/>
      <c r="J306" s="258"/>
      <c r="K306" s="251"/>
      <c r="M306" s="252" t="s">
        <v>1528</v>
      </c>
      <c r="O306" s="241"/>
    </row>
    <row r="307" spans="1:15" ht="12.75">
      <c r="A307" s="250"/>
      <c r="B307" s="253"/>
      <c r="C307" s="699" t="s">
        <v>1529</v>
      </c>
      <c r="D307" s="700"/>
      <c r="E307" s="254">
        <v>2.88</v>
      </c>
      <c r="F307" s="255"/>
      <c r="G307" s="256"/>
      <c r="H307" s="257"/>
      <c r="I307" s="251"/>
      <c r="J307" s="258"/>
      <c r="K307" s="251"/>
      <c r="M307" s="252" t="s">
        <v>1529</v>
      </c>
      <c r="O307" s="241"/>
    </row>
    <row r="308" spans="1:15" ht="12.75">
      <c r="A308" s="250"/>
      <c r="B308" s="253"/>
      <c r="C308" s="699" t="s">
        <v>1530</v>
      </c>
      <c r="D308" s="700"/>
      <c r="E308" s="254">
        <v>33.6</v>
      </c>
      <c r="F308" s="255"/>
      <c r="G308" s="256"/>
      <c r="H308" s="257"/>
      <c r="I308" s="251"/>
      <c r="J308" s="258"/>
      <c r="K308" s="251"/>
      <c r="M308" s="252" t="s">
        <v>1530</v>
      </c>
      <c r="O308" s="241"/>
    </row>
    <row r="309" spans="1:15" ht="12.75">
      <c r="A309" s="250"/>
      <c r="B309" s="253"/>
      <c r="C309" s="699" t="s">
        <v>1531</v>
      </c>
      <c r="D309" s="700"/>
      <c r="E309" s="254">
        <v>48</v>
      </c>
      <c r="F309" s="255"/>
      <c r="G309" s="256"/>
      <c r="H309" s="257"/>
      <c r="I309" s="251"/>
      <c r="J309" s="258"/>
      <c r="K309" s="251"/>
      <c r="M309" s="252" t="s">
        <v>1531</v>
      </c>
      <c r="O309" s="241"/>
    </row>
    <row r="310" spans="1:15" ht="12.75">
      <c r="A310" s="250"/>
      <c r="B310" s="253"/>
      <c r="C310" s="699" t="s">
        <v>1532</v>
      </c>
      <c r="D310" s="700"/>
      <c r="E310" s="254">
        <v>4.74</v>
      </c>
      <c r="F310" s="255"/>
      <c r="G310" s="256"/>
      <c r="H310" s="257"/>
      <c r="I310" s="251"/>
      <c r="J310" s="258"/>
      <c r="K310" s="251"/>
      <c r="M310" s="252" t="s">
        <v>1532</v>
      </c>
      <c r="O310" s="241"/>
    </row>
    <row r="311" spans="1:15" ht="12.75">
      <c r="A311" s="250"/>
      <c r="B311" s="253"/>
      <c r="C311" s="699" t="s">
        <v>1533</v>
      </c>
      <c r="D311" s="700"/>
      <c r="E311" s="254">
        <v>5.24</v>
      </c>
      <c r="F311" s="255"/>
      <c r="G311" s="256"/>
      <c r="H311" s="257"/>
      <c r="I311" s="251"/>
      <c r="J311" s="258"/>
      <c r="K311" s="251"/>
      <c r="M311" s="252" t="s">
        <v>1533</v>
      </c>
      <c r="O311" s="241"/>
    </row>
    <row r="312" spans="1:15" ht="12.75">
      <c r="A312" s="250"/>
      <c r="B312" s="253"/>
      <c r="C312" s="699" t="s">
        <v>1534</v>
      </c>
      <c r="D312" s="700"/>
      <c r="E312" s="254">
        <v>7</v>
      </c>
      <c r="F312" s="255"/>
      <c r="G312" s="256"/>
      <c r="H312" s="257"/>
      <c r="I312" s="251"/>
      <c r="J312" s="258"/>
      <c r="K312" s="251"/>
      <c r="M312" s="252" t="s">
        <v>1534</v>
      </c>
      <c r="O312" s="241"/>
    </row>
    <row r="313" spans="1:15" ht="12.75">
      <c r="A313" s="250"/>
      <c r="B313" s="253"/>
      <c r="C313" s="699" t="s">
        <v>1535</v>
      </c>
      <c r="D313" s="700"/>
      <c r="E313" s="254">
        <v>4.74</v>
      </c>
      <c r="F313" s="255"/>
      <c r="G313" s="256"/>
      <c r="H313" s="257"/>
      <c r="I313" s="251"/>
      <c r="J313" s="258"/>
      <c r="K313" s="251"/>
      <c r="M313" s="252" t="s">
        <v>1535</v>
      </c>
      <c r="O313" s="241"/>
    </row>
    <row r="314" spans="1:15" ht="12.75">
      <c r="A314" s="250"/>
      <c r="B314" s="253"/>
      <c r="C314" s="701" t="s">
        <v>113</v>
      </c>
      <c r="D314" s="700"/>
      <c r="E314" s="279">
        <v>110.09999999999998</v>
      </c>
      <c r="F314" s="255"/>
      <c r="G314" s="256"/>
      <c r="H314" s="257"/>
      <c r="I314" s="251"/>
      <c r="J314" s="258"/>
      <c r="K314" s="251"/>
      <c r="M314" s="252" t="s">
        <v>113</v>
      </c>
      <c r="O314" s="241"/>
    </row>
    <row r="315" spans="1:15" ht="12.75">
      <c r="A315" s="250"/>
      <c r="B315" s="253"/>
      <c r="C315" s="699" t="s">
        <v>1617</v>
      </c>
      <c r="D315" s="700"/>
      <c r="E315" s="254">
        <v>-91.383</v>
      </c>
      <c r="F315" s="255"/>
      <c r="G315" s="256"/>
      <c r="H315" s="257"/>
      <c r="I315" s="251"/>
      <c r="J315" s="258"/>
      <c r="K315" s="251"/>
      <c r="M315" s="252" t="s">
        <v>1617</v>
      </c>
      <c r="O315" s="241"/>
    </row>
    <row r="316" spans="1:80" ht="22.5">
      <c r="A316" s="242">
        <v>50</v>
      </c>
      <c r="B316" s="243" t="s">
        <v>1618</v>
      </c>
      <c r="C316" s="244" t="s">
        <v>1619</v>
      </c>
      <c r="D316" s="245" t="s">
        <v>106</v>
      </c>
      <c r="E316" s="246">
        <v>19.818</v>
      </c>
      <c r="F316" s="246">
        <v>1634</v>
      </c>
      <c r="G316" s="247">
        <f>E316*F316</f>
        <v>32382.612</v>
      </c>
      <c r="H316" s="248">
        <v>0.02147</v>
      </c>
      <c r="I316" s="249">
        <f>E316*H316</f>
        <v>0.42549246</v>
      </c>
      <c r="J316" s="248">
        <v>0</v>
      </c>
      <c r="K316" s="249">
        <f>E316*J316</f>
        <v>0</v>
      </c>
      <c r="O316" s="241">
        <v>2</v>
      </c>
      <c r="AA316" s="214">
        <v>1</v>
      </c>
      <c r="AB316" s="214">
        <v>1</v>
      </c>
      <c r="AC316" s="214">
        <v>1</v>
      </c>
      <c r="AZ316" s="214">
        <v>1</v>
      </c>
      <c r="BA316" s="214">
        <f>IF(AZ316=1,G316,0)</f>
        <v>32382.612</v>
      </c>
      <c r="BB316" s="214">
        <f>IF(AZ316=2,G316,0)</f>
        <v>0</v>
      </c>
      <c r="BC316" s="214">
        <f>IF(AZ316=3,G316,0)</f>
        <v>0</v>
      </c>
      <c r="BD316" s="214">
        <f>IF(AZ316=4,G316,0)</f>
        <v>0</v>
      </c>
      <c r="BE316" s="214">
        <f>IF(AZ316=5,G316,0)</f>
        <v>0</v>
      </c>
      <c r="CA316" s="241">
        <v>1</v>
      </c>
      <c r="CB316" s="241">
        <v>1</v>
      </c>
    </row>
    <row r="317" spans="1:15" ht="33.75">
      <c r="A317" s="250"/>
      <c r="B317" s="253"/>
      <c r="C317" s="699" t="s">
        <v>361</v>
      </c>
      <c r="D317" s="700"/>
      <c r="E317" s="254">
        <v>0</v>
      </c>
      <c r="F317" s="255"/>
      <c r="G317" s="256"/>
      <c r="H317" s="257"/>
      <c r="I317" s="251"/>
      <c r="J317" s="258"/>
      <c r="K317" s="251"/>
      <c r="M317" s="252" t="s">
        <v>361</v>
      </c>
      <c r="O317" s="241"/>
    </row>
    <row r="318" spans="1:15" ht="22.5">
      <c r="A318" s="250"/>
      <c r="B318" s="253"/>
      <c r="C318" s="699" t="s">
        <v>362</v>
      </c>
      <c r="D318" s="700"/>
      <c r="E318" s="254">
        <v>0</v>
      </c>
      <c r="F318" s="255"/>
      <c r="G318" s="256"/>
      <c r="H318" s="257"/>
      <c r="I318" s="251"/>
      <c r="J318" s="258"/>
      <c r="K318" s="251"/>
      <c r="M318" s="252" t="s">
        <v>362</v>
      </c>
      <c r="O318" s="241"/>
    </row>
    <row r="319" spans="1:15" ht="12.75">
      <c r="A319" s="250"/>
      <c r="B319" s="253"/>
      <c r="C319" s="699" t="s">
        <v>1528</v>
      </c>
      <c r="D319" s="700"/>
      <c r="E319" s="254">
        <v>3.9</v>
      </c>
      <c r="F319" s="255"/>
      <c r="G319" s="256"/>
      <c r="H319" s="257"/>
      <c r="I319" s="251"/>
      <c r="J319" s="258"/>
      <c r="K319" s="251"/>
      <c r="M319" s="252" t="s">
        <v>1528</v>
      </c>
      <c r="O319" s="241"/>
    </row>
    <row r="320" spans="1:15" ht="12.75">
      <c r="A320" s="250"/>
      <c r="B320" s="253"/>
      <c r="C320" s="699" t="s">
        <v>1529</v>
      </c>
      <c r="D320" s="700"/>
      <c r="E320" s="254">
        <v>2.88</v>
      </c>
      <c r="F320" s="255"/>
      <c r="G320" s="256"/>
      <c r="H320" s="257"/>
      <c r="I320" s="251"/>
      <c r="J320" s="258"/>
      <c r="K320" s="251"/>
      <c r="M320" s="252" t="s">
        <v>1529</v>
      </c>
      <c r="O320" s="241"/>
    </row>
    <row r="321" spans="1:15" ht="12.75">
      <c r="A321" s="250"/>
      <c r="B321" s="253"/>
      <c r="C321" s="699" t="s">
        <v>1530</v>
      </c>
      <c r="D321" s="700"/>
      <c r="E321" s="254">
        <v>33.6</v>
      </c>
      <c r="F321" s="255"/>
      <c r="G321" s="256"/>
      <c r="H321" s="257"/>
      <c r="I321" s="251"/>
      <c r="J321" s="258"/>
      <c r="K321" s="251"/>
      <c r="M321" s="252" t="s">
        <v>1530</v>
      </c>
      <c r="O321" s="241"/>
    </row>
    <row r="322" spans="1:15" ht="12.75">
      <c r="A322" s="250"/>
      <c r="B322" s="253"/>
      <c r="C322" s="699" t="s">
        <v>1531</v>
      </c>
      <c r="D322" s="700"/>
      <c r="E322" s="254">
        <v>48</v>
      </c>
      <c r="F322" s="255"/>
      <c r="G322" s="256"/>
      <c r="H322" s="257"/>
      <c r="I322" s="251"/>
      <c r="J322" s="258"/>
      <c r="K322" s="251"/>
      <c r="M322" s="252" t="s">
        <v>1531</v>
      </c>
      <c r="O322" s="241"/>
    </row>
    <row r="323" spans="1:15" ht="12.75">
      <c r="A323" s="250"/>
      <c r="B323" s="253"/>
      <c r="C323" s="699" t="s">
        <v>1532</v>
      </c>
      <c r="D323" s="700"/>
      <c r="E323" s="254">
        <v>4.74</v>
      </c>
      <c r="F323" s="255"/>
      <c r="G323" s="256"/>
      <c r="H323" s="257"/>
      <c r="I323" s="251"/>
      <c r="J323" s="258"/>
      <c r="K323" s="251"/>
      <c r="M323" s="252" t="s">
        <v>1532</v>
      </c>
      <c r="O323" s="241"/>
    </row>
    <row r="324" spans="1:15" ht="12.75">
      <c r="A324" s="250"/>
      <c r="B324" s="253"/>
      <c r="C324" s="699" t="s">
        <v>1533</v>
      </c>
      <c r="D324" s="700"/>
      <c r="E324" s="254">
        <v>5.24</v>
      </c>
      <c r="F324" s="255"/>
      <c r="G324" s="256"/>
      <c r="H324" s="257"/>
      <c r="I324" s="251"/>
      <c r="J324" s="258"/>
      <c r="K324" s="251"/>
      <c r="M324" s="252" t="s">
        <v>1533</v>
      </c>
      <c r="O324" s="241"/>
    </row>
    <row r="325" spans="1:15" ht="12.75">
      <c r="A325" s="250"/>
      <c r="B325" s="253"/>
      <c r="C325" s="699" t="s">
        <v>1534</v>
      </c>
      <c r="D325" s="700"/>
      <c r="E325" s="254">
        <v>7</v>
      </c>
      <c r="F325" s="255"/>
      <c r="G325" s="256"/>
      <c r="H325" s="257"/>
      <c r="I325" s="251"/>
      <c r="J325" s="258"/>
      <c r="K325" s="251"/>
      <c r="M325" s="252" t="s">
        <v>1534</v>
      </c>
      <c r="O325" s="241"/>
    </row>
    <row r="326" spans="1:15" ht="12.75">
      <c r="A326" s="250"/>
      <c r="B326" s="253"/>
      <c r="C326" s="699" t="s">
        <v>1535</v>
      </c>
      <c r="D326" s="700"/>
      <c r="E326" s="254">
        <v>4.74</v>
      </c>
      <c r="F326" s="255"/>
      <c r="G326" s="256"/>
      <c r="H326" s="257"/>
      <c r="I326" s="251"/>
      <c r="J326" s="258"/>
      <c r="K326" s="251"/>
      <c r="M326" s="252" t="s">
        <v>1535</v>
      </c>
      <c r="O326" s="241"/>
    </row>
    <row r="327" spans="1:15" ht="12.75">
      <c r="A327" s="250"/>
      <c r="B327" s="253"/>
      <c r="C327" s="701" t="s">
        <v>113</v>
      </c>
      <c r="D327" s="700"/>
      <c r="E327" s="279">
        <v>110.09999999999998</v>
      </c>
      <c r="F327" s="255"/>
      <c r="G327" s="256"/>
      <c r="H327" s="257"/>
      <c r="I327" s="251"/>
      <c r="J327" s="258"/>
      <c r="K327" s="251"/>
      <c r="M327" s="252" t="s">
        <v>113</v>
      </c>
      <c r="O327" s="241"/>
    </row>
    <row r="328" spans="1:15" ht="12.75">
      <c r="A328" s="250"/>
      <c r="B328" s="253"/>
      <c r="C328" s="699" t="s">
        <v>1620</v>
      </c>
      <c r="D328" s="700"/>
      <c r="E328" s="254">
        <v>-90.282</v>
      </c>
      <c r="F328" s="255"/>
      <c r="G328" s="256"/>
      <c r="H328" s="257"/>
      <c r="I328" s="251"/>
      <c r="J328" s="258"/>
      <c r="K328" s="251"/>
      <c r="M328" s="252" t="s">
        <v>1620</v>
      </c>
      <c r="O328" s="241"/>
    </row>
    <row r="329" spans="1:80" ht="12.75">
      <c r="A329" s="242">
        <v>51</v>
      </c>
      <c r="B329" s="243" t="s">
        <v>429</v>
      </c>
      <c r="C329" s="244" t="s">
        <v>430</v>
      </c>
      <c r="D329" s="245" t="s">
        <v>106</v>
      </c>
      <c r="E329" s="246">
        <v>1415.857</v>
      </c>
      <c r="F329" s="246">
        <v>56.9</v>
      </c>
      <c r="G329" s="247">
        <f>E329*F329</f>
        <v>80562.26329999999</v>
      </c>
      <c r="H329" s="248">
        <v>0</v>
      </c>
      <c r="I329" s="249">
        <f>E329*H329</f>
        <v>0</v>
      </c>
      <c r="J329" s="248">
        <v>0</v>
      </c>
      <c r="K329" s="249">
        <f>E329*J329</f>
        <v>0</v>
      </c>
      <c r="O329" s="241">
        <v>2</v>
      </c>
      <c r="AA329" s="214">
        <v>1</v>
      </c>
      <c r="AB329" s="214">
        <v>1</v>
      </c>
      <c r="AC329" s="214">
        <v>1</v>
      </c>
      <c r="AZ329" s="214">
        <v>1</v>
      </c>
      <c r="BA329" s="214">
        <f>IF(AZ329=1,G329,0)</f>
        <v>80562.26329999999</v>
      </c>
      <c r="BB329" s="214">
        <f>IF(AZ329=2,G329,0)</f>
        <v>0</v>
      </c>
      <c r="BC329" s="214">
        <f>IF(AZ329=3,G329,0)</f>
        <v>0</v>
      </c>
      <c r="BD329" s="214">
        <f>IF(AZ329=4,G329,0)</f>
        <v>0</v>
      </c>
      <c r="BE329" s="214">
        <f>IF(AZ329=5,G329,0)</f>
        <v>0</v>
      </c>
      <c r="CA329" s="241">
        <v>1</v>
      </c>
      <c r="CB329" s="241">
        <v>1</v>
      </c>
    </row>
    <row r="330" spans="1:15" ht="12.75">
      <c r="A330" s="250"/>
      <c r="B330" s="253"/>
      <c r="C330" s="699" t="s">
        <v>1582</v>
      </c>
      <c r="D330" s="700"/>
      <c r="E330" s="254">
        <v>54.8</v>
      </c>
      <c r="F330" s="255"/>
      <c r="G330" s="256"/>
      <c r="H330" s="257"/>
      <c r="I330" s="251"/>
      <c r="J330" s="258"/>
      <c r="K330" s="251"/>
      <c r="M330" s="252" t="s">
        <v>1582</v>
      </c>
      <c r="O330" s="241"/>
    </row>
    <row r="331" spans="1:15" ht="12.75">
      <c r="A331" s="250"/>
      <c r="B331" s="253"/>
      <c r="C331" s="699" t="s">
        <v>1583</v>
      </c>
      <c r="D331" s="700"/>
      <c r="E331" s="254">
        <v>79.087</v>
      </c>
      <c r="F331" s="255"/>
      <c r="G331" s="256"/>
      <c r="H331" s="257"/>
      <c r="I331" s="251"/>
      <c r="J331" s="258"/>
      <c r="K331" s="251"/>
      <c r="M331" s="252" t="s">
        <v>1583</v>
      </c>
      <c r="O331" s="241"/>
    </row>
    <row r="332" spans="1:15" ht="12.75">
      <c r="A332" s="250"/>
      <c r="B332" s="253"/>
      <c r="C332" s="699" t="s">
        <v>1584</v>
      </c>
      <c r="D332" s="700"/>
      <c r="E332" s="254">
        <v>1265.51</v>
      </c>
      <c r="F332" s="255"/>
      <c r="G332" s="256"/>
      <c r="H332" s="257"/>
      <c r="I332" s="251"/>
      <c r="J332" s="258"/>
      <c r="K332" s="251"/>
      <c r="M332" s="252" t="s">
        <v>1584</v>
      </c>
      <c r="O332" s="241"/>
    </row>
    <row r="333" spans="1:15" ht="12.75">
      <c r="A333" s="250"/>
      <c r="B333" s="253"/>
      <c r="C333" s="701" t="s">
        <v>113</v>
      </c>
      <c r="D333" s="700"/>
      <c r="E333" s="279">
        <v>1399.397</v>
      </c>
      <c r="F333" s="255"/>
      <c r="G333" s="256"/>
      <c r="H333" s="257"/>
      <c r="I333" s="251"/>
      <c r="J333" s="258"/>
      <c r="K333" s="251"/>
      <c r="M333" s="252" t="s">
        <v>113</v>
      </c>
      <c r="O333" s="241"/>
    </row>
    <row r="334" spans="1:15" ht="12.75">
      <c r="A334" s="250"/>
      <c r="B334" s="253"/>
      <c r="C334" s="699" t="s">
        <v>1586</v>
      </c>
      <c r="D334" s="700"/>
      <c r="E334" s="254">
        <v>0</v>
      </c>
      <c r="F334" s="255"/>
      <c r="G334" s="256"/>
      <c r="H334" s="257"/>
      <c r="I334" s="251"/>
      <c r="J334" s="258"/>
      <c r="K334" s="251"/>
      <c r="M334" s="252" t="s">
        <v>1586</v>
      </c>
      <c r="O334" s="241"/>
    </row>
    <row r="335" spans="1:15" ht="12.75">
      <c r="A335" s="250"/>
      <c r="B335" s="253"/>
      <c r="C335" s="699" t="s">
        <v>1587</v>
      </c>
      <c r="D335" s="700"/>
      <c r="E335" s="254">
        <v>5.3</v>
      </c>
      <c r="F335" s="255"/>
      <c r="G335" s="256"/>
      <c r="H335" s="257"/>
      <c r="I335" s="251"/>
      <c r="J335" s="258"/>
      <c r="K335" s="251"/>
      <c r="M335" s="252" t="s">
        <v>1587</v>
      </c>
      <c r="O335" s="241"/>
    </row>
    <row r="336" spans="1:15" ht="12.75">
      <c r="A336" s="250"/>
      <c r="B336" s="253"/>
      <c r="C336" s="699" t="s">
        <v>1441</v>
      </c>
      <c r="D336" s="700"/>
      <c r="E336" s="254">
        <v>6</v>
      </c>
      <c r="F336" s="255"/>
      <c r="G336" s="256"/>
      <c r="H336" s="257"/>
      <c r="I336" s="251"/>
      <c r="J336" s="258"/>
      <c r="K336" s="251"/>
      <c r="M336" s="252" t="s">
        <v>1441</v>
      </c>
      <c r="O336" s="241"/>
    </row>
    <row r="337" spans="1:15" ht="12.75">
      <c r="A337" s="250"/>
      <c r="B337" s="253"/>
      <c r="C337" s="699" t="s">
        <v>1588</v>
      </c>
      <c r="D337" s="700"/>
      <c r="E337" s="254">
        <v>5.16</v>
      </c>
      <c r="F337" s="255"/>
      <c r="G337" s="256"/>
      <c r="H337" s="257"/>
      <c r="I337" s="251"/>
      <c r="J337" s="258"/>
      <c r="K337" s="251"/>
      <c r="M337" s="252" t="s">
        <v>1588</v>
      </c>
      <c r="O337" s="241"/>
    </row>
    <row r="338" spans="1:80" ht="12.75">
      <c r="A338" s="242">
        <v>52</v>
      </c>
      <c r="B338" s="243" t="s">
        <v>431</v>
      </c>
      <c r="C338" s="244" t="s">
        <v>432</v>
      </c>
      <c r="D338" s="245" t="s">
        <v>106</v>
      </c>
      <c r="E338" s="246">
        <v>1415.857</v>
      </c>
      <c r="F338" s="246">
        <v>51.6</v>
      </c>
      <c r="G338" s="247">
        <f>E338*F338</f>
        <v>73058.2212</v>
      </c>
      <c r="H338" s="248">
        <v>0</v>
      </c>
      <c r="I338" s="249">
        <f>E338*H338</f>
        <v>0</v>
      </c>
      <c r="J338" s="248">
        <v>0</v>
      </c>
      <c r="K338" s="249">
        <f>E338*J338</f>
        <v>0</v>
      </c>
      <c r="O338" s="241">
        <v>2</v>
      </c>
      <c r="AA338" s="214">
        <v>1</v>
      </c>
      <c r="AB338" s="214">
        <v>1</v>
      </c>
      <c r="AC338" s="214">
        <v>1</v>
      </c>
      <c r="AZ338" s="214">
        <v>1</v>
      </c>
      <c r="BA338" s="214">
        <f>IF(AZ338=1,G338,0)</f>
        <v>73058.2212</v>
      </c>
      <c r="BB338" s="214">
        <f>IF(AZ338=2,G338,0)</f>
        <v>0</v>
      </c>
      <c r="BC338" s="214">
        <f>IF(AZ338=3,G338,0)</f>
        <v>0</v>
      </c>
      <c r="BD338" s="214">
        <f>IF(AZ338=4,G338,0)</f>
        <v>0</v>
      </c>
      <c r="BE338" s="214">
        <f>IF(AZ338=5,G338,0)</f>
        <v>0</v>
      </c>
      <c r="CA338" s="241">
        <v>1</v>
      </c>
      <c r="CB338" s="241">
        <v>1</v>
      </c>
    </row>
    <row r="339" spans="1:15" ht="12.75">
      <c r="A339" s="250"/>
      <c r="B339" s="253"/>
      <c r="C339" s="699" t="s">
        <v>1582</v>
      </c>
      <c r="D339" s="700"/>
      <c r="E339" s="254">
        <v>54.8</v>
      </c>
      <c r="F339" s="255"/>
      <c r="G339" s="256"/>
      <c r="H339" s="257"/>
      <c r="I339" s="251"/>
      <c r="J339" s="258"/>
      <c r="K339" s="251"/>
      <c r="M339" s="252" t="s">
        <v>1582</v>
      </c>
      <c r="O339" s="241"/>
    </row>
    <row r="340" spans="1:15" ht="12.75">
      <c r="A340" s="250"/>
      <c r="B340" s="253"/>
      <c r="C340" s="699" t="s">
        <v>1583</v>
      </c>
      <c r="D340" s="700"/>
      <c r="E340" s="254">
        <v>79.087</v>
      </c>
      <c r="F340" s="255"/>
      <c r="G340" s="256"/>
      <c r="H340" s="257"/>
      <c r="I340" s="251"/>
      <c r="J340" s="258"/>
      <c r="K340" s="251"/>
      <c r="M340" s="252" t="s">
        <v>1583</v>
      </c>
      <c r="O340" s="241"/>
    </row>
    <row r="341" spans="1:15" ht="12.75">
      <c r="A341" s="250"/>
      <c r="B341" s="253"/>
      <c r="C341" s="699" t="s">
        <v>1584</v>
      </c>
      <c r="D341" s="700"/>
      <c r="E341" s="254">
        <v>1265.51</v>
      </c>
      <c r="F341" s="255"/>
      <c r="G341" s="256"/>
      <c r="H341" s="257"/>
      <c r="I341" s="251"/>
      <c r="J341" s="258"/>
      <c r="K341" s="251"/>
      <c r="M341" s="252" t="s">
        <v>1584</v>
      </c>
      <c r="O341" s="241"/>
    </row>
    <row r="342" spans="1:15" ht="12.75">
      <c r="A342" s="250"/>
      <c r="B342" s="253"/>
      <c r="C342" s="701" t="s">
        <v>113</v>
      </c>
      <c r="D342" s="700"/>
      <c r="E342" s="279">
        <v>1399.397</v>
      </c>
      <c r="F342" s="255"/>
      <c r="G342" s="256"/>
      <c r="H342" s="257"/>
      <c r="I342" s="251"/>
      <c r="J342" s="258"/>
      <c r="K342" s="251"/>
      <c r="M342" s="252" t="s">
        <v>113</v>
      </c>
      <c r="O342" s="241"/>
    </row>
    <row r="343" spans="1:15" ht="12.75">
      <c r="A343" s="250"/>
      <c r="B343" s="253"/>
      <c r="C343" s="699" t="s">
        <v>1586</v>
      </c>
      <c r="D343" s="700"/>
      <c r="E343" s="254">
        <v>0</v>
      </c>
      <c r="F343" s="255"/>
      <c r="G343" s="256"/>
      <c r="H343" s="257"/>
      <c r="I343" s="251"/>
      <c r="J343" s="258"/>
      <c r="K343" s="251"/>
      <c r="M343" s="252" t="s">
        <v>1586</v>
      </c>
      <c r="O343" s="241"/>
    </row>
    <row r="344" spans="1:15" ht="12.75">
      <c r="A344" s="250"/>
      <c r="B344" s="253"/>
      <c r="C344" s="699" t="s">
        <v>1587</v>
      </c>
      <c r="D344" s="700"/>
      <c r="E344" s="254">
        <v>5.3</v>
      </c>
      <c r="F344" s="255"/>
      <c r="G344" s="256"/>
      <c r="H344" s="257"/>
      <c r="I344" s="251"/>
      <c r="J344" s="258"/>
      <c r="K344" s="251"/>
      <c r="M344" s="252" t="s">
        <v>1587</v>
      </c>
      <c r="O344" s="241"/>
    </row>
    <row r="345" spans="1:15" ht="12.75">
      <c r="A345" s="250"/>
      <c r="B345" s="253"/>
      <c r="C345" s="699" t="s">
        <v>1441</v>
      </c>
      <c r="D345" s="700"/>
      <c r="E345" s="254">
        <v>6</v>
      </c>
      <c r="F345" s="255"/>
      <c r="G345" s="256"/>
      <c r="H345" s="257"/>
      <c r="I345" s="251"/>
      <c r="J345" s="258"/>
      <c r="K345" s="251"/>
      <c r="M345" s="252" t="s">
        <v>1441</v>
      </c>
      <c r="O345" s="241"/>
    </row>
    <row r="346" spans="1:15" ht="12.75">
      <c r="A346" s="250"/>
      <c r="B346" s="253"/>
      <c r="C346" s="699" t="s">
        <v>1588</v>
      </c>
      <c r="D346" s="700"/>
      <c r="E346" s="254">
        <v>5.16</v>
      </c>
      <c r="F346" s="255"/>
      <c r="G346" s="256"/>
      <c r="H346" s="257"/>
      <c r="I346" s="251"/>
      <c r="J346" s="258"/>
      <c r="K346" s="251"/>
      <c r="M346" s="252" t="s">
        <v>1588</v>
      </c>
      <c r="O346" s="241"/>
    </row>
    <row r="347" spans="1:80" ht="12.75">
      <c r="A347" s="242">
        <v>53</v>
      </c>
      <c r="B347" s="243" t="s">
        <v>435</v>
      </c>
      <c r="C347" s="244" t="s">
        <v>436</v>
      </c>
      <c r="D347" s="245" t="s">
        <v>106</v>
      </c>
      <c r="E347" s="246">
        <v>16.46</v>
      </c>
      <c r="F347" s="246">
        <v>178.5</v>
      </c>
      <c r="G347" s="247">
        <f>E347*F347</f>
        <v>2938.11</v>
      </c>
      <c r="H347" s="248">
        <v>0.04793</v>
      </c>
      <c r="I347" s="249">
        <f>E347*H347</f>
        <v>0.7889278000000001</v>
      </c>
      <c r="J347" s="248">
        <v>0</v>
      </c>
      <c r="K347" s="249">
        <f>E347*J347</f>
        <v>0</v>
      </c>
      <c r="O347" s="241">
        <v>2</v>
      </c>
      <c r="AA347" s="214">
        <v>1</v>
      </c>
      <c r="AB347" s="214">
        <v>1</v>
      </c>
      <c r="AC347" s="214">
        <v>1</v>
      </c>
      <c r="AZ347" s="214">
        <v>1</v>
      </c>
      <c r="BA347" s="214">
        <f>IF(AZ347=1,G347,0)</f>
        <v>2938.11</v>
      </c>
      <c r="BB347" s="214">
        <f>IF(AZ347=2,G347,0)</f>
        <v>0</v>
      </c>
      <c r="BC347" s="214">
        <f>IF(AZ347=3,G347,0)</f>
        <v>0</v>
      </c>
      <c r="BD347" s="214">
        <f>IF(AZ347=4,G347,0)</f>
        <v>0</v>
      </c>
      <c r="BE347" s="214">
        <f>IF(AZ347=5,G347,0)</f>
        <v>0</v>
      </c>
      <c r="CA347" s="241">
        <v>1</v>
      </c>
      <c r="CB347" s="241">
        <v>1</v>
      </c>
    </row>
    <row r="348" spans="1:15" ht="12.75">
      <c r="A348" s="250"/>
      <c r="B348" s="253"/>
      <c r="C348" s="699" t="s">
        <v>123</v>
      </c>
      <c r="D348" s="700"/>
      <c r="E348" s="254">
        <v>0</v>
      </c>
      <c r="F348" s="255"/>
      <c r="G348" s="256"/>
      <c r="H348" s="257"/>
      <c r="I348" s="251"/>
      <c r="J348" s="258"/>
      <c r="K348" s="251"/>
      <c r="M348" s="252" t="s">
        <v>123</v>
      </c>
      <c r="O348" s="241"/>
    </row>
    <row r="349" spans="1:15" ht="12.75">
      <c r="A349" s="250"/>
      <c r="B349" s="253"/>
      <c r="C349" s="699" t="s">
        <v>1587</v>
      </c>
      <c r="D349" s="700"/>
      <c r="E349" s="254">
        <v>5.3</v>
      </c>
      <c r="F349" s="255"/>
      <c r="G349" s="256"/>
      <c r="H349" s="257"/>
      <c r="I349" s="251"/>
      <c r="J349" s="258"/>
      <c r="K349" s="251"/>
      <c r="M349" s="252" t="s">
        <v>1587</v>
      </c>
      <c r="O349" s="241"/>
    </row>
    <row r="350" spans="1:15" ht="12.75">
      <c r="A350" s="250"/>
      <c r="B350" s="253"/>
      <c r="C350" s="699" t="s">
        <v>1441</v>
      </c>
      <c r="D350" s="700"/>
      <c r="E350" s="254">
        <v>6</v>
      </c>
      <c r="F350" s="255"/>
      <c r="G350" s="256"/>
      <c r="H350" s="257"/>
      <c r="I350" s="251"/>
      <c r="J350" s="258"/>
      <c r="K350" s="251"/>
      <c r="M350" s="252" t="s">
        <v>1441</v>
      </c>
      <c r="O350" s="241"/>
    </row>
    <row r="351" spans="1:15" ht="12.75">
      <c r="A351" s="250"/>
      <c r="B351" s="253"/>
      <c r="C351" s="699" t="s">
        <v>1588</v>
      </c>
      <c r="D351" s="700"/>
      <c r="E351" s="254">
        <v>5.16</v>
      </c>
      <c r="F351" s="255"/>
      <c r="G351" s="256"/>
      <c r="H351" s="257"/>
      <c r="I351" s="251"/>
      <c r="J351" s="258"/>
      <c r="K351" s="251"/>
      <c r="M351" s="252" t="s">
        <v>1588</v>
      </c>
      <c r="O351" s="241"/>
    </row>
    <row r="352" spans="1:80" ht="12.75">
      <c r="A352" s="242">
        <v>54</v>
      </c>
      <c r="B352" s="243" t="s">
        <v>435</v>
      </c>
      <c r="C352" s="244" t="s">
        <v>436</v>
      </c>
      <c r="D352" s="245" t="s">
        <v>106</v>
      </c>
      <c r="E352" s="246">
        <v>501.2691</v>
      </c>
      <c r="F352" s="246">
        <v>178.5</v>
      </c>
      <c r="G352" s="247">
        <f>E352*F352</f>
        <v>89476.53435</v>
      </c>
      <c r="H352" s="248">
        <v>0.04793</v>
      </c>
      <c r="I352" s="249">
        <f>E352*H352</f>
        <v>24.025827962999998</v>
      </c>
      <c r="J352" s="248">
        <v>0</v>
      </c>
      <c r="K352" s="249">
        <f>E352*J352</f>
        <v>0</v>
      </c>
      <c r="O352" s="241">
        <v>2</v>
      </c>
      <c r="AA352" s="214">
        <v>1</v>
      </c>
      <c r="AB352" s="214">
        <v>1</v>
      </c>
      <c r="AC352" s="214">
        <v>1</v>
      </c>
      <c r="AZ352" s="214">
        <v>1</v>
      </c>
      <c r="BA352" s="214">
        <f>IF(AZ352=1,G352,0)</f>
        <v>89476.53435</v>
      </c>
      <c r="BB352" s="214">
        <f>IF(AZ352=2,G352,0)</f>
        <v>0</v>
      </c>
      <c r="BC352" s="214">
        <f>IF(AZ352=3,G352,0)</f>
        <v>0</v>
      </c>
      <c r="BD352" s="214">
        <f>IF(AZ352=4,G352,0)</f>
        <v>0</v>
      </c>
      <c r="BE352" s="214">
        <f>IF(AZ352=5,G352,0)</f>
        <v>0</v>
      </c>
      <c r="CA352" s="241">
        <v>1</v>
      </c>
      <c r="CB352" s="241">
        <v>1</v>
      </c>
    </row>
    <row r="353" spans="1:15" ht="12.75">
      <c r="A353" s="250"/>
      <c r="B353" s="253"/>
      <c r="C353" s="699" t="s">
        <v>1582</v>
      </c>
      <c r="D353" s="700"/>
      <c r="E353" s="254">
        <v>54.8</v>
      </c>
      <c r="F353" s="255"/>
      <c r="G353" s="256"/>
      <c r="H353" s="257"/>
      <c r="I353" s="251"/>
      <c r="J353" s="258"/>
      <c r="K353" s="251"/>
      <c r="M353" s="252" t="s">
        <v>1582</v>
      </c>
      <c r="O353" s="241"/>
    </row>
    <row r="354" spans="1:15" ht="12.75">
      <c r="A354" s="250"/>
      <c r="B354" s="253"/>
      <c r="C354" s="699" t="s">
        <v>1583</v>
      </c>
      <c r="D354" s="700"/>
      <c r="E354" s="254">
        <v>79.087</v>
      </c>
      <c r="F354" s="255"/>
      <c r="G354" s="256"/>
      <c r="H354" s="257"/>
      <c r="I354" s="251"/>
      <c r="J354" s="258"/>
      <c r="K354" s="251"/>
      <c r="M354" s="252" t="s">
        <v>1583</v>
      </c>
      <c r="O354" s="241"/>
    </row>
    <row r="355" spans="1:15" ht="12.75">
      <c r="A355" s="250"/>
      <c r="B355" s="253"/>
      <c r="C355" s="699" t="s">
        <v>1584</v>
      </c>
      <c r="D355" s="700"/>
      <c r="E355" s="254">
        <v>1265.51</v>
      </c>
      <c r="F355" s="255"/>
      <c r="G355" s="256"/>
      <c r="H355" s="257"/>
      <c r="I355" s="251"/>
      <c r="J355" s="258"/>
      <c r="K355" s="251"/>
      <c r="M355" s="252" t="s">
        <v>1584</v>
      </c>
      <c r="O355" s="241"/>
    </row>
    <row r="356" spans="1:15" ht="12.75">
      <c r="A356" s="250"/>
      <c r="B356" s="253"/>
      <c r="C356" s="699" t="s">
        <v>1585</v>
      </c>
      <c r="D356" s="700"/>
      <c r="E356" s="254">
        <v>271.5</v>
      </c>
      <c r="F356" s="255"/>
      <c r="G356" s="256"/>
      <c r="H356" s="257"/>
      <c r="I356" s="251"/>
      <c r="J356" s="258"/>
      <c r="K356" s="251"/>
      <c r="M356" s="252" t="s">
        <v>1585</v>
      </c>
      <c r="O356" s="241"/>
    </row>
    <row r="357" spans="1:15" ht="12.75">
      <c r="A357" s="250"/>
      <c r="B357" s="253"/>
      <c r="C357" s="701" t="s">
        <v>113</v>
      </c>
      <c r="D357" s="700"/>
      <c r="E357" s="279">
        <v>1670.897</v>
      </c>
      <c r="F357" s="255"/>
      <c r="G357" s="256"/>
      <c r="H357" s="257"/>
      <c r="I357" s="251"/>
      <c r="J357" s="258"/>
      <c r="K357" s="251"/>
      <c r="M357" s="252" t="s">
        <v>113</v>
      </c>
      <c r="O357" s="241"/>
    </row>
    <row r="358" spans="1:15" ht="12.75">
      <c r="A358" s="250"/>
      <c r="B358" s="253"/>
      <c r="C358" s="699" t="s">
        <v>1621</v>
      </c>
      <c r="D358" s="700"/>
      <c r="E358" s="254">
        <v>-1169.6279</v>
      </c>
      <c r="F358" s="255"/>
      <c r="G358" s="256"/>
      <c r="H358" s="257"/>
      <c r="I358" s="251"/>
      <c r="J358" s="258"/>
      <c r="K358" s="251"/>
      <c r="M358" s="252" t="s">
        <v>1621</v>
      </c>
      <c r="O358" s="241"/>
    </row>
    <row r="359" spans="1:80" ht="22.5">
      <c r="A359" s="242">
        <v>55</v>
      </c>
      <c r="B359" s="243" t="s">
        <v>439</v>
      </c>
      <c r="C359" s="244" t="s">
        <v>440</v>
      </c>
      <c r="D359" s="245" t="s">
        <v>166</v>
      </c>
      <c r="E359" s="246">
        <v>3513.54</v>
      </c>
      <c r="F359" s="246">
        <v>43</v>
      </c>
      <c r="G359" s="247">
        <f>E359*F359</f>
        <v>151082.22</v>
      </c>
      <c r="H359" s="248">
        <v>0.00015</v>
      </c>
      <c r="I359" s="249">
        <f>E359*H359</f>
        <v>0.5270309999999999</v>
      </c>
      <c r="J359" s="248">
        <v>0</v>
      </c>
      <c r="K359" s="249">
        <f>E359*J359</f>
        <v>0</v>
      </c>
      <c r="O359" s="241">
        <v>2</v>
      </c>
      <c r="AA359" s="214">
        <v>1</v>
      </c>
      <c r="AB359" s="214">
        <v>1</v>
      </c>
      <c r="AC359" s="214">
        <v>1</v>
      </c>
      <c r="AZ359" s="214">
        <v>1</v>
      </c>
      <c r="BA359" s="214">
        <f>IF(AZ359=1,G359,0)</f>
        <v>151082.22</v>
      </c>
      <c r="BB359" s="214">
        <f>IF(AZ359=2,G359,0)</f>
        <v>0</v>
      </c>
      <c r="BC359" s="214">
        <f>IF(AZ359=3,G359,0)</f>
        <v>0</v>
      </c>
      <c r="BD359" s="214">
        <f>IF(AZ359=4,G359,0)</f>
        <v>0</v>
      </c>
      <c r="BE359" s="214">
        <f>IF(AZ359=5,G359,0)</f>
        <v>0</v>
      </c>
      <c r="CA359" s="241">
        <v>1</v>
      </c>
      <c r="CB359" s="241">
        <v>1</v>
      </c>
    </row>
    <row r="360" spans="1:15" ht="12.75">
      <c r="A360" s="250"/>
      <c r="B360" s="253"/>
      <c r="C360" s="699" t="s">
        <v>1528</v>
      </c>
      <c r="D360" s="700"/>
      <c r="E360" s="254">
        <v>3.9</v>
      </c>
      <c r="F360" s="255"/>
      <c r="G360" s="256"/>
      <c r="H360" s="257"/>
      <c r="I360" s="251"/>
      <c r="J360" s="258"/>
      <c r="K360" s="251"/>
      <c r="M360" s="252" t="s">
        <v>1528</v>
      </c>
      <c r="O360" s="241"/>
    </row>
    <row r="361" spans="1:15" ht="12.75">
      <c r="A361" s="250"/>
      <c r="B361" s="253"/>
      <c r="C361" s="699" t="s">
        <v>1529</v>
      </c>
      <c r="D361" s="700"/>
      <c r="E361" s="254">
        <v>2.88</v>
      </c>
      <c r="F361" s="255"/>
      <c r="G361" s="256"/>
      <c r="H361" s="257"/>
      <c r="I361" s="251"/>
      <c r="J361" s="258"/>
      <c r="K361" s="251"/>
      <c r="M361" s="252" t="s">
        <v>1529</v>
      </c>
      <c r="O361" s="241"/>
    </row>
    <row r="362" spans="1:15" ht="12.75">
      <c r="A362" s="250"/>
      <c r="B362" s="253"/>
      <c r="C362" s="699" t="s">
        <v>1530</v>
      </c>
      <c r="D362" s="700"/>
      <c r="E362" s="254">
        <v>33.6</v>
      </c>
      <c r="F362" s="255"/>
      <c r="G362" s="256"/>
      <c r="H362" s="257"/>
      <c r="I362" s="251"/>
      <c r="J362" s="258"/>
      <c r="K362" s="251"/>
      <c r="M362" s="252" t="s">
        <v>1530</v>
      </c>
      <c r="O362" s="241"/>
    </row>
    <row r="363" spans="1:15" ht="12.75">
      <c r="A363" s="250"/>
      <c r="B363" s="253"/>
      <c r="C363" s="699" t="s">
        <v>1531</v>
      </c>
      <c r="D363" s="700"/>
      <c r="E363" s="254">
        <v>48</v>
      </c>
      <c r="F363" s="255"/>
      <c r="G363" s="256"/>
      <c r="H363" s="257"/>
      <c r="I363" s="251"/>
      <c r="J363" s="258"/>
      <c r="K363" s="251"/>
      <c r="M363" s="252" t="s">
        <v>1531</v>
      </c>
      <c r="O363" s="241"/>
    </row>
    <row r="364" spans="1:15" ht="12.75">
      <c r="A364" s="250"/>
      <c r="B364" s="253"/>
      <c r="C364" s="699" t="s">
        <v>1532</v>
      </c>
      <c r="D364" s="700"/>
      <c r="E364" s="254">
        <v>4.74</v>
      </c>
      <c r="F364" s="255"/>
      <c r="G364" s="256"/>
      <c r="H364" s="257"/>
      <c r="I364" s="251"/>
      <c r="J364" s="258"/>
      <c r="K364" s="251"/>
      <c r="M364" s="252" t="s">
        <v>1532</v>
      </c>
      <c r="O364" s="241"/>
    </row>
    <row r="365" spans="1:15" ht="12.75">
      <c r="A365" s="250"/>
      <c r="B365" s="253"/>
      <c r="C365" s="699" t="s">
        <v>1533</v>
      </c>
      <c r="D365" s="700"/>
      <c r="E365" s="254">
        <v>5.24</v>
      </c>
      <c r="F365" s="255"/>
      <c r="G365" s="256"/>
      <c r="H365" s="257"/>
      <c r="I365" s="251"/>
      <c r="J365" s="258"/>
      <c r="K365" s="251"/>
      <c r="M365" s="252" t="s">
        <v>1533</v>
      </c>
      <c r="O365" s="241"/>
    </row>
    <row r="366" spans="1:15" ht="12.75">
      <c r="A366" s="250"/>
      <c r="B366" s="253"/>
      <c r="C366" s="699" t="s">
        <v>1534</v>
      </c>
      <c r="D366" s="700"/>
      <c r="E366" s="254">
        <v>7</v>
      </c>
      <c r="F366" s="255"/>
      <c r="G366" s="256"/>
      <c r="H366" s="257"/>
      <c r="I366" s="251"/>
      <c r="J366" s="258"/>
      <c r="K366" s="251"/>
      <c r="M366" s="252" t="s">
        <v>1534</v>
      </c>
      <c r="O366" s="241"/>
    </row>
    <row r="367" spans="1:15" ht="12.75">
      <c r="A367" s="250"/>
      <c r="B367" s="253"/>
      <c r="C367" s="699" t="s">
        <v>1535</v>
      </c>
      <c r="D367" s="700"/>
      <c r="E367" s="254">
        <v>4.74</v>
      </c>
      <c r="F367" s="255"/>
      <c r="G367" s="256"/>
      <c r="H367" s="257"/>
      <c r="I367" s="251"/>
      <c r="J367" s="258"/>
      <c r="K367" s="251"/>
      <c r="M367" s="252" t="s">
        <v>1535</v>
      </c>
      <c r="O367" s="241"/>
    </row>
    <row r="368" spans="1:15" ht="12.75">
      <c r="A368" s="250"/>
      <c r="B368" s="253"/>
      <c r="C368" s="701" t="s">
        <v>113</v>
      </c>
      <c r="D368" s="700"/>
      <c r="E368" s="279">
        <v>110.09999999999998</v>
      </c>
      <c r="F368" s="255"/>
      <c r="G368" s="256"/>
      <c r="H368" s="257"/>
      <c r="I368" s="251"/>
      <c r="J368" s="258"/>
      <c r="K368" s="251"/>
      <c r="M368" s="252" t="s">
        <v>113</v>
      </c>
      <c r="O368" s="241"/>
    </row>
    <row r="369" spans="1:15" ht="12.75">
      <c r="A369" s="250"/>
      <c r="B369" s="253"/>
      <c r="C369" s="699" t="s">
        <v>1622</v>
      </c>
      <c r="D369" s="700"/>
      <c r="E369" s="254">
        <v>756.8</v>
      </c>
      <c r="F369" s="255"/>
      <c r="G369" s="256"/>
      <c r="H369" s="257"/>
      <c r="I369" s="251"/>
      <c r="J369" s="258"/>
      <c r="K369" s="251"/>
      <c r="M369" s="252" t="s">
        <v>1622</v>
      </c>
      <c r="O369" s="241"/>
    </row>
    <row r="370" spans="1:15" ht="12.75">
      <c r="A370" s="250"/>
      <c r="B370" s="253"/>
      <c r="C370" s="699" t="s">
        <v>1623</v>
      </c>
      <c r="D370" s="700"/>
      <c r="E370" s="254">
        <v>804.1</v>
      </c>
      <c r="F370" s="255"/>
      <c r="G370" s="256"/>
      <c r="H370" s="257"/>
      <c r="I370" s="251"/>
      <c r="J370" s="258"/>
      <c r="K370" s="251"/>
      <c r="M370" s="252" t="s">
        <v>1623</v>
      </c>
      <c r="O370" s="241"/>
    </row>
    <row r="371" spans="1:15" ht="12.75">
      <c r="A371" s="250"/>
      <c r="B371" s="253"/>
      <c r="C371" s="699" t="s">
        <v>1624</v>
      </c>
      <c r="D371" s="700"/>
      <c r="E371" s="254">
        <v>86</v>
      </c>
      <c r="F371" s="255"/>
      <c r="G371" s="256"/>
      <c r="H371" s="257"/>
      <c r="I371" s="251"/>
      <c r="J371" s="258"/>
      <c r="K371" s="251"/>
      <c r="M371" s="252" t="s">
        <v>1624</v>
      </c>
      <c r="O371" s="241"/>
    </row>
    <row r="372" spans="1:15" ht="12.75">
      <c r="A372" s="250"/>
      <c r="B372" s="253"/>
      <c r="C372" s="699" t="s">
        <v>1625</v>
      </c>
      <c r="D372" s="700"/>
      <c r="E372" s="254">
        <v>86</v>
      </c>
      <c r="F372" s="255"/>
      <c r="G372" s="256"/>
      <c r="H372" s="257"/>
      <c r="I372" s="251"/>
      <c r="J372" s="258"/>
      <c r="K372" s="251"/>
      <c r="M372" s="252" t="s">
        <v>1625</v>
      </c>
      <c r="O372" s="241"/>
    </row>
    <row r="373" spans="1:15" ht="12.75">
      <c r="A373" s="250"/>
      <c r="B373" s="253"/>
      <c r="C373" s="699" t="s">
        <v>1626</v>
      </c>
      <c r="D373" s="700"/>
      <c r="E373" s="254">
        <v>799.8</v>
      </c>
      <c r="F373" s="255"/>
      <c r="G373" s="256"/>
      <c r="H373" s="257"/>
      <c r="I373" s="251"/>
      <c r="J373" s="258"/>
      <c r="K373" s="251"/>
      <c r="M373" s="252" t="s">
        <v>1626</v>
      </c>
      <c r="O373" s="241"/>
    </row>
    <row r="374" spans="1:15" ht="12.75">
      <c r="A374" s="250"/>
      <c r="B374" s="253"/>
      <c r="C374" s="699" t="s">
        <v>1627</v>
      </c>
      <c r="D374" s="700"/>
      <c r="E374" s="254">
        <v>43</v>
      </c>
      <c r="F374" s="255"/>
      <c r="G374" s="256"/>
      <c r="H374" s="257"/>
      <c r="I374" s="251"/>
      <c r="J374" s="258"/>
      <c r="K374" s="251"/>
      <c r="M374" s="252" t="s">
        <v>1627</v>
      </c>
      <c r="O374" s="241"/>
    </row>
    <row r="375" spans="1:15" ht="12.75">
      <c r="A375" s="250"/>
      <c r="B375" s="253"/>
      <c r="C375" s="699" t="s">
        <v>1628</v>
      </c>
      <c r="D375" s="700"/>
      <c r="E375" s="254">
        <v>47.3</v>
      </c>
      <c r="F375" s="255"/>
      <c r="G375" s="256"/>
      <c r="H375" s="257"/>
      <c r="I375" s="251"/>
      <c r="J375" s="258"/>
      <c r="K375" s="251"/>
      <c r="M375" s="252" t="s">
        <v>1628</v>
      </c>
      <c r="O375" s="241"/>
    </row>
    <row r="376" spans="1:15" ht="12.75">
      <c r="A376" s="250"/>
      <c r="B376" s="253"/>
      <c r="C376" s="699" t="s">
        <v>1629</v>
      </c>
      <c r="D376" s="700"/>
      <c r="E376" s="254">
        <v>189.2</v>
      </c>
      <c r="F376" s="255"/>
      <c r="G376" s="256"/>
      <c r="H376" s="257"/>
      <c r="I376" s="251"/>
      <c r="J376" s="258"/>
      <c r="K376" s="251"/>
      <c r="M376" s="252" t="s">
        <v>1629</v>
      </c>
      <c r="O376" s="241"/>
    </row>
    <row r="377" spans="1:15" ht="12.75">
      <c r="A377" s="250"/>
      <c r="B377" s="253"/>
      <c r="C377" s="699" t="s">
        <v>1630</v>
      </c>
      <c r="D377" s="700"/>
      <c r="E377" s="254">
        <v>102</v>
      </c>
      <c r="F377" s="255"/>
      <c r="G377" s="256"/>
      <c r="H377" s="257"/>
      <c r="I377" s="251"/>
      <c r="J377" s="258"/>
      <c r="K377" s="251"/>
      <c r="M377" s="252" t="s">
        <v>1630</v>
      </c>
      <c r="O377" s="241"/>
    </row>
    <row r="378" spans="1:15" ht="12.75">
      <c r="A378" s="250"/>
      <c r="B378" s="253"/>
      <c r="C378" s="699" t="s">
        <v>1631</v>
      </c>
      <c r="D378" s="700"/>
      <c r="E378" s="254">
        <v>192</v>
      </c>
      <c r="F378" s="255"/>
      <c r="G378" s="256"/>
      <c r="H378" s="257"/>
      <c r="I378" s="251"/>
      <c r="J378" s="258"/>
      <c r="K378" s="251"/>
      <c r="M378" s="252" t="s">
        <v>1631</v>
      </c>
      <c r="O378" s="241"/>
    </row>
    <row r="379" spans="1:15" ht="12.75">
      <c r="A379" s="250"/>
      <c r="B379" s="253"/>
      <c r="C379" s="699" t="s">
        <v>1632</v>
      </c>
      <c r="D379" s="700"/>
      <c r="E379" s="254">
        <v>18</v>
      </c>
      <c r="F379" s="255"/>
      <c r="G379" s="256"/>
      <c r="H379" s="257"/>
      <c r="I379" s="251"/>
      <c r="J379" s="258"/>
      <c r="K379" s="251"/>
      <c r="M379" s="252" t="s">
        <v>1632</v>
      </c>
      <c r="O379" s="241"/>
    </row>
    <row r="380" spans="1:15" ht="12.75">
      <c r="A380" s="250"/>
      <c r="B380" s="253"/>
      <c r="C380" s="699" t="s">
        <v>1633</v>
      </c>
      <c r="D380" s="700"/>
      <c r="E380" s="254">
        <v>18</v>
      </c>
      <c r="F380" s="255"/>
      <c r="G380" s="256"/>
      <c r="H380" s="257"/>
      <c r="I380" s="251"/>
      <c r="J380" s="258"/>
      <c r="K380" s="251"/>
      <c r="M380" s="252" t="s">
        <v>1633</v>
      </c>
      <c r="O380" s="241"/>
    </row>
    <row r="381" spans="1:15" ht="12.75">
      <c r="A381" s="250"/>
      <c r="B381" s="253"/>
      <c r="C381" s="699" t="s">
        <v>1634</v>
      </c>
      <c r="D381" s="700"/>
      <c r="E381" s="254">
        <v>18</v>
      </c>
      <c r="F381" s="255"/>
      <c r="G381" s="256"/>
      <c r="H381" s="257"/>
      <c r="I381" s="251"/>
      <c r="J381" s="258"/>
      <c r="K381" s="251"/>
      <c r="M381" s="252" t="s">
        <v>1634</v>
      </c>
      <c r="O381" s="241"/>
    </row>
    <row r="382" spans="1:15" ht="12.75">
      <c r="A382" s="250"/>
      <c r="B382" s="253"/>
      <c r="C382" s="699" t="s">
        <v>1635</v>
      </c>
      <c r="D382" s="700"/>
      <c r="E382" s="254">
        <v>18</v>
      </c>
      <c r="F382" s="255"/>
      <c r="G382" s="256"/>
      <c r="H382" s="257"/>
      <c r="I382" s="251"/>
      <c r="J382" s="258"/>
      <c r="K382" s="251"/>
      <c r="M382" s="252" t="s">
        <v>1635</v>
      </c>
      <c r="O382" s="241"/>
    </row>
    <row r="383" spans="1:15" ht="12.75">
      <c r="A383" s="250"/>
      <c r="B383" s="253"/>
      <c r="C383" s="699" t="s">
        <v>1636</v>
      </c>
      <c r="D383" s="700"/>
      <c r="E383" s="254">
        <v>6</v>
      </c>
      <c r="F383" s="255"/>
      <c r="G383" s="256"/>
      <c r="H383" s="257"/>
      <c r="I383" s="251"/>
      <c r="J383" s="258"/>
      <c r="K383" s="251"/>
      <c r="M383" s="252" t="s">
        <v>1636</v>
      </c>
      <c r="O383" s="241"/>
    </row>
    <row r="384" spans="1:15" ht="12.75">
      <c r="A384" s="250"/>
      <c r="B384" s="253"/>
      <c r="C384" s="699" t="s">
        <v>1637</v>
      </c>
      <c r="D384" s="700"/>
      <c r="E384" s="254">
        <v>24</v>
      </c>
      <c r="F384" s="255"/>
      <c r="G384" s="256"/>
      <c r="H384" s="257"/>
      <c r="I384" s="251"/>
      <c r="J384" s="258"/>
      <c r="K384" s="251"/>
      <c r="M384" s="252" t="s">
        <v>1637</v>
      </c>
      <c r="O384" s="241"/>
    </row>
    <row r="385" spans="1:15" ht="12.75">
      <c r="A385" s="250"/>
      <c r="B385" s="253"/>
      <c r="C385" s="699" t="s">
        <v>1638</v>
      </c>
      <c r="D385" s="700"/>
      <c r="E385" s="254">
        <v>88.8</v>
      </c>
      <c r="F385" s="255"/>
      <c r="G385" s="256"/>
      <c r="H385" s="257"/>
      <c r="I385" s="251"/>
      <c r="J385" s="258"/>
      <c r="K385" s="251"/>
      <c r="M385" s="252" t="s">
        <v>1638</v>
      </c>
      <c r="O385" s="241"/>
    </row>
    <row r="386" spans="1:15" ht="12.75">
      <c r="A386" s="250"/>
      <c r="B386" s="253"/>
      <c r="C386" s="699" t="s">
        <v>1639</v>
      </c>
      <c r="D386" s="700"/>
      <c r="E386" s="254">
        <v>44.4</v>
      </c>
      <c r="F386" s="255"/>
      <c r="G386" s="256"/>
      <c r="H386" s="257"/>
      <c r="I386" s="251"/>
      <c r="J386" s="258"/>
      <c r="K386" s="251"/>
      <c r="M386" s="252" t="s">
        <v>1639</v>
      </c>
      <c r="O386" s="241"/>
    </row>
    <row r="387" spans="1:15" ht="12.75">
      <c r="A387" s="250"/>
      <c r="B387" s="253"/>
      <c r="C387" s="699" t="s">
        <v>1640</v>
      </c>
      <c r="D387" s="700"/>
      <c r="E387" s="254">
        <v>14.8</v>
      </c>
      <c r="F387" s="255"/>
      <c r="G387" s="256"/>
      <c r="H387" s="257"/>
      <c r="I387" s="251"/>
      <c r="J387" s="258"/>
      <c r="K387" s="251"/>
      <c r="M387" s="252" t="s">
        <v>1640</v>
      </c>
      <c r="O387" s="241"/>
    </row>
    <row r="388" spans="1:15" ht="12.75">
      <c r="A388" s="250"/>
      <c r="B388" s="253"/>
      <c r="C388" s="699" t="s">
        <v>1641</v>
      </c>
      <c r="D388" s="700"/>
      <c r="E388" s="254">
        <v>17.64</v>
      </c>
      <c r="F388" s="255"/>
      <c r="G388" s="256"/>
      <c r="H388" s="257"/>
      <c r="I388" s="251"/>
      <c r="J388" s="258"/>
      <c r="K388" s="251"/>
      <c r="M388" s="252" t="s">
        <v>1641</v>
      </c>
      <c r="O388" s="241"/>
    </row>
    <row r="389" spans="1:15" ht="12.75">
      <c r="A389" s="250"/>
      <c r="B389" s="253"/>
      <c r="C389" s="699" t="s">
        <v>1642</v>
      </c>
      <c r="D389" s="700"/>
      <c r="E389" s="254">
        <v>29.6</v>
      </c>
      <c r="F389" s="255"/>
      <c r="G389" s="256"/>
      <c r="H389" s="257"/>
      <c r="I389" s="251"/>
      <c r="J389" s="258"/>
      <c r="K389" s="251"/>
      <c r="M389" s="252" t="s">
        <v>1642</v>
      </c>
      <c r="O389" s="241"/>
    </row>
    <row r="390" spans="1:80" ht="22.5">
      <c r="A390" s="242">
        <v>56</v>
      </c>
      <c r="B390" s="243" t="s">
        <v>441</v>
      </c>
      <c r="C390" s="244" t="s">
        <v>442</v>
      </c>
      <c r="D390" s="245" t="s">
        <v>106</v>
      </c>
      <c r="E390" s="246">
        <v>271.5</v>
      </c>
      <c r="F390" s="246">
        <v>177.5</v>
      </c>
      <c r="G390" s="247">
        <f>E390*F390</f>
        <v>48191.25</v>
      </c>
      <c r="H390" s="248">
        <v>0.00367</v>
      </c>
      <c r="I390" s="249">
        <f>E390*H390</f>
        <v>0.996405</v>
      </c>
      <c r="J390" s="248">
        <v>0</v>
      </c>
      <c r="K390" s="249">
        <f>E390*J390</f>
        <v>0</v>
      </c>
      <c r="O390" s="241">
        <v>2</v>
      </c>
      <c r="AA390" s="214">
        <v>1</v>
      </c>
      <c r="AB390" s="214">
        <v>1</v>
      </c>
      <c r="AC390" s="214">
        <v>1</v>
      </c>
      <c r="AZ390" s="214">
        <v>1</v>
      </c>
      <c r="BA390" s="214">
        <f>IF(AZ390=1,G390,0)</f>
        <v>48191.25</v>
      </c>
      <c r="BB390" s="214">
        <f>IF(AZ390=2,G390,0)</f>
        <v>0</v>
      </c>
      <c r="BC390" s="214">
        <f>IF(AZ390=3,G390,0)</f>
        <v>0</v>
      </c>
      <c r="BD390" s="214">
        <f>IF(AZ390=4,G390,0)</f>
        <v>0</v>
      </c>
      <c r="BE390" s="214">
        <f>IF(AZ390=5,G390,0)</f>
        <v>0</v>
      </c>
      <c r="CA390" s="241">
        <v>1</v>
      </c>
      <c r="CB390" s="241">
        <v>1</v>
      </c>
    </row>
    <row r="391" spans="1:15" ht="12.75">
      <c r="A391" s="250"/>
      <c r="B391" s="253"/>
      <c r="C391" s="699" t="s">
        <v>123</v>
      </c>
      <c r="D391" s="700"/>
      <c r="E391" s="254">
        <v>0</v>
      </c>
      <c r="F391" s="255"/>
      <c r="G391" s="256"/>
      <c r="H391" s="257"/>
      <c r="I391" s="251"/>
      <c r="J391" s="258"/>
      <c r="K391" s="251"/>
      <c r="M391" s="252" t="s">
        <v>123</v>
      </c>
      <c r="O391" s="241"/>
    </row>
    <row r="392" spans="1:15" ht="12.75">
      <c r="A392" s="250"/>
      <c r="B392" s="253"/>
      <c r="C392" s="699" t="s">
        <v>1576</v>
      </c>
      <c r="D392" s="700"/>
      <c r="E392" s="254">
        <v>11.2</v>
      </c>
      <c r="F392" s="255"/>
      <c r="G392" s="256"/>
      <c r="H392" s="257"/>
      <c r="I392" s="251"/>
      <c r="J392" s="258"/>
      <c r="K392" s="251"/>
      <c r="M392" s="252" t="s">
        <v>1576</v>
      </c>
      <c r="O392" s="241"/>
    </row>
    <row r="393" spans="1:15" ht="12.75">
      <c r="A393" s="250"/>
      <c r="B393" s="253"/>
      <c r="C393" s="699" t="s">
        <v>1577</v>
      </c>
      <c r="D393" s="700"/>
      <c r="E393" s="254">
        <v>95.2</v>
      </c>
      <c r="F393" s="255"/>
      <c r="G393" s="256"/>
      <c r="H393" s="257"/>
      <c r="I393" s="251"/>
      <c r="J393" s="258"/>
      <c r="K393" s="251"/>
      <c r="M393" s="252" t="s">
        <v>1577</v>
      </c>
      <c r="O393" s="241"/>
    </row>
    <row r="394" spans="1:15" ht="12.75">
      <c r="A394" s="250"/>
      <c r="B394" s="253"/>
      <c r="C394" s="699" t="s">
        <v>1578</v>
      </c>
      <c r="D394" s="700"/>
      <c r="E394" s="254">
        <v>95.2</v>
      </c>
      <c r="F394" s="255"/>
      <c r="G394" s="256"/>
      <c r="H394" s="257"/>
      <c r="I394" s="251"/>
      <c r="J394" s="258"/>
      <c r="K394" s="251"/>
      <c r="M394" s="252" t="s">
        <v>1578</v>
      </c>
      <c r="O394" s="241"/>
    </row>
    <row r="395" spans="1:15" ht="12.75">
      <c r="A395" s="250"/>
      <c r="B395" s="253"/>
      <c r="C395" s="699" t="s">
        <v>1579</v>
      </c>
      <c r="D395" s="700"/>
      <c r="E395" s="254">
        <v>34.3</v>
      </c>
      <c r="F395" s="255"/>
      <c r="G395" s="256"/>
      <c r="H395" s="257"/>
      <c r="I395" s="251"/>
      <c r="J395" s="258"/>
      <c r="K395" s="251"/>
      <c r="M395" s="252" t="s">
        <v>1579</v>
      </c>
      <c r="O395" s="241"/>
    </row>
    <row r="396" spans="1:15" ht="12.75">
      <c r="A396" s="250"/>
      <c r="B396" s="253"/>
      <c r="C396" s="699" t="s">
        <v>1580</v>
      </c>
      <c r="D396" s="700"/>
      <c r="E396" s="254">
        <v>35.6</v>
      </c>
      <c r="F396" s="255"/>
      <c r="G396" s="256"/>
      <c r="H396" s="257"/>
      <c r="I396" s="251"/>
      <c r="J396" s="258"/>
      <c r="K396" s="251"/>
      <c r="M396" s="252" t="s">
        <v>1580</v>
      </c>
      <c r="O396" s="241"/>
    </row>
    <row r="397" spans="1:80" ht="12.75">
      <c r="A397" s="242">
        <v>57</v>
      </c>
      <c r="B397" s="243" t="s">
        <v>443</v>
      </c>
      <c r="C397" s="244" t="s">
        <v>444</v>
      </c>
      <c r="D397" s="245" t="s">
        <v>106</v>
      </c>
      <c r="E397" s="246">
        <v>125.842</v>
      </c>
      <c r="F397" s="246">
        <v>350</v>
      </c>
      <c r="G397" s="247">
        <f>E397*F397</f>
        <v>44044.7</v>
      </c>
      <c r="H397" s="248">
        <v>0.00367</v>
      </c>
      <c r="I397" s="249">
        <f>E397*H397</f>
        <v>0.46184014</v>
      </c>
      <c r="J397" s="248">
        <v>0</v>
      </c>
      <c r="K397" s="249">
        <f>E397*J397</f>
        <v>0</v>
      </c>
      <c r="O397" s="241">
        <v>2</v>
      </c>
      <c r="AA397" s="214">
        <v>1</v>
      </c>
      <c r="AB397" s="214">
        <v>1</v>
      </c>
      <c r="AC397" s="214">
        <v>1</v>
      </c>
      <c r="AZ397" s="214">
        <v>1</v>
      </c>
      <c r="BA397" s="214">
        <f>IF(AZ397=1,G397,0)</f>
        <v>44044.7</v>
      </c>
      <c r="BB397" s="214">
        <f>IF(AZ397=2,G397,0)</f>
        <v>0</v>
      </c>
      <c r="BC397" s="214">
        <f>IF(AZ397=3,G397,0)</f>
        <v>0</v>
      </c>
      <c r="BD397" s="214">
        <f>IF(AZ397=4,G397,0)</f>
        <v>0</v>
      </c>
      <c r="BE397" s="214">
        <f>IF(AZ397=5,G397,0)</f>
        <v>0</v>
      </c>
      <c r="CA397" s="241">
        <v>1</v>
      </c>
      <c r="CB397" s="241">
        <v>1</v>
      </c>
    </row>
    <row r="398" spans="1:15" ht="12.75">
      <c r="A398" s="250"/>
      <c r="B398" s="253"/>
      <c r="C398" s="699" t="s">
        <v>1643</v>
      </c>
      <c r="D398" s="700"/>
      <c r="E398" s="254">
        <v>60.8175</v>
      </c>
      <c r="F398" s="255"/>
      <c r="G398" s="256"/>
      <c r="H398" s="257"/>
      <c r="I398" s="251"/>
      <c r="J398" s="258"/>
      <c r="K398" s="251"/>
      <c r="M398" s="252" t="s">
        <v>1643</v>
      </c>
      <c r="O398" s="241"/>
    </row>
    <row r="399" spans="1:15" ht="12.75">
      <c r="A399" s="250"/>
      <c r="B399" s="253"/>
      <c r="C399" s="699" t="s">
        <v>1644</v>
      </c>
      <c r="D399" s="700"/>
      <c r="E399" s="254">
        <v>17.225</v>
      </c>
      <c r="F399" s="255"/>
      <c r="G399" s="256"/>
      <c r="H399" s="257"/>
      <c r="I399" s="251"/>
      <c r="J399" s="258"/>
      <c r="K399" s="251"/>
      <c r="M399" s="252" t="s">
        <v>1644</v>
      </c>
      <c r="O399" s="241"/>
    </row>
    <row r="400" spans="1:15" ht="12.75">
      <c r="A400" s="250"/>
      <c r="B400" s="253"/>
      <c r="C400" s="699" t="s">
        <v>1645</v>
      </c>
      <c r="D400" s="700"/>
      <c r="E400" s="254">
        <v>37.6075</v>
      </c>
      <c r="F400" s="255"/>
      <c r="G400" s="256"/>
      <c r="H400" s="257"/>
      <c r="I400" s="251"/>
      <c r="J400" s="258"/>
      <c r="K400" s="251"/>
      <c r="M400" s="252" t="s">
        <v>1645</v>
      </c>
      <c r="O400" s="241"/>
    </row>
    <row r="401" spans="1:15" ht="12.75">
      <c r="A401" s="250"/>
      <c r="B401" s="253"/>
      <c r="C401" s="699" t="s">
        <v>1646</v>
      </c>
      <c r="D401" s="700"/>
      <c r="E401" s="254">
        <v>10.192</v>
      </c>
      <c r="F401" s="255"/>
      <c r="G401" s="256"/>
      <c r="H401" s="257"/>
      <c r="I401" s="251"/>
      <c r="J401" s="258"/>
      <c r="K401" s="251"/>
      <c r="M401" s="252" t="s">
        <v>1646</v>
      </c>
      <c r="O401" s="241"/>
    </row>
    <row r="402" spans="1:80" ht="12.75">
      <c r="A402" s="242">
        <v>58</v>
      </c>
      <c r="B402" s="243" t="s">
        <v>454</v>
      </c>
      <c r="C402" s="244" t="s">
        <v>455</v>
      </c>
      <c r="D402" s="245" t="s">
        <v>166</v>
      </c>
      <c r="E402" s="246">
        <v>108.749</v>
      </c>
      <c r="F402" s="246">
        <v>30.27</v>
      </c>
      <c r="G402" s="247">
        <f>E402*F402</f>
        <v>3291.83223</v>
      </c>
      <c r="H402" s="248">
        <v>0.00034</v>
      </c>
      <c r="I402" s="249">
        <f>E402*H402</f>
        <v>0.03697466</v>
      </c>
      <c r="J402" s="248"/>
      <c r="K402" s="249">
        <f>E402*J402</f>
        <v>0</v>
      </c>
      <c r="O402" s="241">
        <v>2</v>
      </c>
      <c r="AA402" s="214">
        <v>3</v>
      </c>
      <c r="AB402" s="214">
        <v>1</v>
      </c>
      <c r="AC402" s="214">
        <v>553927380</v>
      </c>
      <c r="AZ402" s="214">
        <v>1</v>
      </c>
      <c r="BA402" s="214">
        <f>IF(AZ402=1,G402,0)</f>
        <v>3291.83223</v>
      </c>
      <c r="BB402" s="214">
        <f>IF(AZ402=2,G402,0)</f>
        <v>0</v>
      </c>
      <c r="BC402" s="214">
        <f>IF(AZ402=3,G402,0)</f>
        <v>0</v>
      </c>
      <c r="BD402" s="214">
        <f>IF(AZ402=4,G402,0)</f>
        <v>0</v>
      </c>
      <c r="BE402" s="214">
        <f>IF(AZ402=5,G402,0)</f>
        <v>0</v>
      </c>
      <c r="CA402" s="241">
        <v>3</v>
      </c>
      <c r="CB402" s="241">
        <v>1</v>
      </c>
    </row>
    <row r="403" spans="1:15" ht="12.75">
      <c r="A403" s="250"/>
      <c r="B403" s="253"/>
      <c r="C403" s="699" t="s">
        <v>1581</v>
      </c>
      <c r="D403" s="700"/>
      <c r="E403" s="254">
        <v>98.86</v>
      </c>
      <c r="F403" s="255"/>
      <c r="G403" s="256"/>
      <c r="H403" s="257"/>
      <c r="I403" s="251"/>
      <c r="J403" s="258"/>
      <c r="K403" s="251"/>
      <c r="M403" s="252" t="s">
        <v>1581</v>
      </c>
      <c r="O403" s="241"/>
    </row>
    <row r="404" spans="1:15" ht="12.75">
      <c r="A404" s="250"/>
      <c r="B404" s="253"/>
      <c r="C404" s="699" t="s">
        <v>1647</v>
      </c>
      <c r="D404" s="700"/>
      <c r="E404" s="254">
        <v>9.889</v>
      </c>
      <c r="F404" s="255"/>
      <c r="G404" s="256"/>
      <c r="H404" s="257"/>
      <c r="I404" s="251"/>
      <c r="J404" s="258"/>
      <c r="K404" s="251"/>
      <c r="M404" s="252" t="s">
        <v>1647</v>
      </c>
      <c r="O404" s="241"/>
    </row>
    <row r="405" spans="1:57" ht="12.75">
      <c r="A405" s="259"/>
      <c r="B405" s="260" t="s">
        <v>96</v>
      </c>
      <c r="C405" s="261" t="s">
        <v>278</v>
      </c>
      <c r="D405" s="262"/>
      <c r="E405" s="263"/>
      <c r="F405" s="264"/>
      <c r="G405" s="265">
        <f>SUM(G189:G404)</f>
        <v>2872701.9629800003</v>
      </c>
      <c r="H405" s="266"/>
      <c r="I405" s="267">
        <f>SUM(I189:I404)</f>
        <v>85.503835865</v>
      </c>
      <c r="J405" s="266"/>
      <c r="K405" s="267">
        <f>SUM(K189:K404)</f>
        <v>0</v>
      </c>
      <c r="O405" s="241">
        <v>4</v>
      </c>
      <c r="BA405" s="268">
        <f>SUM(BA189:BA404)</f>
        <v>2872701.9629800003</v>
      </c>
      <c r="BB405" s="268">
        <f>SUM(BB189:BB404)</f>
        <v>0</v>
      </c>
      <c r="BC405" s="268">
        <f>SUM(BC189:BC404)</f>
        <v>0</v>
      </c>
      <c r="BD405" s="268">
        <f>SUM(BD189:BD404)</f>
        <v>0</v>
      </c>
      <c r="BE405" s="268">
        <f>SUM(BE189:BE404)</f>
        <v>0</v>
      </c>
    </row>
    <row r="406" spans="1:15" ht="12.75">
      <c r="A406" s="231" t="s">
        <v>92</v>
      </c>
      <c r="B406" s="232" t="s">
        <v>462</v>
      </c>
      <c r="C406" s="233" t="s">
        <v>463</v>
      </c>
      <c r="D406" s="234"/>
      <c r="E406" s="235"/>
      <c r="F406" s="235"/>
      <c r="G406" s="236"/>
      <c r="H406" s="237"/>
      <c r="I406" s="238"/>
      <c r="J406" s="239"/>
      <c r="K406" s="240"/>
      <c r="O406" s="241">
        <v>1</v>
      </c>
    </row>
    <row r="407" spans="1:80" ht="12.75">
      <c r="A407" s="242">
        <v>59</v>
      </c>
      <c r="B407" s="243" t="s">
        <v>465</v>
      </c>
      <c r="C407" s="244" t="s">
        <v>466</v>
      </c>
      <c r="D407" s="245" t="s">
        <v>147</v>
      </c>
      <c r="E407" s="246">
        <v>20</v>
      </c>
      <c r="F407" s="246">
        <v>500</v>
      </c>
      <c r="G407" s="247">
        <f>E407*F407</f>
        <v>10000</v>
      </c>
      <c r="H407" s="248">
        <v>0</v>
      </c>
      <c r="I407" s="249">
        <f>E407*H407</f>
        <v>0</v>
      </c>
      <c r="J407" s="248"/>
      <c r="K407" s="249">
        <f>E407*J407</f>
        <v>0</v>
      </c>
      <c r="O407" s="241">
        <v>2</v>
      </c>
      <c r="AA407" s="214">
        <v>12</v>
      </c>
      <c r="AB407" s="214">
        <v>0</v>
      </c>
      <c r="AC407" s="214">
        <v>1</v>
      </c>
      <c r="AZ407" s="214">
        <v>1</v>
      </c>
      <c r="BA407" s="214">
        <f>IF(AZ407=1,G407,0)</f>
        <v>10000</v>
      </c>
      <c r="BB407" s="214">
        <f>IF(AZ407=2,G407,0)</f>
        <v>0</v>
      </c>
      <c r="BC407" s="214">
        <f>IF(AZ407=3,G407,0)</f>
        <v>0</v>
      </c>
      <c r="BD407" s="214">
        <f>IF(AZ407=4,G407,0)</f>
        <v>0</v>
      </c>
      <c r="BE407" s="214">
        <f>IF(AZ407=5,G407,0)</f>
        <v>0</v>
      </c>
      <c r="CA407" s="241">
        <v>12</v>
      </c>
      <c r="CB407" s="241">
        <v>0</v>
      </c>
    </row>
    <row r="408" spans="1:80" ht="22.5">
      <c r="A408" s="242">
        <v>60</v>
      </c>
      <c r="B408" s="243" t="s">
        <v>469</v>
      </c>
      <c r="C408" s="244" t="s">
        <v>470</v>
      </c>
      <c r="D408" s="245" t="s">
        <v>147</v>
      </c>
      <c r="E408" s="246">
        <v>1</v>
      </c>
      <c r="F408" s="246">
        <v>25000</v>
      </c>
      <c r="G408" s="247">
        <f>E408*F408</f>
        <v>25000</v>
      </c>
      <c r="H408" s="248">
        <v>0</v>
      </c>
      <c r="I408" s="249">
        <f>E408*H408</f>
        <v>0</v>
      </c>
      <c r="J408" s="248"/>
      <c r="K408" s="249">
        <f>E408*J408</f>
        <v>0</v>
      </c>
      <c r="O408" s="241">
        <v>2</v>
      </c>
      <c r="AA408" s="214">
        <v>12</v>
      </c>
      <c r="AB408" s="214">
        <v>0</v>
      </c>
      <c r="AC408" s="214">
        <v>2</v>
      </c>
      <c r="AZ408" s="214">
        <v>1</v>
      </c>
      <c r="BA408" s="214">
        <f>IF(AZ408=1,G408,0)</f>
        <v>25000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12</v>
      </c>
      <c r="CB408" s="241">
        <v>0</v>
      </c>
    </row>
    <row r="409" spans="1:80" ht="12.75">
      <c r="A409" s="242">
        <v>61</v>
      </c>
      <c r="B409" s="243" t="s">
        <v>473</v>
      </c>
      <c r="C409" s="244" t="s">
        <v>474</v>
      </c>
      <c r="D409" s="245" t="s">
        <v>147</v>
      </c>
      <c r="E409" s="246">
        <v>20</v>
      </c>
      <c r="F409" s="246">
        <v>500</v>
      </c>
      <c r="G409" s="247">
        <f>E409*F409</f>
        <v>10000</v>
      </c>
      <c r="H409" s="248">
        <v>0</v>
      </c>
      <c r="I409" s="249">
        <f>E409*H409</f>
        <v>0</v>
      </c>
      <c r="J409" s="248"/>
      <c r="K409" s="249">
        <f>E409*J409</f>
        <v>0</v>
      </c>
      <c r="O409" s="241">
        <v>2</v>
      </c>
      <c r="AA409" s="214">
        <v>12</v>
      </c>
      <c r="AB409" s="214">
        <v>0</v>
      </c>
      <c r="AC409" s="214">
        <v>3</v>
      </c>
      <c r="AZ409" s="214">
        <v>1</v>
      </c>
      <c r="BA409" s="214">
        <f>IF(AZ409=1,G409,0)</f>
        <v>10000</v>
      </c>
      <c r="BB409" s="214">
        <f>IF(AZ409=2,G409,0)</f>
        <v>0</v>
      </c>
      <c r="BC409" s="214">
        <f>IF(AZ409=3,G409,0)</f>
        <v>0</v>
      </c>
      <c r="BD409" s="214">
        <f>IF(AZ409=4,G409,0)</f>
        <v>0</v>
      </c>
      <c r="BE409" s="214">
        <f>IF(AZ409=5,G409,0)</f>
        <v>0</v>
      </c>
      <c r="CA409" s="241">
        <v>12</v>
      </c>
      <c r="CB409" s="241">
        <v>0</v>
      </c>
    </row>
    <row r="410" spans="1:57" ht="12.75">
      <c r="A410" s="259"/>
      <c r="B410" s="260" t="s">
        <v>96</v>
      </c>
      <c r="C410" s="261" t="s">
        <v>464</v>
      </c>
      <c r="D410" s="262"/>
      <c r="E410" s="263"/>
      <c r="F410" s="264"/>
      <c r="G410" s="265">
        <f>SUM(G406:G409)</f>
        <v>45000</v>
      </c>
      <c r="H410" s="266"/>
      <c r="I410" s="267">
        <f>SUM(I406:I409)</f>
        <v>0</v>
      </c>
      <c r="J410" s="266"/>
      <c r="K410" s="267">
        <f>SUM(K406:K409)</f>
        <v>0</v>
      </c>
      <c r="O410" s="241">
        <v>4</v>
      </c>
      <c r="BA410" s="268">
        <f>SUM(BA406:BA409)</f>
        <v>45000</v>
      </c>
      <c r="BB410" s="268">
        <f>SUM(BB406:BB409)</f>
        <v>0</v>
      </c>
      <c r="BC410" s="268">
        <f>SUM(BC406:BC409)</f>
        <v>0</v>
      </c>
      <c r="BD410" s="268">
        <f>SUM(BD406:BD409)</f>
        <v>0</v>
      </c>
      <c r="BE410" s="268">
        <f>SUM(BE406:BE409)</f>
        <v>0</v>
      </c>
    </row>
    <row r="411" spans="1:15" ht="12.75">
      <c r="A411" s="231" t="s">
        <v>92</v>
      </c>
      <c r="B411" s="232" t="s">
        <v>476</v>
      </c>
      <c r="C411" s="233" t="s">
        <v>477</v>
      </c>
      <c r="D411" s="234"/>
      <c r="E411" s="235"/>
      <c r="F411" s="235"/>
      <c r="G411" s="236"/>
      <c r="H411" s="237"/>
      <c r="I411" s="238"/>
      <c r="J411" s="239"/>
      <c r="K411" s="240"/>
      <c r="O411" s="241">
        <v>1</v>
      </c>
    </row>
    <row r="412" spans="1:80" ht="12.75">
      <c r="A412" s="242">
        <v>62</v>
      </c>
      <c r="B412" s="243" t="s">
        <v>479</v>
      </c>
      <c r="C412" s="244" t="s">
        <v>480</v>
      </c>
      <c r="D412" s="245" t="s">
        <v>106</v>
      </c>
      <c r="E412" s="246">
        <v>3.429</v>
      </c>
      <c r="F412" s="246">
        <v>203.5</v>
      </c>
      <c r="G412" s="247">
        <f>E412*F412</f>
        <v>697.8014999999999</v>
      </c>
      <c r="H412" s="248">
        <v>0.07426</v>
      </c>
      <c r="I412" s="249">
        <f>E412*H412</f>
        <v>0.25463754</v>
      </c>
      <c r="J412" s="248">
        <v>0</v>
      </c>
      <c r="K412" s="249">
        <f>E412*J412</f>
        <v>0</v>
      </c>
      <c r="O412" s="241">
        <v>2</v>
      </c>
      <c r="AA412" s="214">
        <v>1</v>
      </c>
      <c r="AB412" s="214">
        <v>1</v>
      </c>
      <c r="AC412" s="214">
        <v>1</v>
      </c>
      <c r="AZ412" s="214">
        <v>1</v>
      </c>
      <c r="BA412" s="214">
        <f>IF(AZ412=1,G412,0)</f>
        <v>697.8014999999999</v>
      </c>
      <c r="BB412" s="214">
        <f>IF(AZ412=2,G412,0)</f>
        <v>0</v>
      </c>
      <c r="BC412" s="214">
        <f>IF(AZ412=3,G412,0)</f>
        <v>0</v>
      </c>
      <c r="BD412" s="214">
        <f>IF(AZ412=4,G412,0)</f>
        <v>0</v>
      </c>
      <c r="BE412" s="214">
        <f>IF(AZ412=5,G412,0)</f>
        <v>0</v>
      </c>
      <c r="CA412" s="241">
        <v>1</v>
      </c>
      <c r="CB412" s="241">
        <v>1</v>
      </c>
    </row>
    <row r="413" spans="1:15" ht="12.75">
      <c r="A413" s="250"/>
      <c r="B413" s="253"/>
      <c r="C413" s="699" t="s">
        <v>1594</v>
      </c>
      <c r="D413" s="700"/>
      <c r="E413" s="254">
        <v>1.5</v>
      </c>
      <c r="F413" s="255"/>
      <c r="G413" s="256"/>
      <c r="H413" s="257"/>
      <c r="I413" s="251"/>
      <c r="J413" s="258"/>
      <c r="K413" s="251"/>
      <c r="M413" s="252" t="s">
        <v>1594</v>
      </c>
      <c r="O413" s="241"/>
    </row>
    <row r="414" spans="1:15" ht="12.75">
      <c r="A414" s="250"/>
      <c r="B414" s="253"/>
      <c r="C414" s="699" t="s">
        <v>1595</v>
      </c>
      <c r="D414" s="700"/>
      <c r="E414" s="254">
        <v>0.96</v>
      </c>
      <c r="F414" s="255"/>
      <c r="G414" s="256"/>
      <c r="H414" s="257"/>
      <c r="I414" s="251"/>
      <c r="J414" s="258"/>
      <c r="K414" s="251"/>
      <c r="M414" s="252" t="s">
        <v>1595</v>
      </c>
      <c r="O414" s="241"/>
    </row>
    <row r="415" spans="1:15" ht="12.75">
      <c r="A415" s="250"/>
      <c r="B415" s="253"/>
      <c r="C415" s="699" t="s">
        <v>1596</v>
      </c>
      <c r="D415" s="700"/>
      <c r="E415" s="254">
        <v>8.4</v>
      </c>
      <c r="F415" s="255"/>
      <c r="G415" s="256"/>
      <c r="H415" s="257"/>
      <c r="I415" s="251"/>
      <c r="J415" s="258"/>
      <c r="K415" s="251"/>
      <c r="M415" s="252" t="s">
        <v>1596</v>
      </c>
      <c r="O415" s="241"/>
    </row>
    <row r="416" spans="1:15" ht="12.75">
      <c r="A416" s="250"/>
      <c r="B416" s="253"/>
      <c r="C416" s="699" t="s">
        <v>1597</v>
      </c>
      <c r="D416" s="700"/>
      <c r="E416" s="254">
        <v>12</v>
      </c>
      <c r="F416" s="255"/>
      <c r="G416" s="256"/>
      <c r="H416" s="257"/>
      <c r="I416" s="251"/>
      <c r="J416" s="258"/>
      <c r="K416" s="251"/>
      <c r="M416" s="252" t="s">
        <v>1597</v>
      </c>
      <c r="O416" s="241"/>
    </row>
    <row r="417" spans="1:15" ht="12.75">
      <c r="A417" s="250"/>
      <c r="B417" s="253"/>
      <c r="C417" s="701" t="s">
        <v>113</v>
      </c>
      <c r="D417" s="700"/>
      <c r="E417" s="279">
        <v>22.86</v>
      </c>
      <c r="F417" s="255"/>
      <c r="G417" s="256"/>
      <c r="H417" s="257"/>
      <c r="I417" s="251"/>
      <c r="J417" s="258"/>
      <c r="K417" s="251"/>
      <c r="M417" s="252" t="s">
        <v>113</v>
      </c>
      <c r="O417" s="241"/>
    </row>
    <row r="418" spans="1:15" ht="12.75">
      <c r="A418" s="250"/>
      <c r="B418" s="253"/>
      <c r="C418" s="699" t="s">
        <v>1648</v>
      </c>
      <c r="D418" s="700"/>
      <c r="E418" s="254">
        <v>-19.431</v>
      </c>
      <c r="F418" s="255"/>
      <c r="G418" s="256"/>
      <c r="H418" s="257"/>
      <c r="I418" s="251"/>
      <c r="J418" s="258"/>
      <c r="K418" s="251"/>
      <c r="M418" s="252" t="s">
        <v>1648</v>
      </c>
      <c r="O418" s="241"/>
    </row>
    <row r="419" spans="1:80" ht="12.75">
      <c r="A419" s="242">
        <v>63</v>
      </c>
      <c r="B419" s="243" t="s">
        <v>501</v>
      </c>
      <c r="C419" s="244" t="s">
        <v>502</v>
      </c>
      <c r="D419" s="245" t="s">
        <v>106</v>
      </c>
      <c r="E419" s="246">
        <v>2.15</v>
      </c>
      <c r="F419" s="246">
        <v>1087</v>
      </c>
      <c r="G419" s="247">
        <f>E419*F419</f>
        <v>2337.0499999999997</v>
      </c>
      <c r="H419" s="248">
        <v>0</v>
      </c>
      <c r="I419" s="249">
        <f>E419*H419</f>
        <v>0</v>
      </c>
      <c r="J419" s="248">
        <v>0</v>
      </c>
      <c r="K419" s="249">
        <f>E419*J419</f>
        <v>0</v>
      </c>
      <c r="O419" s="241">
        <v>2</v>
      </c>
      <c r="AA419" s="214">
        <v>2</v>
      </c>
      <c r="AB419" s="214">
        <v>1</v>
      </c>
      <c r="AC419" s="214">
        <v>1</v>
      </c>
      <c r="AZ419" s="214">
        <v>1</v>
      </c>
      <c r="BA419" s="214">
        <f>IF(AZ419=1,G419,0)</f>
        <v>2337.0499999999997</v>
      </c>
      <c r="BB419" s="214">
        <f>IF(AZ419=2,G419,0)</f>
        <v>0</v>
      </c>
      <c r="BC419" s="214">
        <f>IF(AZ419=3,G419,0)</f>
        <v>0</v>
      </c>
      <c r="BD419" s="214">
        <f>IF(AZ419=4,G419,0)</f>
        <v>0</v>
      </c>
      <c r="BE419" s="214">
        <f>IF(AZ419=5,G419,0)</f>
        <v>0</v>
      </c>
      <c r="CA419" s="241">
        <v>2</v>
      </c>
      <c r="CB419" s="241">
        <v>1</v>
      </c>
    </row>
    <row r="420" spans="1:15" ht="12.75">
      <c r="A420" s="250"/>
      <c r="B420" s="253"/>
      <c r="C420" s="699" t="s">
        <v>1649</v>
      </c>
      <c r="D420" s="700"/>
      <c r="E420" s="254">
        <v>0.4</v>
      </c>
      <c r="F420" s="255"/>
      <c r="G420" s="256"/>
      <c r="H420" s="257"/>
      <c r="I420" s="251"/>
      <c r="J420" s="258"/>
      <c r="K420" s="251"/>
      <c r="M420" s="252" t="s">
        <v>1649</v>
      </c>
      <c r="O420" s="241"/>
    </row>
    <row r="421" spans="1:15" ht="12.75">
      <c r="A421" s="250"/>
      <c r="B421" s="253"/>
      <c r="C421" s="699" t="s">
        <v>1650</v>
      </c>
      <c r="D421" s="700"/>
      <c r="E421" s="254">
        <v>0.65</v>
      </c>
      <c r="F421" s="255"/>
      <c r="G421" s="256"/>
      <c r="H421" s="257"/>
      <c r="I421" s="251"/>
      <c r="J421" s="258"/>
      <c r="K421" s="251"/>
      <c r="M421" s="252" t="s">
        <v>1650</v>
      </c>
      <c r="O421" s="241"/>
    </row>
    <row r="422" spans="1:15" ht="12.75">
      <c r="A422" s="250"/>
      <c r="B422" s="253"/>
      <c r="C422" s="699" t="s">
        <v>1651</v>
      </c>
      <c r="D422" s="700"/>
      <c r="E422" s="254">
        <v>0.7</v>
      </c>
      <c r="F422" s="255"/>
      <c r="G422" s="256"/>
      <c r="H422" s="257"/>
      <c r="I422" s="251"/>
      <c r="J422" s="258"/>
      <c r="K422" s="251"/>
      <c r="M422" s="252" t="s">
        <v>1651</v>
      </c>
      <c r="O422" s="241"/>
    </row>
    <row r="423" spans="1:15" ht="12.75">
      <c r="A423" s="250"/>
      <c r="B423" s="253"/>
      <c r="C423" s="699" t="s">
        <v>1652</v>
      </c>
      <c r="D423" s="700"/>
      <c r="E423" s="254">
        <v>0.4</v>
      </c>
      <c r="F423" s="255"/>
      <c r="G423" s="256"/>
      <c r="H423" s="257"/>
      <c r="I423" s="251"/>
      <c r="J423" s="258"/>
      <c r="K423" s="251"/>
      <c r="M423" s="252" t="s">
        <v>1652</v>
      </c>
      <c r="O423" s="241"/>
    </row>
    <row r="424" spans="1:57" ht="12.75">
      <c r="A424" s="259"/>
      <c r="B424" s="260" t="s">
        <v>96</v>
      </c>
      <c r="C424" s="261" t="s">
        <v>478</v>
      </c>
      <c r="D424" s="262"/>
      <c r="E424" s="263"/>
      <c r="F424" s="264"/>
      <c r="G424" s="265">
        <f>SUM(G411:G423)</f>
        <v>3034.8514999999998</v>
      </c>
      <c r="H424" s="266"/>
      <c r="I424" s="267">
        <f>SUM(I411:I423)</f>
        <v>0.25463754</v>
      </c>
      <c r="J424" s="266"/>
      <c r="K424" s="267">
        <f>SUM(K411:K423)</f>
        <v>0</v>
      </c>
      <c r="O424" s="241">
        <v>4</v>
      </c>
      <c r="BA424" s="268">
        <f>SUM(BA411:BA423)</f>
        <v>3034.8514999999998</v>
      </c>
      <c r="BB424" s="268">
        <f>SUM(BB411:BB423)</f>
        <v>0</v>
      </c>
      <c r="BC424" s="268">
        <f>SUM(BC411:BC423)</f>
        <v>0</v>
      </c>
      <c r="BD424" s="268">
        <f>SUM(BD411:BD423)</f>
        <v>0</v>
      </c>
      <c r="BE424" s="268">
        <f>SUM(BE411:BE423)</f>
        <v>0</v>
      </c>
    </row>
    <row r="425" spans="1:15" ht="12.75">
      <c r="A425" s="231" t="s">
        <v>92</v>
      </c>
      <c r="B425" s="232" t="s">
        <v>507</v>
      </c>
      <c r="C425" s="233" t="s">
        <v>508</v>
      </c>
      <c r="D425" s="234"/>
      <c r="E425" s="235"/>
      <c r="F425" s="235"/>
      <c r="G425" s="236"/>
      <c r="H425" s="237"/>
      <c r="I425" s="238"/>
      <c r="J425" s="239"/>
      <c r="K425" s="240"/>
      <c r="O425" s="241">
        <v>1</v>
      </c>
    </row>
    <row r="426" spans="1:80" ht="22.5">
      <c r="A426" s="242">
        <v>64</v>
      </c>
      <c r="B426" s="243" t="s">
        <v>510</v>
      </c>
      <c r="C426" s="244" t="s">
        <v>511</v>
      </c>
      <c r="D426" s="245" t="s">
        <v>166</v>
      </c>
      <c r="E426" s="246">
        <v>847.86</v>
      </c>
      <c r="F426" s="246">
        <v>281</v>
      </c>
      <c r="G426" s="247">
        <f>E426*F426</f>
        <v>238248.66</v>
      </c>
      <c r="H426" s="248">
        <v>0.00486</v>
      </c>
      <c r="I426" s="249">
        <f>E426*H426</f>
        <v>4.1205996</v>
      </c>
      <c r="J426" s="248">
        <v>0</v>
      </c>
      <c r="K426" s="249">
        <f>E426*J426</f>
        <v>0</v>
      </c>
      <c r="O426" s="241">
        <v>2</v>
      </c>
      <c r="AA426" s="214">
        <v>1</v>
      </c>
      <c r="AB426" s="214">
        <v>1</v>
      </c>
      <c r="AC426" s="214">
        <v>1</v>
      </c>
      <c r="AZ426" s="214">
        <v>1</v>
      </c>
      <c r="BA426" s="214">
        <f>IF(AZ426=1,G426,0)</f>
        <v>238248.66</v>
      </c>
      <c r="BB426" s="214">
        <f>IF(AZ426=2,G426,0)</f>
        <v>0</v>
      </c>
      <c r="BC426" s="214">
        <f>IF(AZ426=3,G426,0)</f>
        <v>0</v>
      </c>
      <c r="BD426" s="214">
        <f>IF(AZ426=4,G426,0)</f>
        <v>0</v>
      </c>
      <c r="BE426" s="214">
        <f>IF(AZ426=5,G426,0)</f>
        <v>0</v>
      </c>
      <c r="CA426" s="241">
        <v>1</v>
      </c>
      <c r="CB426" s="241">
        <v>1</v>
      </c>
    </row>
    <row r="427" spans="1:15" ht="12.75">
      <c r="A427" s="250"/>
      <c r="B427" s="253"/>
      <c r="C427" s="699" t="s">
        <v>1594</v>
      </c>
      <c r="D427" s="700"/>
      <c r="E427" s="254">
        <v>1.5</v>
      </c>
      <c r="F427" s="255"/>
      <c r="G427" s="256"/>
      <c r="H427" s="257"/>
      <c r="I427" s="251"/>
      <c r="J427" s="258"/>
      <c r="K427" s="251"/>
      <c r="M427" s="252" t="s">
        <v>1594</v>
      </c>
      <c r="O427" s="241"/>
    </row>
    <row r="428" spans="1:15" ht="12.75">
      <c r="A428" s="250"/>
      <c r="B428" s="253"/>
      <c r="C428" s="699" t="s">
        <v>1595</v>
      </c>
      <c r="D428" s="700"/>
      <c r="E428" s="254">
        <v>0.96</v>
      </c>
      <c r="F428" s="255"/>
      <c r="G428" s="256"/>
      <c r="H428" s="257"/>
      <c r="I428" s="251"/>
      <c r="J428" s="258"/>
      <c r="K428" s="251"/>
      <c r="M428" s="252" t="s">
        <v>1595</v>
      </c>
      <c r="O428" s="241"/>
    </row>
    <row r="429" spans="1:15" ht="12.75">
      <c r="A429" s="250"/>
      <c r="B429" s="253"/>
      <c r="C429" s="699" t="s">
        <v>1596</v>
      </c>
      <c r="D429" s="700"/>
      <c r="E429" s="254">
        <v>8.4</v>
      </c>
      <c r="F429" s="255"/>
      <c r="G429" s="256"/>
      <c r="H429" s="257"/>
      <c r="I429" s="251"/>
      <c r="J429" s="258"/>
      <c r="K429" s="251"/>
      <c r="M429" s="252" t="s">
        <v>1596</v>
      </c>
      <c r="O429" s="241"/>
    </row>
    <row r="430" spans="1:15" ht="12.75">
      <c r="A430" s="250"/>
      <c r="B430" s="253"/>
      <c r="C430" s="699" t="s">
        <v>1597</v>
      </c>
      <c r="D430" s="700"/>
      <c r="E430" s="254">
        <v>12</v>
      </c>
      <c r="F430" s="255"/>
      <c r="G430" s="256"/>
      <c r="H430" s="257"/>
      <c r="I430" s="251"/>
      <c r="J430" s="258"/>
      <c r="K430" s="251"/>
      <c r="M430" s="252" t="s">
        <v>1597</v>
      </c>
      <c r="O430" s="241"/>
    </row>
    <row r="431" spans="1:15" ht="12.75">
      <c r="A431" s="250"/>
      <c r="B431" s="253"/>
      <c r="C431" s="701" t="s">
        <v>113</v>
      </c>
      <c r="D431" s="700"/>
      <c r="E431" s="279">
        <v>22.86</v>
      </c>
      <c r="F431" s="255"/>
      <c r="G431" s="256"/>
      <c r="H431" s="257"/>
      <c r="I431" s="251"/>
      <c r="J431" s="258"/>
      <c r="K431" s="251"/>
      <c r="M431" s="252" t="s">
        <v>113</v>
      </c>
      <c r="O431" s="241"/>
    </row>
    <row r="432" spans="1:15" ht="12.75">
      <c r="A432" s="250"/>
      <c r="B432" s="253"/>
      <c r="C432" s="699" t="s">
        <v>1653</v>
      </c>
      <c r="D432" s="700"/>
      <c r="E432" s="254">
        <v>193.6</v>
      </c>
      <c r="F432" s="255"/>
      <c r="G432" s="256"/>
      <c r="H432" s="257"/>
      <c r="I432" s="251"/>
      <c r="J432" s="258"/>
      <c r="K432" s="251"/>
      <c r="M432" s="252" t="s">
        <v>1653</v>
      </c>
      <c r="O432" s="241"/>
    </row>
    <row r="433" spans="1:15" ht="12.75">
      <c r="A433" s="250"/>
      <c r="B433" s="253"/>
      <c r="C433" s="699" t="s">
        <v>1654</v>
      </c>
      <c r="D433" s="700"/>
      <c r="E433" s="254">
        <v>205.7</v>
      </c>
      <c r="F433" s="255"/>
      <c r="G433" s="256"/>
      <c r="H433" s="257"/>
      <c r="I433" s="251"/>
      <c r="J433" s="258"/>
      <c r="K433" s="251"/>
      <c r="M433" s="252" t="s">
        <v>1654</v>
      </c>
      <c r="O433" s="241"/>
    </row>
    <row r="434" spans="1:15" ht="12.75">
      <c r="A434" s="250"/>
      <c r="B434" s="253"/>
      <c r="C434" s="699" t="s">
        <v>1655</v>
      </c>
      <c r="D434" s="700"/>
      <c r="E434" s="254">
        <v>22</v>
      </c>
      <c r="F434" s="255"/>
      <c r="G434" s="256"/>
      <c r="H434" s="257"/>
      <c r="I434" s="251"/>
      <c r="J434" s="258"/>
      <c r="K434" s="251"/>
      <c r="M434" s="252" t="s">
        <v>1655</v>
      </c>
      <c r="O434" s="241"/>
    </row>
    <row r="435" spans="1:15" ht="12.75">
      <c r="A435" s="250"/>
      <c r="B435" s="253"/>
      <c r="C435" s="699" t="s">
        <v>1656</v>
      </c>
      <c r="D435" s="700"/>
      <c r="E435" s="254">
        <v>22</v>
      </c>
      <c r="F435" s="255"/>
      <c r="G435" s="256"/>
      <c r="H435" s="257"/>
      <c r="I435" s="251"/>
      <c r="J435" s="258"/>
      <c r="K435" s="251"/>
      <c r="M435" s="252" t="s">
        <v>1656</v>
      </c>
      <c r="O435" s="241"/>
    </row>
    <row r="436" spans="1:15" ht="12.75">
      <c r="A436" s="250"/>
      <c r="B436" s="253"/>
      <c r="C436" s="699" t="s">
        <v>1657</v>
      </c>
      <c r="D436" s="700"/>
      <c r="E436" s="254">
        <v>204.6</v>
      </c>
      <c r="F436" s="255"/>
      <c r="G436" s="256"/>
      <c r="H436" s="257"/>
      <c r="I436" s="251"/>
      <c r="J436" s="258"/>
      <c r="K436" s="251"/>
      <c r="M436" s="252" t="s">
        <v>1657</v>
      </c>
      <c r="O436" s="241"/>
    </row>
    <row r="437" spans="1:15" ht="12.75">
      <c r="A437" s="250"/>
      <c r="B437" s="253"/>
      <c r="C437" s="699" t="s">
        <v>1658</v>
      </c>
      <c r="D437" s="700"/>
      <c r="E437" s="254">
        <v>11</v>
      </c>
      <c r="F437" s="255"/>
      <c r="G437" s="256"/>
      <c r="H437" s="257"/>
      <c r="I437" s="251"/>
      <c r="J437" s="258"/>
      <c r="K437" s="251"/>
      <c r="M437" s="252" t="s">
        <v>1658</v>
      </c>
      <c r="O437" s="241"/>
    </row>
    <row r="438" spans="1:15" ht="12.75">
      <c r="A438" s="250"/>
      <c r="B438" s="253"/>
      <c r="C438" s="699" t="s">
        <v>1659</v>
      </c>
      <c r="D438" s="700"/>
      <c r="E438" s="254">
        <v>12.1</v>
      </c>
      <c r="F438" s="255"/>
      <c r="G438" s="256"/>
      <c r="H438" s="257"/>
      <c r="I438" s="251"/>
      <c r="J438" s="258"/>
      <c r="K438" s="251"/>
      <c r="M438" s="252" t="s">
        <v>1659</v>
      </c>
      <c r="O438" s="241"/>
    </row>
    <row r="439" spans="1:15" ht="12.75">
      <c r="A439" s="250"/>
      <c r="B439" s="253"/>
      <c r="C439" s="699" t="s">
        <v>1660</v>
      </c>
      <c r="D439" s="700"/>
      <c r="E439" s="254">
        <v>48.4</v>
      </c>
      <c r="F439" s="255"/>
      <c r="G439" s="256"/>
      <c r="H439" s="257"/>
      <c r="I439" s="251"/>
      <c r="J439" s="258"/>
      <c r="K439" s="251"/>
      <c r="M439" s="252" t="s">
        <v>1660</v>
      </c>
      <c r="O439" s="241"/>
    </row>
    <row r="440" spans="1:15" ht="12.75">
      <c r="A440" s="250"/>
      <c r="B440" s="253"/>
      <c r="C440" s="699" t="s">
        <v>1661</v>
      </c>
      <c r="D440" s="700"/>
      <c r="E440" s="254">
        <v>18.7</v>
      </c>
      <c r="F440" s="255"/>
      <c r="G440" s="256"/>
      <c r="H440" s="257"/>
      <c r="I440" s="251"/>
      <c r="J440" s="258"/>
      <c r="K440" s="251"/>
      <c r="M440" s="252" t="s">
        <v>1661</v>
      </c>
      <c r="O440" s="241"/>
    </row>
    <row r="441" spans="1:15" ht="12.75">
      <c r="A441" s="250"/>
      <c r="B441" s="253"/>
      <c r="C441" s="699" t="s">
        <v>1662</v>
      </c>
      <c r="D441" s="700"/>
      <c r="E441" s="254">
        <v>35.2</v>
      </c>
      <c r="F441" s="255"/>
      <c r="G441" s="256"/>
      <c r="H441" s="257"/>
      <c r="I441" s="251"/>
      <c r="J441" s="258"/>
      <c r="K441" s="251"/>
      <c r="M441" s="252" t="s">
        <v>1662</v>
      </c>
      <c r="O441" s="241"/>
    </row>
    <row r="442" spans="1:15" ht="12.75">
      <c r="A442" s="250"/>
      <c r="B442" s="253"/>
      <c r="C442" s="699" t="s">
        <v>1663</v>
      </c>
      <c r="D442" s="700"/>
      <c r="E442" s="254">
        <v>3.3</v>
      </c>
      <c r="F442" s="255"/>
      <c r="G442" s="256"/>
      <c r="H442" s="257"/>
      <c r="I442" s="251"/>
      <c r="J442" s="258"/>
      <c r="K442" s="251"/>
      <c r="M442" s="252" t="s">
        <v>1663</v>
      </c>
      <c r="O442" s="241"/>
    </row>
    <row r="443" spans="1:15" ht="12.75">
      <c r="A443" s="250"/>
      <c r="B443" s="253"/>
      <c r="C443" s="699" t="s">
        <v>1664</v>
      </c>
      <c r="D443" s="700"/>
      <c r="E443" s="254">
        <v>3.3</v>
      </c>
      <c r="F443" s="255"/>
      <c r="G443" s="256"/>
      <c r="H443" s="257"/>
      <c r="I443" s="251"/>
      <c r="J443" s="258"/>
      <c r="K443" s="251"/>
      <c r="M443" s="252" t="s">
        <v>1664</v>
      </c>
      <c r="O443" s="241"/>
    </row>
    <row r="444" spans="1:15" ht="12.75">
      <c r="A444" s="250"/>
      <c r="B444" s="253"/>
      <c r="C444" s="699" t="s">
        <v>1665</v>
      </c>
      <c r="D444" s="700"/>
      <c r="E444" s="254">
        <v>3.3</v>
      </c>
      <c r="F444" s="255"/>
      <c r="G444" s="256"/>
      <c r="H444" s="257"/>
      <c r="I444" s="251"/>
      <c r="J444" s="258"/>
      <c r="K444" s="251"/>
      <c r="M444" s="252" t="s">
        <v>1665</v>
      </c>
      <c r="O444" s="241"/>
    </row>
    <row r="445" spans="1:15" ht="12.75">
      <c r="A445" s="250"/>
      <c r="B445" s="253"/>
      <c r="C445" s="699" t="s">
        <v>1666</v>
      </c>
      <c r="D445" s="700"/>
      <c r="E445" s="254">
        <v>3.3</v>
      </c>
      <c r="F445" s="255"/>
      <c r="G445" s="256"/>
      <c r="H445" s="257"/>
      <c r="I445" s="251"/>
      <c r="J445" s="258"/>
      <c r="K445" s="251"/>
      <c r="M445" s="252" t="s">
        <v>1666</v>
      </c>
      <c r="O445" s="241"/>
    </row>
    <row r="446" spans="1:15" ht="12.75">
      <c r="A446" s="250"/>
      <c r="B446" s="253"/>
      <c r="C446" s="699" t="s">
        <v>1667</v>
      </c>
      <c r="D446" s="700"/>
      <c r="E446" s="254">
        <v>1.1</v>
      </c>
      <c r="F446" s="255"/>
      <c r="G446" s="256"/>
      <c r="H446" s="257"/>
      <c r="I446" s="251"/>
      <c r="J446" s="258"/>
      <c r="K446" s="251"/>
      <c r="M446" s="252" t="s">
        <v>1667</v>
      </c>
      <c r="O446" s="241"/>
    </row>
    <row r="447" spans="1:15" ht="12.75">
      <c r="A447" s="250"/>
      <c r="B447" s="253"/>
      <c r="C447" s="699" t="s">
        <v>1668</v>
      </c>
      <c r="D447" s="700"/>
      <c r="E447" s="254">
        <v>4.4</v>
      </c>
      <c r="F447" s="255"/>
      <c r="G447" s="256"/>
      <c r="H447" s="257"/>
      <c r="I447" s="251"/>
      <c r="J447" s="258"/>
      <c r="K447" s="251"/>
      <c r="M447" s="252" t="s">
        <v>1668</v>
      </c>
      <c r="O447" s="241"/>
    </row>
    <row r="448" spans="1:15" ht="12.75">
      <c r="A448" s="250"/>
      <c r="B448" s="253"/>
      <c r="C448" s="699" t="s">
        <v>1669</v>
      </c>
      <c r="D448" s="700"/>
      <c r="E448" s="254">
        <v>13.2</v>
      </c>
      <c r="F448" s="255"/>
      <c r="G448" s="256"/>
      <c r="H448" s="257"/>
      <c r="I448" s="251"/>
      <c r="J448" s="258"/>
      <c r="K448" s="251"/>
      <c r="M448" s="252" t="s">
        <v>1669</v>
      </c>
      <c r="O448" s="241"/>
    </row>
    <row r="449" spans="1:15" ht="12.75">
      <c r="A449" s="250"/>
      <c r="B449" s="253"/>
      <c r="C449" s="699" t="s">
        <v>1670</v>
      </c>
      <c r="D449" s="700"/>
      <c r="E449" s="254">
        <v>6.6</v>
      </c>
      <c r="F449" s="255"/>
      <c r="G449" s="256"/>
      <c r="H449" s="257"/>
      <c r="I449" s="251"/>
      <c r="J449" s="258"/>
      <c r="K449" s="251"/>
      <c r="M449" s="252" t="s">
        <v>1670</v>
      </c>
      <c r="O449" s="241"/>
    </row>
    <row r="450" spans="1:15" ht="12.75">
      <c r="A450" s="250"/>
      <c r="B450" s="253"/>
      <c r="C450" s="699" t="s">
        <v>1671</v>
      </c>
      <c r="D450" s="700"/>
      <c r="E450" s="254">
        <v>2.2</v>
      </c>
      <c r="F450" s="255"/>
      <c r="G450" s="256"/>
      <c r="H450" s="257"/>
      <c r="I450" s="251"/>
      <c r="J450" s="258"/>
      <c r="K450" s="251"/>
      <c r="M450" s="252" t="s">
        <v>1671</v>
      </c>
      <c r="O450" s="241"/>
    </row>
    <row r="451" spans="1:15" ht="12.75">
      <c r="A451" s="250"/>
      <c r="B451" s="253"/>
      <c r="C451" s="699" t="s">
        <v>1672</v>
      </c>
      <c r="D451" s="700"/>
      <c r="E451" s="254">
        <v>6.6</v>
      </c>
      <c r="F451" s="255"/>
      <c r="G451" s="256"/>
      <c r="H451" s="257"/>
      <c r="I451" s="251"/>
      <c r="J451" s="258"/>
      <c r="K451" s="251"/>
      <c r="M451" s="252" t="s">
        <v>1672</v>
      </c>
      <c r="O451" s="241"/>
    </row>
    <row r="452" spans="1:15" ht="12.75">
      <c r="A452" s="250"/>
      <c r="B452" s="253"/>
      <c r="C452" s="699" t="s">
        <v>1673</v>
      </c>
      <c r="D452" s="700"/>
      <c r="E452" s="254">
        <v>4.4</v>
      </c>
      <c r="F452" s="255"/>
      <c r="G452" s="256"/>
      <c r="H452" s="257"/>
      <c r="I452" s="251"/>
      <c r="J452" s="258"/>
      <c r="K452" s="251"/>
      <c r="M452" s="252" t="s">
        <v>1673</v>
      </c>
      <c r="O452" s="241"/>
    </row>
    <row r="453" spans="1:15" ht="12.75">
      <c r="A453" s="250"/>
      <c r="B453" s="253"/>
      <c r="C453" s="701" t="s">
        <v>113</v>
      </c>
      <c r="D453" s="700"/>
      <c r="E453" s="279">
        <v>825</v>
      </c>
      <c r="F453" s="255"/>
      <c r="G453" s="256"/>
      <c r="H453" s="257"/>
      <c r="I453" s="251"/>
      <c r="J453" s="258"/>
      <c r="K453" s="251"/>
      <c r="M453" s="252" t="s">
        <v>113</v>
      </c>
      <c r="O453" s="241"/>
    </row>
    <row r="454" spans="1:80" ht="12.75">
      <c r="A454" s="242">
        <v>65</v>
      </c>
      <c r="B454" s="243" t="s">
        <v>1674</v>
      </c>
      <c r="C454" s="244" t="s">
        <v>1675</v>
      </c>
      <c r="D454" s="245" t="s">
        <v>147</v>
      </c>
      <c r="E454" s="246">
        <v>1</v>
      </c>
      <c r="F454" s="246">
        <v>4960</v>
      </c>
      <c r="G454" s="247">
        <f>E454*F454</f>
        <v>4960</v>
      </c>
      <c r="H454" s="248">
        <v>0.37238</v>
      </c>
      <c r="I454" s="249">
        <f>E454*H454</f>
        <v>0.37238</v>
      </c>
      <c r="J454" s="248">
        <v>-0.6129</v>
      </c>
      <c r="K454" s="249">
        <f>E454*J454</f>
        <v>-0.6129</v>
      </c>
      <c r="O454" s="241">
        <v>2</v>
      </c>
      <c r="AA454" s="214">
        <v>2</v>
      </c>
      <c r="AB454" s="214">
        <v>1</v>
      </c>
      <c r="AC454" s="214">
        <v>1</v>
      </c>
      <c r="AZ454" s="214">
        <v>1</v>
      </c>
      <c r="BA454" s="214">
        <f>IF(AZ454=1,G454,0)</f>
        <v>4960</v>
      </c>
      <c r="BB454" s="214">
        <f>IF(AZ454=2,G454,0)</f>
        <v>0</v>
      </c>
      <c r="BC454" s="214">
        <f>IF(AZ454=3,G454,0)</f>
        <v>0</v>
      </c>
      <c r="BD454" s="214">
        <f>IF(AZ454=4,G454,0)</f>
        <v>0</v>
      </c>
      <c r="BE454" s="214">
        <f>IF(AZ454=5,G454,0)</f>
        <v>0</v>
      </c>
      <c r="CA454" s="241">
        <v>2</v>
      </c>
      <c r="CB454" s="241">
        <v>1</v>
      </c>
    </row>
    <row r="455" spans="1:57" ht="12.75">
      <c r="A455" s="259"/>
      <c r="B455" s="260" t="s">
        <v>96</v>
      </c>
      <c r="C455" s="261" t="s">
        <v>509</v>
      </c>
      <c r="D455" s="262"/>
      <c r="E455" s="263"/>
      <c r="F455" s="264"/>
      <c r="G455" s="265">
        <f>SUM(G425:G454)</f>
        <v>243208.66</v>
      </c>
      <c r="H455" s="266"/>
      <c r="I455" s="267">
        <f>SUM(I425:I454)</f>
        <v>4.4929796</v>
      </c>
      <c r="J455" s="266"/>
      <c r="K455" s="267">
        <f>SUM(K425:K454)</f>
        <v>-0.6129</v>
      </c>
      <c r="O455" s="241">
        <v>4</v>
      </c>
      <c r="BA455" s="268">
        <f>SUM(BA425:BA454)</f>
        <v>243208.66</v>
      </c>
      <c r="BB455" s="268">
        <f>SUM(BB425:BB454)</f>
        <v>0</v>
      </c>
      <c r="BC455" s="268">
        <f>SUM(BC425:BC454)</f>
        <v>0</v>
      </c>
      <c r="BD455" s="268">
        <f>SUM(BD425:BD454)</f>
        <v>0</v>
      </c>
      <c r="BE455" s="268">
        <f>SUM(BE425:BE454)</f>
        <v>0</v>
      </c>
    </row>
    <row r="456" spans="1:15" ht="12.75">
      <c r="A456" s="231" t="s">
        <v>92</v>
      </c>
      <c r="B456" s="232" t="s">
        <v>521</v>
      </c>
      <c r="C456" s="233" t="s">
        <v>522</v>
      </c>
      <c r="D456" s="234"/>
      <c r="E456" s="235"/>
      <c r="F456" s="235"/>
      <c r="G456" s="236"/>
      <c r="H456" s="237"/>
      <c r="I456" s="238"/>
      <c r="J456" s="239"/>
      <c r="K456" s="240"/>
      <c r="O456" s="241">
        <v>1</v>
      </c>
    </row>
    <row r="457" spans="1:80" ht="12.75">
      <c r="A457" s="242">
        <v>66</v>
      </c>
      <c r="B457" s="243" t="s">
        <v>1676</v>
      </c>
      <c r="C457" s="244" t="s">
        <v>1677</v>
      </c>
      <c r="D457" s="245" t="s">
        <v>106</v>
      </c>
      <c r="E457" s="246">
        <v>5130</v>
      </c>
      <c r="F457" s="246">
        <v>62.5</v>
      </c>
      <c r="G457" s="247">
        <f>E457*F457</f>
        <v>320625</v>
      </c>
      <c r="H457" s="248">
        <v>0.01838</v>
      </c>
      <c r="I457" s="249">
        <f>E457*H457</f>
        <v>94.2894</v>
      </c>
      <c r="J457" s="248">
        <v>0</v>
      </c>
      <c r="K457" s="249">
        <f>E457*J457</f>
        <v>0</v>
      </c>
      <c r="O457" s="241">
        <v>2</v>
      </c>
      <c r="AA457" s="214">
        <v>1</v>
      </c>
      <c r="AB457" s="214">
        <v>1</v>
      </c>
      <c r="AC457" s="214">
        <v>1</v>
      </c>
      <c r="AZ457" s="214">
        <v>1</v>
      </c>
      <c r="BA457" s="214">
        <f>IF(AZ457=1,G457,0)</f>
        <v>320625</v>
      </c>
      <c r="BB457" s="214">
        <f>IF(AZ457=2,G457,0)</f>
        <v>0</v>
      </c>
      <c r="BC457" s="214">
        <f>IF(AZ457=3,G457,0)</f>
        <v>0</v>
      </c>
      <c r="BD457" s="214">
        <f>IF(AZ457=4,G457,0)</f>
        <v>0</v>
      </c>
      <c r="BE457" s="214">
        <f>IF(AZ457=5,G457,0)</f>
        <v>0</v>
      </c>
      <c r="CA457" s="241">
        <v>1</v>
      </c>
      <c r="CB457" s="241">
        <v>1</v>
      </c>
    </row>
    <row r="458" spans="1:15" ht="12.75">
      <c r="A458" s="250"/>
      <c r="B458" s="253"/>
      <c r="C458" s="699" t="s">
        <v>1678</v>
      </c>
      <c r="D458" s="700"/>
      <c r="E458" s="254">
        <v>1800</v>
      </c>
      <c r="F458" s="255"/>
      <c r="G458" s="256"/>
      <c r="H458" s="257"/>
      <c r="I458" s="251"/>
      <c r="J458" s="258"/>
      <c r="K458" s="251"/>
      <c r="M458" s="252" t="s">
        <v>1678</v>
      </c>
      <c r="O458" s="241"/>
    </row>
    <row r="459" spans="1:15" ht="12.75">
      <c r="A459" s="250"/>
      <c r="B459" s="253"/>
      <c r="C459" s="699" t="s">
        <v>1679</v>
      </c>
      <c r="D459" s="700"/>
      <c r="E459" s="254">
        <v>1800</v>
      </c>
      <c r="F459" s="255"/>
      <c r="G459" s="256"/>
      <c r="H459" s="257"/>
      <c r="I459" s="251"/>
      <c r="J459" s="258"/>
      <c r="K459" s="251"/>
      <c r="M459" s="252" t="s">
        <v>1679</v>
      </c>
      <c r="O459" s="241"/>
    </row>
    <row r="460" spans="1:15" ht="12.75">
      <c r="A460" s="250"/>
      <c r="B460" s="253"/>
      <c r="C460" s="699" t="s">
        <v>1680</v>
      </c>
      <c r="D460" s="700"/>
      <c r="E460" s="254">
        <v>765</v>
      </c>
      <c r="F460" s="255"/>
      <c r="G460" s="256"/>
      <c r="H460" s="257"/>
      <c r="I460" s="251"/>
      <c r="J460" s="258"/>
      <c r="K460" s="251"/>
      <c r="M460" s="252" t="s">
        <v>1680</v>
      </c>
      <c r="O460" s="241"/>
    </row>
    <row r="461" spans="1:15" ht="12.75">
      <c r="A461" s="250"/>
      <c r="B461" s="253"/>
      <c r="C461" s="699" t="s">
        <v>1681</v>
      </c>
      <c r="D461" s="700"/>
      <c r="E461" s="254">
        <v>765</v>
      </c>
      <c r="F461" s="255"/>
      <c r="G461" s="256"/>
      <c r="H461" s="257"/>
      <c r="I461" s="251"/>
      <c r="J461" s="258"/>
      <c r="K461" s="251"/>
      <c r="M461" s="252" t="s">
        <v>1681</v>
      </c>
      <c r="O461" s="241"/>
    </row>
    <row r="462" spans="1:80" ht="12.75">
      <c r="A462" s="242">
        <v>67</v>
      </c>
      <c r="B462" s="243" t="s">
        <v>1682</v>
      </c>
      <c r="C462" s="244" t="s">
        <v>1683</v>
      </c>
      <c r="D462" s="245" t="s">
        <v>106</v>
      </c>
      <c r="E462" s="246">
        <v>25650</v>
      </c>
      <c r="F462" s="246">
        <v>46.2</v>
      </c>
      <c r="G462" s="247">
        <f>E462*F462</f>
        <v>1185030</v>
      </c>
      <c r="H462" s="248">
        <v>0.00095</v>
      </c>
      <c r="I462" s="249">
        <f>E462*H462</f>
        <v>24.3675</v>
      </c>
      <c r="J462" s="248">
        <v>0</v>
      </c>
      <c r="K462" s="249">
        <f>E462*J462</f>
        <v>0</v>
      </c>
      <c r="O462" s="241">
        <v>2</v>
      </c>
      <c r="AA462" s="214">
        <v>1</v>
      </c>
      <c r="AB462" s="214">
        <v>1</v>
      </c>
      <c r="AC462" s="214">
        <v>1</v>
      </c>
      <c r="AZ462" s="214">
        <v>1</v>
      </c>
      <c r="BA462" s="214">
        <f>IF(AZ462=1,G462,0)</f>
        <v>1185030</v>
      </c>
      <c r="BB462" s="214">
        <f>IF(AZ462=2,G462,0)</f>
        <v>0</v>
      </c>
      <c r="BC462" s="214">
        <f>IF(AZ462=3,G462,0)</f>
        <v>0</v>
      </c>
      <c r="BD462" s="214">
        <f>IF(AZ462=4,G462,0)</f>
        <v>0</v>
      </c>
      <c r="BE462" s="214">
        <f>IF(AZ462=5,G462,0)</f>
        <v>0</v>
      </c>
      <c r="CA462" s="241">
        <v>1</v>
      </c>
      <c r="CB462" s="241">
        <v>1</v>
      </c>
    </row>
    <row r="463" spans="1:15" ht="12.75">
      <c r="A463" s="250"/>
      <c r="B463" s="253"/>
      <c r="C463" s="699" t="s">
        <v>1684</v>
      </c>
      <c r="D463" s="700"/>
      <c r="E463" s="254">
        <v>25650</v>
      </c>
      <c r="F463" s="255"/>
      <c r="G463" s="256"/>
      <c r="H463" s="257"/>
      <c r="I463" s="251"/>
      <c r="J463" s="258"/>
      <c r="K463" s="251"/>
      <c r="M463" s="252" t="s">
        <v>1684</v>
      </c>
      <c r="O463" s="241"/>
    </row>
    <row r="464" spans="1:80" ht="12.75">
      <c r="A464" s="242">
        <v>68</v>
      </c>
      <c r="B464" s="243" t="s">
        <v>1685</v>
      </c>
      <c r="C464" s="244" t="s">
        <v>1686</v>
      </c>
      <c r="D464" s="245" t="s">
        <v>106</v>
      </c>
      <c r="E464" s="246">
        <v>5130</v>
      </c>
      <c r="F464" s="246">
        <v>46.4</v>
      </c>
      <c r="G464" s="247">
        <f>E464*F464</f>
        <v>238032</v>
      </c>
      <c r="H464" s="248">
        <v>0</v>
      </c>
      <c r="I464" s="249">
        <f>E464*H464</f>
        <v>0</v>
      </c>
      <c r="J464" s="248">
        <v>0</v>
      </c>
      <c r="K464" s="249">
        <f>E464*J464</f>
        <v>0</v>
      </c>
      <c r="O464" s="241">
        <v>2</v>
      </c>
      <c r="AA464" s="214">
        <v>1</v>
      </c>
      <c r="AB464" s="214">
        <v>1</v>
      </c>
      <c r="AC464" s="214">
        <v>1</v>
      </c>
      <c r="AZ464" s="214">
        <v>1</v>
      </c>
      <c r="BA464" s="214">
        <f>IF(AZ464=1,G464,0)</f>
        <v>238032</v>
      </c>
      <c r="BB464" s="214">
        <f>IF(AZ464=2,G464,0)</f>
        <v>0</v>
      </c>
      <c r="BC464" s="214">
        <f>IF(AZ464=3,G464,0)</f>
        <v>0</v>
      </c>
      <c r="BD464" s="214">
        <f>IF(AZ464=4,G464,0)</f>
        <v>0</v>
      </c>
      <c r="BE464" s="214">
        <f>IF(AZ464=5,G464,0)</f>
        <v>0</v>
      </c>
      <c r="CA464" s="241">
        <v>1</v>
      </c>
      <c r="CB464" s="241">
        <v>1</v>
      </c>
    </row>
    <row r="465" spans="1:15" ht="12.75">
      <c r="A465" s="250"/>
      <c r="B465" s="253"/>
      <c r="C465" s="699" t="s">
        <v>1678</v>
      </c>
      <c r="D465" s="700"/>
      <c r="E465" s="254">
        <v>1800</v>
      </c>
      <c r="F465" s="255"/>
      <c r="G465" s="256"/>
      <c r="H465" s="257"/>
      <c r="I465" s="251"/>
      <c r="J465" s="258"/>
      <c r="K465" s="251"/>
      <c r="M465" s="252" t="s">
        <v>1678</v>
      </c>
      <c r="O465" s="241"/>
    </row>
    <row r="466" spans="1:15" ht="12.75">
      <c r="A466" s="250"/>
      <c r="B466" s="253"/>
      <c r="C466" s="699" t="s">
        <v>1679</v>
      </c>
      <c r="D466" s="700"/>
      <c r="E466" s="254">
        <v>1800</v>
      </c>
      <c r="F466" s="255"/>
      <c r="G466" s="256"/>
      <c r="H466" s="257"/>
      <c r="I466" s="251"/>
      <c r="J466" s="258"/>
      <c r="K466" s="251"/>
      <c r="M466" s="252" t="s">
        <v>1679</v>
      </c>
      <c r="O466" s="241"/>
    </row>
    <row r="467" spans="1:15" ht="12.75">
      <c r="A467" s="250"/>
      <c r="B467" s="253"/>
      <c r="C467" s="699" t="s">
        <v>1680</v>
      </c>
      <c r="D467" s="700"/>
      <c r="E467" s="254">
        <v>765</v>
      </c>
      <c r="F467" s="255"/>
      <c r="G467" s="256"/>
      <c r="H467" s="257"/>
      <c r="I467" s="251"/>
      <c r="J467" s="258"/>
      <c r="K467" s="251"/>
      <c r="M467" s="252" t="s">
        <v>1680</v>
      </c>
      <c r="O467" s="241"/>
    </row>
    <row r="468" spans="1:15" ht="12.75">
      <c r="A468" s="250"/>
      <c r="B468" s="253"/>
      <c r="C468" s="699" t="s">
        <v>1681</v>
      </c>
      <c r="D468" s="700"/>
      <c r="E468" s="254">
        <v>765</v>
      </c>
      <c r="F468" s="255"/>
      <c r="G468" s="256"/>
      <c r="H468" s="257"/>
      <c r="I468" s="251"/>
      <c r="J468" s="258"/>
      <c r="K468" s="251"/>
      <c r="M468" s="252" t="s">
        <v>1681</v>
      </c>
      <c r="O468" s="241"/>
    </row>
    <row r="469" spans="1:80" ht="12.75">
      <c r="A469" s="242">
        <v>69</v>
      </c>
      <c r="B469" s="243" t="s">
        <v>1058</v>
      </c>
      <c r="C469" s="244" t="s">
        <v>1059</v>
      </c>
      <c r="D469" s="245" t="s">
        <v>106</v>
      </c>
      <c r="E469" s="246">
        <v>976.8</v>
      </c>
      <c r="F469" s="246">
        <v>80.6</v>
      </c>
      <c r="G469" s="247">
        <f>E469*F469</f>
        <v>78730.07999999999</v>
      </c>
      <c r="H469" s="248">
        <v>0.00121</v>
      </c>
      <c r="I469" s="249">
        <f>E469*H469</f>
        <v>1.1819279999999999</v>
      </c>
      <c r="J469" s="248">
        <v>0</v>
      </c>
      <c r="K469" s="249">
        <f>E469*J469</f>
        <v>0</v>
      </c>
      <c r="O469" s="241">
        <v>2</v>
      </c>
      <c r="AA469" s="214">
        <v>1</v>
      </c>
      <c r="AB469" s="214">
        <v>1</v>
      </c>
      <c r="AC469" s="214">
        <v>1</v>
      </c>
      <c r="AZ469" s="214">
        <v>1</v>
      </c>
      <c r="BA469" s="214">
        <f>IF(AZ469=1,G469,0)</f>
        <v>78730.07999999999</v>
      </c>
      <c r="BB469" s="214">
        <f>IF(AZ469=2,G469,0)</f>
        <v>0</v>
      </c>
      <c r="BC469" s="214">
        <f>IF(AZ469=3,G469,0)</f>
        <v>0</v>
      </c>
      <c r="BD469" s="214">
        <f>IF(AZ469=4,G469,0)</f>
        <v>0</v>
      </c>
      <c r="BE469" s="214">
        <f>IF(AZ469=5,G469,0)</f>
        <v>0</v>
      </c>
      <c r="CA469" s="241">
        <v>1</v>
      </c>
      <c r="CB469" s="241">
        <v>1</v>
      </c>
    </row>
    <row r="470" spans="1:15" ht="12.75">
      <c r="A470" s="250"/>
      <c r="B470" s="253"/>
      <c r="C470" s="699" t="s">
        <v>1560</v>
      </c>
      <c r="D470" s="700"/>
      <c r="E470" s="254">
        <v>0</v>
      </c>
      <c r="F470" s="255"/>
      <c r="G470" s="256"/>
      <c r="H470" s="257"/>
      <c r="I470" s="251"/>
      <c r="J470" s="258"/>
      <c r="K470" s="251"/>
      <c r="M470" s="252" t="s">
        <v>1560</v>
      </c>
      <c r="O470" s="241"/>
    </row>
    <row r="471" spans="1:15" ht="12.75">
      <c r="A471" s="250"/>
      <c r="B471" s="253"/>
      <c r="C471" s="699" t="s">
        <v>1687</v>
      </c>
      <c r="D471" s="700"/>
      <c r="E471" s="254">
        <v>976.8</v>
      </c>
      <c r="F471" s="255"/>
      <c r="G471" s="256"/>
      <c r="H471" s="257"/>
      <c r="I471" s="251"/>
      <c r="J471" s="258"/>
      <c r="K471" s="251"/>
      <c r="M471" s="252" t="s">
        <v>1687</v>
      </c>
      <c r="O471" s="241"/>
    </row>
    <row r="472" spans="1:80" ht="12.75">
      <c r="A472" s="242">
        <v>70</v>
      </c>
      <c r="B472" s="243" t="s">
        <v>537</v>
      </c>
      <c r="C472" s="244" t="s">
        <v>538</v>
      </c>
      <c r="D472" s="245" t="s">
        <v>106</v>
      </c>
      <c r="E472" s="246">
        <v>5130</v>
      </c>
      <c r="F472" s="246">
        <v>12</v>
      </c>
      <c r="G472" s="247">
        <f>E472*F472</f>
        <v>61560</v>
      </c>
      <c r="H472" s="248">
        <v>0</v>
      </c>
      <c r="I472" s="249">
        <f>E472*H472</f>
        <v>0</v>
      </c>
      <c r="J472" s="248">
        <v>0</v>
      </c>
      <c r="K472" s="249">
        <f>E472*J472</f>
        <v>0</v>
      </c>
      <c r="O472" s="241">
        <v>2</v>
      </c>
      <c r="AA472" s="214">
        <v>1</v>
      </c>
      <c r="AB472" s="214">
        <v>1</v>
      </c>
      <c r="AC472" s="214">
        <v>1</v>
      </c>
      <c r="AZ472" s="214">
        <v>1</v>
      </c>
      <c r="BA472" s="214">
        <f>IF(AZ472=1,G472,0)</f>
        <v>61560</v>
      </c>
      <c r="BB472" s="214">
        <f>IF(AZ472=2,G472,0)</f>
        <v>0</v>
      </c>
      <c r="BC472" s="214">
        <f>IF(AZ472=3,G472,0)</f>
        <v>0</v>
      </c>
      <c r="BD472" s="214">
        <f>IF(AZ472=4,G472,0)</f>
        <v>0</v>
      </c>
      <c r="BE472" s="214">
        <f>IF(AZ472=5,G472,0)</f>
        <v>0</v>
      </c>
      <c r="CA472" s="241">
        <v>1</v>
      </c>
      <c r="CB472" s="241">
        <v>1</v>
      </c>
    </row>
    <row r="473" spans="1:15" ht="12.75">
      <c r="A473" s="250"/>
      <c r="B473" s="253"/>
      <c r="C473" s="699" t="s">
        <v>1678</v>
      </c>
      <c r="D473" s="700"/>
      <c r="E473" s="254">
        <v>1800</v>
      </c>
      <c r="F473" s="255"/>
      <c r="G473" s="256"/>
      <c r="H473" s="257"/>
      <c r="I473" s="251"/>
      <c r="J473" s="258"/>
      <c r="K473" s="251"/>
      <c r="M473" s="252" t="s">
        <v>1678</v>
      </c>
      <c r="O473" s="241"/>
    </row>
    <row r="474" spans="1:15" ht="12.75">
      <c r="A474" s="250"/>
      <c r="B474" s="253"/>
      <c r="C474" s="699" t="s">
        <v>1679</v>
      </c>
      <c r="D474" s="700"/>
      <c r="E474" s="254">
        <v>1800</v>
      </c>
      <c r="F474" s="255"/>
      <c r="G474" s="256"/>
      <c r="H474" s="257"/>
      <c r="I474" s="251"/>
      <c r="J474" s="258"/>
      <c r="K474" s="251"/>
      <c r="M474" s="252" t="s">
        <v>1679</v>
      </c>
      <c r="O474" s="241"/>
    </row>
    <row r="475" spans="1:15" ht="12.75">
      <c r="A475" s="250"/>
      <c r="B475" s="253"/>
      <c r="C475" s="699" t="s">
        <v>1680</v>
      </c>
      <c r="D475" s="700"/>
      <c r="E475" s="254">
        <v>765</v>
      </c>
      <c r="F475" s="255"/>
      <c r="G475" s="256"/>
      <c r="H475" s="257"/>
      <c r="I475" s="251"/>
      <c r="J475" s="258"/>
      <c r="K475" s="251"/>
      <c r="M475" s="252" t="s">
        <v>1680</v>
      </c>
      <c r="O475" s="241"/>
    </row>
    <row r="476" spans="1:15" ht="12.75">
      <c r="A476" s="250"/>
      <c r="B476" s="253"/>
      <c r="C476" s="699" t="s">
        <v>1681</v>
      </c>
      <c r="D476" s="700"/>
      <c r="E476" s="254">
        <v>765</v>
      </c>
      <c r="F476" s="255"/>
      <c r="G476" s="256"/>
      <c r="H476" s="257"/>
      <c r="I476" s="251"/>
      <c r="J476" s="258"/>
      <c r="K476" s="251"/>
      <c r="M476" s="252" t="s">
        <v>1681</v>
      </c>
      <c r="O476" s="241"/>
    </row>
    <row r="477" spans="1:80" ht="12.75">
      <c r="A477" s="242">
        <v>71</v>
      </c>
      <c r="B477" s="243" t="s">
        <v>539</v>
      </c>
      <c r="C477" s="244" t="s">
        <v>540</v>
      </c>
      <c r="D477" s="245" t="s">
        <v>106</v>
      </c>
      <c r="E477" s="246">
        <v>25650</v>
      </c>
      <c r="F477" s="246">
        <v>8.4</v>
      </c>
      <c r="G477" s="247">
        <f>E477*F477</f>
        <v>215460</v>
      </c>
      <c r="H477" s="248">
        <v>0</v>
      </c>
      <c r="I477" s="249">
        <f>E477*H477</f>
        <v>0</v>
      </c>
      <c r="J477" s="248">
        <v>0</v>
      </c>
      <c r="K477" s="249">
        <f>E477*J477</f>
        <v>0</v>
      </c>
      <c r="O477" s="241">
        <v>2</v>
      </c>
      <c r="AA477" s="214">
        <v>1</v>
      </c>
      <c r="AB477" s="214">
        <v>1</v>
      </c>
      <c r="AC477" s="214">
        <v>1</v>
      </c>
      <c r="AZ477" s="214">
        <v>1</v>
      </c>
      <c r="BA477" s="214">
        <f>IF(AZ477=1,G477,0)</f>
        <v>215460</v>
      </c>
      <c r="BB477" s="214">
        <f>IF(AZ477=2,G477,0)</f>
        <v>0</v>
      </c>
      <c r="BC477" s="214">
        <f>IF(AZ477=3,G477,0)</f>
        <v>0</v>
      </c>
      <c r="BD477" s="214">
        <f>IF(AZ477=4,G477,0)</f>
        <v>0</v>
      </c>
      <c r="BE477" s="214">
        <f>IF(AZ477=5,G477,0)</f>
        <v>0</v>
      </c>
      <c r="CA477" s="241">
        <v>1</v>
      </c>
      <c r="CB477" s="241">
        <v>1</v>
      </c>
    </row>
    <row r="478" spans="1:15" ht="12.75">
      <c r="A478" s="250"/>
      <c r="B478" s="253"/>
      <c r="C478" s="699" t="s">
        <v>1684</v>
      </c>
      <c r="D478" s="700"/>
      <c r="E478" s="254">
        <v>25650</v>
      </c>
      <c r="F478" s="255"/>
      <c r="G478" s="256"/>
      <c r="H478" s="257"/>
      <c r="I478" s="251"/>
      <c r="J478" s="258"/>
      <c r="K478" s="251"/>
      <c r="M478" s="252" t="s">
        <v>1684</v>
      </c>
      <c r="O478" s="241"/>
    </row>
    <row r="479" spans="1:80" ht="12.75">
      <c r="A479" s="242">
        <v>72</v>
      </c>
      <c r="B479" s="243" t="s">
        <v>541</v>
      </c>
      <c r="C479" s="244" t="s">
        <v>542</v>
      </c>
      <c r="D479" s="245" t="s">
        <v>106</v>
      </c>
      <c r="E479" s="246">
        <v>5130</v>
      </c>
      <c r="F479" s="246">
        <v>7.2</v>
      </c>
      <c r="G479" s="247">
        <f>E479*F479</f>
        <v>36936</v>
      </c>
      <c r="H479" s="248">
        <v>0</v>
      </c>
      <c r="I479" s="249">
        <f>E479*H479</f>
        <v>0</v>
      </c>
      <c r="J479" s="248">
        <v>0</v>
      </c>
      <c r="K479" s="249">
        <f>E479*J479</f>
        <v>0</v>
      </c>
      <c r="O479" s="241">
        <v>2</v>
      </c>
      <c r="AA479" s="214">
        <v>1</v>
      </c>
      <c r="AB479" s="214">
        <v>1</v>
      </c>
      <c r="AC479" s="214">
        <v>1</v>
      </c>
      <c r="AZ479" s="214">
        <v>1</v>
      </c>
      <c r="BA479" s="214">
        <f>IF(AZ479=1,G479,0)</f>
        <v>36936</v>
      </c>
      <c r="BB479" s="214">
        <f>IF(AZ479=2,G479,0)</f>
        <v>0</v>
      </c>
      <c r="BC479" s="214">
        <f>IF(AZ479=3,G479,0)</f>
        <v>0</v>
      </c>
      <c r="BD479" s="214">
        <f>IF(AZ479=4,G479,0)</f>
        <v>0</v>
      </c>
      <c r="BE479" s="214">
        <f>IF(AZ479=5,G479,0)</f>
        <v>0</v>
      </c>
      <c r="CA479" s="241">
        <v>1</v>
      </c>
      <c r="CB479" s="241">
        <v>1</v>
      </c>
    </row>
    <row r="480" spans="1:15" ht="12.75">
      <c r="A480" s="250"/>
      <c r="B480" s="253"/>
      <c r="C480" s="699" t="s">
        <v>1678</v>
      </c>
      <c r="D480" s="700"/>
      <c r="E480" s="254">
        <v>1800</v>
      </c>
      <c r="F480" s="255"/>
      <c r="G480" s="256"/>
      <c r="H480" s="257"/>
      <c r="I480" s="251"/>
      <c r="J480" s="258"/>
      <c r="K480" s="251"/>
      <c r="M480" s="252" t="s">
        <v>1678</v>
      </c>
      <c r="O480" s="241"/>
    </row>
    <row r="481" spans="1:15" ht="12.75">
      <c r="A481" s="250"/>
      <c r="B481" s="253"/>
      <c r="C481" s="699" t="s">
        <v>1679</v>
      </c>
      <c r="D481" s="700"/>
      <c r="E481" s="254">
        <v>1800</v>
      </c>
      <c r="F481" s="255"/>
      <c r="G481" s="256"/>
      <c r="H481" s="257"/>
      <c r="I481" s="251"/>
      <c r="J481" s="258"/>
      <c r="K481" s="251"/>
      <c r="M481" s="252" t="s">
        <v>1679</v>
      </c>
      <c r="O481" s="241"/>
    </row>
    <row r="482" spans="1:15" ht="12.75">
      <c r="A482" s="250"/>
      <c r="B482" s="253"/>
      <c r="C482" s="699" t="s">
        <v>1680</v>
      </c>
      <c r="D482" s="700"/>
      <c r="E482" s="254">
        <v>765</v>
      </c>
      <c r="F482" s="255"/>
      <c r="G482" s="256"/>
      <c r="H482" s="257"/>
      <c r="I482" s="251"/>
      <c r="J482" s="258"/>
      <c r="K482" s="251"/>
      <c r="M482" s="252" t="s">
        <v>1680</v>
      </c>
      <c r="O482" s="241"/>
    </row>
    <row r="483" spans="1:15" ht="12.75">
      <c r="A483" s="250"/>
      <c r="B483" s="253"/>
      <c r="C483" s="699" t="s">
        <v>1681</v>
      </c>
      <c r="D483" s="700"/>
      <c r="E483" s="254">
        <v>765</v>
      </c>
      <c r="F483" s="255"/>
      <c r="G483" s="256"/>
      <c r="H483" s="257"/>
      <c r="I483" s="251"/>
      <c r="J483" s="258"/>
      <c r="K483" s="251"/>
      <c r="M483" s="252" t="s">
        <v>1681</v>
      </c>
      <c r="O483" s="241"/>
    </row>
    <row r="484" spans="1:80" ht="22.5">
      <c r="A484" s="242">
        <v>73</v>
      </c>
      <c r="B484" s="243" t="s">
        <v>543</v>
      </c>
      <c r="C484" s="244" t="s">
        <v>544</v>
      </c>
      <c r="D484" s="245" t="s">
        <v>147</v>
      </c>
      <c r="E484" s="246">
        <v>1</v>
      </c>
      <c r="F484" s="246">
        <v>50000</v>
      </c>
      <c r="G484" s="247">
        <f>E484*F484</f>
        <v>50000</v>
      </c>
      <c r="H484" s="248">
        <v>0.00121</v>
      </c>
      <c r="I484" s="249">
        <f>E484*H484</f>
        <v>0.00121</v>
      </c>
      <c r="J484" s="248"/>
      <c r="K484" s="249">
        <f>E484*J484</f>
        <v>0</v>
      </c>
      <c r="O484" s="241">
        <v>2</v>
      </c>
      <c r="AA484" s="214">
        <v>12</v>
      </c>
      <c r="AB484" s="214">
        <v>0</v>
      </c>
      <c r="AC484" s="214">
        <v>4</v>
      </c>
      <c r="AZ484" s="214">
        <v>1</v>
      </c>
      <c r="BA484" s="214">
        <f>IF(AZ484=1,G484,0)</f>
        <v>50000</v>
      </c>
      <c r="BB484" s="214">
        <f>IF(AZ484=2,G484,0)</f>
        <v>0</v>
      </c>
      <c r="BC484" s="214">
        <f>IF(AZ484=3,G484,0)</f>
        <v>0</v>
      </c>
      <c r="BD484" s="214">
        <f>IF(AZ484=4,G484,0)</f>
        <v>0</v>
      </c>
      <c r="BE484" s="214">
        <f>IF(AZ484=5,G484,0)</f>
        <v>0</v>
      </c>
      <c r="CA484" s="241">
        <v>12</v>
      </c>
      <c r="CB484" s="241">
        <v>0</v>
      </c>
    </row>
    <row r="485" spans="1:80" ht="22.5">
      <c r="A485" s="242">
        <v>74</v>
      </c>
      <c r="B485" s="243" t="s">
        <v>1061</v>
      </c>
      <c r="C485" s="244" t="s">
        <v>1062</v>
      </c>
      <c r="D485" s="245" t="s">
        <v>147</v>
      </c>
      <c r="E485" s="246">
        <v>1</v>
      </c>
      <c r="F485" s="246">
        <v>200000</v>
      </c>
      <c r="G485" s="247">
        <f>E485*F485</f>
        <v>200000</v>
      </c>
      <c r="H485" s="248">
        <v>0</v>
      </c>
      <c r="I485" s="249">
        <f>E485*H485</f>
        <v>0</v>
      </c>
      <c r="J485" s="248"/>
      <c r="K485" s="249">
        <f>E485*J485</f>
        <v>0</v>
      </c>
      <c r="O485" s="241">
        <v>2</v>
      </c>
      <c r="AA485" s="214">
        <v>12</v>
      </c>
      <c r="AB485" s="214">
        <v>0</v>
      </c>
      <c r="AC485" s="214">
        <v>217</v>
      </c>
      <c r="AZ485" s="214">
        <v>1</v>
      </c>
      <c r="BA485" s="214">
        <f>IF(AZ485=1,G485,0)</f>
        <v>200000</v>
      </c>
      <c r="BB485" s="214">
        <f>IF(AZ485=2,G485,0)</f>
        <v>0</v>
      </c>
      <c r="BC485" s="214">
        <f>IF(AZ485=3,G485,0)</f>
        <v>0</v>
      </c>
      <c r="BD485" s="214">
        <f>IF(AZ485=4,G485,0)</f>
        <v>0</v>
      </c>
      <c r="BE485" s="214">
        <f>IF(AZ485=5,G485,0)</f>
        <v>0</v>
      </c>
      <c r="CA485" s="241">
        <v>12</v>
      </c>
      <c r="CB485" s="241">
        <v>0</v>
      </c>
    </row>
    <row r="486" spans="1:15" ht="12.75">
      <c r="A486" s="250"/>
      <c r="B486" s="253"/>
      <c r="C486" s="699" t="s">
        <v>1688</v>
      </c>
      <c r="D486" s="700"/>
      <c r="E486" s="254">
        <v>1</v>
      </c>
      <c r="F486" s="255"/>
      <c r="G486" s="256"/>
      <c r="H486" s="257"/>
      <c r="I486" s="251"/>
      <c r="J486" s="258"/>
      <c r="K486" s="251"/>
      <c r="M486" s="252" t="s">
        <v>1688</v>
      </c>
      <c r="O486" s="241"/>
    </row>
    <row r="487" spans="1:57" ht="12.75">
      <c r="A487" s="259"/>
      <c r="B487" s="260" t="s">
        <v>96</v>
      </c>
      <c r="C487" s="261" t="s">
        <v>523</v>
      </c>
      <c r="D487" s="262"/>
      <c r="E487" s="263"/>
      <c r="F487" s="264"/>
      <c r="G487" s="265">
        <f>SUM(G456:G486)</f>
        <v>2386373.08</v>
      </c>
      <c r="H487" s="266"/>
      <c r="I487" s="267">
        <f>SUM(I456:I486)</f>
        <v>119.840038</v>
      </c>
      <c r="J487" s="266"/>
      <c r="K487" s="267">
        <f>SUM(K456:K486)</f>
        <v>0</v>
      </c>
      <c r="O487" s="241">
        <v>4</v>
      </c>
      <c r="BA487" s="268">
        <f>SUM(BA456:BA486)</f>
        <v>2386373.08</v>
      </c>
      <c r="BB487" s="268">
        <f>SUM(BB456:BB486)</f>
        <v>0</v>
      </c>
      <c r="BC487" s="268">
        <f>SUM(BC456:BC486)</f>
        <v>0</v>
      </c>
      <c r="BD487" s="268">
        <f>SUM(BD456:BD486)</f>
        <v>0</v>
      </c>
      <c r="BE487" s="268">
        <f>SUM(BE456:BE486)</f>
        <v>0</v>
      </c>
    </row>
    <row r="488" spans="1:15" ht="12.75">
      <c r="A488" s="231" t="s">
        <v>92</v>
      </c>
      <c r="B488" s="232" t="s">
        <v>545</v>
      </c>
      <c r="C488" s="233" t="s">
        <v>546</v>
      </c>
      <c r="D488" s="234"/>
      <c r="E488" s="235"/>
      <c r="F488" s="235"/>
      <c r="G488" s="236"/>
      <c r="H488" s="237"/>
      <c r="I488" s="238"/>
      <c r="J488" s="239"/>
      <c r="K488" s="240"/>
      <c r="O488" s="241">
        <v>1</v>
      </c>
    </row>
    <row r="489" spans="1:80" ht="12.75">
      <c r="A489" s="242">
        <v>75</v>
      </c>
      <c r="B489" s="243" t="s">
        <v>548</v>
      </c>
      <c r="C489" s="244" t="s">
        <v>549</v>
      </c>
      <c r="D489" s="245" t="s">
        <v>147</v>
      </c>
      <c r="E489" s="246">
        <v>1</v>
      </c>
      <c r="F489" s="246">
        <v>250000</v>
      </c>
      <c r="G489" s="247">
        <f>E489*F489</f>
        <v>250000</v>
      </c>
      <c r="H489" s="248">
        <v>0</v>
      </c>
      <c r="I489" s="249">
        <f>E489*H489</f>
        <v>0</v>
      </c>
      <c r="J489" s="248">
        <v>0</v>
      </c>
      <c r="K489" s="249">
        <f>E489*J489</f>
        <v>0</v>
      </c>
      <c r="O489" s="241">
        <v>2</v>
      </c>
      <c r="AA489" s="214">
        <v>1</v>
      </c>
      <c r="AB489" s="214">
        <v>1</v>
      </c>
      <c r="AC489" s="214">
        <v>1</v>
      </c>
      <c r="AZ489" s="214">
        <v>1</v>
      </c>
      <c r="BA489" s="214">
        <f>IF(AZ489=1,G489,0)</f>
        <v>250000</v>
      </c>
      <c r="BB489" s="214">
        <f>IF(AZ489=2,G489,0)</f>
        <v>0</v>
      </c>
      <c r="BC489" s="214">
        <f>IF(AZ489=3,G489,0)</f>
        <v>0</v>
      </c>
      <c r="BD489" s="214">
        <f>IF(AZ489=4,G489,0)</f>
        <v>0</v>
      </c>
      <c r="BE489" s="214">
        <f>IF(AZ489=5,G489,0)</f>
        <v>0</v>
      </c>
      <c r="CA489" s="241">
        <v>1</v>
      </c>
      <c r="CB489" s="241">
        <v>1</v>
      </c>
    </row>
    <row r="490" spans="1:80" ht="22.5">
      <c r="A490" s="242">
        <v>76</v>
      </c>
      <c r="B490" s="243" t="s">
        <v>554</v>
      </c>
      <c r="C490" s="244" t="s">
        <v>555</v>
      </c>
      <c r="D490" s="245" t="s">
        <v>147</v>
      </c>
      <c r="E490" s="246">
        <v>8</v>
      </c>
      <c r="F490" s="246">
        <v>500</v>
      </c>
      <c r="G490" s="247">
        <f>E490*F490</f>
        <v>4000</v>
      </c>
      <c r="H490" s="248">
        <v>0</v>
      </c>
      <c r="I490" s="249">
        <f>E490*H490</f>
        <v>0</v>
      </c>
      <c r="J490" s="248">
        <v>0</v>
      </c>
      <c r="K490" s="249">
        <f>E490*J490</f>
        <v>0</v>
      </c>
      <c r="O490" s="241">
        <v>2</v>
      </c>
      <c r="AA490" s="214">
        <v>1</v>
      </c>
      <c r="AB490" s="214">
        <v>1</v>
      </c>
      <c r="AC490" s="214">
        <v>1</v>
      </c>
      <c r="AZ490" s="214">
        <v>1</v>
      </c>
      <c r="BA490" s="214">
        <f>IF(AZ490=1,G490,0)</f>
        <v>4000</v>
      </c>
      <c r="BB490" s="214">
        <f>IF(AZ490=2,G490,0)</f>
        <v>0</v>
      </c>
      <c r="BC490" s="214">
        <f>IF(AZ490=3,G490,0)</f>
        <v>0</v>
      </c>
      <c r="BD490" s="214">
        <f>IF(AZ490=4,G490,0)</f>
        <v>0</v>
      </c>
      <c r="BE490" s="214">
        <f>IF(AZ490=5,G490,0)</f>
        <v>0</v>
      </c>
      <c r="CA490" s="241">
        <v>1</v>
      </c>
      <c r="CB490" s="241">
        <v>1</v>
      </c>
    </row>
    <row r="491" spans="1:15" ht="12.75">
      <c r="A491" s="250"/>
      <c r="B491" s="253"/>
      <c r="C491" s="699" t="s">
        <v>1689</v>
      </c>
      <c r="D491" s="700"/>
      <c r="E491" s="254">
        <v>8</v>
      </c>
      <c r="F491" s="255"/>
      <c r="G491" s="256"/>
      <c r="H491" s="257"/>
      <c r="I491" s="251"/>
      <c r="J491" s="258"/>
      <c r="K491" s="251"/>
      <c r="M491" s="252" t="s">
        <v>1689</v>
      </c>
      <c r="O491" s="241"/>
    </row>
    <row r="492" spans="1:57" ht="12.75">
      <c r="A492" s="259"/>
      <c r="B492" s="260" t="s">
        <v>96</v>
      </c>
      <c r="C492" s="261" t="s">
        <v>547</v>
      </c>
      <c r="D492" s="262"/>
      <c r="E492" s="263"/>
      <c r="F492" s="264"/>
      <c r="G492" s="265">
        <f>SUM(G488:G491)</f>
        <v>254000</v>
      </c>
      <c r="H492" s="266"/>
      <c r="I492" s="267">
        <f>SUM(I488:I491)</f>
        <v>0</v>
      </c>
      <c r="J492" s="266"/>
      <c r="K492" s="267">
        <f>SUM(K488:K491)</f>
        <v>0</v>
      </c>
      <c r="O492" s="241">
        <v>4</v>
      </c>
      <c r="BA492" s="268">
        <f>SUM(BA488:BA491)</f>
        <v>254000</v>
      </c>
      <c r="BB492" s="268">
        <f>SUM(BB488:BB491)</f>
        <v>0</v>
      </c>
      <c r="BC492" s="268">
        <f>SUM(BC488:BC491)</f>
        <v>0</v>
      </c>
      <c r="BD492" s="268">
        <f>SUM(BD488:BD491)</f>
        <v>0</v>
      </c>
      <c r="BE492" s="268">
        <f>SUM(BE488:BE491)</f>
        <v>0</v>
      </c>
    </row>
    <row r="493" spans="1:15" ht="12.75">
      <c r="A493" s="231" t="s">
        <v>92</v>
      </c>
      <c r="B493" s="232" t="s">
        <v>559</v>
      </c>
      <c r="C493" s="233" t="s">
        <v>560</v>
      </c>
      <c r="D493" s="234"/>
      <c r="E493" s="235"/>
      <c r="F493" s="235"/>
      <c r="G493" s="236"/>
      <c r="H493" s="237"/>
      <c r="I493" s="238"/>
      <c r="J493" s="239"/>
      <c r="K493" s="240"/>
      <c r="O493" s="241">
        <v>1</v>
      </c>
    </row>
    <row r="494" spans="1:80" ht="12.75">
      <c r="A494" s="242">
        <v>77</v>
      </c>
      <c r="B494" s="243" t="s">
        <v>1690</v>
      </c>
      <c r="C494" s="244" t="s">
        <v>1691</v>
      </c>
      <c r="D494" s="245" t="s">
        <v>166</v>
      </c>
      <c r="E494" s="246">
        <v>31</v>
      </c>
      <c r="F494" s="246">
        <v>160.5</v>
      </c>
      <c r="G494" s="247">
        <f>E494*F494</f>
        <v>4975.5</v>
      </c>
      <c r="H494" s="248">
        <v>0.00106</v>
      </c>
      <c r="I494" s="249">
        <f>E494*H494</f>
        <v>0.03286</v>
      </c>
      <c r="J494" s="248">
        <v>-0.073</v>
      </c>
      <c r="K494" s="249">
        <f>E494*J494</f>
        <v>-2.263</v>
      </c>
      <c r="O494" s="241">
        <v>2</v>
      </c>
      <c r="AA494" s="214">
        <v>1</v>
      </c>
      <c r="AB494" s="214">
        <v>1</v>
      </c>
      <c r="AC494" s="214">
        <v>1</v>
      </c>
      <c r="AZ494" s="214">
        <v>1</v>
      </c>
      <c r="BA494" s="214">
        <f>IF(AZ494=1,G494,0)</f>
        <v>4975.5</v>
      </c>
      <c r="BB494" s="214">
        <f>IF(AZ494=2,G494,0)</f>
        <v>0</v>
      </c>
      <c r="BC494" s="214">
        <f>IF(AZ494=3,G494,0)</f>
        <v>0</v>
      </c>
      <c r="BD494" s="214">
        <f>IF(AZ494=4,G494,0)</f>
        <v>0</v>
      </c>
      <c r="BE494" s="214">
        <f>IF(AZ494=5,G494,0)</f>
        <v>0</v>
      </c>
      <c r="CA494" s="241">
        <v>1</v>
      </c>
      <c r="CB494" s="241">
        <v>1</v>
      </c>
    </row>
    <row r="495" spans="1:15" ht="12.75">
      <c r="A495" s="250"/>
      <c r="B495" s="253"/>
      <c r="C495" s="699" t="s">
        <v>1692</v>
      </c>
      <c r="D495" s="700"/>
      <c r="E495" s="254">
        <v>21</v>
      </c>
      <c r="F495" s="255"/>
      <c r="G495" s="256"/>
      <c r="H495" s="257"/>
      <c r="I495" s="251"/>
      <c r="J495" s="258"/>
      <c r="K495" s="251"/>
      <c r="M495" s="252" t="s">
        <v>1692</v>
      </c>
      <c r="O495" s="241"/>
    </row>
    <row r="496" spans="1:15" ht="12.75">
      <c r="A496" s="250"/>
      <c r="B496" s="253"/>
      <c r="C496" s="699" t="s">
        <v>1693</v>
      </c>
      <c r="D496" s="700"/>
      <c r="E496" s="254">
        <v>10</v>
      </c>
      <c r="F496" s="255"/>
      <c r="G496" s="256"/>
      <c r="H496" s="257"/>
      <c r="I496" s="251"/>
      <c r="J496" s="258"/>
      <c r="K496" s="251"/>
      <c r="M496" s="252" t="s">
        <v>1693</v>
      </c>
      <c r="O496" s="241"/>
    </row>
    <row r="497" spans="1:80" ht="12.75">
      <c r="A497" s="242">
        <v>78</v>
      </c>
      <c r="B497" s="243" t="s">
        <v>1694</v>
      </c>
      <c r="C497" s="244" t="s">
        <v>1695</v>
      </c>
      <c r="D497" s="245" t="s">
        <v>122</v>
      </c>
      <c r="E497" s="246">
        <v>0.5715</v>
      </c>
      <c r="F497" s="246">
        <v>2700</v>
      </c>
      <c r="G497" s="247">
        <f>E497*F497</f>
        <v>1543.05</v>
      </c>
      <c r="H497" s="248">
        <v>0.00666</v>
      </c>
      <c r="I497" s="249">
        <f>E497*H497</f>
        <v>0.00380619</v>
      </c>
      <c r="J497" s="248">
        <v>-2.4</v>
      </c>
      <c r="K497" s="249">
        <f>E497*J497</f>
        <v>-1.3716</v>
      </c>
      <c r="O497" s="241">
        <v>2</v>
      </c>
      <c r="AA497" s="214">
        <v>1</v>
      </c>
      <c r="AB497" s="214">
        <v>1</v>
      </c>
      <c r="AC497" s="214">
        <v>1</v>
      </c>
      <c r="AZ497" s="214">
        <v>1</v>
      </c>
      <c r="BA497" s="214">
        <f>IF(AZ497=1,G497,0)</f>
        <v>1543.05</v>
      </c>
      <c r="BB497" s="214">
        <f>IF(AZ497=2,G497,0)</f>
        <v>0</v>
      </c>
      <c r="BC497" s="214">
        <f>IF(AZ497=3,G497,0)</f>
        <v>0</v>
      </c>
      <c r="BD497" s="214">
        <f>IF(AZ497=4,G497,0)</f>
        <v>0</v>
      </c>
      <c r="BE497" s="214">
        <f>IF(AZ497=5,G497,0)</f>
        <v>0</v>
      </c>
      <c r="CA497" s="241">
        <v>1</v>
      </c>
      <c r="CB497" s="241">
        <v>1</v>
      </c>
    </row>
    <row r="498" spans="1:15" ht="12.75">
      <c r="A498" s="250"/>
      <c r="B498" s="253"/>
      <c r="C498" s="699" t="s">
        <v>1696</v>
      </c>
      <c r="D498" s="700"/>
      <c r="E498" s="254">
        <v>0</v>
      </c>
      <c r="F498" s="255"/>
      <c r="G498" s="256"/>
      <c r="H498" s="257"/>
      <c r="I498" s="251"/>
      <c r="J498" s="258"/>
      <c r="K498" s="251"/>
      <c r="M498" s="252" t="s">
        <v>1696</v>
      </c>
      <c r="O498" s="241"/>
    </row>
    <row r="499" spans="1:15" ht="12.75">
      <c r="A499" s="250"/>
      <c r="B499" s="253"/>
      <c r="C499" s="699" t="s">
        <v>1697</v>
      </c>
      <c r="D499" s="700"/>
      <c r="E499" s="254">
        <v>0.3465</v>
      </c>
      <c r="F499" s="255"/>
      <c r="G499" s="256"/>
      <c r="H499" s="257"/>
      <c r="I499" s="251"/>
      <c r="J499" s="258"/>
      <c r="K499" s="251"/>
      <c r="M499" s="252" t="s">
        <v>1697</v>
      </c>
      <c r="O499" s="241"/>
    </row>
    <row r="500" spans="1:15" ht="12.75">
      <c r="A500" s="250"/>
      <c r="B500" s="253"/>
      <c r="C500" s="699" t="s">
        <v>1698</v>
      </c>
      <c r="D500" s="700"/>
      <c r="E500" s="254">
        <v>0.225</v>
      </c>
      <c r="F500" s="255"/>
      <c r="G500" s="256"/>
      <c r="H500" s="257"/>
      <c r="I500" s="251"/>
      <c r="J500" s="258"/>
      <c r="K500" s="251"/>
      <c r="M500" s="252" t="s">
        <v>1698</v>
      </c>
      <c r="O500" s="241"/>
    </row>
    <row r="501" spans="1:80" ht="12.75">
      <c r="A501" s="242">
        <v>79</v>
      </c>
      <c r="B501" s="243" t="s">
        <v>1699</v>
      </c>
      <c r="C501" s="244" t="s">
        <v>1700</v>
      </c>
      <c r="D501" s="245" t="s">
        <v>106</v>
      </c>
      <c r="E501" s="246">
        <v>16.46</v>
      </c>
      <c r="F501" s="246">
        <v>168</v>
      </c>
      <c r="G501" s="247">
        <f>E501*F501</f>
        <v>2765.28</v>
      </c>
      <c r="H501" s="248">
        <v>0.00034</v>
      </c>
      <c r="I501" s="249">
        <f>E501*H501</f>
        <v>0.0055964000000000005</v>
      </c>
      <c r="J501" s="248">
        <v>-0.183</v>
      </c>
      <c r="K501" s="249">
        <f>E501*J501</f>
        <v>-3.0121800000000003</v>
      </c>
      <c r="O501" s="241">
        <v>2</v>
      </c>
      <c r="AA501" s="214">
        <v>1</v>
      </c>
      <c r="AB501" s="214">
        <v>1</v>
      </c>
      <c r="AC501" s="214">
        <v>1</v>
      </c>
      <c r="AZ501" s="214">
        <v>1</v>
      </c>
      <c r="BA501" s="214">
        <f>IF(AZ501=1,G501,0)</f>
        <v>2765.28</v>
      </c>
      <c r="BB501" s="214">
        <f>IF(AZ501=2,G501,0)</f>
        <v>0</v>
      </c>
      <c r="BC501" s="214">
        <f>IF(AZ501=3,G501,0)</f>
        <v>0</v>
      </c>
      <c r="BD501" s="214">
        <f>IF(AZ501=4,G501,0)</f>
        <v>0</v>
      </c>
      <c r="BE501" s="214">
        <f>IF(AZ501=5,G501,0)</f>
        <v>0</v>
      </c>
      <c r="CA501" s="241">
        <v>1</v>
      </c>
      <c r="CB501" s="241">
        <v>1</v>
      </c>
    </row>
    <row r="502" spans="1:15" ht="12.75">
      <c r="A502" s="250"/>
      <c r="B502" s="253"/>
      <c r="C502" s="699" t="s">
        <v>1701</v>
      </c>
      <c r="D502" s="700"/>
      <c r="E502" s="254">
        <v>0</v>
      </c>
      <c r="F502" s="255"/>
      <c r="G502" s="256"/>
      <c r="H502" s="257"/>
      <c r="I502" s="251"/>
      <c r="J502" s="258"/>
      <c r="K502" s="251"/>
      <c r="M502" s="252" t="s">
        <v>1701</v>
      </c>
      <c r="O502" s="241"/>
    </row>
    <row r="503" spans="1:15" ht="12.75">
      <c r="A503" s="250"/>
      <c r="B503" s="253"/>
      <c r="C503" s="699" t="s">
        <v>1587</v>
      </c>
      <c r="D503" s="700"/>
      <c r="E503" s="254">
        <v>5.3</v>
      </c>
      <c r="F503" s="255"/>
      <c r="G503" s="256"/>
      <c r="H503" s="257"/>
      <c r="I503" s="251"/>
      <c r="J503" s="258"/>
      <c r="K503" s="251"/>
      <c r="M503" s="252" t="s">
        <v>1587</v>
      </c>
      <c r="O503" s="241"/>
    </row>
    <row r="504" spans="1:15" ht="12.75">
      <c r="A504" s="250"/>
      <c r="B504" s="253"/>
      <c r="C504" s="699" t="s">
        <v>1441</v>
      </c>
      <c r="D504" s="700"/>
      <c r="E504" s="254">
        <v>6</v>
      </c>
      <c r="F504" s="255"/>
      <c r="G504" s="256"/>
      <c r="H504" s="257"/>
      <c r="I504" s="251"/>
      <c r="J504" s="258"/>
      <c r="K504" s="251"/>
      <c r="M504" s="252" t="s">
        <v>1441</v>
      </c>
      <c r="O504" s="241"/>
    </row>
    <row r="505" spans="1:15" ht="12.75">
      <c r="A505" s="250"/>
      <c r="B505" s="253"/>
      <c r="C505" s="699" t="s">
        <v>1588</v>
      </c>
      <c r="D505" s="700"/>
      <c r="E505" s="254">
        <v>5.16</v>
      </c>
      <c r="F505" s="255"/>
      <c r="G505" s="256"/>
      <c r="H505" s="257"/>
      <c r="I505" s="251"/>
      <c r="J505" s="258"/>
      <c r="K505" s="251"/>
      <c r="M505" s="252" t="s">
        <v>1588</v>
      </c>
      <c r="O505" s="241"/>
    </row>
    <row r="506" spans="1:80" ht="22.5">
      <c r="A506" s="242">
        <v>80</v>
      </c>
      <c r="B506" s="243" t="s">
        <v>567</v>
      </c>
      <c r="C506" s="244" t="s">
        <v>568</v>
      </c>
      <c r="D506" s="245" t="s">
        <v>106</v>
      </c>
      <c r="E506" s="246">
        <v>1554.9558</v>
      </c>
      <c r="F506" s="246">
        <v>170.5</v>
      </c>
      <c r="G506" s="247">
        <f>E506*F506</f>
        <v>265119.9639</v>
      </c>
      <c r="H506" s="248">
        <v>0.001</v>
      </c>
      <c r="I506" s="249">
        <f>E506*H506</f>
        <v>1.5549557999999999</v>
      </c>
      <c r="J506" s="248">
        <v>-0.062</v>
      </c>
      <c r="K506" s="249">
        <f>E506*J506</f>
        <v>-96.4072596</v>
      </c>
      <c r="O506" s="241">
        <v>2</v>
      </c>
      <c r="AA506" s="214">
        <v>1</v>
      </c>
      <c r="AB506" s="214">
        <v>1</v>
      </c>
      <c r="AC506" s="214">
        <v>1</v>
      </c>
      <c r="AZ506" s="214">
        <v>1</v>
      </c>
      <c r="BA506" s="214">
        <f>IF(AZ506=1,G506,0)</f>
        <v>265119.9639</v>
      </c>
      <c r="BB506" s="214">
        <f>IF(AZ506=2,G506,0)</f>
        <v>0</v>
      </c>
      <c r="BC506" s="214">
        <f>IF(AZ506=3,G506,0)</f>
        <v>0</v>
      </c>
      <c r="BD506" s="214">
        <f>IF(AZ506=4,G506,0)</f>
        <v>0</v>
      </c>
      <c r="BE506" s="214">
        <f>IF(AZ506=5,G506,0)</f>
        <v>0</v>
      </c>
      <c r="CA506" s="241">
        <v>1</v>
      </c>
      <c r="CB506" s="241">
        <v>1</v>
      </c>
    </row>
    <row r="507" spans="1:15" ht="12.75">
      <c r="A507" s="250"/>
      <c r="B507" s="253"/>
      <c r="C507" s="699" t="s">
        <v>1561</v>
      </c>
      <c r="D507" s="700"/>
      <c r="E507" s="254">
        <v>1.8</v>
      </c>
      <c r="F507" s="255"/>
      <c r="G507" s="256"/>
      <c r="H507" s="257"/>
      <c r="I507" s="251"/>
      <c r="J507" s="258"/>
      <c r="K507" s="251"/>
      <c r="M507" s="252" t="s">
        <v>1561</v>
      </c>
      <c r="O507" s="241"/>
    </row>
    <row r="508" spans="1:15" ht="12.75">
      <c r="A508" s="250"/>
      <c r="B508" s="253"/>
      <c r="C508" s="699" t="s">
        <v>1562</v>
      </c>
      <c r="D508" s="700"/>
      <c r="E508" s="254">
        <v>0.4608</v>
      </c>
      <c r="F508" s="255"/>
      <c r="G508" s="256"/>
      <c r="H508" s="257"/>
      <c r="I508" s="251"/>
      <c r="J508" s="258"/>
      <c r="K508" s="251"/>
      <c r="M508" s="252" t="s">
        <v>1562</v>
      </c>
      <c r="O508" s="241"/>
    </row>
    <row r="509" spans="1:15" ht="12.75">
      <c r="A509" s="250"/>
      <c r="B509" s="253"/>
      <c r="C509" s="699" t="s">
        <v>1563</v>
      </c>
      <c r="D509" s="700"/>
      <c r="E509" s="254">
        <v>15.12</v>
      </c>
      <c r="F509" s="255"/>
      <c r="G509" s="256"/>
      <c r="H509" s="257"/>
      <c r="I509" s="251"/>
      <c r="J509" s="258"/>
      <c r="K509" s="251"/>
      <c r="M509" s="252" t="s">
        <v>1563</v>
      </c>
      <c r="O509" s="241"/>
    </row>
    <row r="510" spans="1:15" ht="12.75">
      <c r="A510" s="250"/>
      <c r="B510" s="253"/>
      <c r="C510" s="699" t="s">
        <v>1564</v>
      </c>
      <c r="D510" s="700"/>
      <c r="E510" s="254">
        <v>21.6</v>
      </c>
      <c r="F510" s="255"/>
      <c r="G510" s="256"/>
      <c r="H510" s="257"/>
      <c r="I510" s="251"/>
      <c r="J510" s="258"/>
      <c r="K510" s="251"/>
      <c r="M510" s="252" t="s">
        <v>1564</v>
      </c>
      <c r="O510" s="241"/>
    </row>
    <row r="511" spans="1:15" ht="12.75">
      <c r="A511" s="250"/>
      <c r="B511" s="253"/>
      <c r="C511" s="699" t="s">
        <v>1565</v>
      </c>
      <c r="D511" s="700"/>
      <c r="E511" s="254">
        <v>21.6</v>
      </c>
      <c r="F511" s="255"/>
      <c r="G511" s="256"/>
      <c r="H511" s="257"/>
      <c r="I511" s="251"/>
      <c r="J511" s="258"/>
      <c r="K511" s="251"/>
      <c r="M511" s="252" t="s">
        <v>1565</v>
      </c>
      <c r="O511" s="241"/>
    </row>
    <row r="512" spans="1:15" ht="12.75">
      <c r="A512" s="250"/>
      <c r="B512" s="253"/>
      <c r="C512" s="699" t="s">
        <v>1566</v>
      </c>
      <c r="D512" s="700"/>
      <c r="E512" s="254">
        <v>32.4</v>
      </c>
      <c r="F512" s="255"/>
      <c r="G512" s="256"/>
      <c r="H512" s="257"/>
      <c r="I512" s="251"/>
      <c r="J512" s="258"/>
      <c r="K512" s="251"/>
      <c r="M512" s="252" t="s">
        <v>1566</v>
      </c>
      <c r="O512" s="241"/>
    </row>
    <row r="513" spans="1:15" ht="12.75">
      <c r="A513" s="250"/>
      <c r="B513" s="253"/>
      <c r="C513" s="699" t="s">
        <v>1567</v>
      </c>
      <c r="D513" s="700"/>
      <c r="E513" s="254">
        <v>29.7</v>
      </c>
      <c r="F513" s="255"/>
      <c r="G513" s="256"/>
      <c r="H513" s="257"/>
      <c r="I513" s="251"/>
      <c r="J513" s="258"/>
      <c r="K513" s="251"/>
      <c r="M513" s="252" t="s">
        <v>1567</v>
      </c>
      <c r="O513" s="241"/>
    </row>
    <row r="514" spans="1:15" ht="12.75">
      <c r="A514" s="250"/>
      <c r="B514" s="253"/>
      <c r="C514" s="699" t="s">
        <v>1568</v>
      </c>
      <c r="D514" s="700"/>
      <c r="E514" s="254">
        <v>4.5</v>
      </c>
      <c r="F514" s="255"/>
      <c r="G514" s="256"/>
      <c r="H514" s="257"/>
      <c r="I514" s="251"/>
      <c r="J514" s="258"/>
      <c r="K514" s="251"/>
      <c r="M514" s="252" t="s">
        <v>1568</v>
      </c>
      <c r="O514" s="241"/>
    </row>
    <row r="515" spans="1:15" ht="12.75">
      <c r="A515" s="250"/>
      <c r="B515" s="253"/>
      <c r="C515" s="699" t="s">
        <v>1702</v>
      </c>
      <c r="D515" s="700"/>
      <c r="E515" s="254">
        <v>309.76</v>
      </c>
      <c r="F515" s="255"/>
      <c r="G515" s="256"/>
      <c r="H515" s="257"/>
      <c r="I515" s="251"/>
      <c r="J515" s="258"/>
      <c r="K515" s="251"/>
      <c r="M515" s="252" t="s">
        <v>1702</v>
      </c>
      <c r="O515" s="241"/>
    </row>
    <row r="516" spans="1:15" ht="12.75">
      <c r="A516" s="250"/>
      <c r="B516" s="253"/>
      <c r="C516" s="699" t="s">
        <v>1703</v>
      </c>
      <c r="D516" s="700"/>
      <c r="E516" s="254">
        <v>329.12</v>
      </c>
      <c r="F516" s="255"/>
      <c r="G516" s="256"/>
      <c r="H516" s="257"/>
      <c r="I516" s="251"/>
      <c r="J516" s="258"/>
      <c r="K516" s="251"/>
      <c r="M516" s="252" t="s">
        <v>1703</v>
      </c>
      <c r="O516" s="241"/>
    </row>
    <row r="517" spans="1:15" ht="12.75">
      <c r="A517" s="250"/>
      <c r="B517" s="253"/>
      <c r="C517" s="699" t="s">
        <v>1704</v>
      </c>
      <c r="D517" s="700"/>
      <c r="E517" s="254">
        <v>35.2</v>
      </c>
      <c r="F517" s="255"/>
      <c r="G517" s="256"/>
      <c r="H517" s="257"/>
      <c r="I517" s="251"/>
      <c r="J517" s="258"/>
      <c r="K517" s="251"/>
      <c r="M517" s="252" t="s">
        <v>1704</v>
      </c>
      <c r="O517" s="241"/>
    </row>
    <row r="518" spans="1:15" ht="12.75">
      <c r="A518" s="250"/>
      <c r="B518" s="253"/>
      <c r="C518" s="699" t="s">
        <v>1705</v>
      </c>
      <c r="D518" s="700"/>
      <c r="E518" s="254">
        <v>35.2</v>
      </c>
      <c r="F518" s="255"/>
      <c r="G518" s="256"/>
      <c r="H518" s="257"/>
      <c r="I518" s="251"/>
      <c r="J518" s="258"/>
      <c r="K518" s="251"/>
      <c r="M518" s="252" t="s">
        <v>1705</v>
      </c>
      <c r="O518" s="241"/>
    </row>
    <row r="519" spans="1:15" ht="12.75">
      <c r="A519" s="250"/>
      <c r="B519" s="253"/>
      <c r="C519" s="699" t="s">
        <v>1706</v>
      </c>
      <c r="D519" s="700"/>
      <c r="E519" s="254">
        <v>327.36</v>
      </c>
      <c r="F519" s="255"/>
      <c r="G519" s="256"/>
      <c r="H519" s="257"/>
      <c r="I519" s="251"/>
      <c r="J519" s="258"/>
      <c r="K519" s="251"/>
      <c r="M519" s="252" t="s">
        <v>1706</v>
      </c>
      <c r="O519" s="241"/>
    </row>
    <row r="520" spans="1:15" ht="12.75">
      <c r="A520" s="250"/>
      <c r="B520" s="253"/>
      <c r="C520" s="699" t="s">
        <v>1707</v>
      </c>
      <c r="D520" s="700"/>
      <c r="E520" s="254">
        <v>17.6</v>
      </c>
      <c r="F520" s="255"/>
      <c r="G520" s="256"/>
      <c r="H520" s="257"/>
      <c r="I520" s="251"/>
      <c r="J520" s="258"/>
      <c r="K520" s="251"/>
      <c r="M520" s="252" t="s">
        <v>1707</v>
      </c>
      <c r="O520" s="241"/>
    </row>
    <row r="521" spans="1:15" ht="12.75">
      <c r="A521" s="250"/>
      <c r="B521" s="253"/>
      <c r="C521" s="699" t="s">
        <v>1708</v>
      </c>
      <c r="D521" s="700"/>
      <c r="E521" s="254">
        <v>19.36</v>
      </c>
      <c r="F521" s="255"/>
      <c r="G521" s="256"/>
      <c r="H521" s="257"/>
      <c r="I521" s="251"/>
      <c r="J521" s="258"/>
      <c r="K521" s="251"/>
      <c r="M521" s="252" t="s">
        <v>1708</v>
      </c>
      <c r="O521" s="241"/>
    </row>
    <row r="522" spans="1:15" ht="12.75">
      <c r="A522" s="250"/>
      <c r="B522" s="253"/>
      <c r="C522" s="699" t="s">
        <v>1709</v>
      </c>
      <c r="D522" s="700"/>
      <c r="E522" s="254">
        <v>77.44</v>
      </c>
      <c r="F522" s="255"/>
      <c r="G522" s="256"/>
      <c r="H522" s="257"/>
      <c r="I522" s="251"/>
      <c r="J522" s="258"/>
      <c r="K522" s="251"/>
      <c r="M522" s="252" t="s">
        <v>1709</v>
      </c>
      <c r="O522" s="241"/>
    </row>
    <row r="523" spans="1:15" ht="12.75">
      <c r="A523" s="250"/>
      <c r="B523" s="253"/>
      <c r="C523" s="699" t="s">
        <v>1710</v>
      </c>
      <c r="D523" s="700"/>
      <c r="E523" s="254">
        <v>45.815</v>
      </c>
      <c r="F523" s="255"/>
      <c r="G523" s="256"/>
      <c r="H523" s="257"/>
      <c r="I523" s="251"/>
      <c r="J523" s="258"/>
      <c r="K523" s="251"/>
      <c r="M523" s="252" t="s">
        <v>1710</v>
      </c>
      <c r="O523" s="241"/>
    </row>
    <row r="524" spans="1:15" ht="12.75">
      <c r="A524" s="250"/>
      <c r="B524" s="253"/>
      <c r="C524" s="699" t="s">
        <v>1711</v>
      </c>
      <c r="D524" s="700"/>
      <c r="E524" s="254">
        <v>86.24</v>
      </c>
      <c r="F524" s="255"/>
      <c r="G524" s="256"/>
      <c r="H524" s="257"/>
      <c r="I524" s="251"/>
      <c r="J524" s="258"/>
      <c r="K524" s="251"/>
      <c r="M524" s="252" t="s">
        <v>1711</v>
      </c>
      <c r="O524" s="241"/>
    </row>
    <row r="525" spans="1:15" ht="12.75">
      <c r="A525" s="250"/>
      <c r="B525" s="253"/>
      <c r="C525" s="699" t="s">
        <v>1712</v>
      </c>
      <c r="D525" s="700"/>
      <c r="E525" s="254">
        <v>8.085</v>
      </c>
      <c r="F525" s="255"/>
      <c r="G525" s="256"/>
      <c r="H525" s="257"/>
      <c r="I525" s="251"/>
      <c r="J525" s="258"/>
      <c r="K525" s="251"/>
      <c r="M525" s="252" t="s">
        <v>1712</v>
      </c>
      <c r="O525" s="241"/>
    </row>
    <row r="526" spans="1:15" ht="12.75">
      <c r="A526" s="250"/>
      <c r="B526" s="253"/>
      <c r="C526" s="699" t="s">
        <v>1713</v>
      </c>
      <c r="D526" s="700"/>
      <c r="E526" s="254">
        <v>8.085</v>
      </c>
      <c r="F526" s="255"/>
      <c r="G526" s="256"/>
      <c r="H526" s="257"/>
      <c r="I526" s="251"/>
      <c r="J526" s="258"/>
      <c r="K526" s="251"/>
      <c r="M526" s="252" t="s">
        <v>1713</v>
      </c>
      <c r="O526" s="241"/>
    </row>
    <row r="527" spans="1:15" ht="12.75">
      <c r="A527" s="250"/>
      <c r="B527" s="253"/>
      <c r="C527" s="699" t="s">
        <v>1714</v>
      </c>
      <c r="D527" s="700"/>
      <c r="E527" s="254">
        <v>8.085</v>
      </c>
      <c r="F527" s="255"/>
      <c r="G527" s="256"/>
      <c r="H527" s="257"/>
      <c r="I527" s="251"/>
      <c r="J527" s="258"/>
      <c r="K527" s="251"/>
      <c r="M527" s="252" t="s">
        <v>1714</v>
      </c>
      <c r="O527" s="241"/>
    </row>
    <row r="528" spans="1:15" ht="12.75">
      <c r="A528" s="250"/>
      <c r="B528" s="253"/>
      <c r="C528" s="699" t="s">
        <v>1715</v>
      </c>
      <c r="D528" s="700"/>
      <c r="E528" s="254">
        <v>8.085</v>
      </c>
      <c r="F528" s="255"/>
      <c r="G528" s="256"/>
      <c r="H528" s="257"/>
      <c r="I528" s="251"/>
      <c r="J528" s="258"/>
      <c r="K528" s="251"/>
      <c r="M528" s="252" t="s">
        <v>1715</v>
      </c>
      <c r="O528" s="241"/>
    </row>
    <row r="529" spans="1:15" ht="12.75">
      <c r="A529" s="250"/>
      <c r="B529" s="253"/>
      <c r="C529" s="699" t="s">
        <v>1716</v>
      </c>
      <c r="D529" s="700"/>
      <c r="E529" s="254">
        <v>2.695</v>
      </c>
      <c r="F529" s="255"/>
      <c r="G529" s="256"/>
      <c r="H529" s="257"/>
      <c r="I529" s="251"/>
      <c r="J529" s="258"/>
      <c r="K529" s="251"/>
      <c r="M529" s="252" t="s">
        <v>1716</v>
      </c>
      <c r="O529" s="241"/>
    </row>
    <row r="530" spans="1:15" ht="12.75">
      <c r="A530" s="250"/>
      <c r="B530" s="253"/>
      <c r="C530" s="699" t="s">
        <v>1717</v>
      </c>
      <c r="D530" s="700"/>
      <c r="E530" s="254">
        <v>10.78</v>
      </c>
      <c r="F530" s="255"/>
      <c r="G530" s="256"/>
      <c r="H530" s="257"/>
      <c r="I530" s="251"/>
      <c r="J530" s="258"/>
      <c r="K530" s="251"/>
      <c r="M530" s="252" t="s">
        <v>1717</v>
      </c>
      <c r="O530" s="241"/>
    </row>
    <row r="531" spans="1:15" ht="12.75">
      <c r="A531" s="250"/>
      <c r="B531" s="253"/>
      <c r="C531" s="699" t="s">
        <v>1718</v>
      </c>
      <c r="D531" s="700"/>
      <c r="E531" s="254">
        <v>41.58</v>
      </c>
      <c r="F531" s="255"/>
      <c r="G531" s="256"/>
      <c r="H531" s="257"/>
      <c r="I531" s="251"/>
      <c r="J531" s="258"/>
      <c r="K531" s="251"/>
      <c r="M531" s="252" t="s">
        <v>1718</v>
      </c>
      <c r="O531" s="241"/>
    </row>
    <row r="532" spans="1:15" ht="12.75">
      <c r="A532" s="250"/>
      <c r="B532" s="253"/>
      <c r="C532" s="699" t="s">
        <v>1719</v>
      </c>
      <c r="D532" s="700"/>
      <c r="E532" s="254">
        <v>20.79</v>
      </c>
      <c r="F532" s="255"/>
      <c r="G532" s="256"/>
      <c r="H532" s="257"/>
      <c r="I532" s="251"/>
      <c r="J532" s="258"/>
      <c r="K532" s="251"/>
      <c r="M532" s="252" t="s">
        <v>1719</v>
      </c>
      <c r="O532" s="241"/>
    </row>
    <row r="533" spans="1:15" ht="12.75">
      <c r="A533" s="250"/>
      <c r="B533" s="253"/>
      <c r="C533" s="699" t="s">
        <v>1720</v>
      </c>
      <c r="D533" s="700"/>
      <c r="E533" s="254">
        <v>6.93</v>
      </c>
      <c r="F533" s="255"/>
      <c r="G533" s="256"/>
      <c r="H533" s="257"/>
      <c r="I533" s="251"/>
      <c r="J533" s="258"/>
      <c r="K533" s="251"/>
      <c r="M533" s="252" t="s">
        <v>1720</v>
      </c>
      <c r="O533" s="241"/>
    </row>
    <row r="534" spans="1:15" ht="12.75">
      <c r="A534" s="250"/>
      <c r="B534" s="253"/>
      <c r="C534" s="699" t="s">
        <v>1721</v>
      </c>
      <c r="D534" s="700"/>
      <c r="E534" s="254">
        <v>6.072</v>
      </c>
      <c r="F534" s="255"/>
      <c r="G534" s="256"/>
      <c r="H534" s="257"/>
      <c r="I534" s="251"/>
      <c r="J534" s="258"/>
      <c r="K534" s="251"/>
      <c r="M534" s="252" t="s">
        <v>1721</v>
      </c>
      <c r="O534" s="241"/>
    </row>
    <row r="535" spans="1:15" ht="12.75">
      <c r="A535" s="250"/>
      <c r="B535" s="253"/>
      <c r="C535" s="699" t="s">
        <v>1722</v>
      </c>
      <c r="D535" s="700"/>
      <c r="E535" s="254">
        <v>13.86</v>
      </c>
      <c r="F535" s="255"/>
      <c r="G535" s="256"/>
      <c r="H535" s="257"/>
      <c r="I535" s="251"/>
      <c r="J535" s="258"/>
      <c r="K535" s="251"/>
      <c r="M535" s="252" t="s">
        <v>1722</v>
      </c>
      <c r="O535" s="241"/>
    </row>
    <row r="536" spans="1:15" ht="12.75">
      <c r="A536" s="250"/>
      <c r="B536" s="253"/>
      <c r="C536" s="699" t="s">
        <v>1569</v>
      </c>
      <c r="D536" s="700"/>
      <c r="E536" s="254">
        <v>1.576</v>
      </c>
      <c r="F536" s="255"/>
      <c r="G536" s="256"/>
      <c r="H536" s="257"/>
      <c r="I536" s="251"/>
      <c r="J536" s="258"/>
      <c r="K536" s="251"/>
      <c r="M536" s="252" t="s">
        <v>1569</v>
      </c>
      <c r="O536" s="241"/>
    </row>
    <row r="537" spans="1:15" ht="12.75">
      <c r="A537" s="250"/>
      <c r="B537" s="253"/>
      <c r="C537" s="699" t="s">
        <v>1570</v>
      </c>
      <c r="D537" s="700"/>
      <c r="E537" s="254">
        <v>2.561</v>
      </c>
      <c r="F537" s="255"/>
      <c r="G537" s="256"/>
      <c r="H537" s="257"/>
      <c r="I537" s="251"/>
      <c r="J537" s="258"/>
      <c r="K537" s="251"/>
      <c r="M537" s="252" t="s">
        <v>1570</v>
      </c>
      <c r="O537" s="241"/>
    </row>
    <row r="538" spans="1:15" ht="12.75">
      <c r="A538" s="250"/>
      <c r="B538" s="253"/>
      <c r="C538" s="699" t="s">
        <v>1571</v>
      </c>
      <c r="D538" s="700"/>
      <c r="E538" s="254">
        <v>3.92</v>
      </c>
      <c r="F538" s="255"/>
      <c r="G538" s="256"/>
      <c r="H538" s="257"/>
      <c r="I538" s="251"/>
      <c r="J538" s="258"/>
      <c r="K538" s="251"/>
      <c r="M538" s="252" t="s">
        <v>1571</v>
      </c>
      <c r="O538" s="241"/>
    </row>
    <row r="539" spans="1:15" ht="12.75">
      <c r="A539" s="250"/>
      <c r="B539" s="253"/>
      <c r="C539" s="699" t="s">
        <v>1572</v>
      </c>
      <c r="D539" s="700"/>
      <c r="E539" s="254">
        <v>1.576</v>
      </c>
      <c r="F539" s="255"/>
      <c r="G539" s="256"/>
      <c r="H539" s="257"/>
      <c r="I539" s="251"/>
      <c r="J539" s="258"/>
      <c r="K539" s="251"/>
      <c r="M539" s="252" t="s">
        <v>1572</v>
      </c>
      <c r="O539" s="241"/>
    </row>
    <row r="540" spans="1:80" ht="22.5">
      <c r="A540" s="242">
        <v>81</v>
      </c>
      <c r="B540" s="243" t="s">
        <v>1723</v>
      </c>
      <c r="C540" s="244" t="s">
        <v>1724</v>
      </c>
      <c r="D540" s="245" t="s">
        <v>106</v>
      </c>
      <c r="E540" s="246">
        <v>2510</v>
      </c>
      <c r="F540" s="246">
        <v>105</v>
      </c>
      <c r="G540" s="247">
        <f>E540*F540</f>
        <v>263550</v>
      </c>
      <c r="H540" s="248">
        <v>0</v>
      </c>
      <c r="I540" s="249">
        <f>E540*H540</f>
        <v>0</v>
      </c>
      <c r="J540" s="248"/>
      <c r="K540" s="249">
        <f>E540*J540</f>
        <v>0</v>
      </c>
      <c r="O540" s="241">
        <v>2</v>
      </c>
      <c r="AA540" s="214">
        <v>12</v>
      </c>
      <c r="AB540" s="214">
        <v>0</v>
      </c>
      <c r="AC540" s="214">
        <v>178</v>
      </c>
      <c r="AZ540" s="214">
        <v>1</v>
      </c>
      <c r="BA540" s="214">
        <f>IF(AZ540=1,G540,0)</f>
        <v>263550</v>
      </c>
      <c r="BB540" s="214">
        <f>IF(AZ540=2,G540,0)</f>
        <v>0</v>
      </c>
      <c r="BC540" s="214">
        <f>IF(AZ540=3,G540,0)</f>
        <v>0</v>
      </c>
      <c r="BD540" s="214">
        <f>IF(AZ540=4,G540,0)</f>
        <v>0</v>
      </c>
      <c r="BE540" s="214">
        <f>IF(AZ540=5,G540,0)</f>
        <v>0</v>
      </c>
      <c r="CA540" s="241">
        <v>12</v>
      </c>
      <c r="CB540" s="241">
        <v>0</v>
      </c>
    </row>
    <row r="541" spans="1:15" ht="33.75">
      <c r="A541" s="250"/>
      <c r="B541" s="253"/>
      <c r="C541" s="699" t="s">
        <v>1725</v>
      </c>
      <c r="D541" s="700"/>
      <c r="E541" s="254">
        <v>2510</v>
      </c>
      <c r="F541" s="255"/>
      <c r="G541" s="256"/>
      <c r="H541" s="257"/>
      <c r="I541" s="251"/>
      <c r="J541" s="258"/>
      <c r="K541" s="251"/>
      <c r="M541" s="252" t="s">
        <v>1725</v>
      </c>
      <c r="O541" s="241"/>
    </row>
    <row r="542" spans="1:80" ht="22.5">
      <c r="A542" s="242">
        <v>82</v>
      </c>
      <c r="B542" s="243" t="s">
        <v>1726</v>
      </c>
      <c r="C542" s="244" t="s">
        <v>1727</v>
      </c>
      <c r="D542" s="245" t="s">
        <v>147</v>
      </c>
      <c r="E542" s="246">
        <v>1</v>
      </c>
      <c r="F542" s="246">
        <v>65000</v>
      </c>
      <c r="G542" s="247">
        <f>E542*F542</f>
        <v>65000</v>
      </c>
      <c r="H542" s="248">
        <v>0</v>
      </c>
      <c r="I542" s="249">
        <f>E542*H542</f>
        <v>0</v>
      </c>
      <c r="J542" s="248"/>
      <c r="K542" s="249">
        <f>E542*J542</f>
        <v>0</v>
      </c>
      <c r="O542" s="241">
        <v>2</v>
      </c>
      <c r="AA542" s="214">
        <v>12</v>
      </c>
      <c r="AB542" s="214">
        <v>0</v>
      </c>
      <c r="AC542" s="214">
        <v>179</v>
      </c>
      <c r="AZ542" s="214">
        <v>1</v>
      </c>
      <c r="BA542" s="214">
        <f>IF(AZ542=1,G542,0)</f>
        <v>65000</v>
      </c>
      <c r="BB542" s="214">
        <f>IF(AZ542=2,G542,0)</f>
        <v>0</v>
      </c>
      <c r="BC542" s="214">
        <f>IF(AZ542=3,G542,0)</f>
        <v>0</v>
      </c>
      <c r="BD542" s="214">
        <f>IF(AZ542=4,G542,0)</f>
        <v>0</v>
      </c>
      <c r="BE542" s="214">
        <f>IF(AZ542=5,G542,0)</f>
        <v>0</v>
      </c>
      <c r="CA542" s="241">
        <v>12</v>
      </c>
      <c r="CB542" s="241">
        <v>0</v>
      </c>
    </row>
    <row r="543" spans="1:15" ht="33.75">
      <c r="A543" s="250"/>
      <c r="B543" s="253"/>
      <c r="C543" s="699" t="s">
        <v>1728</v>
      </c>
      <c r="D543" s="700"/>
      <c r="E543" s="254">
        <v>1</v>
      </c>
      <c r="F543" s="255"/>
      <c r="G543" s="256"/>
      <c r="H543" s="257"/>
      <c r="I543" s="251"/>
      <c r="J543" s="258"/>
      <c r="K543" s="251"/>
      <c r="M543" s="252" t="s">
        <v>1728</v>
      </c>
      <c r="O543" s="241"/>
    </row>
    <row r="544" spans="1:80" ht="12.75">
      <c r="A544" s="242">
        <v>83</v>
      </c>
      <c r="B544" s="243" t="s">
        <v>1729</v>
      </c>
      <c r="C544" s="244" t="s">
        <v>1730</v>
      </c>
      <c r="D544" s="245" t="s">
        <v>147</v>
      </c>
      <c r="E544" s="246">
        <v>2</v>
      </c>
      <c r="F544" s="246">
        <v>17000</v>
      </c>
      <c r="G544" s="247">
        <f>E544*F544</f>
        <v>34000</v>
      </c>
      <c r="H544" s="248">
        <v>0</v>
      </c>
      <c r="I544" s="249">
        <f>E544*H544</f>
        <v>0</v>
      </c>
      <c r="J544" s="248"/>
      <c r="K544" s="249">
        <f>E544*J544</f>
        <v>0</v>
      </c>
      <c r="O544" s="241">
        <v>2</v>
      </c>
      <c r="AA544" s="214">
        <v>12</v>
      </c>
      <c r="AB544" s="214">
        <v>0</v>
      </c>
      <c r="AC544" s="214">
        <v>180</v>
      </c>
      <c r="AZ544" s="214">
        <v>1</v>
      </c>
      <c r="BA544" s="214">
        <f>IF(AZ544=1,G544,0)</f>
        <v>34000</v>
      </c>
      <c r="BB544" s="214">
        <f>IF(AZ544=2,G544,0)</f>
        <v>0</v>
      </c>
      <c r="BC544" s="214">
        <f>IF(AZ544=3,G544,0)</f>
        <v>0</v>
      </c>
      <c r="BD544" s="214">
        <f>IF(AZ544=4,G544,0)</f>
        <v>0</v>
      </c>
      <c r="BE544" s="214">
        <f>IF(AZ544=5,G544,0)</f>
        <v>0</v>
      </c>
      <c r="CA544" s="241">
        <v>12</v>
      </c>
      <c r="CB544" s="241">
        <v>0</v>
      </c>
    </row>
    <row r="545" spans="1:15" ht="22.5">
      <c r="A545" s="250"/>
      <c r="B545" s="253"/>
      <c r="C545" s="699" t="s">
        <v>1731</v>
      </c>
      <c r="D545" s="700"/>
      <c r="E545" s="254">
        <v>2</v>
      </c>
      <c r="F545" s="255"/>
      <c r="G545" s="256"/>
      <c r="H545" s="257"/>
      <c r="I545" s="251"/>
      <c r="J545" s="258"/>
      <c r="K545" s="251"/>
      <c r="M545" s="252" t="s">
        <v>1731</v>
      </c>
      <c r="O545" s="241"/>
    </row>
    <row r="546" spans="1:80" ht="12.75">
      <c r="A546" s="242">
        <v>84</v>
      </c>
      <c r="B546" s="243" t="s">
        <v>1732</v>
      </c>
      <c r="C546" s="244" t="s">
        <v>1733</v>
      </c>
      <c r="D546" s="245" t="s">
        <v>147</v>
      </c>
      <c r="E546" s="246">
        <v>2</v>
      </c>
      <c r="F546" s="246">
        <v>2500</v>
      </c>
      <c r="G546" s="247">
        <f>E546*F546</f>
        <v>5000</v>
      </c>
      <c r="H546" s="248">
        <v>0</v>
      </c>
      <c r="I546" s="249">
        <f>E546*H546</f>
        <v>0</v>
      </c>
      <c r="J546" s="248"/>
      <c r="K546" s="249">
        <f>E546*J546</f>
        <v>0</v>
      </c>
      <c r="O546" s="241">
        <v>2</v>
      </c>
      <c r="AA546" s="214">
        <v>12</v>
      </c>
      <c r="AB546" s="214">
        <v>0</v>
      </c>
      <c r="AC546" s="214">
        <v>181</v>
      </c>
      <c r="AZ546" s="214">
        <v>1</v>
      </c>
      <c r="BA546" s="214">
        <f>IF(AZ546=1,G546,0)</f>
        <v>5000</v>
      </c>
      <c r="BB546" s="214">
        <f>IF(AZ546=2,G546,0)</f>
        <v>0</v>
      </c>
      <c r="BC546" s="214">
        <f>IF(AZ546=3,G546,0)</f>
        <v>0</v>
      </c>
      <c r="BD546" s="214">
        <f>IF(AZ546=4,G546,0)</f>
        <v>0</v>
      </c>
      <c r="BE546" s="214">
        <f>IF(AZ546=5,G546,0)</f>
        <v>0</v>
      </c>
      <c r="CA546" s="241">
        <v>12</v>
      </c>
      <c r="CB546" s="241">
        <v>0</v>
      </c>
    </row>
    <row r="547" spans="1:15" ht="33.75">
      <c r="A547" s="250"/>
      <c r="B547" s="253"/>
      <c r="C547" s="699" t="s">
        <v>1734</v>
      </c>
      <c r="D547" s="700"/>
      <c r="E547" s="254">
        <v>2</v>
      </c>
      <c r="F547" s="255"/>
      <c r="G547" s="256"/>
      <c r="H547" s="257"/>
      <c r="I547" s="251"/>
      <c r="J547" s="258"/>
      <c r="K547" s="251"/>
      <c r="M547" s="252" t="s">
        <v>1734</v>
      </c>
      <c r="O547" s="241"/>
    </row>
    <row r="548" spans="1:80" ht="12.75">
      <c r="A548" s="242">
        <v>85</v>
      </c>
      <c r="B548" s="243" t="s">
        <v>1735</v>
      </c>
      <c r="C548" s="244" t="s">
        <v>1736</v>
      </c>
      <c r="D548" s="245" t="s">
        <v>106</v>
      </c>
      <c r="E548" s="246">
        <v>2510</v>
      </c>
      <c r="F548" s="246">
        <v>380</v>
      </c>
      <c r="G548" s="247">
        <f>E548*F548</f>
        <v>953800</v>
      </c>
      <c r="H548" s="248">
        <v>0</v>
      </c>
      <c r="I548" s="249">
        <f>E548*H548</f>
        <v>0</v>
      </c>
      <c r="J548" s="248"/>
      <c r="K548" s="249">
        <f>E548*J548</f>
        <v>0</v>
      </c>
      <c r="O548" s="241">
        <v>2</v>
      </c>
      <c r="AA548" s="214">
        <v>12</v>
      </c>
      <c r="AB548" s="214">
        <v>0</v>
      </c>
      <c r="AC548" s="214">
        <v>182</v>
      </c>
      <c r="AZ548" s="214">
        <v>1</v>
      </c>
      <c r="BA548" s="214">
        <f>IF(AZ548=1,G548,0)</f>
        <v>953800</v>
      </c>
      <c r="BB548" s="214">
        <f>IF(AZ548=2,G548,0)</f>
        <v>0</v>
      </c>
      <c r="BC548" s="214">
        <f>IF(AZ548=3,G548,0)</f>
        <v>0</v>
      </c>
      <c r="BD548" s="214">
        <f>IF(AZ548=4,G548,0)</f>
        <v>0</v>
      </c>
      <c r="BE548" s="214">
        <f>IF(AZ548=5,G548,0)</f>
        <v>0</v>
      </c>
      <c r="CA548" s="241">
        <v>12</v>
      </c>
      <c r="CB548" s="241">
        <v>0</v>
      </c>
    </row>
    <row r="549" spans="1:15" ht="22.5">
      <c r="A549" s="250"/>
      <c r="B549" s="253"/>
      <c r="C549" s="699" t="s">
        <v>1737</v>
      </c>
      <c r="D549" s="700"/>
      <c r="E549" s="254">
        <v>2510</v>
      </c>
      <c r="F549" s="255"/>
      <c r="G549" s="256"/>
      <c r="H549" s="257"/>
      <c r="I549" s="251"/>
      <c r="J549" s="258"/>
      <c r="K549" s="251"/>
      <c r="M549" s="252" t="s">
        <v>1737</v>
      </c>
      <c r="O549" s="241"/>
    </row>
    <row r="550" spans="1:15" ht="12.75">
      <c r="A550" s="250"/>
      <c r="B550" s="253"/>
      <c r="C550" s="699" t="s">
        <v>1738</v>
      </c>
      <c r="D550" s="700"/>
      <c r="E550" s="254">
        <v>0</v>
      </c>
      <c r="F550" s="255"/>
      <c r="G550" s="256"/>
      <c r="H550" s="257"/>
      <c r="I550" s="251"/>
      <c r="J550" s="258"/>
      <c r="K550" s="251"/>
      <c r="M550" s="252" t="s">
        <v>1738</v>
      </c>
      <c r="O550" s="241"/>
    </row>
    <row r="551" spans="1:15" ht="22.5">
      <c r="A551" s="250"/>
      <c r="B551" s="253"/>
      <c r="C551" s="699" t="s">
        <v>1739</v>
      </c>
      <c r="D551" s="700"/>
      <c r="E551" s="254">
        <v>0</v>
      </c>
      <c r="F551" s="255"/>
      <c r="G551" s="256"/>
      <c r="H551" s="257"/>
      <c r="I551" s="251"/>
      <c r="J551" s="258"/>
      <c r="K551" s="251"/>
      <c r="M551" s="252" t="s">
        <v>1739</v>
      </c>
      <c r="O551" s="241"/>
    </row>
    <row r="552" spans="1:80" ht="12.75">
      <c r="A552" s="242">
        <v>86</v>
      </c>
      <c r="B552" s="243" t="s">
        <v>1740</v>
      </c>
      <c r="C552" s="244" t="s">
        <v>1741</v>
      </c>
      <c r="D552" s="245" t="s">
        <v>122</v>
      </c>
      <c r="E552" s="246">
        <v>100</v>
      </c>
      <c r="F552" s="246">
        <v>250</v>
      </c>
      <c r="G552" s="247">
        <f>E552*F552</f>
        <v>25000</v>
      </c>
      <c r="H552" s="248">
        <v>0</v>
      </c>
      <c r="I552" s="249">
        <f>E552*H552</f>
        <v>0</v>
      </c>
      <c r="J552" s="248"/>
      <c r="K552" s="249">
        <f>E552*J552</f>
        <v>0</v>
      </c>
      <c r="O552" s="241">
        <v>2</v>
      </c>
      <c r="AA552" s="214">
        <v>12</v>
      </c>
      <c r="AB552" s="214">
        <v>0</v>
      </c>
      <c r="AC552" s="214">
        <v>183</v>
      </c>
      <c r="AZ552" s="214">
        <v>1</v>
      </c>
      <c r="BA552" s="214">
        <f>IF(AZ552=1,G552,0)</f>
        <v>25000</v>
      </c>
      <c r="BB552" s="214">
        <f>IF(AZ552=2,G552,0)</f>
        <v>0</v>
      </c>
      <c r="BC552" s="214">
        <f>IF(AZ552=3,G552,0)</f>
        <v>0</v>
      </c>
      <c r="BD552" s="214">
        <f>IF(AZ552=4,G552,0)</f>
        <v>0</v>
      </c>
      <c r="BE552" s="214">
        <f>IF(AZ552=5,G552,0)</f>
        <v>0</v>
      </c>
      <c r="CA552" s="241">
        <v>12</v>
      </c>
      <c r="CB552" s="241">
        <v>0</v>
      </c>
    </row>
    <row r="553" spans="1:15" ht="33.75">
      <c r="A553" s="250"/>
      <c r="B553" s="253"/>
      <c r="C553" s="699" t="s">
        <v>1742</v>
      </c>
      <c r="D553" s="700"/>
      <c r="E553" s="254">
        <v>100</v>
      </c>
      <c r="F553" s="255"/>
      <c r="G553" s="256"/>
      <c r="H553" s="257"/>
      <c r="I553" s="251"/>
      <c r="J553" s="258"/>
      <c r="K553" s="251"/>
      <c r="M553" s="252" t="s">
        <v>1742</v>
      </c>
      <c r="O553" s="241"/>
    </row>
    <row r="554" spans="1:80" ht="12.75">
      <c r="A554" s="242">
        <v>87</v>
      </c>
      <c r="B554" s="243" t="s">
        <v>1743</v>
      </c>
      <c r="C554" s="244" t="s">
        <v>1744</v>
      </c>
      <c r="D554" s="245" t="s">
        <v>173</v>
      </c>
      <c r="E554" s="246">
        <v>59</v>
      </c>
      <c r="F554" s="246">
        <v>2300</v>
      </c>
      <c r="G554" s="247">
        <f>E554*F554</f>
        <v>135700</v>
      </c>
      <c r="H554" s="248">
        <v>0</v>
      </c>
      <c r="I554" s="249">
        <f>E554*H554</f>
        <v>0</v>
      </c>
      <c r="J554" s="248"/>
      <c r="K554" s="249">
        <f>E554*J554</f>
        <v>0</v>
      </c>
      <c r="O554" s="241">
        <v>2</v>
      </c>
      <c r="AA554" s="214">
        <v>12</v>
      </c>
      <c r="AB554" s="214">
        <v>0</v>
      </c>
      <c r="AC554" s="214">
        <v>184</v>
      </c>
      <c r="AZ554" s="214">
        <v>1</v>
      </c>
      <c r="BA554" s="214">
        <f>IF(AZ554=1,G554,0)</f>
        <v>135700</v>
      </c>
      <c r="BB554" s="214">
        <f>IF(AZ554=2,G554,0)</f>
        <v>0</v>
      </c>
      <c r="BC554" s="214">
        <f>IF(AZ554=3,G554,0)</f>
        <v>0</v>
      </c>
      <c r="BD554" s="214">
        <f>IF(AZ554=4,G554,0)</f>
        <v>0</v>
      </c>
      <c r="BE554" s="214">
        <f>IF(AZ554=5,G554,0)</f>
        <v>0</v>
      </c>
      <c r="CA554" s="241">
        <v>12</v>
      </c>
      <c r="CB554" s="241">
        <v>0</v>
      </c>
    </row>
    <row r="555" spans="1:15" ht="22.5">
      <c r="A555" s="250"/>
      <c r="B555" s="253"/>
      <c r="C555" s="699" t="s">
        <v>1745</v>
      </c>
      <c r="D555" s="700"/>
      <c r="E555" s="254">
        <v>59</v>
      </c>
      <c r="F555" s="255"/>
      <c r="G555" s="256"/>
      <c r="H555" s="257"/>
      <c r="I555" s="251"/>
      <c r="J555" s="258"/>
      <c r="K555" s="251"/>
      <c r="M555" s="252" t="s">
        <v>1745</v>
      </c>
      <c r="O555" s="241"/>
    </row>
    <row r="556" spans="1:80" ht="12.75">
      <c r="A556" s="242">
        <v>88</v>
      </c>
      <c r="B556" s="243" t="s">
        <v>1746</v>
      </c>
      <c r="C556" s="244" t="s">
        <v>1747</v>
      </c>
      <c r="D556" s="245" t="s">
        <v>95</v>
      </c>
      <c r="E556" s="246">
        <v>16</v>
      </c>
      <c r="F556" s="246">
        <v>6500</v>
      </c>
      <c r="G556" s="247">
        <f>E556*F556</f>
        <v>104000</v>
      </c>
      <c r="H556" s="248">
        <v>0</v>
      </c>
      <c r="I556" s="249">
        <f>E556*H556</f>
        <v>0</v>
      </c>
      <c r="J556" s="248"/>
      <c r="K556" s="249">
        <f>E556*J556</f>
        <v>0</v>
      </c>
      <c r="O556" s="241">
        <v>2</v>
      </c>
      <c r="AA556" s="214">
        <v>12</v>
      </c>
      <c r="AB556" s="214">
        <v>0</v>
      </c>
      <c r="AC556" s="214">
        <v>185</v>
      </c>
      <c r="AZ556" s="214">
        <v>1</v>
      </c>
      <c r="BA556" s="214">
        <f>IF(AZ556=1,G556,0)</f>
        <v>104000</v>
      </c>
      <c r="BB556" s="214">
        <f>IF(AZ556=2,G556,0)</f>
        <v>0</v>
      </c>
      <c r="BC556" s="214">
        <f>IF(AZ556=3,G556,0)</f>
        <v>0</v>
      </c>
      <c r="BD556" s="214">
        <f>IF(AZ556=4,G556,0)</f>
        <v>0</v>
      </c>
      <c r="BE556" s="214">
        <f>IF(AZ556=5,G556,0)</f>
        <v>0</v>
      </c>
      <c r="CA556" s="241">
        <v>12</v>
      </c>
      <c r="CB556" s="241">
        <v>0</v>
      </c>
    </row>
    <row r="557" spans="1:15" ht="22.5">
      <c r="A557" s="250"/>
      <c r="B557" s="253"/>
      <c r="C557" s="699" t="s">
        <v>1748</v>
      </c>
      <c r="D557" s="700"/>
      <c r="E557" s="254">
        <v>16</v>
      </c>
      <c r="F557" s="255"/>
      <c r="G557" s="256"/>
      <c r="H557" s="257"/>
      <c r="I557" s="251"/>
      <c r="J557" s="258"/>
      <c r="K557" s="251"/>
      <c r="M557" s="252" t="s">
        <v>1748</v>
      </c>
      <c r="O557" s="241"/>
    </row>
    <row r="558" spans="1:15" ht="33.75">
      <c r="A558" s="250"/>
      <c r="B558" s="253"/>
      <c r="C558" s="699" t="s">
        <v>1749</v>
      </c>
      <c r="D558" s="700"/>
      <c r="E558" s="254">
        <v>0</v>
      </c>
      <c r="F558" s="255"/>
      <c r="G558" s="256"/>
      <c r="H558" s="257"/>
      <c r="I558" s="251"/>
      <c r="J558" s="258"/>
      <c r="K558" s="251"/>
      <c r="M558" s="252" t="s">
        <v>1749</v>
      </c>
      <c r="O558" s="241"/>
    </row>
    <row r="559" spans="1:80" ht="12.75">
      <c r="A559" s="242">
        <v>89</v>
      </c>
      <c r="B559" s="243" t="s">
        <v>1750</v>
      </c>
      <c r="C559" s="244" t="s">
        <v>1751</v>
      </c>
      <c r="D559" s="245" t="s">
        <v>95</v>
      </c>
      <c r="E559" s="246">
        <v>1</v>
      </c>
      <c r="F559" s="246">
        <v>10000</v>
      </c>
      <c r="G559" s="247">
        <f>E559*F559</f>
        <v>10000</v>
      </c>
      <c r="H559" s="248">
        <v>0</v>
      </c>
      <c r="I559" s="249">
        <f>E559*H559</f>
        <v>0</v>
      </c>
      <c r="J559" s="248"/>
      <c r="K559" s="249">
        <f>E559*J559</f>
        <v>0</v>
      </c>
      <c r="O559" s="241">
        <v>2</v>
      </c>
      <c r="AA559" s="214">
        <v>12</v>
      </c>
      <c r="AB559" s="214">
        <v>0</v>
      </c>
      <c r="AC559" s="214">
        <v>186</v>
      </c>
      <c r="AZ559" s="214">
        <v>1</v>
      </c>
      <c r="BA559" s="214">
        <f>IF(AZ559=1,G559,0)</f>
        <v>10000</v>
      </c>
      <c r="BB559" s="214">
        <f>IF(AZ559=2,G559,0)</f>
        <v>0</v>
      </c>
      <c r="BC559" s="214">
        <f>IF(AZ559=3,G559,0)</f>
        <v>0</v>
      </c>
      <c r="BD559" s="214">
        <f>IF(AZ559=4,G559,0)</f>
        <v>0</v>
      </c>
      <c r="BE559" s="214">
        <f>IF(AZ559=5,G559,0)</f>
        <v>0</v>
      </c>
      <c r="CA559" s="241">
        <v>12</v>
      </c>
      <c r="CB559" s="241">
        <v>0</v>
      </c>
    </row>
    <row r="560" spans="1:57" ht="12.75">
      <c r="A560" s="259"/>
      <c r="B560" s="260" t="s">
        <v>96</v>
      </c>
      <c r="C560" s="261" t="s">
        <v>561</v>
      </c>
      <c r="D560" s="262"/>
      <c r="E560" s="263"/>
      <c r="F560" s="264"/>
      <c r="G560" s="265">
        <f>SUM(G493:G559)</f>
        <v>1870453.7939</v>
      </c>
      <c r="H560" s="266"/>
      <c r="I560" s="267">
        <f>SUM(I493:I559)</f>
        <v>1.5972183899999999</v>
      </c>
      <c r="J560" s="266"/>
      <c r="K560" s="267">
        <f>SUM(K493:K559)</f>
        <v>-103.05403960000001</v>
      </c>
      <c r="O560" s="241">
        <v>4</v>
      </c>
      <c r="BA560" s="268">
        <f>SUM(BA493:BA559)</f>
        <v>1870453.7939</v>
      </c>
      <c r="BB560" s="268">
        <f>SUM(BB493:BB559)</f>
        <v>0</v>
      </c>
      <c r="BC560" s="268">
        <f>SUM(BC493:BC559)</f>
        <v>0</v>
      </c>
      <c r="BD560" s="268">
        <f>SUM(BD493:BD559)</f>
        <v>0</v>
      </c>
      <c r="BE560" s="268">
        <f>SUM(BE493:BE559)</f>
        <v>0</v>
      </c>
    </row>
    <row r="561" spans="1:15" ht="12.75">
      <c r="A561" s="231" t="s">
        <v>92</v>
      </c>
      <c r="B561" s="232" t="s">
        <v>576</v>
      </c>
      <c r="C561" s="233" t="s">
        <v>577</v>
      </c>
      <c r="D561" s="234"/>
      <c r="E561" s="235"/>
      <c r="F561" s="235"/>
      <c r="G561" s="236"/>
      <c r="H561" s="237"/>
      <c r="I561" s="238"/>
      <c r="J561" s="239"/>
      <c r="K561" s="240"/>
      <c r="O561" s="241">
        <v>1</v>
      </c>
    </row>
    <row r="562" spans="1:80" ht="12.75">
      <c r="A562" s="242">
        <v>90</v>
      </c>
      <c r="B562" s="243" t="s">
        <v>1752</v>
      </c>
      <c r="C562" s="244" t="s">
        <v>1753</v>
      </c>
      <c r="D562" s="245" t="s">
        <v>147</v>
      </c>
      <c r="E562" s="246">
        <v>2</v>
      </c>
      <c r="F562" s="246">
        <v>116.5</v>
      </c>
      <c r="G562" s="247">
        <f>E562*F562</f>
        <v>233</v>
      </c>
      <c r="H562" s="248">
        <v>0.00133</v>
      </c>
      <c r="I562" s="249">
        <f>E562*H562</f>
        <v>0.00266</v>
      </c>
      <c r="J562" s="248">
        <v>-0.036</v>
      </c>
      <c r="K562" s="249">
        <f>E562*J562</f>
        <v>-0.072</v>
      </c>
      <c r="O562" s="241">
        <v>2</v>
      </c>
      <c r="AA562" s="214">
        <v>1</v>
      </c>
      <c r="AB562" s="214">
        <v>1</v>
      </c>
      <c r="AC562" s="214">
        <v>1</v>
      </c>
      <c r="AZ562" s="214">
        <v>1</v>
      </c>
      <c r="BA562" s="214">
        <f>IF(AZ562=1,G562,0)</f>
        <v>233</v>
      </c>
      <c r="BB562" s="214">
        <f>IF(AZ562=2,G562,0)</f>
        <v>0</v>
      </c>
      <c r="BC562" s="214">
        <f>IF(AZ562=3,G562,0)</f>
        <v>0</v>
      </c>
      <c r="BD562" s="214">
        <f>IF(AZ562=4,G562,0)</f>
        <v>0</v>
      </c>
      <c r="BE562" s="214">
        <f>IF(AZ562=5,G562,0)</f>
        <v>0</v>
      </c>
      <c r="CA562" s="241">
        <v>1</v>
      </c>
      <c r="CB562" s="241">
        <v>1</v>
      </c>
    </row>
    <row r="563" spans="1:15" ht="12.75">
      <c r="A563" s="250"/>
      <c r="B563" s="253"/>
      <c r="C563" s="699" t="s">
        <v>1754</v>
      </c>
      <c r="D563" s="700"/>
      <c r="E563" s="254">
        <v>2</v>
      </c>
      <c r="F563" s="255"/>
      <c r="G563" s="256"/>
      <c r="H563" s="257"/>
      <c r="I563" s="251"/>
      <c r="J563" s="258"/>
      <c r="K563" s="251"/>
      <c r="M563" s="252" t="s">
        <v>1754</v>
      </c>
      <c r="O563" s="241"/>
    </row>
    <row r="564" spans="1:80" ht="12.75">
      <c r="A564" s="242">
        <v>91</v>
      </c>
      <c r="B564" s="243" t="s">
        <v>579</v>
      </c>
      <c r="C564" s="244" t="s">
        <v>580</v>
      </c>
      <c r="D564" s="245" t="s">
        <v>106</v>
      </c>
      <c r="E564" s="246">
        <v>16.46</v>
      </c>
      <c r="F564" s="246">
        <v>44.5</v>
      </c>
      <c r="G564" s="247">
        <f>E564*F564</f>
        <v>732.47</v>
      </c>
      <c r="H564" s="248">
        <v>0</v>
      </c>
      <c r="I564" s="249">
        <f>E564*H564</f>
        <v>0</v>
      </c>
      <c r="J564" s="248">
        <v>-0.059</v>
      </c>
      <c r="K564" s="249">
        <f>E564*J564</f>
        <v>-0.97114</v>
      </c>
      <c r="O564" s="241">
        <v>2</v>
      </c>
      <c r="AA564" s="214">
        <v>1</v>
      </c>
      <c r="AB564" s="214">
        <v>1</v>
      </c>
      <c r="AC564" s="214">
        <v>1</v>
      </c>
      <c r="AZ564" s="214">
        <v>1</v>
      </c>
      <c r="BA564" s="214">
        <f>IF(AZ564=1,G564,0)</f>
        <v>732.47</v>
      </c>
      <c r="BB564" s="214">
        <f>IF(AZ564=2,G564,0)</f>
        <v>0</v>
      </c>
      <c r="BC564" s="214">
        <f>IF(AZ564=3,G564,0)</f>
        <v>0</v>
      </c>
      <c r="BD564" s="214">
        <f>IF(AZ564=4,G564,0)</f>
        <v>0</v>
      </c>
      <c r="BE564" s="214">
        <f>IF(AZ564=5,G564,0)</f>
        <v>0</v>
      </c>
      <c r="CA564" s="241">
        <v>1</v>
      </c>
      <c r="CB564" s="241">
        <v>1</v>
      </c>
    </row>
    <row r="565" spans="1:15" ht="12.75">
      <c r="A565" s="250"/>
      <c r="B565" s="253"/>
      <c r="C565" s="699" t="s">
        <v>123</v>
      </c>
      <c r="D565" s="700"/>
      <c r="E565" s="254">
        <v>0</v>
      </c>
      <c r="F565" s="255"/>
      <c r="G565" s="256"/>
      <c r="H565" s="257"/>
      <c r="I565" s="251"/>
      <c r="J565" s="258"/>
      <c r="K565" s="251"/>
      <c r="M565" s="252" t="s">
        <v>123</v>
      </c>
      <c r="O565" s="241"/>
    </row>
    <row r="566" spans="1:15" ht="12.75">
      <c r="A566" s="250"/>
      <c r="B566" s="253"/>
      <c r="C566" s="699" t="s">
        <v>1587</v>
      </c>
      <c r="D566" s="700"/>
      <c r="E566" s="254">
        <v>5.3</v>
      </c>
      <c r="F566" s="255"/>
      <c r="G566" s="256"/>
      <c r="H566" s="257"/>
      <c r="I566" s="251"/>
      <c r="J566" s="258"/>
      <c r="K566" s="251"/>
      <c r="M566" s="252" t="s">
        <v>1587</v>
      </c>
      <c r="O566" s="241"/>
    </row>
    <row r="567" spans="1:15" ht="12.75">
      <c r="A567" s="250"/>
      <c r="B567" s="253"/>
      <c r="C567" s="699" t="s">
        <v>1441</v>
      </c>
      <c r="D567" s="700"/>
      <c r="E567" s="254">
        <v>6</v>
      </c>
      <c r="F567" s="255"/>
      <c r="G567" s="256"/>
      <c r="H567" s="257"/>
      <c r="I567" s="251"/>
      <c r="J567" s="258"/>
      <c r="K567" s="251"/>
      <c r="M567" s="252" t="s">
        <v>1441</v>
      </c>
      <c r="O567" s="241"/>
    </row>
    <row r="568" spans="1:15" ht="12.75">
      <c r="A568" s="250"/>
      <c r="B568" s="253"/>
      <c r="C568" s="699" t="s">
        <v>1588</v>
      </c>
      <c r="D568" s="700"/>
      <c r="E568" s="254">
        <v>5.16</v>
      </c>
      <c r="F568" s="255"/>
      <c r="G568" s="256"/>
      <c r="H568" s="257"/>
      <c r="I568" s="251"/>
      <c r="J568" s="258"/>
      <c r="K568" s="251"/>
      <c r="M568" s="252" t="s">
        <v>1588</v>
      </c>
      <c r="O568" s="241"/>
    </row>
    <row r="569" spans="1:80" ht="12.75">
      <c r="A569" s="242">
        <v>92</v>
      </c>
      <c r="B569" s="243" t="s">
        <v>579</v>
      </c>
      <c r="C569" s="244" t="s">
        <v>580</v>
      </c>
      <c r="D569" s="245" t="s">
        <v>106</v>
      </c>
      <c r="E569" s="246">
        <v>501.2691</v>
      </c>
      <c r="F569" s="246">
        <v>44.5</v>
      </c>
      <c r="G569" s="247">
        <f>E569*F569</f>
        <v>22306.47495</v>
      </c>
      <c r="H569" s="248">
        <v>0</v>
      </c>
      <c r="I569" s="249">
        <f>E569*H569</f>
        <v>0</v>
      </c>
      <c r="J569" s="248">
        <v>-0.059</v>
      </c>
      <c r="K569" s="249">
        <f>E569*J569</f>
        <v>-29.574876899999996</v>
      </c>
      <c r="O569" s="241">
        <v>2</v>
      </c>
      <c r="AA569" s="214">
        <v>1</v>
      </c>
      <c r="AB569" s="214">
        <v>1</v>
      </c>
      <c r="AC569" s="214">
        <v>1</v>
      </c>
      <c r="AZ569" s="214">
        <v>1</v>
      </c>
      <c r="BA569" s="214">
        <f>IF(AZ569=1,G569,0)</f>
        <v>22306.47495</v>
      </c>
      <c r="BB569" s="214">
        <f>IF(AZ569=2,G569,0)</f>
        <v>0</v>
      </c>
      <c r="BC569" s="214">
        <f>IF(AZ569=3,G569,0)</f>
        <v>0</v>
      </c>
      <c r="BD569" s="214">
        <f>IF(AZ569=4,G569,0)</f>
        <v>0</v>
      </c>
      <c r="BE569" s="214">
        <f>IF(AZ569=5,G569,0)</f>
        <v>0</v>
      </c>
      <c r="CA569" s="241">
        <v>1</v>
      </c>
      <c r="CB569" s="241">
        <v>1</v>
      </c>
    </row>
    <row r="570" spans="1:15" ht="12.75">
      <c r="A570" s="250"/>
      <c r="B570" s="253"/>
      <c r="C570" s="699" t="s">
        <v>1582</v>
      </c>
      <c r="D570" s="700"/>
      <c r="E570" s="254">
        <v>54.8</v>
      </c>
      <c r="F570" s="255"/>
      <c r="G570" s="256"/>
      <c r="H570" s="257"/>
      <c r="I570" s="251"/>
      <c r="J570" s="258"/>
      <c r="K570" s="251"/>
      <c r="M570" s="252" t="s">
        <v>1582</v>
      </c>
      <c r="O570" s="241"/>
    </row>
    <row r="571" spans="1:15" ht="12.75">
      <c r="A571" s="250"/>
      <c r="B571" s="253"/>
      <c r="C571" s="699" t="s">
        <v>1583</v>
      </c>
      <c r="D571" s="700"/>
      <c r="E571" s="254">
        <v>79.087</v>
      </c>
      <c r="F571" s="255"/>
      <c r="G571" s="256"/>
      <c r="H571" s="257"/>
      <c r="I571" s="251"/>
      <c r="J571" s="258"/>
      <c r="K571" s="251"/>
      <c r="M571" s="252" t="s">
        <v>1583</v>
      </c>
      <c r="O571" s="241"/>
    </row>
    <row r="572" spans="1:15" ht="12.75">
      <c r="A572" s="250"/>
      <c r="B572" s="253"/>
      <c r="C572" s="699" t="s">
        <v>1584</v>
      </c>
      <c r="D572" s="700"/>
      <c r="E572" s="254">
        <v>1265.51</v>
      </c>
      <c r="F572" s="255"/>
      <c r="G572" s="256"/>
      <c r="H572" s="257"/>
      <c r="I572" s="251"/>
      <c r="J572" s="258"/>
      <c r="K572" s="251"/>
      <c r="M572" s="252" t="s">
        <v>1584</v>
      </c>
      <c r="O572" s="241"/>
    </row>
    <row r="573" spans="1:15" ht="12.75">
      <c r="A573" s="250"/>
      <c r="B573" s="253"/>
      <c r="C573" s="699" t="s">
        <v>1585</v>
      </c>
      <c r="D573" s="700"/>
      <c r="E573" s="254">
        <v>271.5</v>
      </c>
      <c r="F573" s="255"/>
      <c r="G573" s="256"/>
      <c r="H573" s="257"/>
      <c r="I573" s="251"/>
      <c r="J573" s="258"/>
      <c r="K573" s="251"/>
      <c r="M573" s="252" t="s">
        <v>1585</v>
      </c>
      <c r="O573" s="241"/>
    </row>
    <row r="574" spans="1:15" ht="12.75">
      <c r="A574" s="250"/>
      <c r="B574" s="253"/>
      <c r="C574" s="701" t="s">
        <v>113</v>
      </c>
      <c r="D574" s="700"/>
      <c r="E574" s="279">
        <v>1670.897</v>
      </c>
      <c r="F574" s="255"/>
      <c r="G574" s="256"/>
      <c r="H574" s="257"/>
      <c r="I574" s="251"/>
      <c r="J574" s="258"/>
      <c r="K574" s="251"/>
      <c r="M574" s="252" t="s">
        <v>113</v>
      </c>
      <c r="O574" s="241"/>
    </row>
    <row r="575" spans="1:15" ht="12.75">
      <c r="A575" s="250"/>
      <c r="B575" s="253"/>
      <c r="C575" s="699" t="s">
        <v>1621</v>
      </c>
      <c r="D575" s="700"/>
      <c r="E575" s="254">
        <v>-1169.6279</v>
      </c>
      <c r="F575" s="255"/>
      <c r="G575" s="256"/>
      <c r="H575" s="257"/>
      <c r="I575" s="251"/>
      <c r="J575" s="258"/>
      <c r="K575" s="251"/>
      <c r="M575" s="252" t="s">
        <v>1621</v>
      </c>
      <c r="O575" s="241"/>
    </row>
    <row r="576" spans="1:80" ht="12.75">
      <c r="A576" s="242">
        <v>93</v>
      </c>
      <c r="B576" s="243" t="s">
        <v>581</v>
      </c>
      <c r="C576" s="244" t="s">
        <v>582</v>
      </c>
      <c r="D576" s="245" t="s">
        <v>106</v>
      </c>
      <c r="E576" s="246">
        <v>16.46</v>
      </c>
      <c r="F576" s="246">
        <v>94.1</v>
      </c>
      <c r="G576" s="247">
        <f>E576*F576</f>
        <v>1548.886</v>
      </c>
      <c r="H576" s="248">
        <v>0</v>
      </c>
      <c r="I576" s="249">
        <f>E576*H576</f>
        <v>0</v>
      </c>
      <c r="J576" s="248">
        <v>-0.089</v>
      </c>
      <c r="K576" s="249">
        <f>E576*J576</f>
        <v>-1.46494</v>
      </c>
      <c r="O576" s="241">
        <v>2</v>
      </c>
      <c r="AA576" s="214">
        <v>1</v>
      </c>
      <c r="AB576" s="214">
        <v>1</v>
      </c>
      <c r="AC576" s="214">
        <v>1</v>
      </c>
      <c r="AZ576" s="214">
        <v>1</v>
      </c>
      <c r="BA576" s="214">
        <f>IF(AZ576=1,G576,0)</f>
        <v>1548.886</v>
      </c>
      <c r="BB576" s="214">
        <f>IF(AZ576=2,G576,0)</f>
        <v>0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1</v>
      </c>
      <c r="CB576" s="241">
        <v>1</v>
      </c>
    </row>
    <row r="577" spans="1:15" ht="12.75">
      <c r="A577" s="250"/>
      <c r="B577" s="253"/>
      <c r="C577" s="699" t="s">
        <v>1755</v>
      </c>
      <c r="D577" s="700"/>
      <c r="E577" s="254">
        <v>0</v>
      </c>
      <c r="F577" s="255"/>
      <c r="G577" s="256"/>
      <c r="H577" s="257"/>
      <c r="I577" s="251"/>
      <c r="J577" s="258"/>
      <c r="K577" s="251"/>
      <c r="M577" s="252" t="s">
        <v>1755</v>
      </c>
      <c r="O577" s="241"/>
    </row>
    <row r="578" spans="1:15" ht="12.75">
      <c r="A578" s="250"/>
      <c r="B578" s="253"/>
      <c r="C578" s="699" t="s">
        <v>1587</v>
      </c>
      <c r="D578" s="700"/>
      <c r="E578" s="254">
        <v>5.3</v>
      </c>
      <c r="F578" s="255"/>
      <c r="G578" s="256"/>
      <c r="H578" s="257"/>
      <c r="I578" s="251"/>
      <c r="J578" s="258"/>
      <c r="K578" s="251"/>
      <c r="M578" s="252" t="s">
        <v>1587</v>
      </c>
      <c r="O578" s="241"/>
    </row>
    <row r="579" spans="1:15" ht="12.75">
      <c r="A579" s="250"/>
      <c r="B579" s="253"/>
      <c r="C579" s="699" t="s">
        <v>1441</v>
      </c>
      <c r="D579" s="700"/>
      <c r="E579" s="254">
        <v>6</v>
      </c>
      <c r="F579" s="255"/>
      <c r="G579" s="256"/>
      <c r="H579" s="257"/>
      <c r="I579" s="251"/>
      <c r="J579" s="258"/>
      <c r="K579" s="251"/>
      <c r="M579" s="252" t="s">
        <v>1441</v>
      </c>
      <c r="O579" s="241"/>
    </row>
    <row r="580" spans="1:15" ht="12.75">
      <c r="A580" s="250"/>
      <c r="B580" s="253"/>
      <c r="C580" s="699" t="s">
        <v>1588</v>
      </c>
      <c r="D580" s="700"/>
      <c r="E580" s="254">
        <v>5.16</v>
      </c>
      <c r="F580" s="255"/>
      <c r="G580" s="256"/>
      <c r="H580" s="257"/>
      <c r="I580" s="251"/>
      <c r="J580" s="258"/>
      <c r="K580" s="251"/>
      <c r="M580" s="252" t="s">
        <v>1588</v>
      </c>
      <c r="O580" s="241"/>
    </row>
    <row r="581" spans="1:80" ht="22.5">
      <c r="A581" s="242">
        <v>94</v>
      </c>
      <c r="B581" s="243" t="s">
        <v>586</v>
      </c>
      <c r="C581" s="244" t="s">
        <v>587</v>
      </c>
      <c r="D581" s="245" t="s">
        <v>106</v>
      </c>
      <c r="E581" s="246">
        <v>1687.357</v>
      </c>
      <c r="F581" s="246">
        <v>61.8</v>
      </c>
      <c r="G581" s="247">
        <f>E581*F581</f>
        <v>104278.6626</v>
      </c>
      <c r="H581" s="248">
        <v>0</v>
      </c>
      <c r="I581" s="249">
        <f>E581*H581</f>
        <v>0</v>
      </c>
      <c r="J581" s="248">
        <v>0</v>
      </c>
      <c r="K581" s="249">
        <f>E581*J581</f>
        <v>0</v>
      </c>
      <c r="O581" s="241">
        <v>2</v>
      </c>
      <c r="AA581" s="214">
        <v>1</v>
      </c>
      <c r="AB581" s="214">
        <v>1</v>
      </c>
      <c r="AC581" s="214">
        <v>1</v>
      </c>
      <c r="AZ581" s="214">
        <v>1</v>
      </c>
      <c r="BA581" s="214">
        <f>IF(AZ581=1,G581,0)</f>
        <v>104278.6626</v>
      </c>
      <c r="BB581" s="214">
        <f>IF(AZ581=2,G581,0)</f>
        <v>0</v>
      </c>
      <c r="BC581" s="214">
        <f>IF(AZ581=3,G581,0)</f>
        <v>0</v>
      </c>
      <c r="BD581" s="214">
        <f>IF(AZ581=4,G581,0)</f>
        <v>0</v>
      </c>
      <c r="BE581" s="214">
        <f>IF(AZ581=5,G581,0)</f>
        <v>0</v>
      </c>
      <c r="CA581" s="241">
        <v>1</v>
      </c>
      <c r="CB581" s="241">
        <v>1</v>
      </c>
    </row>
    <row r="582" spans="1:15" ht="12.75">
      <c r="A582" s="250"/>
      <c r="B582" s="253"/>
      <c r="C582" s="699" t="s">
        <v>1582</v>
      </c>
      <c r="D582" s="700"/>
      <c r="E582" s="254">
        <v>54.8</v>
      </c>
      <c r="F582" s="255"/>
      <c r="G582" s="256"/>
      <c r="H582" s="257"/>
      <c r="I582" s="251"/>
      <c r="J582" s="258"/>
      <c r="K582" s="251"/>
      <c r="M582" s="252" t="s">
        <v>1582</v>
      </c>
      <c r="O582" s="241"/>
    </row>
    <row r="583" spans="1:15" ht="12.75">
      <c r="A583" s="250"/>
      <c r="B583" s="253"/>
      <c r="C583" s="699" t="s">
        <v>1583</v>
      </c>
      <c r="D583" s="700"/>
      <c r="E583" s="254">
        <v>79.087</v>
      </c>
      <c r="F583" s="255"/>
      <c r="G583" s="256"/>
      <c r="H583" s="257"/>
      <c r="I583" s="251"/>
      <c r="J583" s="258"/>
      <c r="K583" s="251"/>
      <c r="M583" s="252" t="s">
        <v>1583</v>
      </c>
      <c r="O583" s="241"/>
    </row>
    <row r="584" spans="1:15" ht="12.75">
      <c r="A584" s="250"/>
      <c r="B584" s="253"/>
      <c r="C584" s="699" t="s">
        <v>1584</v>
      </c>
      <c r="D584" s="700"/>
      <c r="E584" s="254">
        <v>1265.51</v>
      </c>
      <c r="F584" s="255"/>
      <c r="G584" s="256"/>
      <c r="H584" s="257"/>
      <c r="I584" s="251"/>
      <c r="J584" s="258"/>
      <c r="K584" s="251"/>
      <c r="M584" s="252" t="s">
        <v>1584</v>
      </c>
      <c r="O584" s="241"/>
    </row>
    <row r="585" spans="1:15" ht="12.75">
      <c r="A585" s="250"/>
      <c r="B585" s="253"/>
      <c r="C585" s="699" t="s">
        <v>1585</v>
      </c>
      <c r="D585" s="700"/>
      <c r="E585" s="254">
        <v>271.5</v>
      </c>
      <c r="F585" s="255"/>
      <c r="G585" s="256"/>
      <c r="H585" s="257"/>
      <c r="I585" s="251"/>
      <c r="J585" s="258"/>
      <c r="K585" s="251"/>
      <c r="M585" s="252" t="s">
        <v>1585</v>
      </c>
      <c r="O585" s="241"/>
    </row>
    <row r="586" spans="1:15" ht="12.75">
      <c r="A586" s="250"/>
      <c r="B586" s="253"/>
      <c r="C586" s="701" t="s">
        <v>113</v>
      </c>
      <c r="D586" s="700"/>
      <c r="E586" s="279">
        <v>1670.897</v>
      </c>
      <c r="F586" s="255"/>
      <c r="G586" s="256"/>
      <c r="H586" s="257"/>
      <c r="I586" s="251"/>
      <c r="J586" s="258"/>
      <c r="K586" s="251"/>
      <c r="M586" s="252" t="s">
        <v>113</v>
      </c>
      <c r="O586" s="241"/>
    </row>
    <row r="587" spans="1:15" ht="12.75">
      <c r="A587" s="250"/>
      <c r="B587" s="253"/>
      <c r="C587" s="699" t="s">
        <v>1586</v>
      </c>
      <c r="D587" s="700"/>
      <c r="E587" s="254">
        <v>0</v>
      </c>
      <c r="F587" s="255"/>
      <c r="G587" s="256"/>
      <c r="H587" s="257"/>
      <c r="I587" s="251"/>
      <c r="J587" s="258"/>
      <c r="K587" s="251"/>
      <c r="M587" s="252" t="s">
        <v>1586</v>
      </c>
      <c r="O587" s="241"/>
    </row>
    <row r="588" spans="1:15" ht="12.75">
      <c r="A588" s="250"/>
      <c r="B588" s="253"/>
      <c r="C588" s="699" t="s">
        <v>1587</v>
      </c>
      <c r="D588" s="700"/>
      <c r="E588" s="254">
        <v>5.3</v>
      </c>
      <c r="F588" s="255"/>
      <c r="G588" s="256"/>
      <c r="H588" s="257"/>
      <c r="I588" s="251"/>
      <c r="J588" s="258"/>
      <c r="K588" s="251"/>
      <c r="M588" s="252" t="s">
        <v>1587</v>
      </c>
      <c r="O588" s="241"/>
    </row>
    <row r="589" spans="1:15" ht="12.75">
      <c r="A589" s="250"/>
      <c r="B589" s="253"/>
      <c r="C589" s="699" t="s">
        <v>1441</v>
      </c>
      <c r="D589" s="700"/>
      <c r="E589" s="254">
        <v>6</v>
      </c>
      <c r="F589" s="255"/>
      <c r="G589" s="256"/>
      <c r="H589" s="257"/>
      <c r="I589" s="251"/>
      <c r="J589" s="258"/>
      <c r="K589" s="251"/>
      <c r="M589" s="252" t="s">
        <v>1441</v>
      </c>
      <c r="O589" s="241"/>
    </row>
    <row r="590" spans="1:15" ht="12.75">
      <c r="A590" s="250"/>
      <c r="B590" s="253"/>
      <c r="C590" s="699" t="s">
        <v>1588</v>
      </c>
      <c r="D590" s="700"/>
      <c r="E590" s="254">
        <v>5.16</v>
      </c>
      <c r="F590" s="255"/>
      <c r="G590" s="256"/>
      <c r="H590" s="257"/>
      <c r="I590" s="251"/>
      <c r="J590" s="258"/>
      <c r="K590" s="251"/>
      <c r="M590" s="252" t="s">
        <v>1588</v>
      </c>
      <c r="O590" s="241"/>
    </row>
    <row r="591" spans="1:57" ht="12.75">
      <c r="A591" s="259"/>
      <c r="B591" s="260" t="s">
        <v>96</v>
      </c>
      <c r="C591" s="261" t="s">
        <v>578</v>
      </c>
      <c r="D591" s="262"/>
      <c r="E591" s="263"/>
      <c r="F591" s="264"/>
      <c r="G591" s="265">
        <f>SUM(G561:G590)</f>
        <v>129099.49355</v>
      </c>
      <c r="H591" s="266"/>
      <c r="I591" s="267">
        <f>SUM(I561:I590)</f>
        <v>0.00266</v>
      </c>
      <c r="J591" s="266"/>
      <c r="K591" s="267">
        <f>SUM(K561:K590)</f>
        <v>-32.0829569</v>
      </c>
      <c r="O591" s="241">
        <v>4</v>
      </c>
      <c r="BA591" s="268">
        <f>SUM(BA561:BA590)</f>
        <v>129099.49355</v>
      </c>
      <c r="BB591" s="268">
        <f>SUM(BB561:BB590)</f>
        <v>0</v>
      </c>
      <c r="BC591" s="268">
        <f>SUM(BC561:BC590)</f>
        <v>0</v>
      </c>
      <c r="BD591" s="268">
        <f>SUM(BD561:BD590)</f>
        <v>0</v>
      </c>
      <c r="BE591" s="268">
        <f>SUM(BE561:BE590)</f>
        <v>0</v>
      </c>
    </row>
    <row r="592" spans="1:15" ht="12.75">
      <c r="A592" s="231" t="s">
        <v>92</v>
      </c>
      <c r="B592" s="232" t="s">
        <v>588</v>
      </c>
      <c r="C592" s="233" t="s">
        <v>589</v>
      </c>
      <c r="D592" s="234"/>
      <c r="E592" s="235"/>
      <c r="F592" s="235"/>
      <c r="G592" s="236"/>
      <c r="H592" s="237"/>
      <c r="I592" s="238"/>
      <c r="J592" s="239"/>
      <c r="K592" s="240"/>
      <c r="O592" s="241">
        <v>1</v>
      </c>
    </row>
    <row r="593" spans="1:80" ht="12.75">
      <c r="A593" s="242">
        <v>95</v>
      </c>
      <c r="B593" s="243" t="s">
        <v>1756</v>
      </c>
      <c r="C593" s="244" t="s">
        <v>1757</v>
      </c>
      <c r="D593" s="245" t="s">
        <v>173</v>
      </c>
      <c r="E593" s="246">
        <v>347.642137316</v>
      </c>
      <c r="F593" s="246">
        <v>598</v>
      </c>
      <c r="G593" s="247">
        <f>E593*F593</f>
        <v>207889.998114968</v>
      </c>
      <c r="H593" s="248">
        <v>0</v>
      </c>
      <c r="I593" s="249">
        <f>E593*H593</f>
        <v>0</v>
      </c>
      <c r="J593" s="248"/>
      <c r="K593" s="249">
        <f>E593*J593</f>
        <v>0</v>
      </c>
      <c r="O593" s="241">
        <v>2</v>
      </c>
      <c r="AA593" s="214">
        <v>7</v>
      </c>
      <c r="AB593" s="214">
        <v>1</v>
      </c>
      <c r="AC593" s="214">
        <v>2</v>
      </c>
      <c r="AZ593" s="214">
        <v>1</v>
      </c>
      <c r="BA593" s="214">
        <f>IF(AZ593=1,G593,0)</f>
        <v>207889.998114968</v>
      </c>
      <c r="BB593" s="214">
        <f>IF(AZ593=2,G593,0)</f>
        <v>0</v>
      </c>
      <c r="BC593" s="214">
        <f>IF(AZ593=3,G593,0)</f>
        <v>0</v>
      </c>
      <c r="BD593" s="214">
        <f>IF(AZ593=4,G593,0)</f>
        <v>0</v>
      </c>
      <c r="BE593" s="214">
        <f>IF(AZ593=5,G593,0)</f>
        <v>0</v>
      </c>
      <c r="CA593" s="241">
        <v>7</v>
      </c>
      <c r="CB593" s="241">
        <v>1</v>
      </c>
    </row>
    <row r="594" spans="1:57" ht="12.75">
      <c r="A594" s="259"/>
      <c r="B594" s="260" t="s">
        <v>96</v>
      </c>
      <c r="C594" s="261" t="s">
        <v>590</v>
      </c>
      <c r="D594" s="262"/>
      <c r="E594" s="263"/>
      <c r="F594" s="264"/>
      <c r="G594" s="265">
        <f>SUM(G592:G593)</f>
        <v>207889.998114968</v>
      </c>
      <c r="H594" s="266"/>
      <c r="I594" s="267">
        <f>SUM(I592:I593)</f>
        <v>0</v>
      </c>
      <c r="J594" s="266"/>
      <c r="K594" s="267">
        <f>SUM(K592:K593)</f>
        <v>0</v>
      </c>
      <c r="O594" s="241">
        <v>4</v>
      </c>
      <c r="BA594" s="268">
        <f>SUM(BA592:BA593)</f>
        <v>207889.998114968</v>
      </c>
      <c r="BB594" s="268">
        <f>SUM(BB592:BB593)</f>
        <v>0</v>
      </c>
      <c r="BC594" s="268">
        <f>SUM(BC592:BC593)</f>
        <v>0</v>
      </c>
      <c r="BD594" s="268">
        <f>SUM(BD592:BD593)</f>
        <v>0</v>
      </c>
      <c r="BE594" s="268">
        <f>SUM(BE592:BE593)</f>
        <v>0</v>
      </c>
    </row>
    <row r="595" spans="1:15" ht="12.75">
      <c r="A595" s="231" t="s">
        <v>92</v>
      </c>
      <c r="B595" s="232" t="s">
        <v>593</v>
      </c>
      <c r="C595" s="233" t="s">
        <v>594</v>
      </c>
      <c r="D595" s="234"/>
      <c r="E595" s="235"/>
      <c r="F595" s="235"/>
      <c r="G595" s="236"/>
      <c r="H595" s="237"/>
      <c r="I595" s="238"/>
      <c r="J595" s="239"/>
      <c r="K595" s="240"/>
      <c r="O595" s="241">
        <v>1</v>
      </c>
    </row>
    <row r="596" spans="1:80" ht="22.5">
      <c r="A596" s="242">
        <v>96</v>
      </c>
      <c r="B596" s="243" t="s">
        <v>1758</v>
      </c>
      <c r="C596" s="244" t="s">
        <v>1759</v>
      </c>
      <c r="D596" s="245" t="s">
        <v>106</v>
      </c>
      <c r="E596" s="246">
        <v>16.46</v>
      </c>
      <c r="F596" s="246">
        <v>35.5</v>
      </c>
      <c r="G596" s="247">
        <f>E596*F596</f>
        <v>584.33</v>
      </c>
      <c r="H596" s="248">
        <v>0.00052</v>
      </c>
      <c r="I596" s="249">
        <f>E596*H596</f>
        <v>0.0085592</v>
      </c>
      <c r="J596" s="248">
        <v>0</v>
      </c>
      <c r="K596" s="249">
        <f>E596*J596</f>
        <v>0</v>
      </c>
      <c r="O596" s="241">
        <v>2</v>
      </c>
      <c r="AA596" s="214">
        <v>1</v>
      </c>
      <c r="AB596" s="214">
        <v>7</v>
      </c>
      <c r="AC596" s="214">
        <v>7</v>
      </c>
      <c r="AZ596" s="214">
        <v>2</v>
      </c>
      <c r="BA596" s="214">
        <f>IF(AZ596=1,G596,0)</f>
        <v>0</v>
      </c>
      <c r="BB596" s="214">
        <f>IF(AZ596=2,G596,0)</f>
        <v>584.33</v>
      </c>
      <c r="BC596" s="214">
        <f>IF(AZ596=3,G596,0)</f>
        <v>0</v>
      </c>
      <c r="BD596" s="214">
        <f>IF(AZ596=4,G596,0)</f>
        <v>0</v>
      </c>
      <c r="BE596" s="214">
        <f>IF(AZ596=5,G596,0)</f>
        <v>0</v>
      </c>
      <c r="CA596" s="241">
        <v>1</v>
      </c>
      <c r="CB596" s="241">
        <v>7</v>
      </c>
    </row>
    <row r="597" spans="1:15" ht="12.75">
      <c r="A597" s="250"/>
      <c r="B597" s="253"/>
      <c r="C597" s="699" t="s">
        <v>123</v>
      </c>
      <c r="D597" s="700"/>
      <c r="E597" s="254">
        <v>0</v>
      </c>
      <c r="F597" s="255"/>
      <c r="G597" s="256"/>
      <c r="H597" s="257"/>
      <c r="I597" s="251"/>
      <c r="J597" s="258"/>
      <c r="K597" s="251"/>
      <c r="M597" s="252" t="s">
        <v>123</v>
      </c>
      <c r="O597" s="241"/>
    </row>
    <row r="598" spans="1:15" ht="12.75">
      <c r="A598" s="250"/>
      <c r="B598" s="253"/>
      <c r="C598" s="699" t="s">
        <v>1587</v>
      </c>
      <c r="D598" s="700"/>
      <c r="E598" s="254">
        <v>5.3</v>
      </c>
      <c r="F598" s="255"/>
      <c r="G598" s="256"/>
      <c r="H598" s="257"/>
      <c r="I598" s="251"/>
      <c r="J598" s="258"/>
      <c r="K598" s="251"/>
      <c r="M598" s="252" t="s">
        <v>1587</v>
      </c>
      <c r="O598" s="241"/>
    </row>
    <row r="599" spans="1:15" ht="12.75">
      <c r="A599" s="250"/>
      <c r="B599" s="253"/>
      <c r="C599" s="699" t="s">
        <v>1441</v>
      </c>
      <c r="D599" s="700"/>
      <c r="E599" s="254">
        <v>6</v>
      </c>
      <c r="F599" s="255"/>
      <c r="G599" s="256"/>
      <c r="H599" s="257"/>
      <c r="I599" s="251"/>
      <c r="J599" s="258"/>
      <c r="K599" s="251"/>
      <c r="M599" s="252" t="s">
        <v>1441</v>
      </c>
      <c r="O599" s="241"/>
    </row>
    <row r="600" spans="1:15" ht="12.75">
      <c r="A600" s="250"/>
      <c r="B600" s="253"/>
      <c r="C600" s="699" t="s">
        <v>1588</v>
      </c>
      <c r="D600" s="700"/>
      <c r="E600" s="254">
        <v>5.16</v>
      </c>
      <c r="F600" s="255"/>
      <c r="G600" s="256"/>
      <c r="H600" s="257"/>
      <c r="I600" s="251"/>
      <c r="J600" s="258"/>
      <c r="K600" s="251"/>
      <c r="M600" s="252" t="s">
        <v>1588</v>
      </c>
      <c r="O600" s="241"/>
    </row>
    <row r="601" spans="1:80" ht="12.75">
      <c r="A601" s="242">
        <v>97</v>
      </c>
      <c r="B601" s="243" t="s">
        <v>596</v>
      </c>
      <c r="C601" s="244" t="s">
        <v>597</v>
      </c>
      <c r="D601" s="245" t="s">
        <v>106</v>
      </c>
      <c r="E601" s="246">
        <v>24.69</v>
      </c>
      <c r="F601" s="246">
        <v>179</v>
      </c>
      <c r="G601" s="247">
        <f>E601*F601</f>
        <v>4419.51</v>
      </c>
      <c r="H601" s="248">
        <v>8E-05</v>
      </c>
      <c r="I601" s="249">
        <f>E601*H601</f>
        <v>0.0019752000000000003</v>
      </c>
      <c r="J601" s="248">
        <v>0</v>
      </c>
      <c r="K601" s="249">
        <f>E601*J601</f>
        <v>0</v>
      </c>
      <c r="O601" s="241">
        <v>2</v>
      </c>
      <c r="AA601" s="214">
        <v>1</v>
      </c>
      <c r="AB601" s="214">
        <v>7</v>
      </c>
      <c r="AC601" s="214">
        <v>7</v>
      </c>
      <c r="AZ601" s="214">
        <v>2</v>
      </c>
      <c r="BA601" s="214">
        <f>IF(AZ601=1,G601,0)</f>
        <v>0</v>
      </c>
      <c r="BB601" s="214">
        <f>IF(AZ601=2,G601,0)</f>
        <v>4419.51</v>
      </c>
      <c r="BC601" s="214">
        <f>IF(AZ601=3,G601,0)</f>
        <v>0</v>
      </c>
      <c r="BD601" s="214">
        <f>IF(AZ601=4,G601,0)</f>
        <v>0</v>
      </c>
      <c r="BE601" s="214">
        <f>IF(AZ601=5,G601,0)</f>
        <v>0</v>
      </c>
      <c r="CA601" s="241">
        <v>1</v>
      </c>
      <c r="CB601" s="241">
        <v>7</v>
      </c>
    </row>
    <row r="602" spans="1:15" ht="12.75">
      <c r="A602" s="250"/>
      <c r="B602" s="253"/>
      <c r="C602" s="699" t="s">
        <v>123</v>
      </c>
      <c r="D602" s="700"/>
      <c r="E602" s="254">
        <v>0</v>
      </c>
      <c r="F602" s="255"/>
      <c r="G602" s="256"/>
      <c r="H602" s="257"/>
      <c r="I602" s="251"/>
      <c r="J602" s="258"/>
      <c r="K602" s="251"/>
      <c r="M602" s="252" t="s">
        <v>123</v>
      </c>
      <c r="O602" s="241"/>
    </row>
    <row r="603" spans="1:15" ht="12.75">
      <c r="A603" s="250"/>
      <c r="B603" s="253"/>
      <c r="C603" s="699" t="s">
        <v>1760</v>
      </c>
      <c r="D603" s="700"/>
      <c r="E603" s="254">
        <v>7.95</v>
      </c>
      <c r="F603" s="255"/>
      <c r="G603" s="256"/>
      <c r="H603" s="257"/>
      <c r="I603" s="251"/>
      <c r="J603" s="258"/>
      <c r="K603" s="251"/>
      <c r="M603" s="252" t="s">
        <v>1760</v>
      </c>
      <c r="O603" s="241"/>
    </row>
    <row r="604" spans="1:15" ht="12.75">
      <c r="A604" s="250"/>
      <c r="B604" s="253"/>
      <c r="C604" s="699" t="s">
        <v>1761</v>
      </c>
      <c r="D604" s="700"/>
      <c r="E604" s="254">
        <v>9</v>
      </c>
      <c r="F604" s="255"/>
      <c r="G604" s="256"/>
      <c r="H604" s="257"/>
      <c r="I604" s="251"/>
      <c r="J604" s="258"/>
      <c r="K604" s="251"/>
      <c r="M604" s="252" t="s">
        <v>1761</v>
      </c>
      <c r="O604" s="241"/>
    </row>
    <row r="605" spans="1:15" ht="12.75">
      <c r="A605" s="250"/>
      <c r="B605" s="253"/>
      <c r="C605" s="699" t="s">
        <v>1762</v>
      </c>
      <c r="D605" s="700"/>
      <c r="E605" s="254">
        <v>7.74</v>
      </c>
      <c r="F605" s="255"/>
      <c r="G605" s="256"/>
      <c r="H605" s="257"/>
      <c r="I605" s="251"/>
      <c r="J605" s="258"/>
      <c r="K605" s="251"/>
      <c r="M605" s="252" t="s">
        <v>1762</v>
      </c>
      <c r="O605" s="241"/>
    </row>
    <row r="606" spans="1:80" ht="22.5">
      <c r="A606" s="242">
        <v>98</v>
      </c>
      <c r="B606" s="243" t="s">
        <v>1763</v>
      </c>
      <c r="C606" s="244" t="s">
        <v>1764</v>
      </c>
      <c r="D606" s="245" t="s">
        <v>106</v>
      </c>
      <c r="E606" s="246">
        <v>16.46</v>
      </c>
      <c r="F606" s="246">
        <v>178.5</v>
      </c>
      <c r="G606" s="247">
        <f>E606*F606</f>
        <v>2938.11</v>
      </c>
      <c r="H606" s="248">
        <v>0.00099</v>
      </c>
      <c r="I606" s="249">
        <f>E606*H606</f>
        <v>0.0162954</v>
      </c>
      <c r="J606" s="248">
        <v>0</v>
      </c>
      <c r="K606" s="249">
        <f>E606*J606</f>
        <v>0</v>
      </c>
      <c r="O606" s="241">
        <v>2</v>
      </c>
      <c r="AA606" s="214">
        <v>1</v>
      </c>
      <c r="AB606" s="214">
        <v>7</v>
      </c>
      <c r="AC606" s="214">
        <v>7</v>
      </c>
      <c r="AZ606" s="214">
        <v>2</v>
      </c>
      <c r="BA606" s="214">
        <f>IF(AZ606=1,G606,0)</f>
        <v>0</v>
      </c>
      <c r="BB606" s="214">
        <f>IF(AZ606=2,G606,0)</f>
        <v>2938.11</v>
      </c>
      <c r="BC606" s="214">
        <f>IF(AZ606=3,G606,0)</f>
        <v>0</v>
      </c>
      <c r="BD606" s="214">
        <f>IF(AZ606=4,G606,0)</f>
        <v>0</v>
      </c>
      <c r="BE606" s="214">
        <f>IF(AZ606=5,G606,0)</f>
        <v>0</v>
      </c>
      <c r="CA606" s="241">
        <v>1</v>
      </c>
      <c r="CB606" s="241">
        <v>7</v>
      </c>
    </row>
    <row r="607" spans="1:15" ht="12.75">
      <c r="A607" s="250"/>
      <c r="B607" s="253"/>
      <c r="C607" s="699" t="s">
        <v>123</v>
      </c>
      <c r="D607" s="700"/>
      <c r="E607" s="254">
        <v>0</v>
      </c>
      <c r="F607" s="255"/>
      <c r="G607" s="256"/>
      <c r="H607" s="257"/>
      <c r="I607" s="251"/>
      <c r="J607" s="258"/>
      <c r="K607" s="251"/>
      <c r="M607" s="252" t="s">
        <v>123</v>
      </c>
      <c r="O607" s="241"/>
    </row>
    <row r="608" spans="1:15" ht="12.75">
      <c r="A608" s="250"/>
      <c r="B608" s="253"/>
      <c r="C608" s="699" t="s">
        <v>1587</v>
      </c>
      <c r="D608" s="700"/>
      <c r="E608" s="254">
        <v>5.3</v>
      </c>
      <c r="F608" s="255"/>
      <c r="G608" s="256"/>
      <c r="H608" s="257"/>
      <c r="I608" s="251"/>
      <c r="J608" s="258"/>
      <c r="K608" s="251"/>
      <c r="M608" s="252" t="s">
        <v>1587</v>
      </c>
      <c r="O608" s="241"/>
    </row>
    <row r="609" spans="1:15" ht="12.75">
      <c r="A609" s="250"/>
      <c r="B609" s="253"/>
      <c r="C609" s="699" t="s">
        <v>1441</v>
      </c>
      <c r="D609" s="700"/>
      <c r="E609" s="254">
        <v>6</v>
      </c>
      <c r="F609" s="255"/>
      <c r="G609" s="256"/>
      <c r="H609" s="257"/>
      <c r="I609" s="251"/>
      <c r="J609" s="258"/>
      <c r="K609" s="251"/>
      <c r="M609" s="252" t="s">
        <v>1441</v>
      </c>
      <c r="O609" s="241"/>
    </row>
    <row r="610" spans="1:15" ht="12.75">
      <c r="A610" s="250"/>
      <c r="B610" s="253"/>
      <c r="C610" s="699" t="s">
        <v>1588</v>
      </c>
      <c r="D610" s="700"/>
      <c r="E610" s="254">
        <v>5.16</v>
      </c>
      <c r="F610" s="255"/>
      <c r="G610" s="256"/>
      <c r="H610" s="257"/>
      <c r="I610" s="251"/>
      <c r="J610" s="258"/>
      <c r="K610" s="251"/>
      <c r="M610" s="252" t="s">
        <v>1588</v>
      </c>
      <c r="O610" s="241"/>
    </row>
    <row r="611" spans="1:80" ht="12.75">
      <c r="A611" s="242">
        <v>99</v>
      </c>
      <c r="B611" s="243" t="s">
        <v>603</v>
      </c>
      <c r="C611" s="244" t="s">
        <v>604</v>
      </c>
      <c r="D611" s="245" t="s">
        <v>106</v>
      </c>
      <c r="E611" s="246">
        <v>125.842</v>
      </c>
      <c r="F611" s="246">
        <v>486</v>
      </c>
      <c r="G611" s="247">
        <f>E611*F611</f>
        <v>61159.212</v>
      </c>
      <c r="H611" s="248">
        <v>0.00525</v>
      </c>
      <c r="I611" s="249">
        <f>E611*H611</f>
        <v>0.6606705</v>
      </c>
      <c r="J611" s="248">
        <v>0</v>
      </c>
      <c r="K611" s="249">
        <f>E611*J611</f>
        <v>0</v>
      </c>
      <c r="O611" s="241">
        <v>2</v>
      </c>
      <c r="AA611" s="214">
        <v>1</v>
      </c>
      <c r="AB611" s="214">
        <v>7</v>
      </c>
      <c r="AC611" s="214">
        <v>7</v>
      </c>
      <c r="AZ611" s="214">
        <v>2</v>
      </c>
      <c r="BA611" s="214">
        <f>IF(AZ611=1,G611,0)</f>
        <v>0</v>
      </c>
      <c r="BB611" s="214">
        <f>IF(AZ611=2,G611,0)</f>
        <v>61159.212</v>
      </c>
      <c r="BC611" s="214">
        <f>IF(AZ611=3,G611,0)</f>
        <v>0</v>
      </c>
      <c r="BD611" s="214">
        <f>IF(AZ611=4,G611,0)</f>
        <v>0</v>
      </c>
      <c r="BE611" s="214">
        <f>IF(AZ611=5,G611,0)</f>
        <v>0</v>
      </c>
      <c r="CA611" s="241">
        <v>1</v>
      </c>
      <c r="CB611" s="241">
        <v>7</v>
      </c>
    </row>
    <row r="612" spans="1:15" ht="12.75">
      <c r="A612" s="250"/>
      <c r="B612" s="253"/>
      <c r="C612" s="699" t="s">
        <v>1643</v>
      </c>
      <c r="D612" s="700"/>
      <c r="E612" s="254">
        <v>60.8175</v>
      </c>
      <c r="F612" s="255"/>
      <c r="G612" s="256"/>
      <c r="H612" s="257"/>
      <c r="I612" s="251"/>
      <c r="J612" s="258"/>
      <c r="K612" s="251"/>
      <c r="M612" s="252" t="s">
        <v>1643</v>
      </c>
      <c r="O612" s="241"/>
    </row>
    <row r="613" spans="1:15" ht="12.75">
      <c r="A613" s="250"/>
      <c r="B613" s="253"/>
      <c r="C613" s="699" t="s">
        <v>1644</v>
      </c>
      <c r="D613" s="700"/>
      <c r="E613" s="254">
        <v>17.225</v>
      </c>
      <c r="F613" s="255"/>
      <c r="G613" s="256"/>
      <c r="H613" s="257"/>
      <c r="I613" s="251"/>
      <c r="J613" s="258"/>
      <c r="K613" s="251"/>
      <c r="M613" s="252" t="s">
        <v>1644</v>
      </c>
      <c r="O613" s="241"/>
    </row>
    <row r="614" spans="1:15" ht="12.75">
      <c r="A614" s="250"/>
      <c r="B614" s="253"/>
      <c r="C614" s="699" t="s">
        <v>1645</v>
      </c>
      <c r="D614" s="700"/>
      <c r="E614" s="254">
        <v>37.6075</v>
      </c>
      <c r="F614" s="255"/>
      <c r="G614" s="256"/>
      <c r="H614" s="257"/>
      <c r="I614" s="251"/>
      <c r="J614" s="258"/>
      <c r="K614" s="251"/>
      <c r="M614" s="252" t="s">
        <v>1645</v>
      </c>
      <c r="O614" s="241"/>
    </row>
    <row r="615" spans="1:15" ht="12.75">
      <c r="A615" s="250"/>
      <c r="B615" s="253"/>
      <c r="C615" s="699" t="s">
        <v>1646</v>
      </c>
      <c r="D615" s="700"/>
      <c r="E615" s="254">
        <v>10.192</v>
      </c>
      <c r="F615" s="255"/>
      <c r="G615" s="256"/>
      <c r="H615" s="257"/>
      <c r="I615" s="251"/>
      <c r="J615" s="258"/>
      <c r="K615" s="251"/>
      <c r="M615" s="252" t="s">
        <v>1646</v>
      </c>
      <c r="O615" s="241"/>
    </row>
    <row r="616" spans="1:80" ht="12.75">
      <c r="A616" s="242">
        <v>100</v>
      </c>
      <c r="B616" s="243" t="s">
        <v>605</v>
      </c>
      <c r="C616" s="244" t="s">
        <v>606</v>
      </c>
      <c r="D616" s="245" t="s">
        <v>106</v>
      </c>
      <c r="E616" s="246">
        <v>28.3935</v>
      </c>
      <c r="F616" s="246">
        <v>37.26</v>
      </c>
      <c r="G616" s="247">
        <f>E616*F616</f>
        <v>1057.94181</v>
      </c>
      <c r="H616" s="248">
        <v>0.0002</v>
      </c>
      <c r="I616" s="249">
        <f>E616*H616</f>
        <v>0.0056787</v>
      </c>
      <c r="J616" s="248"/>
      <c r="K616" s="249">
        <f>E616*J616</f>
        <v>0</v>
      </c>
      <c r="O616" s="241">
        <v>2</v>
      </c>
      <c r="AA616" s="214">
        <v>3</v>
      </c>
      <c r="AB616" s="214">
        <v>1</v>
      </c>
      <c r="AC616" s="214">
        <v>2832314012</v>
      </c>
      <c r="AZ616" s="214">
        <v>2</v>
      </c>
      <c r="BA616" s="214">
        <f>IF(AZ616=1,G616,0)</f>
        <v>0</v>
      </c>
      <c r="BB616" s="214">
        <f>IF(AZ616=2,G616,0)</f>
        <v>1057.94181</v>
      </c>
      <c r="BC616" s="214">
        <f>IF(AZ616=3,G616,0)</f>
        <v>0</v>
      </c>
      <c r="BD616" s="214">
        <f>IF(AZ616=4,G616,0)</f>
        <v>0</v>
      </c>
      <c r="BE616" s="214">
        <f>IF(AZ616=5,G616,0)</f>
        <v>0</v>
      </c>
      <c r="CA616" s="241">
        <v>3</v>
      </c>
      <c r="CB616" s="241">
        <v>1</v>
      </c>
    </row>
    <row r="617" spans="1:15" ht="12.75">
      <c r="A617" s="250"/>
      <c r="B617" s="253"/>
      <c r="C617" s="699" t="s">
        <v>123</v>
      </c>
      <c r="D617" s="700"/>
      <c r="E617" s="254">
        <v>0</v>
      </c>
      <c r="F617" s="255"/>
      <c r="G617" s="256"/>
      <c r="H617" s="257"/>
      <c r="I617" s="251"/>
      <c r="J617" s="258"/>
      <c r="K617" s="251"/>
      <c r="M617" s="252" t="s">
        <v>123</v>
      </c>
      <c r="O617" s="241"/>
    </row>
    <row r="618" spans="1:15" ht="12.75">
      <c r="A618" s="250"/>
      <c r="B618" s="253"/>
      <c r="C618" s="699" t="s">
        <v>1765</v>
      </c>
      <c r="D618" s="700"/>
      <c r="E618" s="254">
        <v>9.1425</v>
      </c>
      <c r="F618" s="255"/>
      <c r="G618" s="256"/>
      <c r="H618" s="257"/>
      <c r="I618" s="251"/>
      <c r="J618" s="258"/>
      <c r="K618" s="251"/>
      <c r="M618" s="252" t="s">
        <v>1765</v>
      </c>
      <c r="O618" s="241"/>
    </row>
    <row r="619" spans="1:15" ht="12.75">
      <c r="A619" s="250"/>
      <c r="B619" s="253"/>
      <c r="C619" s="699" t="s">
        <v>1766</v>
      </c>
      <c r="D619" s="700"/>
      <c r="E619" s="254">
        <v>10.35</v>
      </c>
      <c r="F619" s="255"/>
      <c r="G619" s="256"/>
      <c r="H619" s="257"/>
      <c r="I619" s="251"/>
      <c r="J619" s="258"/>
      <c r="K619" s="251"/>
      <c r="M619" s="252" t="s">
        <v>1766</v>
      </c>
      <c r="O619" s="241"/>
    </row>
    <row r="620" spans="1:15" ht="12.75">
      <c r="A620" s="250"/>
      <c r="B620" s="253"/>
      <c r="C620" s="699" t="s">
        <v>1767</v>
      </c>
      <c r="D620" s="700"/>
      <c r="E620" s="254">
        <v>8.901</v>
      </c>
      <c r="F620" s="255"/>
      <c r="G620" s="256"/>
      <c r="H620" s="257"/>
      <c r="I620" s="251"/>
      <c r="J620" s="258"/>
      <c r="K620" s="251"/>
      <c r="M620" s="252" t="s">
        <v>1767</v>
      </c>
      <c r="O620" s="241"/>
    </row>
    <row r="621" spans="1:80" ht="12.75">
      <c r="A621" s="242">
        <v>101</v>
      </c>
      <c r="B621" s="243" t="s">
        <v>1768</v>
      </c>
      <c r="C621" s="244" t="s">
        <v>1769</v>
      </c>
      <c r="D621" s="245" t="s">
        <v>106</v>
      </c>
      <c r="E621" s="246">
        <v>37.858</v>
      </c>
      <c r="F621" s="246">
        <v>162.41</v>
      </c>
      <c r="G621" s="247">
        <f>E621*F621</f>
        <v>6148.517779999999</v>
      </c>
      <c r="H621" s="248">
        <v>0.0046</v>
      </c>
      <c r="I621" s="249">
        <f>E621*H621</f>
        <v>0.1741468</v>
      </c>
      <c r="J621" s="248"/>
      <c r="K621" s="249">
        <f>E621*J621</f>
        <v>0</v>
      </c>
      <c r="O621" s="241">
        <v>2</v>
      </c>
      <c r="AA621" s="214">
        <v>3</v>
      </c>
      <c r="AB621" s="214">
        <v>7</v>
      </c>
      <c r="AC621" s="214">
        <v>62852251</v>
      </c>
      <c r="AZ621" s="214">
        <v>2</v>
      </c>
      <c r="BA621" s="214">
        <f>IF(AZ621=1,G621,0)</f>
        <v>0</v>
      </c>
      <c r="BB621" s="214">
        <f>IF(AZ621=2,G621,0)</f>
        <v>6148.517779999999</v>
      </c>
      <c r="BC621" s="214">
        <f>IF(AZ621=3,G621,0)</f>
        <v>0</v>
      </c>
      <c r="BD621" s="214">
        <f>IF(AZ621=4,G621,0)</f>
        <v>0</v>
      </c>
      <c r="BE621" s="214">
        <f>IF(AZ621=5,G621,0)</f>
        <v>0</v>
      </c>
      <c r="CA621" s="241">
        <v>3</v>
      </c>
      <c r="CB621" s="241">
        <v>7</v>
      </c>
    </row>
    <row r="622" spans="1:15" ht="12.75">
      <c r="A622" s="250"/>
      <c r="B622" s="253"/>
      <c r="C622" s="699" t="s">
        <v>123</v>
      </c>
      <c r="D622" s="700"/>
      <c r="E622" s="254">
        <v>0</v>
      </c>
      <c r="F622" s="255"/>
      <c r="G622" s="256"/>
      <c r="H622" s="257"/>
      <c r="I622" s="251"/>
      <c r="J622" s="258"/>
      <c r="K622" s="251"/>
      <c r="M622" s="252" t="s">
        <v>123</v>
      </c>
      <c r="O622" s="241"/>
    </row>
    <row r="623" spans="1:15" ht="12.75">
      <c r="A623" s="250"/>
      <c r="B623" s="253"/>
      <c r="C623" s="699" t="s">
        <v>1770</v>
      </c>
      <c r="D623" s="700"/>
      <c r="E623" s="254">
        <v>12.19</v>
      </c>
      <c r="F623" s="255"/>
      <c r="G623" s="256"/>
      <c r="H623" s="257"/>
      <c r="I623" s="251"/>
      <c r="J623" s="258"/>
      <c r="K623" s="251"/>
      <c r="M623" s="252" t="s">
        <v>1770</v>
      </c>
      <c r="O623" s="241"/>
    </row>
    <row r="624" spans="1:15" ht="12.75">
      <c r="A624" s="250"/>
      <c r="B624" s="253"/>
      <c r="C624" s="699" t="s">
        <v>1771</v>
      </c>
      <c r="D624" s="700"/>
      <c r="E624" s="254">
        <v>13.8</v>
      </c>
      <c r="F624" s="255"/>
      <c r="G624" s="256"/>
      <c r="H624" s="257"/>
      <c r="I624" s="251"/>
      <c r="J624" s="258"/>
      <c r="K624" s="251"/>
      <c r="M624" s="252" t="s">
        <v>1771</v>
      </c>
      <c r="O624" s="241"/>
    </row>
    <row r="625" spans="1:15" ht="12.75">
      <c r="A625" s="250"/>
      <c r="B625" s="253"/>
      <c r="C625" s="699" t="s">
        <v>1772</v>
      </c>
      <c r="D625" s="700"/>
      <c r="E625" s="254">
        <v>11.868</v>
      </c>
      <c r="F625" s="255"/>
      <c r="G625" s="256"/>
      <c r="H625" s="257"/>
      <c r="I625" s="251"/>
      <c r="J625" s="258"/>
      <c r="K625" s="251"/>
      <c r="M625" s="252" t="s">
        <v>1772</v>
      </c>
      <c r="O625" s="241"/>
    </row>
    <row r="626" spans="1:80" ht="12.75">
      <c r="A626" s="242">
        <v>102</v>
      </c>
      <c r="B626" s="243" t="s">
        <v>611</v>
      </c>
      <c r="C626" s="244" t="s">
        <v>612</v>
      </c>
      <c r="D626" s="245" t="s">
        <v>173</v>
      </c>
      <c r="E626" s="246">
        <v>0.8673258</v>
      </c>
      <c r="F626" s="246">
        <v>771</v>
      </c>
      <c r="G626" s="247">
        <f>E626*F626</f>
        <v>668.7081918</v>
      </c>
      <c r="H626" s="248">
        <v>0</v>
      </c>
      <c r="I626" s="249">
        <f>E626*H626</f>
        <v>0</v>
      </c>
      <c r="J626" s="248"/>
      <c r="K626" s="249">
        <f>E626*J626</f>
        <v>0</v>
      </c>
      <c r="O626" s="241">
        <v>2</v>
      </c>
      <c r="AA626" s="214">
        <v>7</v>
      </c>
      <c r="AB626" s="214">
        <v>1001</v>
      </c>
      <c r="AC626" s="214">
        <v>5</v>
      </c>
      <c r="AZ626" s="214">
        <v>2</v>
      </c>
      <c r="BA626" s="214">
        <f>IF(AZ626=1,G626,0)</f>
        <v>0</v>
      </c>
      <c r="BB626" s="214">
        <f>IF(AZ626=2,G626,0)</f>
        <v>668.7081918</v>
      </c>
      <c r="BC626" s="214">
        <f>IF(AZ626=3,G626,0)</f>
        <v>0</v>
      </c>
      <c r="BD626" s="214">
        <f>IF(AZ626=4,G626,0)</f>
        <v>0</v>
      </c>
      <c r="BE626" s="214">
        <f>IF(AZ626=5,G626,0)</f>
        <v>0</v>
      </c>
      <c r="CA626" s="241">
        <v>7</v>
      </c>
      <c r="CB626" s="241">
        <v>1001</v>
      </c>
    </row>
    <row r="627" spans="1:57" ht="12.75">
      <c r="A627" s="259"/>
      <c r="B627" s="260" t="s">
        <v>96</v>
      </c>
      <c r="C627" s="261" t="s">
        <v>595</v>
      </c>
      <c r="D627" s="262"/>
      <c r="E627" s="263"/>
      <c r="F627" s="264"/>
      <c r="G627" s="265">
        <f>SUM(G595:G626)</f>
        <v>76976.3297818</v>
      </c>
      <c r="H627" s="266"/>
      <c r="I627" s="267">
        <f>SUM(I595:I626)</f>
        <v>0.8673258000000001</v>
      </c>
      <c r="J627" s="266"/>
      <c r="K627" s="267">
        <f>SUM(K595:K626)</f>
        <v>0</v>
      </c>
      <c r="O627" s="241">
        <v>4</v>
      </c>
      <c r="BA627" s="268">
        <f>SUM(BA595:BA626)</f>
        <v>0</v>
      </c>
      <c r="BB627" s="268">
        <f>SUM(BB595:BB626)</f>
        <v>76976.3297818</v>
      </c>
      <c r="BC627" s="268">
        <f>SUM(BC595:BC626)</f>
        <v>0</v>
      </c>
      <c r="BD627" s="268">
        <f>SUM(BD595:BD626)</f>
        <v>0</v>
      </c>
      <c r="BE627" s="268">
        <f>SUM(BE595:BE626)</f>
        <v>0</v>
      </c>
    </row>
    <row r="628" spans="1:15" ht="12.75">
      <c r="A628" s="231" t="s">
        <v>92</v>
      </c>
      <c r="B628" s="232" t="s">
        <v>613</v>
      </c>
      <c r="C628" s="233" t="s">
        <v>614</v>
      </c>
      <c r="D628" s="234"/>
      <c r="E628" s="235"/>
      <c r="F628" s="235"/>
      <c r="G628" s="236"/>
      <c r="H628" s="237"/>
      <c r="I628" s="238"/>
      <c r="J628" s="239"/>
      <c r="K628" s="240"/>
      <c r="O628" s="241">
        <v>1</v>
      </c>
    </row>
    <row r="629" spans="1:80" ht="22.5">
      <c r="A629" s="242">
        <v>103</v>
      </c>
      <c r="B629" s="243" t="s">
        <v>616</v>
      </c>
      <c r="C629" s="244" t="s">
        <v>617</v>
      </c>
      <c r="D629" s="245" t="s">
        <v>106</v>
      </c>
      <c r="E629" s="246">
        <v>436.568</v>
      </c>
      <c r="F629" s="246">
        <v>20.1</v>
      </c>
      <c r="G629" s="247">
        <f>E629*F629</f>
        <v>8775.0168</v>
      </c>
      <c r="H629" s="248">
        <v>0</v>
      </c>
      <c r="I629" s="249">
        <f>E629*H629</f>
        <v>0</v>
      </c>
      <c r="J629" s="248">
        <v>-0.002</v>
      </c>
      <c r="K629" s="249">
        <f>E629*J629</f>
        <v>-0.873136</v>
      </c>
      <c r="O629" s="241">
        <v>2</v>
      </c>
      <c r="AA629" s="214">
        <v>1</v>
      </c>
      <c r="AB629" s="214">
        <v>7</v>
      </c>
      <c r="AC629" s="214">
        <v>7</v>
      </c>
      <c r="AZ629" s="214">
        <v>2</v>
      </c>
      <c r="BA629" s="214">
        <f>IF(AZ629=1,G629,0)</f>
        <v>0</v>
      </c>
      <c r="BB629" s="214">
        <f>IF(AZ629=2,G629,0)</f>
        <v>8775.0168</v>
      </c>
      <c r="BC629" s="214">
        <f>IF(AZ629=3,G629,0)</f>
        <v>0</v>
      </c>
      <c r="BD629" s="214">
        <f>IF(AZ629=4,G629,0)</f>
        <v>0</v>
      </c>
      <c r="BE629" s="214">
        <f>IF(AZ629=5,G629,0)</f>
        <v>0</v>
      </c>
      <c r="CA629" s="241">
        <v>1</v>
      </c>
      <c r="CB629" s="241">
        <v>7</v>
      </c>
    </row>
    <row r="630" spans="1:15" ht="12.75">
      <c r="A630" s="250"/>
      <c r="B630" s="253"/>
      <c r="C630" s="699" t="s">
        <v>123</v>
      </c>
      <c r="D630" s="700"/>
      <c r="E630" s="254">
        <v>0</v>
      </c>
      <c r="F630" s="255"/>
      <c r="G630" s="256"/>
      <c r="H630" s="257"/>
      <c r="I630" s="251"/>
      <c r="J630" s="258"/>
      <c r="K630" s="251"/>
      <c r="M630" s="252" t="s">
        <v>123</v>
      </c>
      <c r="O630" s="241"/>
    </row>
    <row r="631" spans="1:15" ht="12.75">
      <c r="A631" s="250"/>
      <c r="B631" s="253"/>
      <c r="C631" s="699" t="s">
        <v>1773</v>
      </c>
      <c r="D631" s="700"/>
      <c r="E631" s="254">
        <v>325.6</v>
      </c>
      <c r="F631" s="255"/>
      <c r="G631" s="256"/>
      <c r="H631" s="257"/>
      <c r="I631" s="251"/>
      <c r="J631" s="258"/>
      <c r="K631" s="251"/>
      <c r="M631" s="252" t="s">
        <v>1773</v>
      </c>
      <c r="O631" s="241"/>
    </row>
    <row r="632" spans="1:15" ht="12.75">
      <c r="A632" s="250"/>
      <c r="B632" s="253"/>
      <c r="C632" s="699" t="s">
        <v>1774</v>
      </c>
      <c r="D632" s="700"/>
      <c r="E632" s="254">
        <v>60.528</v>
      </c>
      <c r="F632" s="255"/>
      <c r="G632" s="256"/>
      <c r="H632" s="257"/>
      <c r="I632" s="251"/>
      <c r="J632" s="258"/>
      <c r="K632" s="251"/>
      <c r="M632" s="252" t="s">
        <v>1774</v>
      </c>
      <c r="O632" s="241"/>
    </row>
    <row r="633" spans="1:15" ht="12.75">
      <c r="A633" s="250"/>
      <c r="B633" s="253"/>
      <c r="C633" s="699" t="s">
        <v>1775</v>
      </c>
      <c r="D633" s="700"/>
      <c r="E633" s="254">
        <v>50.44</v>
      </c>
      <c r="F633" s="255"/>
      <c r="G633" s="256"/>
      <c r="H633" s="257"/>
      <c r="I633" s="251"/>
      <c r="J633" s="258"/>
      <c r="K633" s="251"/>
      <c r="M633" s="252" t="s">
        <v>1775</v>
      </c>
      <c r="O633" s="241"/>
    </row>
    <row r="634" spans="1:80" ht="22.5">
      <c r="A634" s="242">
        <v>104</v>
      </c>
      <c r="B634" s="243" t="s">
        <v>628</v>
      </c>
      <c r="C634" s="244" t="s">
        <v>629</v>
      </c>
      <c r="D634" s="245" t="s">
        <v>106</v>
      </c>
      <c r="E634" s="246">
        <v>436.568</v>
      </c>
      <c r="F634" s="246">
        <v>25.3</v>
      </c>
      <c r="G634" s="247">
        <f>E634*F634</f>
        <v>11045.170399999999</v>
      </c>
      <c r="H634" s="248">
        <v>0.00035</v>
      </c>
      <c r="I634" s="249">
        <f>E634*H634</f>
        <v>0.15279879999999998</v>
      </c>
      <c r="J634" s="248">
        <v>0</v>
      </c>
      <c r="K634" s="249">
        <f>E634*J634</f>
        <v>0</v>
      </c>
      <c r="O634" s="241">
        <v>2</v>
      </c>
      <c r="AA634" s="214">
        <v>1</v>
      </c>
      <c r="AB634" s="214">
        <v>7</v>
      </c>
      <c r="AC634" s="214">
        <v>7</v>
      </c>
      <c r="AZ634" s="214">
        <v>2</v>
      </c>
      <c r="BA634" s="214">
        <f>IF(AZ634=1,G634,0)</f>
        <v>0</v>
      </c>
      <c r="BB634" s="214">
        <f>IF(AZ634=2,G634,0)</f>
        <v>11045.170399999999</v>
      </c>
      <c r="BC634" s="214">
        <f>IF(AZ634=3,G634,0)</f>
        <v>0</v>
      </c>
      <c r="BD634" s="214">
        <f>IF(AZ634=4,G634,0)</f>
        <v>0</v>
      </c>
      <c r="BE634" s="214">
        <f>IF(AZ634=5,G634,0)</f>
        <v>0</v>
      </c>
      <c r="CA634" s="241">
        <v>1</v>
      </c>
      <c r="CB634" s="241">
        <v>7</v>
      </c>
    </row>
    <row r="635" spans="1:15" ht="12.75">
      <c r="A635" s="250"/>
      <c r="B635" s="253"/>
      <c r="C635" s="699" t="s">
        <v>123</v>
      </c>
      <c r="D635" s="700"/>
      <c r="E635" s="254">
        <v>0</v>
      </c>
      <c r="F635" s="255"/>
      <c r="G635" s="256"/>
      <c r="H635" s="257"/>
      <c r="I635" s="251"/>
      <c r="J635" s="258"/>
      <c r="K635" s="251"/>
      <c r="M635" s="252" t="s">
        <v>123</v>
      </c>
      <c r="O635" s="241"/>
    </row>
    <row r="636" spans="1:15" ht="12.75">
      <c r="A636" s="250"/>
      <c r="B636" s="253"/>
      <c r="C636" s="699" t="s">
        <v>1773</v>
      </c>
      <c r="D636" s="700"/>
      <c r="E636" s="254">
        <v>325.6</v>
      </c>
      <c r="F636" s="255"/>
      <c r="G636" s="256"/>
      <c r="H636" s="257"/>
      <c r="I636" s="251"/>
      <c r="J636" s="258"/>
      <c r="K636" s="251"/>
      <c r="M636" s="252" t="s">
        <v>1773</v>
      </c>
      <c r="O636" s="241"/>
    </row>
    <row r="637" spans="1:15" ht="12.75">
      <c r="A637" s="250"/>
      <c r="B637" s="253"/>
      <c r="C637" s="699" t="s">
        <v>1774</v>
      </c>
      <c r="D637" s="700"/>
      <c r="E637" s="254">
        <v>60.528</v>
      </c>
      <c r="F637" s="255"/>
      <c r="G637" s="256"/>
      <c r="H637" s="257"/>
      <c r="I637" s="251"/>
      <c r="J637" s="258"/>
      <c r="K637" s="251"/>
      <c r="M637" s="252" t="s">
        <v>1774</v>
      </c>
      <c r="O637" s="241"/>
    </row>
    <row r="638" spans="1:15" ht="12.75">
      <c r="A638" s="250"/>
      <c r="B638" s="253"/>
      <c r="C638" s="699" t="s">
        <v>1775</v>
      </c>
      <c r="D638" s="700"/>
      <c r="E638" s="254">
        <v>50.44</v>
      </c>
      <c r="F638" s="255"/>
      <c r="G638" s="256"/>
      <c r="H638" s="257"/>
      <c r="I638" s="251"/>
      <c r="J638" s="258"/>
      <c r="K638" s="251"/>
      <c r="M638" s="252" t="s">
        <v>1775</v>
      </c>
      <c r="O638" s="241"/>
    </row>
    <row r="639" spans="1:80" ht="22.5">
      <c r="A639" s="242">
        <v>105</v>
      </c>
      <c r="B639" s="243" t="s">
        <v>630</v>
      </c>
      <c r="C639" s="244" t="s">
        <v>631</v>
      </c>
      <c r="D639" s="245" t="s">
        <v>106</v>
      </c>
      <c r="E639" s="246">
        <v>436.568</v>
      </c>
      <c r="F639" s="246">
        <v>159.5</v>
      </c>
      <c r="G639" s="247">
        <f>E639*F639</f>
        <v>69632.59599999999</v>
      </c>
      <c r="H639" s="248">
        <v>0.00481</v>
      </c>
      <c r="I639" s="249">
        <f>E639*H639</f>
        <v>2.09989208</v>
      </c>
      <c r="J639" s="248">
        <v>0</v>
      </c>
      <c r="K639" s="249">
        <f>E639*J639</f>
        <v>0</v>
      </c>
      <c r="O639" s="241">
        <v>2</v>
      </c>
      <c r="AA639" s="214">
        <v>1</v>
      </c>
      <c r="AB639" s="214">
        <v>7</v>
      </c>
      <c r="AC639" s="214">
        <v>7</v>
      </c>
      <c r="AZ639" s="214">
        <v>2</v>
      </c>
      <c r="BA639" s="214">
        <f>IF(AZ639=1,G639,0)</f>
        <v>0</v>
      </c>
      <c r="BB639" s="214">
        <f>IF(AZ639=2,G639,0)</f>
        <v>69632.59599999999</v>
      </c>
      <c r="BC639" s="214">
        <f>IF(AZ639=3,G639,0)</f>
        <v>0</v>
      </c>
      <c r="BD639" s="214">
        <f>IF(AZ639=4,G639,0)</f>
        <v>0</v>
      </c>
      <c r="BE639" s="214">
        <f>IF(AZ639=5,G639,0)</f>
        <v>0</v>
      </c>
      <c r="CA639" s="241">
        <v>1</v>
      </c>
      <c r="CB639" s="241">
        <v>7</v>
      </c>
    </row>
    <row r="640" spans="1:15" ht="12.75">
      <c r="A640" s="250"/>
      <c r="B640" s="253"/>
      <c r="C640" s="699" t="s">
        <v>123</v>
      </c>
      <c r="D640" s="700"/>
      <c r="E640" s="254">
        <v>0</v>
      </c>
      <c r="F640" s="255"/>
      <c r="G640" s="256"/>
      <c r="H640" s="257"/>
      <c r="I640" s="251"/>
      <c r="J640" s="258"/>
      <c r="K640" s="251"/>
      <c r="M640" s="252" t="s">
        <v>123</v>
      </c>
      <c r="O640" s="241"/>
    </row>
    <row r="641" spans="1:15" ht="12.75">
      <c r="A641" s="250"/>
      <c r="B641" s="253"/>
      <c r="C641" s="699" t="s">
        <v>1773</v>
      </c>
      <c r="D641" s="700"/>
      <c r="E641" s="254">
        <v>325.6</v>
      </c>
      <c r="F641" s="255"/>
      <c r="G641" s="256"/>
      <c r="H641" s="257"/>
      <c r="I641" s="251"/>
      <c r="J641" s="258"/>
      <c r="K641" s="251"/>
      <c r="M641" s="252" t="s">
        <v>1773</v>
      </c>
      <c r="O641" s="241"/>
    </row>
    <row r="642" spans="1:15" ht="12.75">
      <c r="A642" s="250"/>
      <c r="B642" s="253"/>
      <c r="C642" s="699" t="s">
        <v>1774</v>
      </c>
      <c r="D642" s="700"/>
      <c r="E642" s="254">
        <v>60.528</v>
      </c>
      <c r="F642" s="255"/>
      <c r="G642" s="256"/>
      <c r="H642" s="257"/>
      <c r="I642" s="251"/>
      <c r="J642" s="258"/>
      <c r="K642" s="251"/>
      <c r="M642" s="252" t="s">
        <v>1774</v>
      </c>
      <c r="O642" s="241"/>
    </row>
    <row r="643" spans="1:15" ht="12.75">
      <c r="A643" s="250"/>
      <c r="B643" s="253"/>
      <c r="C643" s="699" t="s">
        <v>1775</v>
      </c>
      <c r="D643" s="700"/>
      <c r="E643" s="254">
        <v>50.44</v>
      </c>
      <c r="F643" s="255"/>
      <c r="G643" s="256"/>
      <c r="H643" s="257"/>
      <c r="I643" s="251"/>
      <c r="J643" s="258"/>
      <c r="K643" s="251"/>
      <c r="M643" s="252" t="s">
        <v>1775</v>
      </c>
      <c r="O643" s="241"/>
    </row>
    <row r="644" spans="1:80" ht="22.5">
      <c r="A644" s="242">
        <v>106</v>
      </c>
      <c r="B644" s="243" t="s">
        <v>635</v>
      </c>
      <c r="C644" s="244" t="s">
        <v>636</v>
      </c>
      <c r="D644" s="245" t="s">
        <v>106</v>
      </c>
      <c r="E644" s="246">
        <v>436.568</v>
      </c>
      <c r="F644" s="246">
        <v>695</v>
      </c>
      <c r="G644" s="247">
        <f>E644*F644</f>
        <v>303414.76</v>
      </c>
      <c r="H644" s="248">
        <v>0.0022</v>
      </c>
      <c r="I644" s="249">
        <f>E644*H644</f>
        <v>0.9604496</v>
      </c>
      <c r="J644" s="248">
        <v>0</v>
      </c>
      <c r="K644" s="249">
        <f>E644*J644</f>
        <v>0</v>
      </c>
      <c r="O644" s="241">
        <v>2</v>
      </c>
      <c r="AA644" s="214">
        <v>1</v>
      </c>
      <c r="AB644" s="214">
        <v>0</v>
      </c>
      <c r="AC644" s="214">
        <v>0</v>
      </c>
      <c r="AZ644" s="214">
        <v>2</v>
      </c>
      <c r="BA644" s="214">
        <f>IF(AZ644=1,G644,0)</f>
        <v>0</v>
      </c>
      <c r="BB644" s="214">
        <f>IF(AZ644=2,G644,0)</f>
        <v>303414.76</v>
      </c>
      <c r="BC644" s="214">
        <f>IF(AZ644=3,G644,0)</f>
        <v>0</v>
      </c>
      <c r="BD644" s="214">
        <f>IF(AZ644=4,G644,0)</f>
        <v>0</v>
      </c>
      <c r="BE644" s="214">
        <f>IF(AZ644=5,G644,0)</f>
        <v>0</v>
      </c>
      <c r="CA644" s="241">
        <v>1</v>
      </c>
      <c r="CB644" s="241">
        <v>0</v>
      </c>
    </row>
    <row r="645" spans="1:15" ht="12.75">
      <c r="A645" s="250"/>
      <c r="B645" s="253"/>
      <c r="C645" s="699" t="s">
        <v>123</v>
      </c>
      <c r="D645" s="700"/>
      <c r="E645" s="254">
        <v>0</v>
      </c>
      <c r="F645" s="255"/>
      <c r="G645" s="256"/>
      <c r="H645" s="257"/>
      <c r="I645" s="251"/>
      <c r="J645" s="258"/>
      <c r="K645" s="251"/>
      <c r="M645" s="252" t="s">
        <v>123</v>
      </c>
      <c r="O645" s="241"/>
    </row>
    <row r="646" spans="1:15" ht="12.75">
      <c r="A646" s="250"/>
      <c r="B646" s="253"/>
      <c r="C646" s="699" t="s">
        <v>1773</v>
      </c>
      <c r="D646" s="700"/>
      <c r="E646" s="254">
        <v>325.6</v>
      </c>
      <c r="F646" s="255"/>
      <c r="G646" s="256"/>
      <c r="H646" s="257"/>
      <c r="I646" s="251"/>
      <c r="J646" s="258"/>
      <c r="K646" s="251"/>
      <c r="M646" s="252" t="s">
        <v>1773</v>
      </c>
      <c r="O646" s="241"/>
    </row>
    <row r="647" spans="1:15" ht="12.75">
      <c r="A647" s="250"/>
      <c r="B647" s="253"/>
      <c r="C647" s="699" t="s">
        <v>1774</v>
      </c>
      <c r="D647" s="700"/>
      <c r="E647" s="254">
        <v>60.528</v>
      </c>
      <c r="F647" s="255"/>
      <c r="G647" s="256"/>
      <c r="H647" s="257"/>
      <c r="I647" s="251"/>
      <c r="J647" s="258"/>
      <c r="K647" s="251"/>
      <c r="M647" s="252" t="s">
        <v>1774</v>
      </c>
      <c r="O647" s="241"/>
    </row>
    <row r="648" spans="1:15" ht="12.75">
      <c r="A648" s="250"/>
      <c r="B648" s="253"/>
      <c r="C648" s="699" t="s">
        <v>1775</v>
      </c>
      <c r="D648" s="700"/>
      <c r="E648" s="254">
        <v>50.44</v>
      </c>
      <c r="F648" s="255"/>
      <c r="G648" s="256"/>
      <c r="H648" s="257"/>
      <c r="I648" s="251"/>
      <c r="J648" s="258"/>
      <c r="K648" s="251"/>
      <c r="M648" s="252" t="s">
        <v>1775</v>
      </c>
      <c r="O648" s="241"/>
    </row>
    <row r="649" spans="1:80" ht="22.5">
      <c r="A649" s="242">
        <v>107</v>
      </c>
      <c r="B649" s="243" t="s">
        <v>1776</v>
      </c>
      <c r="C649" s="244" t="s">
        <v>1777</v>
      </c>
      <c r="D649" s="245" t="s">
        <v>166</v>
      </c>
      <c r="E649" s="246">
        <v>18.6</v>
      </c>
      <c r="F649" s="246">
        <v>213.5</v>
      </c>
      <c r="G649" s="247">
        <f>E649*F649</f>
        <v>3971.1000000000004</v>
      </c>
      <c r="H649" s="248">
        <v>0.00095</v>
      </c>
      <c r="I649" s="249">
        <f>E649*H649</f>
        <v>0.01767</v>
      </c>
      <c r="J649" s="248">
        <v>0</v>
      </c>
      <c r="K649" s="249">
        <f>E649*J649</f>
        <v>0</v>
      </c>
      <c r="O649" s="241">
        <v>2</v>
      </c>
      <c r="AA649" s="214">
        <v>1</v>
      </c>
      <c r="AB649" s="214">
        <v>0</v>
      </c>
      <c r="AC649" s="214">
        <v>0</v>
      </c>
      <c r="AZ649" s="214">
        <v>2</v>
      </c>
      <c r="BA649" s="214">
        <f>IF(AZ649=1,G649,0)</f>
        <v>0</v>
      </c>
      <c r="BB649" s="214">
        <f>IF(AZ649=2,G649,0)</f>
        <v>3971.1000000000004</v>
      </c>
      <c r="BC649" s="214">
        <f>IF(AZ649=3,G649,0)</f>
        <v>0</v>
      </c>
      <c r="BD649" s="214">
        <f>IF(AZ649=4,G649,0)</f>
        <v>0</v>
      </c>
      <c r="BE649" s="214">
        <f>IF(AZ649=5,G649,0)</f>
        <v>0</v>
      </c>
      <c r="CA649" s="241">
        <v>1</v>
      </c>
      <c r="CB649" s="241">
        <v>0</v>
      </c>
    </row>
    <row r="650" spans="1:15" ht="12.75">
      <c r="A650" s="250"/>
      <c r="B650" s="253"/>
      <c r="C650" s="699" t="s">
        <v>639</v>
      </c>
      <c r="D650" s="700"/>
      <c r="E650" s="254">
        <v>0</v>
      </c>
      <c r="F650" s="255"/>
      <c r="G650" s="256"/>
      <c r="H650" s="257"/>
      <c r="I650" s="251"/>
      <c r="J650" s="258"/>
      <c r="K650" s="251"/>
      <c r="M650" s="252" t="s">
        <v>639</v>
      </c>
      <c r="O650" s="241"/>
    </row>
    <row r="651" spans="1:15" ht="12.75">
      <c r="A651" s="250"/>
      <c r="B651" s="253"/>
      <c r="C651" s="699" t="s">
        <v>1778</v>
      </c>
      <c r="D651" s="700"/>
      <c r="E651" s="254">
        <v>18.6</v>
      </c>
      <c r="F651" s="255"/>
      <c r="G651" s="256"/>
      <c r="H651" s="257"/>
      <c r="I651" s="251"/>
      <c r="J651" s="258"/>
      <c r="K651" s="251"/>
      <c r="M651" s="252" t="s">
        <v>1778</v>
      </c>
      <c r="O651" s="241"/>
    </row>
    <row r="652" spans="1:80" ht="22.5">
      <c r="A652" s="242">
        <v>108</v>
      </c>
      <c r="B652" s="243" t="s">
        <v>637</v>
      </c>
      <c r="C652" s="244" t="s">
        <v>638</v>
      </c>
      <c r="D652" s="245" t="s">
        <v>166</v>
      </c>
      <c r="E652" s="246">
        <v>27</v>
      </c>
      <c r="F652" s="246">
        <v>253.5</v>
      </c>
      <c r="G652" s="247">
        <f>E652*F652</f>
        <v>6844.5</v>
      </c>
      <c r="H652" s="248">
        <v>0.00095</v>
      </c>
      <c r="I652" s="249">
        <f>E652*H652</f>
        <v>0.02565</v>
      </c>
      <c r="J652" s="248">
        <v>0</v>
      </c>
      <c r="K652" s="249">
        <f>E652*J652</f>
        <v>0</v>
      </c>
      <c r="O652" s="241">
        <v>2</v>
      </c>
      <c r="AA652" s="214">
        <v>1</v>
      </c>
      <c r="AB652" s="214">
        <v>0</v>
      </c>
      <c r="AC652" s="214">
        <v>0</v>
      </c>
      <c r="AZ652" s="214">
        <v>2</v>
      </c>
      <c r="BA652" s="214">
        <f>IF(AZ652=1,G652,0)</f>
        <v>0</v>
      </c>
      <c r="BB652" s="214">
        <f>IF(AZ652=2,G652,0)</f>
        <v>6844.5</v>
      </c>
      <c r="BC652" s="214">
        <f>IF(AZ652=3,G652,0)</f>
        <v>0</v>
      </c>
      <c r="BD652" s="214">
        <f>IF(AZ652=4,G652,0)</f>
        <v>0</v>
      </c>
      <c r="BE652" s="214">
        <f>IF(AZ652=5,G652,0)</f>
        <v>0</v>
      </c>
      <c r="CA652" s="241">
        <v>1</v>
      </c>
      <c r="CB652" s="241">
        <v>0</v>
      </c>
    </row>
    <row r="653" spans="1:15" ht="12.75">
      <c r="A653" s="250"/>
      <c r="B653" s="253"/>
      <c r="C653" s="699" t="s">
        <v>639</v>
      </c>
      <c r="D653" s="700"/>
      <c r="E653" s="254">
        <v>0</v>
      </c>
      <c r="F653" s="255"/>
      <c r="G653" s="256"/>
      <c r="H653" s="257"/>
      <c r="I653" s="251"/>
      <c r="J653" s="258"/>
      <c r="K653" s="251"/>
      <c r="M653" s="252" t="s">
        <v>639</v>
      </c>
      <c r="O653" s="241"/>
    </row>
    <row r="654" spans="1:15" ht="12.75">
      <c r="A654" s="250"/>
      <c r="B654" s="253"/>
      <c r="C654" s="699" t="s">
        <v>1779</v>
      </c>
      <c r="D654" s="700"/>
      <c r="E654" s="254">
        <v>27</v>
      </c>
      <c r="F654" s="255"/>
      <c r="G654" s="256"/>
      <c r="H654" s="257"/>
      <c r="I654" s="251"/>
      <c r="J654" s="258"/>
      <c r="K654" s="251"/>
      <c r="M654" s="252" t="s">
        <v>1779</v>
      </c>
      <c r="O654" s="241"/>
    </row>
    <row r="655" spans="1:80" ht="22.5">
      <c r="A655" s="242">
        <v>109</v>
      </c>
      <c r="B655" s="243" t="s">
        <v>1780</v>
      </c>
      <c r="C655" s="244" t="s">
        <v>1781</v>
      </c>
      <c r="D655" s="245" t="s">
        <v>166</v>
      </c>
      <c r="E655" s="246">
        <v>46</v>
      </c>
      <c r="F655" s="246">
        <v>253.5</v>
      </c>
      <c r="G655" s="247">
        <f>E655*F655</f>
        <v>11661</v>
      </c>
      <c r="H655" s="248">
        <v>0.00095</v>
      </c>
      <c r="I655" s="249">
        <f>E655*H655</f>
        <v>0.0437</v>
      </c>
      <c r="J655" s="248">
        <v>0</v>
      </c>
      <c r="K655" s="249">
        <f>E655*J655</f>
        <v>0</v>
      </c>
      <c r="O655" s="241">
        <v>2</v>
      </c>
      <c r="AA655" s="214">
        <v>1</v>
      </c>
      <c r="AB655" s="214">
        <v>0</v>
      </c>
      <c r="AC655" s="214">
        <v>0</v>
      </c>
      <c r="AZ655" s="214">
        <v>2</v>
      </c>
      <c r="BA655" s="214">
        <f>IF(AZ655=1,G655,0)</f>
        <v>0</v>
      </c>
      <c r="BB655" s="214">
        <f>IF(AZ655=2,G655,0)</f>
        <v>11661</v>
      </c>
      <c r="BC655" s="214">
        <f>IF(AZ655=3,G655,0)</f>
        <v>0</v>
      </c>
      <c r="BD655" s="214">
        <f>IF(AZ655=4,G655,0)</f>
        <v>0</v>
      </c>
      <c r="BE655" s="214">
        <f>IF(AZ655=5,G655,0)</f>
        <v>0</v>
      </c>
      <c r="CA655" s="241">
        <v>1</v>
      </c>
      <c r="CB655" s="241">
        <v>0</v>
      </c>
    </row>
    <row r="656" spans="1:15" ht="12.75">
      <c r="A656" s="250"/>
      <c r="B656" s="253"/>
      <c r="C656" s="699" t="s">
        <v>639</v>
      </c>
      <c r="D656" s="700"/>
      <c r="E656" s="254">
        <v>0</v>
      </c>
      <c r="F656" s="255"/>
      <c r="G656" s="256"/>
      <c r="H656" s="257"/>
      <c r="I656" s="251"/>
      <c r="J656" s="258"/>
      <c r="K656" s="251"/>
      <c r="M656" s="252" t="s">
        <v>639</v>
      </c>
      <c r="O656" s="241"/>
    </row>
    <row r="657" spans="1:15" ht="12.75">
      <c r="A657" s="250"/>
      <c r="B657" s="253"/>
      <c r="C657" s="699" t="s">
        <v>1782</v>
      </c>
      <c r="D657" s="700"/>
      <c r="E657" s="254">
        <v>46</v>
      </c>
      <c r="F657" s="255"/>
      <c r="G657" s="256"/>
      <c r="H657" s="257"/>
      <c r="I657" s="251"/>
      <c r="J657" s="258"/>
      <c r="K657" s="251"/>
      <c r="M657" s="252" t="s">
        <v>1782</v>
      </c>
      <c r="O657" s="241"/>
    </row>
    <row r="658" spans="1:80" ht="22.5">
      <c r="A658" s="242">
        <v>110</v>
      </c>
      <c r="B658" s="243" t="s">
        <v>642</v>
      </c>
      <c r="C658" s="244" t="s">
        <v>643</v>
      </c>
      <c r="D658" s="245" t="s">
        <v>166</v>
      </c>
      <c r="E658" s="246">
        <v>27</v>
      </c>
      <c r="F658" s="246">
        <v>114.5</v>
      </c>
      <c r="G658" s="247">
        <f>E658*F658</f>
        <v>3091.5</v>
      </c>
      <c r="H658" s="248">
        <v>0.00063</v>
      </c>
      <c r="I658" s="249">
        <f>E658*H658</f>
        <v>0.01701</v>
      </c>
      <c r="J658" s="248">
        <v>0</v>
      </c>
      <c r="K658" s="249">
        <f>E658*J658</f>
        <v>0</v>
      </c>
      <c r="O658" s="241">
        <v>2</v>
      </c>
      <c r="AA658" s="214">
        <v>1</v>
      </c>
      <c r="AB658" s="214">
        <v>7</v>
      </c>
      <c r="AC658" s="214">
        <v>7</v>
      </c>
      <c r="AZ658" s="214">
        <v>2</v>
      </c>
      <c r="BA658" s="214">
        <f>IF(AZ658=1,G658,0)</f>
        <v>0</v>
      </c>
      <c r="BB658" s="214">
        <f>IF(AZ658=2,G658,0)</f>
        <v>3091.5</v>
      </c>
      <c r="BC658" s="214">
        <f>IF(AZ658=3,G658,0)</f>
        <v>0</v>
      </c>
      <c r="BD658" s="214">
        <f>IF(AZ658=4,G658,0)</f>
        <v>0</v>
      </c>
      <c r="BE658" s="214">
        <f>IF(AZ658=5,G658,0)</f>
        <v>0</v>
      </c>
      <c r="CA658" s="241">
        <v>1</v>
      </c>
      <c r="CB658" s="241">
        <v>7</v>
      </c>
    </row>
    <row r="659" spans="1:15" ht="12.75">
      <c r="A659" s="250"/>
      <c r="B659" s="253"/>
      <c r="C659" s="699" t="s">
        <v>639</v>
      </c>
      <c r="D659" s="700"/>
      <c r="E659" s="254">
        <v>0</v>
      </c>
      <c r="F659" s="255"/>
      <c r="G659" s="256"/>
      <c r="H659" s="257"/>
      <c r="I659" s="251"/>
      <c r="J659" s="258"/>
      <c r="K659" s="251"/>
      <c r="M659" s="252" t="s">
        <v>639</v>
      </c>
      <c r="O659" s="241"/>
    </row>
    <row r="660" spans="1:15" ht="12.75">
      <c r="A660" s="250"/>
      <c r="B660" s="253"/>
      <c r="C660" s="699" t="s">
        <v>1783</v>
      </c>
      <c r="D660" s="700"/>
      <c r="E660" s="254">
        <v>27</v>
      </c>
      <c r="F660" s="255"/>
      <c r="G660" s="256"/>
      <c r="H660" s="257"/>
      <c r="I660" s="251"/>
      <c r="J660" s="258"/>
      <c r="K660" s="251"/>
      <c r="M660" s="252" t="s">
        <v>1783</v>
      </c>
      <c r="O660" s="241"/>
    </row>
    <row r="661" spans="1:80" ht="22.5">
      <c r="A661" s="242">
        <v>111</v>
      </c>
      <c r="B661" s="243" t="s">
        <v>646</v>
      </c>
      <c r="C661" s="244" t="s">
        <v>647</v>
      </c>
      <c r="D661" s="245" t="s">
        <v>166</v>
      </c>
      <c r="E661" s="246">
        <v>77.2</v>
      </c>
      <c r="F661" s="246">
        <v>114.5</v>
      </c>
      <c r="G661" s="247">
        <f>E661*F661</f>
        <v>8839.4</v>
      </c>
      <c r="H661" s="248">
        <v>0.00063</v>
      </c>
      <c r="I661" s="249">
        <f>E661*H661</f>
        <v>0.048636000000000006</v>
      </c>
      <c r="J661" s="248">
        <v>0</v>
      </c>
      <c r="K661" s="249">
        <f>E661*J661</f>
        <v>0</v>
      </c>
      <c r="O661" s="241">
        <v>2</v>
      </c>
      <c r="AA661" s="214">
        <v>1</v>
      </c>
      <c r="AB661" s="214">
        <v>7</v>
      </c>
      <c r="AC661" s="214">
        <v>7</v>
      </c>
      <c r="AZ661" s="214">
        <v>2</v>
      </c>
      <c r="BA661" s="214">
        <f>IF(AZ661=1,G661,0)</f>
        <v>0</v>
      </c>
      <c r="BB661" s="214">
        <f>IF(AZ661=2,G661,0)</f>
        <v>8839.4</v>
      </c>
      <c r="BC661" s="214">
        <f>IF(AZ661=3,G661,0)</f>
        <v>0</v>
      </c>
      <c r="BD661" s="214">
        <f>IF(AZ661=4,G661,0)</f>
        <v>0</v>
      </c>
      <c r="BE661" s="214">
        <f>IF(AZ661=5,G661,0)</f>
        <v>0</v>
      </c>
      <c r="CA661" s="241">
        <v>1</v>
      </c>
      <c r="CB661" s="241">
        <v>7</v>
      </c>
    </row>
    <row r="662" spans="1:15" ht="12.75">
      <c r="A662" s="250"/>
      <c r="B662" s="253"/>
      <c r="C662" s="699" t="s">
        <v>639</v>
      </c>
      <c r="D662" s="700"/>
      <c r="E662" s="254">
        <v>0</v>
      </c>
      <c r="F662" s="255"/>
      <c r="G662" s="256"/>
      <c r="H662" s="257"/>
      <c r="I662" s="251"/>
      <c r="J662" s="258"/>
      <c r="K662" s="251"/>
      <c r="M662" s="252" t="s">
        <v>639</v>
      </c>
      <c r="O662" s="241"/>
    </row>
    <row r="663" spans="1:15" ht="12.75">
      <c r="A663" s="250"/>
      <c r="B663" s="253"/>
      <c r="C663" s="699" t="s">
        <v>1784</v>
      </c>
      <c r="D663" s="700"/>
      <c r="E663" s="254">
        <v>77.2</v>
      </c>
      <c r="F663" s="255"/>
      <c r="G663" s="256"/>
      <c r="H663" s="257"/>
      <c r="I663" s="251"/>
      <c r="J663" s="258"/>
      <c r="K663" s="251"/>
      <c r="M663" s="252" t="s">
        <v>1784</v>
      </c>
      <c r="O663" s="241"/>
    </row>
    <row r="664" spans="1:80" ht="22.5">
      <c r="A664" s="242">
        <v>112</v>
      </c>
      <c r="B664" s="243" t="s">
        <v>1102</v>
      </c>
      <c r="C664" s="244" t="s">
        <v>1785</v>
      </c>
      <c r="D664" s="245" t="s">
        <v>166</v>
      </c>
      <c r="E664" s="246">
        <v>72</v>
      </c>
      <c r="F664" s="246">
        <v>518</v>
      </c>
      <c r="G664" s="247">
        <f>E664*F664</f>
        <v>37296</v>
      </c>
      <c r="H664" s="248">
        <v>0.00063</v>
      </c>
      <c r="I664" s="249">
        <f>E664*H664</f>
        <v>0.045360000000000004</v>
      </c>
      <c r="J664" s="248">
        <v>0</v>
      </c>
      <c r="K664" s="249">
        <f>E664*J664</f>
        <v>0</v>
      </c>
      <c r="O664" s="241">
        <v>2</v>
      </c>
      <c r="AA664" s="214">
        <v>1</v>
      </c>
      <c r="AB664" s="214">
        <v>7</v>
      </c>
      <c r="AC664" s="214">
        <v>7</v>
      </c>
      <c r="AZ664" s="214">
        <v>2</v>
      </c>
      <c r="BA664" s="214">
        <f>IF(AZ664=1,G664,0)</f>
        <v>0</v>
      </c>
      <c r="BB664" s="214">
        <f>IF(AZ664=2,G664,0)</f>
        <v>37296</v>
      </c>
      <c r="BC664" s="214">
        <f>IF(AZ664=3,G664,0)</f>
        <v>0</v>
      </c>
      <c r="BD664" s="214">
        <f>IF(AZ664=4,G664,0)</f>
        <v>0</v>
      </c>
      <c r="BE664" s="214">
        <f>IF(AZ664=5,G664,0)</f>
        <v>0</v>
      </c>
      <c r="CA664" s="241">
        <v>1</v>
      </c>
      <c r="CB664" s="241">
        <v>7</v>
      </c>
    </row>
    <row r="665" spans="1:15" ht="12.75">
      <c r="A665" s="250"/>
      <c r="B665" s="253"/>
      <c r="C665" s="699" t="s">
        <v>639</v>
      </c>
      <c r="D665" s="700"/>
      <c r="E665" s="254">
        <v>0</v>
      </c>
      <c r="F665" s="255"/>
      <c r="G665" s="256"/>
      <c r="H665" s="257"/>
      <c r="I665" s="251"/>
      <c r="J665" s="258"/>
      <c r="K665" s="251"/>
      <c r="M665" s="252" t="s">
        <v>639</v>
      </c>
      <c r="O665" s="241"/>
    </row>
    <row r="666" spans="1:15" ht="12.75">
      <c r="A666" s="250"/>
      <c r="B666" s="253"/>
      <c r="C666" s="699" t="s">
        <v>1786</v>
      </c>
      <c r="D666" s="700"/>
      <c r="E666" s="254">
        <v>72</v>
      </c>
      <c r="F666" s="255"/>
      <c r="G666" s="256"/>
      <c r="H666" s="257"/>
      <c r="I666" s="251"/>
      <c r="J666" s="258"/>
      <c r="K666" s="251"/>
      <c r="M666" s="252" t="s">
        <v>1786</v>
      </c>
      <c r="O666" s="241"/>
    </row>
    <row r="667" spans="1:80" ht="22.5">
      <c r="A667" s="242">
        <v>113</v>
      </c>
      <c r="B667" s="243" t="s">
        <v>1787</v>
      </c>
      <c r="C667" s="244" t="s">
        <v>1788</v>
      </c>
      <c r="D667" s="245" t="s">
        <v>166</v>
      </c>
      <c r="E667" s="246">
        <v>107</v>
      </c>
      <c r="F667" s="246">
        <v>400</v>
      </c>
      <c r="G667" s="247">
        <f>E667*F667</f>
        <v>42800</v>
      </c>
      <c r="H667" s="248">
        <v>0.00063</v>
      </c>
      <c r="I667" s="249">
        <f>E667*H667</f>
        <v>0.06741</v>
      </c>
      <c r="J667" s="248">
        <v>0</v>
      </c>
      <c r="K667" s="249">
        <f>E667*J667</f>
        <v>0</v>
      </c>
      <c r="O667" s="241">
        <v>2</v>
      </c>
      <c r="AA667" s="214">
        <v>1</v>
      </c>
      <c r="AB667" s="214">
        <v>7</v>
      </c>
      <c r="AC667" s="214">
        <v>7</v>
      </c>
      <c r="AZ667" s="214">
        <v>2</v>
      </c>
      <c r="BA667" s="214">
        <f>IF(AZ667=1,G667,0)</f>
        <v>0</v>
      </c>
      <c r="BB667" s="214">
        <f>IF(AZ667=2,G667,0)</f>
        <v>42800</v>
      </c>
      <c r="BC667" s="214">
        <f>IF(AZ667=3,G667,0)</f>
        <v>0</v>
      </c>
      <c r="BD667" s="214">
        <f>IF(AZ667=4,G667,0)</f>
        <v>0</v>
      </c>
      <c r="BE667" s="214">
        <f>IF(AZ667=5,G667,0)</f>
        <v>0</v>
      </c>
      <c r="CA667" s="241">
        <v>1</v>
      </c>
      <c r="CB667" s="241">
        <v>7</v>
      </c>
    </row>
    <row r="668" spans="1:15" ht="12.75">
      <c r="A668" s="250"/>
      <c r="B668" s="253"/>
      <c r="C668" s="699" t="s">
        <v>639</v>
      </c>
      <c r="D668" s="700"/>
      <c r="E668" s="254">
        <v>0</v>
      </c>
      <c r="F668" s="255"/>
      <c r="G668" s="256"/>
      <c r="H668" s="257"/>
      <c r="I668" s="251"/>
      <c r="J668" s="258"/>
      <c r="K668" s="251"/>
      <c r="M668" s="252" t="s">
        <v>639</v>
      </c>
      <c r="O668" s="241"/>
    </row>
    <row r="669" spans="1:15" ht="12.75">
      <c r="A669" s="250"/>
      <c r="B669" s="253"/>
      <c r="C669" s="699" t="s">
        <v>1789</v>
      </c>
      <c r="D669" s="700"/>
      <c r="E669" s="254">
        <v>107</v>
      </c>
      <c r="F669" s="255"/>
      <c r="G669" s="256"/>
      <c r="H669" s="257"/>
      <c r="I669" s="251"/>
      <c r="J669" s="258"/>
      <c r="K669" s="251"/>
      <c r="M669" s="252" t="s">
        <v>1789</v>
      </c>
      <c r="O669" s="241"/>
    </row>
    <row r="670" spans="1:80" ht="22.5">
      <c r="A670" s="242">
        <v>114</v>
      </c>
      <c r="B670" s="243" t="s">
        <v>668</v>
      </c>
      <c r="C670" s="244" t="s">
        <v>669</v>
      </c>
      <c r="D670" s="245" t="s">
        <v>106</v>
      </c>
      <c r="E670" s="246">
        <v>436.568</v>
      </c>
      <c r="F670" s="246">
        <v>32.5</v>
      </c>
      <c r="G670" s="247">
        <f>E670*F670</f>
        <v>14188.46</v>
      </c>
      <c r="H670" s="248">
        <v>0</v>
      </c>
      <c r="I670" s="249">
        <f>E670*H670</f>
        <v>0</v>
      </c>
      <c r="J670" s="248">
        <v>0</v>
      </c>
      <c r="K670" s="249">
        <f>E670*J670</f>
        <v>0</v>
      </c>
      <c r="O670" s="241">
        <v>2</v>
      </c>
      <c r="AA670" s="214">
        <v>1</v>
      </c>
      <c r="AB670" s="214">
        <v>7</v>
      </c>
      <c r="AC670" s="214">
        <v>7</v>
      </c>
      <c r="AZ670" s="214">
        <v>2</v>
      </c>
      <c r="BA670" s="214">
        <f>IF(AZ670=1,G670,0)</f>
        <v>0</v>
      </c>
      <c r="BB670" s="214">
        <f>IF(AZ670=2,G670,0)</f>
        <v>14188.46</v>
      </c>
      <c r="BC670" s="214">
        <f>IF(AZ670=3,G670,0)</f>
        <v>0</v>
      </c>
      <c r="BD670" s="214">
        <f>IF(AZ670=4,G670,0)</f>
        <v>0</v>
      </c>
      <c r="BE670" s="214">
        <f>IF(AZ670=5,G670,0)</f>
        <v>0</v>
      </c>
      <c r="CA670" s="241">
        <v>1</v>
      </c>
      <c r="CB670" s="241">
        <v>7</v>
      </c>
    </row>
    <row r="671" spans="1:15" ht="12.75">
      <c r="A671" s="250"/>
      <c r="B671" s="253"/>
      <c r="C671" s="699" t="s">
        <v>123</v>
      </c>
      <c r="D671" s="700"/>
      <c r="E671" s="254">
        <v>0</v>
      </c>
      <c r="F671" s="255"/>
      <c r="G671" s="256"/>
      <c r="H671" s="257"/>
      <c r="I671" s="251"/>
      <c r="J671" s="258"/>
      <c r="K671" s="251"/>
      <c r="M671" s="252" t="s">
        <v>123</v>
      </c>
      <c r="O671" s="241"/>
    </row>
    <row r="672" spans="1:15" ht="12.75">
      <c r="A672" s="250"/>
      <c r="B672" s="253"/>
      <c r="C672" s="699" t="s">
        <v>1773</v>
      </c>
      <c r="D672" s="700"/>
      <c r="E672" s="254">
        <v>325.6</v>
      </c>
      <c r="F672" s="255"/>
      <c r="G672" s="256"/>
      <c r="H672" s="257"/>
      <c r="I672" s="251"/>
      <c r="J672" s="258"/>
      <c r="K672" s="251"/>
      <c r="M672" s="252" t="s">
        <v>1773</v>
      </c>
      <c r="O672" s="241"/>
    </row>
    <row r="673" spans="1:15" ht="12.75">
      <c r="A673" s="250"/>
      <c r="B673" s="253"/>
      <c r="C673" s="699" t="s">
        <v>1774</v>
      </c>
      <c r="D673" s="700"/>
      <c r="E673" s="254">
        <v>60.528</v>
      </c>
      <c r="F673" s="255"/>
      <c r="G673" s="256"/>
      <c r="H673" s="257"/>
      <c r="I673" s="251"/>
      <c r="J673" s="258"/>
      <c r="K673" s="251"/>
      <c r="M673" s="252" t="s">
        <v>1774</v>
      </c>
      <c r="O673" s="241"/>
    </row>
    <row r="674" spans="1:15" ht="12.75">
      <c r="A674" s="250"/>
      <c r="B674" s="253"/>
      <c r="C674" s="699" t="s">
        <v>1775</v>
      </c>
      <c r="D674" s="700"/>
      <c r="E674" s="254">
        <v>50.44</v>
      </c>
      <c r="F674" s="255"/>
      <c r="G674" s="256"/>
      <c r="H674" s="257"/>
      <c r="I674" s="251"/>
      <c r="J674" s="258"/>
      <c r="K674" s="251"/>
      <c r="M674" s="252" t="s">
        <v>1775</v>
      </c>
      <c r="O674" s="241"/>
    </row>
    <row r="675" spans="1:80" ht="12.75">
      <c r="A675" s="242">
        <v>115</v>
      </c>
      <c r="B675" s="243" t="s">
        <v>670</v>
      </c>
      <c r="C675" s="244" t="s">
        <v>671</v>
      </c>
      <c r="D675" s="245" t="s">
        <v>147</v>
      </c>
      <c r="E675" s="246">
        <v>1</v>
      </c>
      <c r="F675" s="246">
        <v>10000</v>
      </c>
      <c r="G675" s="247">
        <f>E675*F675</f>
        <v>10000</v>
      </c>
      <c r="H675" s="248">
        <v>0</v>
      </c>
      <c r="I675" s="249">
        <f>E675*H675</f>
        <v>0</v>
      </c>
      <c r="J675" s="248"/>
      <c r="K675" s="249">
        <f>E675*J675</f>
        <v>0</v>
      </c>
      <c r="O675" s="241">
        <v>2</v>
      </c>
      <c r="AA675" s="214">
        <v>12</v>
      </c>
      <c r="AB675" s="214">
        <v>0</v>
      </c>
      <c r="AC675" s="214">
        <v>7</v>
      </c>
      <c r="AZ675" s="214">
        <v>2</v>
      </c>
      <c r="BA675" s="214">
        <f>IF(AZ675=1,G675,0)</f>
        <v>0</v>
      </c>
      <c r="BB675" s="214">
        <f>IF(AZ675=2,G675,0)</f>
        <v>10000</v>
      </c>
      <c r="BC675" s="214">
        <f>IF(AZ675=3,G675,0)</f>
        <v>0</v>
      </c>
      <c r="BD675" s="214">
        <f>IF(AZ675=4,G675,0)</f>
        <v>0</v>
      </c>
      <c r="BE675" s="214">
        <f>IF(AZ675=5,G675,0)</f>
        <v>0</v>
      </c>
      <c r="CA675" s="241">
        <v>12</v>
      </c>
      <c r="CB675" s="241">
        <v>0</v>
      </c>
    </row>
    <row r="676" spans="1:80" ht="12.75">
      <c r="A676" s="242">
        <v>116</v>
      </c>
      <c r="B676" s="243" t="s">
        <v>672</v>
      </c>
      <c r="C676" s="244" t="s">
        <v>673</v>
      </c>
      <c r="D676" s="245" t="s">
        <v>106</v>
      </c>
      <c r="E676" s="246">
        <v>502.0532</v>
      </c>
      <c r="F676" s="246">
        <v>21.82</v>
      </c>
      <c r="G676" s="247">
        <f>E676*F676</f>
        <v>10954.800824</v>
      </c>
      <c r="H676" s="248">
        <v>0.0002</v>
      </c>
      <c r="I676" s="249">
        <f>E676*H676</f>
        <v>0.10041064000000001</v>
      </c>
      <c r="J676" s="248"/>
      <c r="K676" s="249">
        <f>E676*J676</f>
        <v>0</v>
      </c>
      <c r="O676" s="241">
        <v>2</v>
      </c>
      <c r="AA676" s="214">
        <v>3</v>
      </c>
      <c r="AB676" s="214">
        <v>7</v>
      </c>
      <c r="AC676" s="214">
        <v>67390325</v>
      </c>
      <c r="AZ676" s="214">
        <v>2</v>
      </c>
      <c r="BA676" s="214">
        <f>IF(AZ676=1,G676,0)</f>
        <v>0</v>
      </c>
      <c r="BB676" s="214">
        <f>IF(AZ676=2,G676,0)</f>
        <v>10954.800824</v>
      </c>
      <c r="BC676" s="214">
        <f>IF(AZ676=3,G676,0)</f>
        <v>0</v>
      </c>
      <c r="BD676" s="214">
        <f>IF(AZ676=4,G676,0)</f>
        <v>0</v>
      </c>
      <c r="BE676" s="214">
        <f>IF(AZ676=5,G676,0)</f>
        <v>0</v>
      </c>
      <c r="CA676" s="241">
        <v>3</v>
      </c>
      <c r="CB676" s="241">
        <v>7</v>
      </c>
    </row>
    <row r="677" spans="1:15" ht="12.75">
      <c r="A677" s="250"/>
      <c r="B677" s="253"/>
      <c r="C677" s="699" t="s">
        <v>123</v>
      </c>
      <c r="D677" s="700"/>
      <c r="E677" s="254">
        <v>0</v>
      </c>
      <c r="F677" s="255"/>
      <c r="G677" s="256"/>
      <c r="H677" s="257"/>
      <c r="I677" s="251"/>
      <c r="J677" s="258"/>
      <c r="K677" s="251"/>
      <c r="M677" s="252" t="s">
        <v>123</v>
      </c>
      <c r="O677" s="241"/>
    </row>
    <row r="678" spans="1:15" ht="12.75">
      <c r="A678" s="250"/>
      <c r="B678" s="253"/>
      <c r="C678" s="699" t="s">
        <v>1773</v>
      </c>
      <c r="D678" s="700"/>
      <c r="E678" s="254">
        <v>325.6</v>
      </c>
      <c r="F678" s="255"/>
      <c r="G678" s="256"/>
      <c r="H678" s="257"/>
      <c r="I678" s="251"/>
      <c r="J678" s="258"/>
      <c r="K678" s="251"/>
      <c r="M678" s="252" t="s">
        <v>1773</v>
      </c>
      <c r="O678" s="241"/>
    </row>
    <row r="679" spans="1:15" ht="12.75">
      <c r="A679" s="250"/>
      <c r="B679" s="253"/>
      <c r="C679" s="699" t="s">
        <v>1774</v>
      </c>
      <c r="D679" s="700"/>
      <c r="E679" s="254">
        <v>60.528</v>
      </c>
      <c r="F679" s="255"/>
      <c r="G679" s="256"/>
      <c r="H679" s="257"/>
      <c r="I679" s="251"/>
      <c r="J679" s="258"/>
      <c r="K679" s="251"/>
      <c r="M679" s="252" t="s">
        <v>1774</v>
      </c>
      <c r="O679" s="241"/>
    </row>
    <row r="680" spans="1:15" ht="12.75">
      <c r="A680" s="250"/>
      <c r="B680" s="253"/>
      <c r="C680" s="699" t="s">
        <v>1775</v>
      </c>
      <c r="D680" s="700"/>
      <c r="E680" s="254">
        <v>50.44</v>
      </c>
      <c r="F680" s="255"/>
      <c r="G680" s="256"/>
      <c r="H680" s="257"/>
      <c r="I680" s="251"/>
      <c r="J680" s="258"/>
      <c r="K680" s="251"/>
      <c r="M680" s="252" t="s">
        <v>1775</v>
      </c>
      <c r="O680" s="241"/>
    </row>
    <row r="681" spans="1:15" ht="12.75">
      <c r="A681" s="250"/>
      <c r="B681" s="253"/>
      <c r="C681" s="701" t="s">
        <v>113</v>
      </c>
      <c r="D681" s="700"/>
      <c r="E681" s="279">
        <v>436.56800000000004</v>
      </c>
      <c r="F681" s="255"/>
      <c r="G681" s="256"/>
      <c r="H681" s="257"/>
      <c r="I681" s="251"/>
      <c r="J681" s="258"/>
      <c r="K681" s="251"/>
      <c r="M681" s="252" t="s">
        <v>113</v>
      </c>
      <c r="O681" s="241"/>
    </row>
    <row r="682" spans="1:15" ht="12.75">
      <c r="A682" s="250"/>
      <c r="B682" s="253"/>
      <c r="C682" s="699" t="s">
        <v>1790</v>
      </c>
      <c r="D682" s="700"/>
      <c r="E682" s="254">
        <v>65.4852</v>
      </c>
      <c r="F682" s="255"/>
      <c r="G682" s="256"/>
      <c r="H682" s="257"/>
      <c r="I682" s="251"/>
      <c r="J682" s="258"/>
      <c r="K682" s="251"/>
      <c r="M682" s="252" t="s">
        <v>1790</v>
      </c>
      <c r="O682" s="241"/>
    </row>
    <row r="683" spans="1:80" ht="12.75">
      <c r="A683" s="242">
        <v>117</v>
      </c>
      <c r="B683" s="243" t="s">
        <v>1791</v>
      </c>
      <c r="C683" s="244" t="s">
        <v>1792</v>
      </c>
      <c r="D683" s="245" t="s">
        <v>173</v>
      </c>
      <c r="E683" s="246">
        <v>3.57898712</v>
      </c>
      <c r="F683" s="246">
        <v>1097</v>
      </c>
      <c r="G683" s="247">
        <f>E683*F683</f>
        <v>3926.14887064</v>
      </c>
      <c r="H683" s="248">
        <v>0</v>
      </c>
      <c r="I683" s="249">
        <f>E683*H683</f>
        <v>0</v>
      </c>
      <c r="J683" s="248"/>
      <c r="K683" s="249">
        <f>E683*J683</f>
        <v>0</v>
      </c>
      <c r="O683" s="241">
        <v>2</v>
      </c>
      <c r="AA683" s="214">
        <v>7</v>
      </c>
      <c r="AB683" s="214">
        <v>1001</v>
      </c>
      <c r="AC683" s="214">
        <v>5</v>
      </c>
      <c r="AZ683" s="214">
        <v>2</v>
      </c>
      <c r="BA683" s="214">
        <f>IF(AZ683=1,G683,0)</f>
        <v>0</v>
      </c>
      <c r="BB683" s="214">
        <f>IF(AZ683=2,G683,0)</f>
        <v>3926.14887064</v>
      </c>
      <c r="BC683" s="214">
        <f>IF(AZ683=3,G683,0)</f>
        <v>0</v>
      </c>
      <c r="BD683" s="214">
        <f>IF(AZ683=4,G683,0)</f>
        <v>0</v>
      </c>
      <c r="BE683" s="214">
        <f>IF(AZ683=5,G683,0)</f>
        <v>0</v>
      </c>
      <c r="CA683" s="241">
        <v>7</v>
      </c>
      <c r="CB683" s="241">
        <v>1001</v>
      </c>
    </row>
    <row r="684" spans="1:57" ht="12.75">
      <c r="A684" s="259"/>
      <c r="B684" s="260" t="s">
        <v>96</v>
      </c>
      <c r="C684" s="261" t="s">
        <v>615</v>
      </c>
      <c r="D684" s="262"/>
      <c r="E684" s="263"/>
      <c r="F684" s="264"/>
      <c r="G684" s="265">
        <f>SUM(G628:G683)</f>
        <v>546440.45289464</v>
      </c>
      <c r="H684" s="266"/>
      <c r="I684" s="267">
        <f>SUM(I628:I683)</f>
        <v>3.5789871200000003</v>
      </c>
      <c r="J684" s="266"/>
      <c r="K684" s="267">
        <f>SUM(K628:K683)</f>
        <v>-0.873136</v>
      </c>
      <c r="O684" s="241">
        <v>4</v>
      </c>
      <c r="BA684" s="268">
        <f>SUM(BA628:BA683)</f>
        <v>0</v>
      </c>
      <c r="BB684" s="268">
        <f>SUM(BB628:BB683)</f>
        <v>546440.45289464</v>
      </c>
      <c r="BC684" s="268">
        <f>SUM(BC628:BC683)</f>
        <v>0</v>
      </c>
      <c r="BD684" s="268">
        <f>SUM(BD628:BD683)</f>
        <v>0</v>
      </c>
      <c r="BE684" s="268">
        <f>SUM(BE628:BE683)</f>
        <v>0</v>
      </c>
    </row>
    <row r="685" spans="1:15" ht="12.75">
      <c r="A685" s="231" t="s">
        <v>92</v>
      </c>
      <c r="B685" s="232" t="s">
        <v>677</v>
      </c>
      <c r="C685" s="233" t="s">
        <v>678</v>
      </c>
      <c r="D685" s="234"/>
      <c r="E685" s="235"/>
      <c r="F685" s="235"/>
      <c r="G685" s="236"/>
      <c r="H685" s="237"/>
      <c r="I685" s="238"/>
      <c r="J685" s="239"/>
      <c r="K685" s="240"/>
      <c r="O685" s="241">
        <v>1</v>
      </c>
    </row>
    <row r="686" spans="1:80" ht="22.5">
      <c r="A686" s="242">
        <v>118</v>
      </c>
      <c r="B686" s="243" t="s">
        <v>683</v>
      </c>
      <c r="C686" s="244" t="s">
        <v>684</v>
      </c>
      <c r="D686" s="245" t="s">
        <v>106</v>
      </c>
      <c r="E686" s="246">
        <v>762.168</v>
      </c>
      <c r="F686" s="246">
        <v>68.6</v>
      </c>
      <c r="G686" s="247">
        <f>E686*F686</f>
        <v>52284.724799999996</v>
      </c>
      <c r="H686" s="248">
        <v>0</v>
      </c>
      <c r="I686" s="249">
        <f>E686*H686</f>
        <v>0</v>
      </c>
      <c r="J686" s="248">
        <v>0</v>
      </c>
      <c r="K686" s="249">
        <f>E686*J686</f>
        <v>0</v>
      </c>
      <c r="O686" s="241">
        <v>2</v>
      </c>
      <c r="AA686" s="214">
        <v>1</v>
      </c>
      <c r="AB686" s="214">
        <v>7</v>
      </c>
      <c r="AC686" s="214">
        <v>7</v>
      </c>
      <c r="AZ686" s="214">
        <v>2</v>
      </c>
      <c r="BA686" s="214">
        <f>IF(AZ686=1,G686,0)</f>
        <v>0</v>
      </c>
      <c r="BB686" s="214">
        <f>IF(AZ686=2,G686,0)</f>
        <v>52284.724799999996</v>
      </c>
      <c r="BC686" s="214">
        <f>IF(AZ686=3,G686,0)</f>
        <v>0</v>
      </c>
      <c r="BD686" s="214">
        <f>IF(AZ686=4,G686,0)</f>
        <v>0</v>
      </c>
      <c r="BE686" s="214">
        <f>IF(AZ686=5,G686,0)</f>
        <v>0</v>
      </c>
      <c r="CA686" s="241">
        <v>1</v>
      </c>
      <c r="CB686" s="241">
        <v>7</v>
      </c>
    </row>
    <row r="687" spans="1:15" ht="12.75">
      <c r="A687" s="250"/>
      <c r="B687" s="253"/>
      <c r="C687" s="699" t="s">
        <v>123</v>
      </c>
      <c r="D687" s="700"/>
      <c r="E687" s="254">
        <v>0</v>
      </c>
      <c r="F687" s="255"/>
      <c r="G687" s="256"/>
      <c r="H687" s="257"/>
      <c r="I687" s="251"/>
      <c r="J687" s="258"/>
      <c r="K687" s="251"/>
      <c r="M687" s="252" t="s">
        <v>123</v>
      </c>
      <c r="O687" s="241"/>
    </row>
    <row r="688" spans="1:15" ht="12.75">
      <c r="A688" s="250"/>
      <c r="B688" s="253"/>
      <c r="C688" s="699" t="s">
        <v>1793</v>
      </c>
      <c r="D688" s="700"/>
      <c r="E688" s="254">
        <v>651.2</v>
      </c>
      <c r="F688" s="255"/>
      <c r="G688" s="256"/>
      <c r="H688" s="257"/>
      <c r="I688" s="251"/>
      <c r="J688" s="258"/>
      <c r="K688" s="251"/>
      <c r="M688" s="252" t="s">
        <v>1793</v>
      </c>
      <c r="O688" s="241"/>
    </row>
    <row r="689" spans="1:15" ht="12.75">
      <c r="A689" s="250"/>
      <c r="B689" s="253"/>
      <c r="C689" s="699" t="s">
        <v>1774</v>
      </c>
      <c r="D689" s="700"/>
      <c r="E689" s="254">
        <v>60.528</v>
      </c>
      <c r="F689" s="255"/>
      <c r="G689" s="256"/>
      <c r="H689" s="257"/>
      <c r="I689" s="251"/>
      <c r="J689" s="258"/>
      <c r="K689" s="251"/>
      <c r="M689" s="252" t="s">
        <v>1774</v>
      </c>
      <c r="O689" s="241"/>
    </row>
    <row r="690" spans="1:15" ht="12.75">
      <c r="A690" s="250"/>
      <c r="B690" s="253"/>
      <c r="C690" s="699" t="s">
        <v>1775</v>
      </c>
      <c r="D690" s="700"/>
      <c r="E690" s="254">
        <v>50.44</v>
      </c>
      <c r="F690" s="255"/>
      <c r="G690" s="256"/>
      <c r="H690" s="257"/>
      <c r="I690" s="251"/>
      <c r="J690" s="258"/>
      <c r="K690" s="251"/>
      <c r="M690" s="252" t="s">
        <v>1775</v>
      </c>
      <c r="O690" s="241"/>
    </row>
    <row r="691" spans="1:80" ht="12.75">
      <c r="A691" s="242">
        <v>119</v>
      </c>
      <c r="B691" s="243" t="s">
        <v>1794</v>
      </c>
      <c r="C691" s="244" t="s">
        <v>1795</v>
      </c>
      <c r="D691" s="245" t="s">
        <v>122</v>
      </c>
      <c r="E691" s="246">
        <v>82.1196</v>
      </c>
      <c r="F691" s="246">
        <v>2667.3</v>
      </c>
      <c r="G691" s="247">
        <f>E691*F691</f>
        <v>219037.60908000002</v>
      </c>
      <c r="H691" s="248">
        <v>0.025</v>
      </c>
      <c r="I691" s="249">
        <f>E691*H691</f>
        <v>2.0529900000000003</v>
      </c>
      <c r="J691" s="248"/>
      <c r="K691" s="249">
        <f>E691*J691</f>
        <v>0</v>
      </c>
      <c r="O691" s="241">
        <v>2</v>
      </c>
      <c r="AA691" s="214">
        <v>3</v>
      </c>
      <c r="AB691" s="214">
        <v>7</v>
      </c>
      <c r="AC691" s="214">
        <v>28375705</v>
      </c>
      <c r="AZ691" s="214">
        <v>2</v>
      </c>
      <c r="BA691" s="214">
        <f>IF(AZ691=1,G691,0)</f>
        <v>0</v>
      </c>
      <c r="BB691" s="214">
        <f>IF(AZ691=2,G691,0)</f>
        <v>219037.60908000002</v>
      </c>
      <c r="BC691" s="214">
        <f>IF(AZ691=3,G691,0)</f>
        <v>0</v>
      </c>
      <c r="BD691" s="214">
        <f>IF(AZ691=4,G691,0)</f>
        <v>0</v>
      </c>
      <c r="BE691" s="214">
        <f>IF(AZ691=5,G691,0)</f>
        <v>0</v>
      </c>
      <c r="CA691" s="241">
        <v>3</v>
      </c>
      <c r="CB691" s="241">
        <v>7</v>
      </c>
    </row>
    <row r="692" spans="1:15" ht="12.75">
      <c r="A692" s="250"/>
      <c r="B692" s="253"/>
      <c r="C692" s="699" t="s">
        <v>1796</v>
      </c>
      <c r="D692" s="700"/>
      <c r="E692" s="254">
        <v>0</v>
      </c>
      <c r="F692" s="255"/>
      <c r="G692" s="256"/>
      <c r="H692" s="257"/>
      <c r="I692" s="251"/>
      <c r="J692" s="258"/>
      <c r="K692" s="251"/>
      <c r="M692" s="252" t="s">
        <v>1796</v>
      </c>
      <c r="O692" s="241"/>
    </row>
    <row r="693" spans="1:15" ht="12.75">
      <c r="A693" s="250"/>
      <c r="B693" s="253"/>
      <c r="C693" s="699" t="s">
        <v>1797</v>
      </c>
      <c r="D693" s="700"/>
      <c r="E693" s="254">
        <v>0</v>
      </c>
      <c r="F693" s="255"/>
      <c r="G693" s="256"/>
      <c r="H693" s="257"/>
      <c r="I693" s="251"/>
      <c r="J693" s="258"/>
      <c r="K693" s="251"/>
      <c r="M693" s="252" t="s">
        <v>1797</v>
      </c>
      <c r="O693" s="241"/>
    </row>
    <row r="694" spans="1:15" ht="12.75">
      <c r="A694" s="250"/>
      <c r="B694" s="253"/>
      <c r="C694" s="699" t="s">
        <v>123</v>
      </c>
      <c r="D694" s="700"/>
      <c r="E694" s="254">
        <v>0</v>
      </c>
      <c r="F694" s="255"/>
      <c r="G694" s="256"/>
      <c r="H694" s="257"/>
      <c r="I694" s="251"/>
      <c r="J694" s="258"/>
      <c r="K694" s="251"/>
      <c r="M694" s="252" t="s">
        <v>123</v>
      </c>
      <c r="O694" s="241"/>
    </row>
    <row r="695" spans="1:15" ht="12.75">
      <c r="A695" s="250"/>
      <c r="B695" s="253"/>
      <c r="C695" s="699" t="s">
        <v>1798</v>
      </c>
      <c r="D695" s="700"/>
      <c r="E695" s="254">
        <v>73.0646</v>
      </c>
      <c r="F695" s="255"/>
      <c r="G695" s="256"/>
      <c r="H695" s="257"/>
      <c r="I695" s="251"/>
      <c r="J695" s="258"/>
      <c r="K695" s="251"/>
      <c r="M695" s="252" t="s">
        <v>1798</v>
      </c>
      <c r="O695" s="241"/>
    </row>
    <row r="696" spans="1:15" ht="12.75">
      <c r="A696" s="250"/>
      <c r="B696" s="253"/>
      <c r="C696" s="699" t="s">
        <v>1799</v>
      </c>
      <c r="D696" s="700"/>
      <c r="E696" s="254">
        <v>4.9391</v>
      </c>
      <c r="F696" s="255"/>
      <c r="G696" s="256"/>
      <c r="H696" s="257"/>
      <c r="I696" s="251"/>
      <c r="J696" s="258"/>
      <c r="K696" s="251"/>
      <c r="M696" s="252" t="s">
        <v>1799</v>
      </c>
      <c r="O696" s="241"/>
    </row>
    <row r="697" spans="1:15" ht="12.75">
      <c r="A697" s="250"/>
      <c r="B697" s="253"/>
      <c r="C697" s="699" t="s">
        <v>1800</v>
      </c>
      <c r="D697" s="700"/>
      <c r="E697" s="254">
        <v>4.1159</v>
      </c>
      <c r="F697" s="255"/>
      <c r="G697" s="256"/>
      <c r="H697" s="257"/>
      <c r="I697" s="251"/>
      <c r="J697" s="258"/>
      <c r="K697" s="251"/>
      <c r="M697" s="252" t="s">
        <v>1800</v>
      </c>
      <c r="O697" s="241"/>
    </row>
    <row r="698" spans="1:80" ht="12.75">
      <c r="A698" s="242">
        <v>120</v>
      </c>
      <c r="B698" s="243" t="s">
        <v>1801</v>
      </c>
      <c r="C698" s="244" t="s">
        <v>1802</v>
      </c>
      <c r="D698" s="245" t="s">
        <v>173</v>
      </c>
      <c r="E698" s="246">
        <v>2.05299</v>
      </c>
      <c r="F698" s="246">
        <v>1066</v>
      </c>
      <c r="G698" s="247">
        <f>E698*F698</f>
        <v>2188.4873399999997</v>
      </c>
      <c r="H698" s="248">
        <v>0</v>
      </c>
      <c r="I698" s="249">
        <f>E698*H698</f>
        <v>0</v>
      </c>
      <c r="J698" s="248"/>
      <c r="K698" s="249">
        <f>E698*J698</f>
        <v>0</v>
      </c>
      <c r="O698" s="241">
        <v>2</v>
      </c>
      <c r="AA698" s="214">
        <v>7</v>
      </c>
      <c r="AB698" s="214">
        <v>1001</v>
      </c>
      <c r="AC698" s="214">
        <v>5</v>
      </c>
      <c r="AZ698" s="214">
        <v>2</v>
      </c>
      <c r="BA698" s="214">
        <f>IF(AZ698=1,G698,0)</f>
        <v>0</v>
      </c>
      <c r="BB698" s="214">
        <f>IF(AZ698=2,G698,0)</f>
        <v>2188.4873399999997</v>
      </c>
      <c r="BC698" s="214">
        <f>IF(AZ698=3,G698,0)</f>
        <v>0</v>
      </c>
      <c r="BD698" s="214">
        <f>IF(AZ698=4,G698,0)</f>
        <v>0</v>
      </c>
      <c r="BE698" s="214">
        <f>IF(AZ698=5,G698,0)</f>
        <v>0</v>
      </c>
      <c r="CA698" s="241">
        <v>7</v>
      </c>
      <c r="CB698" s="241">
        <v>1001</v>
      </c>
    </row>
    <row r="699" spans="1:57" ht="12.75">
      <c r="A699" s="259"/>
      <c r="B699" s="260" t="s">
        <v>96</v>
      </c>
      <c r="C699" s="261" t="s">
        <v>679</v>
      </c>
      <c r="D699" s="262"/>
      <c r="E699" s="263"/>
      <c r="F699" s="264"/>
      <c r="G699" s="265">
        <f>SUM(G685:G698)</f>
        <v>273510.82122000004</v>
      </c>
      <c r="H699" s="266"/>
      <c r="I699" s="267">
        <f>SUM(I685:I698)</f>
        <v>2.0529900000000003</v>
      </c>
      <c r="J699" s="266"/>
      <c r="K699" s="267">
        <f>SUM(K685:K698)</f>
        <v>0</v>
      </c>
      <c r="O699" s="241">
        <v>4</v>
      </c>
      <c r="BA699" s="268">
        <f>SUM(BA685:BA698)</f>
        <v>0</v>
      </c>
      <c r="BB699" s="268">
        <f>SUM(BB685:BB698)</f>
        <v>273510.82122000004</v>
      </c>
      <c r="BC699" s="268">
        <f>SUM(BC685:BC698)</f>
        <v>0</v>
      </c>
      <c r="BD699" s="268">
        <f>SUM(BD685:BD698)</f>
        <v>0</v>
      </c>
      <c r="BE699" s="268">
        <f>SUM(BE685:BE698)</f>
        <v>0</v>
      </c>
    </row>
    <row r="700" spans="1:15" ht="12.75">
      <c r="A700" s="231" t="s">
        <v>92</v>
      </c>
      <c r="B700" s="232" t="s">
        <v>702</v>
      </c>
      <c r="C700" s="233" t="s">
        <v>703</v>
      </c>
      <c r="D700" s="234"/>
      <c r="E700" s="235"/>
      <c r="F700" s="235"/>
      <c r="G700" s="236"/>
      <c r="H700" s="237"/>
      <c r="I700" s="238"/>
      <c r="J700" s="239"/>
      <c r="K700" s="240"/>
      <c r="O700" s="241">
        <v>1</v>
      </c>
    </row>
    <row r="701" spans="1:80" ht="22.5">
      <c r="A701" s="242">
        <v>121</v>
      </c>
      <c r="B701" s="243" t="s">
        <v>705</v>
      </c>
      <c r="C701" s="244" t="s">
        <v>706</v>
      </c>
      <c r="D701" s="245" t="s">
        <v>147</v>
      </c>
      <c r="E701" s="246">
        <v>3</v>
      </c>
      <c r="F701" s="246">
        <v>3180</v>
      </c>
      <c r="G701" s="247">
        <f>E701*F701</f>
        <v>9540</v>
      </c>
      <c r="H701" s="248">
        <v>0.00342</v>
      </c>
      <c r="I701" s="249">
        <f>E701*H701</f>
        <v>0.01026</v>
      </c>
      <c r="J701" s="248">
        <v>0</v>
      </c>
      <c r="K701" s="249">
        <f>E701*J701</f>
        <v>0</v>
      </c>
      <c r="O701" s="241">
        <v>2</v>
      </c>
      <c r="AA701" s="214">
        <v>1</v>
      </c>
      <c r="AB701" s="214">
        <v>7</v>
      </c>
      <c r="AC701" s="214">
        <v>7</v>
      </c>
      <c r="AZ701" s="214">
        <v>2</v>
      </c>
      <c r="BA701" s="214">
        <f>IF(AZ701=1,G701,0)</f>
        <v>0</v>
      </c>
      <c r="BB701" s="214">
        <f>IF(AZ701=2,G701,0)</f>
        <v>9540</v>
      </c>
      <c r="BC701" s="214">
        <f>IF(AZ701=3,G701,0)</f>
        <v>0</v>
      </c>
      <c r="BD701" s="214">
        <f>IF(AZ701=4,G701,0)</f>
        <v>0</v>
      </c>
      <c r="BE701" s="214">
        <f>IF(AZ701=5,G701,0)</f>
        <v>0</v>
      </c>
      <c r="CA701" s="241">
        <v>1</v>
      </c>
      <c r="CB701" s="241">
        <v>7</v>
      </c>
    </row>
    <row r="702" spans="1:15" ht="12.75">
      <c r="A702" s="250"/>
      <c r="B702" s="253"/>
      <c r="C702" s="699" t="s">
        <v>552</v>
      </c>
      <c r="D702" s="700"/>
      <c r="E702" s="254">
        <v>0</v>
      </c>
      <c r="F702" s="255"/>
      <c r="G702" s="256"/>
      <c r="H702" s="257"/>
      <c r="I702" s="251"/>
      <c r="J702" s="258"/>
      <c r="K702" s="251"/>
      <c r="M702" s="252" t="s">
        <v>552</v>
      </c>
      <c r="O702" s="241"/>
    </row>
    <row r="703" spans="1:15" ht="12.75">
      <c r="A703" s="250"/>
      <c r="B703" s="253"/>
      <c r="C703" s="699" t="s">
        <v>1803</v>
      </c>
      <c r="D703" s="700"/>
      <c r="E703" s="254">
        <v>3</v>
      </c>
      <c r="F703" s="255"/>
      <c r="G703" s="256"/>
      <c r="H703" s="257"/>
      <c r="I703" s="251"/>
      <c r="J703" s="258"/>
      <c r="K703" s="251"/>
      <c r="M703" s="252" t="s">
        <v>1803</v>
      </c>
      <c r="O703" s="241"/>
    </row>
    <row r="704" spans="1:80" ht="22.5">
      <c r="A704" s="242">
        <v>122</v>
      </c>
      <c r="B704" s="243" t="s">
        <v>709</v>
      </c>
      <c r="C704" s="244" t="s">
        <v>710</v>
      </c>
      <c r="D704" s="245" t="s">
        <v>147</v>
      </c>
      <c r="E704" s="246">
        <v>5</v>
      </c>
      <c r="F704" s="246">
        <v>708</v>
      </c>
      <c r="G704" s="247">
        <f>E704*F704</f>
        <v>3540</v>
      </c>
      <c r="H704" s="248">
        <v>0.00027</v>
      </c>
      <c r="I704" s="249">
        <f>E704*H704</f>
        <v>0.00135</v>
      </c>
      <c r="J704" s="248">
        <v>0</v>
      </c>
      <c r="K704" s="249">
        <f>E704*J704</f>
        <v>0</v>
      </c>
      <c r="O704" s="241">
        <v>2</v>
      </c>
      <c r="AA704" s="214">
        <v>1</v>
      </c>
      <c r="AB704" s="214">
        <v>7</v>
      </c>
      <c r="AC704" s="214">
        <v>7</v>
      </c>
      <c r="AZ704" s="214">
        <v>2</v>
      </c>
      <c r="BA704" s="214">
        <f>IF(AZ704=1,G704,0)</f>
        <v>0</v>
      </c>
      <c r="BB704" s="214">
        <f>IF(AZ704=2,G704,0)</f>
        <v>3540</v>
      </c>
      <c r="BC704" s="214">
        <f>IF(AZ704=3,G704,0)</f>
        <v>0</v>
      </c>
      <c r="BD704" s="214">
        <f>IF(AZ704=4,G704,0)</f>
        <v>0</v>
      </c>
      <c r="BE704" s="214">
        <f>IF(AZ704=5,G704,0)</f>
        <v>0</v>
      </c>
      <c r="CA704" s="241">
        <v>1</v>
      </c>
      <c r="CB704" s="241">
        <v>7</v>
      </c>
    </row>
    <row r="705" spans="1:15" ht="12.75">
      <c r="A705" s="250"/>
      <c r="B705" s="253"/>
      <c r="C705" s="699" t="s">
        <v>552</v>
      </c>
      <c r="D705" s="700"/>
      <c r="E705" s="254">
        <v>0</v>
      </c>
      <c r="F705" s="255"/>
      <c r="G705" s="256"/>
      <c r="H705" s="257"/>
      <c r="I705" s="251"/>
      <c r="J705" s="258"/>
      <c r="K705" s="251"/>
      <c r="M705" s="252" t="s">
        <v>552</v>
      </c>
      <c r="O705" s="241"/>
    </row>
    <row r="706" spans="1:15" ht="12.75">
      <c r="A706" s="250"/>
      <c r="B706" s="253"/>
      <c r="C706" s="699" t="s">
        <v>1804</v>
      </c>
      <c r="D706" s="700"/>
      <c r="E706" s="254">
        <v>5</v>
      </c>
      <c r="F706" s="255"/>
      <c r="G706" s="256"/>
      <c r="H706" s="257"/>
      <c r="I706" s="251"/>
      <c r="J706" s="258"/>
      <c r="K706" s="251"/>
      <c r="M706" s="252" t="s">
        <v>1804</v>
      </c>
      <c r="O706" s="241"/>
    </row>
    <row r="707" spans="1:80" ht="12.75">
      <c r="A707" s="242">
        <v>123</v>
      </c>
      <c r="B707" s="243" t="s">
        <v>1805</v>
      </c>
      <c r="C707" s="244" t="s">
        <v>1806</v>
      </c>
      <c r="D707" s="245" t="s">
        <v>173</v>
      </c>
      <c r="E707" s="246">
        <v>0.01161</v>
      </c>
      <c r="F707" s="246">
        <v>639</v>
      </c>
      <c r="G707" s="247">
        <f>E707*F707</f>
        <v>7.41879</v>
      </c>
      <c r="H707" s="248">
        <v>0</v>
      </c>
      <c r="I707" s="249">
        <f>E707*H707</f>
        <v>0</v>
      </c>
      <c r="J707" s="248"/>
      <c r="K707" s="249">
        <f>E707*J707</f>
        <v>0</v>
      </c>
      <c r="O707" s="241">
        <v>2</v>
      </c>
      <c r="AA707" s="214">
        <v>7</v>
      </c>
      <c r="AB707" s="214">
        <v>1001</v>
      </c>
      <c r="AC707" s="214">
        <v>5</v>
      </c>
      <c r="AZ707" s="214">
        <v>2</v>
      </c>
      <c r="BA707" s="214">
        <f>IF(AZ707=1,G707,0)</f>
        <v>0</v>
      </c>
      <c r="BB707" s="214">
        <f>IF(AZ707=2,G707,0)</f>
        <v>7.41879</v>
      </c>
      <c r="BC707" s="214">
        <f>IF(AZ707=3,G707,0)</f>
        <v>0</v>
      </c>
      <c r="BD707" s="214">
        <f>IF(AZ707=4,G707,0)</f>
        <v>0</v>
      </c>
      <c r="BE707" s="214">
        <f>IF(AZ707=5,G707,0)</f>
        <v>0</v>
      </c>
      <c r="CA707" s="241">
        <v>7</v>
      </c>
      <c r="CB707" s="241">
        <v>1001</v>
      </c>
    </row>
    <row r="708" spans="1:57" ht="12.75">
      <c r="A708" s="259"/>
      <c r="B708" s="260" t="s">
        <v>96</v>
      </c>
      <c r="C708" s="261" t="s">
        <v>704</v>
      </c>
      <c r="D708" s="262"/>
      <c r="E708" s="263"/>
      <c r="F708" s="264"/>
      <c r="G708" s="265">
        <f>SUM(G700:G707)</f>
        <v>13087.41879</v>
      </c>
      <c r="H708" s="266"/>
      <c r="I708" s="267">
        <f>SUM(I700:I707)</f>
        <v>0.01161</v>
      </c>
      <c r="J708" s="266"/>
      <c r="K708" s="267">
        <f>SUM(K700:K707)</f>
        <v>0</v>
      </c>
      <c r="O708" s="241">
        <v>4</v>
      </c>
      <c r="BA708" s="268">
        <f>SUM(BA700:BA707)</f>
        <v>0</v>
      </c>
      <c r="BB708" s="268">
        <f>SUM(BB700:BB707)</f>
        <v>13087.41879</v>
      </c>
      <c r="BC708" s="268">
        <f>SUM(BC700:BC707)</f>
        <v>0</v>
      </c>
      <c r="BD708" s="268">
        <f>SUM(BD700:BD707)</f>
        <v>0</v>
      </c>
      <c r="BE708" s="268">
        <f>SUM(BE700:BE707)</f>
        <v>0</v>
      </c>
    </row>
    <row r="709" spans="1:15" ht="12.75">
      <c r="A709" s="231" t="s">
        <v>92</v>
      </c>
      <c r="B709" s="232" t="s">
        <v>1357</v>
      </c>
      <c r="C709" s="233" t="s">
        <v>1358</v>
      </c>
      <c r="D709" s="234"/>
      <c r="E709" s="235"/>
      <c r="F709" s="235"/>
      <c r="G709" s="236"/>
      <c r="H709" s="237"/>
      <c r="I709" s="238"/>
      <c r="J709" s="239"/>
      <c r="K709" s="240"/>
      <c r="O709" s="241">
        <v>1</v>
      </c>
    </row>
    <row r="710" spans="1:80" ht="22.5">
      <c r="A710" s="242">
        <v>124</v>
      </c>
      <c r="B710" s="243" t="s">
        <v>1807</v>
      </c>
      <c r="C710" s="244" t="s">
        <v>1808</v>
      </c>
      <c r="D710" s="245" t="s">
        <v>147</v>
      </c>
      <c r="E710" s="246">
        <v>1</v>
      </c>
      <c r="F710" s="246">
        <v>1355</v>
      </c>
      <c r="G710" s="247">
        <f>E710*F710</f>
        <v>1355</v>
      </c>
      <c r="H710" s="248">
        <v>0.01867</v>
      </c>
      <c r="I710" s="249">
        <f>E710*H710</f>
        <v>0.01867</v>
      </c>
      <c r="J710" s="248">
        <v>0</v>
      </c>
      <c r="K710" s="249">
        <f>E710*J710</f>
        <v>0</v>
      </c>
      <c r="O710" s="241">
        <v>2</v>
      </c>
      <c r="AA710" s="214">
        <v>2</v>
      </c>
      <c r="AB710" s="214">
        <v>7</v>
      </c>
      <c r="AC710" s="214">
        <v>7</v>
      </c>
      <c r="AZ710" s="214">
        <v>2</v>
      </c>
      <c r="BA710" s="214">
        <f>IF(AZ710=1,G710,0)</f>
        <v>0</v>
      </c>
      <c r="BB710" s="214">
        <f>IF(AZ710=2,G710,0)</f>
        <v>1355</v>
      </c>
      <c r="BC710" s="214">
        <f>IF(AZ710=3,G710,0)</f>
        <v>0</v>
      </c>
      <c r="BD710" s="214">
        <f>IF(AZ710=4,G710,0)</f>
        <v>0</v>
      </c>
      <c r="BE710" s="214">
        <f>IF(AZ710=5,G710,0)</f>
        <v>0</v>
      </c>
      <c r="CA710" s="241">
        <v>2</v>
      </c>
      <c r="CB710" s="241">
        <v>7</v>
      </c>
    </row>
    <row r="711" spans="1:15" ht="12.75">
      <c r="A711" s="250"/>
      <c r="B711" s="253"/>
      <c r="C711" s="699" t="s">
        <v>1809</v>
      </c>
      <c r="D711" s="700"/>
      <c r="E711" s="254">
        <v>1</v>
      </c>
      <c r="F711" s="255"/>
      <c r="G711" s="256"/>
      <c r="H711" s="257"/>
      <c r="I711" s="251"/>
      <c r="J711" s="258"/>
      <c r="K711" s="251"/>
      <c r="M711" s="252" t="s">
        <v>1809</v>
      </c>
      <c r="O711" s="241"/>
    </row>
    <row r="712" spans="1:57" ht="12.75">
      <c r="A712" s="259"/>
      <c r="B712" s="260" t="s">
        <v>96</v>
      </c>
      <c r="C712" s="261" t="s">
        <v>1359</v>
      </c>
      <c r="D712" s="262"/>
      <c r="E712" s="263"/>
      <c r="F712" s="264"/>
      <c r="G712" s="265">
        <f>SUM(G709:G711)</f>
        <v>1355</v>
      </c>
      <c r="H712" s="266"/>
      <c r="I712" s="267">
        <f>SUM(I709:I711)</f>
        <v>0.01867</v>
      </c>
      <c r="J712" s="266"/>
      <c r="K712" s="267">
        <f>SUM(K709:K711)</f>
        <v>0</v>
      </c>
      <c r="O712" s="241">
        <v>4</v>
      </c>
      <c r="BA712" s="268">
        <f>SUM(BA709:BA711)</f>
        <v>0</v>
      </c>
      <c r="BB712" s="268">
        <f>SUM(BB709:BB711)</f>
        <v>1355</v>
      </c>
      <c r="BC712" s="268">
        <f>SUM(BC709:BC711)</f>
        <v>0</v>
      </c>
      <c r="BD712" s="268">
        <f>SUM(BD709:BD711)</f>
        <v>0</v>
      </c>
      <c r="BE712" s="268">
        <f>SUM(BE709:BE711)</f>
        <v>0</v>
      </c>
    </row>
    <row r="713" spans="1:15" ht="12.75">
      <c r="A713" s="231" t="s">
        <v>92</v>
      </c>
      <c r="B713" s="232" t="s">
        <v>1810</v>
      </c>
      <c r="C713" s="233" t="s">
        <v>1811</v>
      </c>
      <c r="D713" s="234"/>
      <c r="E713" s="235"/>
      <c r="F713" s="235"/>
      <c r="G713" s="236"/>
      <c r="H713" s="237"/>
      <c r="I713" s="238"/>
      <c r="J713" s="239"/>
      <c r="K713" s="240"/>
      <c r="O713" s="241">
        <v>1</v>
      </c>
    </row>
    <row r="714" spans="1:80" ht="12.75">
      <c r="A714" s="242">
        <v>125</v>
      </c>
      <c r="B714" s="243" t="s">
        <v>1813</v>
      </c>
      <c r="C714" s="244" t="s">
        <v>1814</v>
      </c>
      <c r="D714" s="245" t="s">
        <v>571</v>
      </c>
      <c r="E714" s="246">
        <v>1</v>
      </c>
      <c r="F714" s="246">
        <f>SUM('SO 04 1 POl UT'!B5)</f>
        <v>0</v>
      </c>
      <c r="G714" s="247">
        <f>E714*F714</f>
        <v>0</v>
      </c>
      <c r="H714" s="248">
        <v>0</v>
      </c>
      <c r="I714" s="249">
        <f>E714*H714</f>
        <v>0</v>
      </c>
      <c r="J714" s="248"/>
      <c r="K714" s="249">
        <f>E714*J714</f>
        <v>0</v>
      </c>
      <c r="O714" s="241">
        <v>2</v>
      </c>
      <c r="AA714" s="214">
        <v>12</v>
      </c>
      <c r="AB714" s="214">
        <v>0</v>
      </c>
      <c r="AC714" s="214">
        <v>229</v>
      </c>
      <c r="AZ714" s="214">
        <v>2</v>
      </c>
      <c r="BA714" s="214">
        <f>IF(AZ714=1,G714,0)</f>
        <v>0</v>
      </c>
      <c r="BB714" s="214">
        <f>IF(AZ714=2,G714,0)</f>
        <v>0</v>
      </c>
      <c r="BC714" s="214">
        <f>IF(AZ714=3,G714,0)</f>
        <v>0</v>
      </c>
      <c r="BD714" s="214">
        <f>IF(AZ714=4,G714,0)</f>
        <v>0</v>
      </c>
      <c r="BE714" s="214">
        <f>IF(AZ714=5,G714,0)</f>
        <v>0</v>
      </c>
      <c r="CA714" s="241">
        <v>12</v>
      </c>
      <c r="CB714" s="241">
        <v>0</v>
      </c>
    </row>
    <row r="715" spans="1:80" ht="12.75">
      <c r="A715" s="242">
        <v>126</v>
      </c>
      <c r="B715" s="243" t="s">
        <v>1815</v>
      </c>
      <c r="C715" s="244" t="s">
        <v>1816</v>
      </c>
      <c r="D715" s="245" t="s">
        <v>571</v>
      </c>
      <c r="E715" s="246">
        <v>1</v>
      </c>
      <c r="F715" s="246">
        <f>SUM('SO 04 1 Pol MaR'!B5)</f>
        <v>0</v>
      </c>
      <c r="G715" s="247">
        <f>E715*F715</f>
        <v>0</v>
      </c>
      <c r="H715" s="248">
        <v>0</v>
      </c>
      <c r="I715" s="249">
        <f>E715*H715</f>
        <v>0</v>
      </c>
      <c r="J715" s="248"/>
      <c r="K715" s="249">
        <f>E715*J715</f>
        <v>0</v>
      </c>
      <c r="O715" s="241">
        <v>2</v>
      </c>
      <c r="AA715" s="214">
        <v>12</v>
      </c>
      <c r="AB715" s="214">
        <v>0</v>
      </c>
      <c r="AC715" s="214">
        <v>230</v>
      </c>
      <c r="AZ715" s="214">
        <v>2</v>
      </c>
      <c r="BA715" s="214">
        <f>IF(AZ715=1,G715,0)</f>
        <v>0</v>
      </c>
      <c r="BB715" s="214">
        <f>IF(AZ715=2,G715,0)</f>
        <v>0</v>
      </c>
      <c r="BC715" s="214">
        <f>IF(AZ715=3,G715,0)</f>
        <v>0</v>
      </c>
      <c r="BD715" s="214">
        <f>IF(AZ715=4,G715,0)</f>
        <v>0</v>
      </c>
      <c r="BE715" s="214">
        <f>IF(AZ715=5,G715,0)</f>
        <v>0</v>
      </c>
      <c r="CA715" s="241">
        <v>12</v>
      </c>
      <c r="CB715" s="241">
        <v>0</v>
      </c>
    </row>
    <row r="716" spans="1:57" ht="12.75">
      <c r="A716" s="259"/>
      <c r="B716" s="260" t="s">
        <v>96</v>
      </c>
      <c r="C716" s="261" t="s">
        <v>1812</v>
      </c>
      <c r="D716" s="262"/>
      <c r="E716" s="263"/>
      <c r="F716" s="264"/>
      <c r="G716" s="265">
        <f>SUM(G713:G715)</f>
        <v>0</v>
      </c>
      <c r="H716" s="266"/>
      <c r="I716" s="267">
        <f>SUM(I713:I715)</f>
        <v>0</v>
      </c>
      <c r="J716" s="266"/>
      <c r="K716" s="267">
        <f>SUM(K713:K715)</f>
        <v>0</v>
      </c>
      <c r="O716" s="241">
        <v>4</v>
      </c>
      <c r="BA716" s="268">
        <f>SUM(BA713:BA715)</f>
        <v>0</v>
      </c>
      <c r="BB716" s="268">
        <f>SUM(BB713:BB715)</f>
        <v>0</v>
      </c>
      <c r="BC716" s="268">
        <f>SUM(BC713:BC715)</f>
        <v>0</v>
      </c>
      <c r="BD716" s="268">
        <f>SUM(BD713:BD715)</f>
        <v>0</v>
      </c>
      <c r="BE716" s="268">
        <f>SUM(BE713:BE715)</f>
        <v>0</v>
      </c>
    </row>
    <row r="717" spans="1:15" ht="12.75">
      <c r="A717" s="231" t="s">
        <v>92</v>
      </c>
      <c r="B717" s="232" t="s">
        <v>714</v>
      </c>
      <c r="C717" s="233" t="s">
        <v>715</v>
      </c>
      <c r="D717" s="234"/>
      <c r="E717" s="235"/>
      <c r="F717" s="235"/>
      <c r="G717" s="236"/>
      <c r="H717" s="237"/>
      <c r="I717" s="238"/>
      <c r="J717" s="239"/>
      <c r="K717" s="240"/>
      <c r="O717" s="241">
        <v>1</v>
      </c>
    </row>
    <row r="718" spans="1:80" ht="22.5">
      <c r="A718" s="242">
        <v>127</v>
      </c>
      <c r="B718" s="243" t="s">
        <v>717</v>
      </c>
      <c r="C718" s="244" t="s">
        <v>718</v>
      </c>
      <c r="D718" s="245" t="s">
        <v>106</v>
      </c>
      <c r="E718" s="246">
        <v>50.44</v>
      </c>
      <c r="F718" s="246">
        <v>327</v>
      </c>
      <c r="G718" s="247">
        <f>E718*F718</f>
        <v>16493.88</v>
      </c>
      <c r="H718" s="248">
        <v>0.01179</v>
      </c>
      <c r="I718" s="249">
        <f>E718*H718</f>
        <v>0.5946876</v>
      </c>
      <c r="J718" s="248">
        <v>0</v>
      </c>
      <c r="K718" s="249">
        <f>E718*J718</f>
        <v>0</v>
      </c>
      <c r="O718" s="241">
        <v>2</v>
      </c>
      <c r="AA718" s="214">
        <v>1</v>
      </c>
      <c r="AB718" s="214">
        <v>7</v>
      </c>
      <c r="AC718" s="214">
        <v>7</v>
      </c>
      <c r="AZ718" s="214">
        <v>2</v>
      </c>
      <c r="BA718" s="214">
        <f>IF(AZ718=1,G718,0)</f>
        <v>0</v>
      </c>
      <c r="BB718" s="214">
        <f>IF(AZ718=2,G718,0)</f>
        <v>16493.88</v>
      </c>
      <c r="BC718" s="214">
        <f>IF(AZ718=3,G718,0)</f>
        <v>0</v>
      </c>
      <c r="BD718" s="214">
        <f>IF(AZ718=4,G718,0)</f>
        <v>0</v>
      </c>
      <c r="BE718" s="214">
        <f>IF(AZ718=5,G718,0)</f>
        <v>0</v>
      </c>
      <c r="CA718" s="241">
        <v>1</v>
      </c>
      <c r="CB718" s="241">
        <v>7</v>
      </c>
    </row>
    <row r="719" spans="1:15" ht="12.75">
      <c r="A719" s="250"/>
      <c r="B719" s="253"/>
      <c r="C719" s="699" t="s">
        <v>1775</v>
      </c>
      <c r="D719" s="700"/>
      <c r="E719" s="254">
        <v>50.44</v>
      </c>
      <c r="F719" s="255"/>
      <c r="G719" s="256"/>
      <c r="H719" s="257"/>
      <c r="I719" s="251"/>
      <c r="J719" s="258"/>
      <c r="K719" s="251"/>
      <c r="M719" s="252" t="s">
        <v>1775</v>
      </c>
      <c r="O719" s="241"/>
    </row>
    <row r="720" spans="1:80" ht="12.75">
      <c r="A720" s="242">
        <v>128</v>
      </c>
      <c r="B720" s="243" t="s">
        <v>1817</v>
      </c>
      <c r="C720" s="244" t="s">
        <v>1818</v>
      </c>
      <c r="D720" s="245" t="s">
        <v>173</v>
      </c>
      <c r="E720" s="246">
        <v>0.5946876</v>
      </c>
      <c r="F720" s="246">
        <v>1629</v>
      </c>
      <c r="G720" s="247">
        <f>E720*F720</f>
        <v>968.7461003999999</v>
      </c>
      <c r="H720" s="248">
        <v>0</v>
      </c>
      <c r="I720" s="249">
        <f>E720*H720</f>
        <v>0</v>
      </c>
      <c r="J720" s="248"/>
      <c r="K720" s="249">
        <f>E720*J720</f>
        <v>0</v>
      </c>
      <c r="O720" s="241">
        <v>2</v>
      </c>
      <c r="AA720" s="214">
        <v>7</v>
      </c>
      <c r="AB720" s="214">
        <v>1001</v>
      </c>
      <c r="AC720" s="214">
        <v>5</v>
      </c>
      <c r="AZ720" s="214">
        <v>2</v>
      </c>
      <c r="BA720" s="214">
        <f>IF(AZ720=1,G720,0)</f>
        <v>0</v>
      </c>
      <c r="BB720" s="214">
        <f>IF(AZ720=2,G720,0)</f>
        <v>968.7461003999999</v>
      </c>
      <c r="BC720" s="214">
        <f>IF(AZ720=3,G720,0)</f>
        <v>0</v>
      </c>
      <c r="BD720" s="214">
        <f>IF(AZ720=4,G720,0)</f>
        <v>0</v>
      </c>
      <c r="BE720" s="214">
        <f>IF(AZ720=5,G720,0)</f>
        <v>0</v>
      </c>
      <c r="CA720" s="241">
        <v>7</v>
      </c>
      <c r="CB720" s="241">
        <v>1001</v>
      </c>
    </row>
    <row r="721" spans="1:57" ht="12.75">
      <c r="A721" s="259"/>
      <c r="B721" s="260" t="s">
        <v>96</v>
      </c>
      <c r="C721" s="261" t="s">
        <v>716</v>
      </c>
      <c r="D721" s="262"/>
      <c r="E721" s="263"/>
      <c r="F721" s="264"/>
      <c r="G721" s="265">
        <f>SUM(G717:G720)</f>
        <v>17462.6261004</v>
      </c>
      <c r="H721" s="266"/>
      <c r="I721" s="267">
        <f>SUM(I717:I720)</f>
        <v>0.5946876</v>
      </c>
      <c r="J721" s="266"/>
      <c r="K721" s="267">
        <f>SUM(K717:K720)</f>
        <v>0</v>
      </c>
      <c r="O721" s="241">
        <v>4</v>
      </c>
      <c r="BA721" s="268">
        <f>SUM(BA717:BA720)</f>
        <v>0</v>
      </c>
      <c r="BB721" s="268">
        <f>SUM(BB717:BB720)</f>
        <v>17462.6261004</v>
      </c>
      <c r="BC721" s="268">
        <f>SUM(BC717:BC720)</f>
        <v>0</v>
      </c>
      <c r="BD721" s="268">
        <f>SUM(BD717:BD720)</f>
        <v>0</v>
      </c>
      <c r="BE721" s="268">
        <f>SUM(BE717:BE720)</f>
        <v>0</v>
      </c>
    </row>
    <row r="722" spans="1:15" ht="12.75">
      <c r="A722" s="231" t="s">
        <v>92</v>
      </c>
      <c r="B722" s="232" t="s">
        <v>722</v>
      </c>
      <c r="C722" s="233" t="s">
        <v>723</v>
      </c>
      <c r="D722" s="234"/>
      <c r="E722" s="235"/>
      <c r="F722" s="235"/>
      <c r="G722" s="236"/>
      <c r="H722" s="237"/>
      <c r="I722" s="238"/>
      <c r="J722" s="239"/>
      <c r="K722" s="240"/>
      <c r="O722" s="241">
        <v>1</v>
      </c>
    </row>
    <row r="723" spans="1:80" ht="22.5">
      <c r="A723" s="242">
        <v>129</v>
      </c>
      <c r="B723" s="243" t="s">
        <v>725</v>
      </c>
      <c r="C723" s="244" t="s">
        <v>726</v>
      </c>
      <c r="D723" s="245" t="s">
        <v>166</v>
      </c>
      <c r="E723" s="246">
        <v>303.6</v>
      </c>
      <c r="F723" s="246">
        <v>23</v>
      </c>
      <c r="G723" s="247">
        <f>E723*F723</f>
        <v>6982.8</v>
      </c>
      <c r="H723" s="248">
        <v>0</v>
      </c>
      <c r="I723" s="249">
        <f>E723*H723</f>
        <v>0</v>
      </c>
      <c r="J723" s="248">
        <v>-0.00426</v>
      </c>
      <c r="K723" s="249">
        <f>E723*J723</f>
        <v>-1.293336</v>
      </c>
      <c r="O723" s="241">
        <v>2</v>
      </c>
      <c r="AA723" s="214">
        <v>1</v>
      </c>
      <c r="AB723" s="214">
        <v>7</v>
      </c>
      <c r="AC723" s="214">
        <v>7</v>
      </c>
      <c r="AZ723" s="214">
        <v>2</v>
      </c>
      <c r="BA723" s="214">
        <f>IF(AZ723=1,G723,0)</f>
        <v>0</v>
      </c>
      <c r="BB723" s="214">
        <f>IF(AZ723=2,G723,0)</f>
        <v>6982.8</v>
      </c>
      <c r="BC723" s="214">
        <f>IF(AZ723=3,G723,0)</f>
        <v>0</v>
      </c>
      <c r="BD723" s="214">
        <f>IF(AZ723=4,G723,0)</f>
        <v>0</v>
      </c>
      <c r="BE723" s="214">
        <f>IF(AZ723=5,G723,0)</f>
        <v>0</v>
      </c>
      <c r="CA723" s="241">
        <v>1</v>
      </c>
      <c r="CB723" s="241">
        <v>7</v>
      </c>
    </row>
    <row r="724" spans="1:15" ht="12.75">
      <c r="A724" s="250"/>
      <c r="B724" s="253"/>
      <c r="C724" s="699" t="s">
        <v>1782</v>
      </c>
      <c r="D724" s="700"/>
      <c r="E724" s="254">
        <v>46</v>
      </c>
      <c r="F724" s="255"/>
      <c r="G724" s="256"/>
      <c r="H724" s="257"/>
      <c r="I724" s="251"/>
      <c r="J724" s="258"/>
      <c r="K724" s="251"/>
      <c r="M724" s="252" t="s">
        <v>1782</v>
      </c>
      <c r="O724" s="241"/>
    </row>
    <row r="725" spans="1:15" ht="12.75">
      <c r="A725" s="250"/>
      <c r="B725" s="253"/>
      <c r="C725" s="699" t="s">
        <v>1789</v>
      </c>
      <c r="D725" s="700"/>
      <c r="E725" s="254">
        <v>107</v>
      </c>
      <c r="F725" s="255"/>
      <c r="G725" s="256"/>
      <c r="H725" s="257"/>
      <c r="I725" s="251"/>
      <c r="J725" s="258"/>
      <c r="K725" s="251"/>
      <c r="M725" s="252" t="s">
        <v>1789</v>
      </c>
      <c r="O725" s="241"/>
    </row>
    <row r="726" spans="1:15" ht="12.75">
      <c r="A726" s="250"/>
      <c r="B726" s="253"/>
      <c r="C726" s="699" t="s">
        <v>1778</v>
      </c>
      <c r="D726" s="700"/>
      <c r="E726" s="254">
        <v>18.6</v>
      </c>
      <c r="F726" s="255"/>
      <c r="G726" s="256"/>
      <c r="H726" s="257"/>
      <c r="I726" s="251"/>
      <c r="J726" s="258"/>
      <c r="K726" s="251"/>
      <c r="M726" s="252" t="s">
        <v>1778</v>
      </c>
      <c r="O726" s="241"/>
    </row>
    <row r="727" spans="1:15" ht="12.75">
      <c r="A727" s="250"/>
      <c r="B727" s="253"/>
      <c r="C727" s="699" t="s">
        <v>1819</v>
      </c>
      <c r="D727" s="700"/>
      <c r="E727" s="254">
        <v>33</v>
      </c>
      <c r="F727" s="255"/>
      <c r="G727" s="256"/>
      <c r="H727" s="257"/>
      <c r="I727" s="251"/>
      <c r="J727" s="258"/>
      <c r="K727" s="251"/>
      <c r="M727" s="252" t="s">
        <v>1819</v>
      </c>
      <c r="O727" s="241"/>
    </row>
    <row r="728" spans="1:15" ht="12.75">
      <c r="A728" s="250"/>
      <c r="B728" s="253"/>
      <c r="C728" s="699" t="s">
        <v>1779</v>
      </c>
      <c r="D728" s="700"/>
      <c r="E728" s="254">
        <v>27</v>
      </c>
      <c r="F728" s="255"/>
      <c r="G728" s="256"/>
      <c r="H728" s="257"/>
      <c r="I728" s="251"/>
      <c r="J728" s="258"/>
      <c r="K728" s="251"/>
      <c r="M728" s="252" t="s">
        <v>1779</v>
      </c>
      <c r="O728" s="241"/>
    </row>
    <row r="729" spans="1:15" ht="12.75">
      <c r="A729" s="250"/>
      <c r="B729" s="253"/>
      <c r="C729" s="699" t="s">
        <v>1786</v>
      </c>
      <c r="D729" s="700"/>
      <c r="E729" s="254">
        <v>72</v>
      </c>
      <c r="F729" s="255"/>
      <c r="G729" s="256"/>
      <c r="H729" s="257"/>
      <c r="I729" s="251"/>
      <c r="J729" s="258"/>
      <c r="K729" s="251"/>
      <c r="M729" s="252" t="s">
        <v>1786</v>
      </c>
      <c r="O729" s="241"/>
    </row>
    <row r="730" spans="1:80" ht="12.75">
      <c r="A730" s="242">
        <v>130</v>
      </c>
      <c r="B730" s="243" t="s">
        <v>728</v>
      </c>
      <c r="C730" s="244" t="s">
        <v>729</v>
      </c>
      <c r="D730" s="245" t="s">
        <v>166</v>
      </c>
      <c r="E730" s="246">
        <v>69.36</v>
      </c>
      <c r="F730" s="246">
        <v>34</v>
      </c>
      <c r="G730" s="247">
        <f>E730*F730</f>
        <v>2358.24</v>
      </c>
      <c r="H730" s="248">
        <v>0</v>
      </c>
      <c r="I730" s="249">
        <f>E730*H730</f>
        <v>0</v>
      </c>
      <c r="J730" s="248">
        <v>-0.00135</v>
      </c>
      <c r="K730" s="249">
        <f>E730*J730</f>
        <v>-0.09363600000000001</v>
      </c>
      <c r="O730" s="241">
        <v>2</v>
      </c>
      <c r="AA730" s="214">
        <v>1</v>
      </c>
      <c r="AB730" s="214">
        <v>7</v>
      </c>
      <c r="AC730" s="214">
        <v>7</v>
      </c>
      <c r="AZ730" s="214">
        <v>2</v>
      </c>
      <c r="BA730" s="214">
        <f>IF(AZ730=1,G730,0)</f>
        <v>0</v>
      </c>
      <c r="BB730" s="214">
        <f>IF(AZ730=2,G730,0)</f>
        <v>2358.24</v>
      </c>
      <c r="BC730" s="214">
        <f>IF(AZ730=3,G730,0)</f>
        <v>0</v>
      </c>
      <c r="BD730" s="214">
        <f>IF(AZ730=4,G730,0)</f>
        <v>0</v>
      </c>
      <c r="BE730" s="214">
        <f>IF(AZ730=5,G730,0)</f>
        <v>0</v>
      </c>
      <c r="CA730" s="241">
        <v>1</v>
      </c>
      <c r="CB730" s="241">
        <v>7</v>
      </c>
    </row>
    <row r="731" spans="1:15" ht="12.75">
      <c r="A731" s="250"/>
      <c r="B731" s="253"/>
      <c r="C731" s="699" t="s">
        <v>1820</v>
      </c>
      <c r="D731" s="700"/>
      <c r="E731" s="254">
        <v>0.96</v>
      </c>
      <c r="F731" s="255"/>
      <c r="G731" s="256"/>
      <c r="H731" s="257"/>
      <c r="I731" s="251"/>
      <c r="J731" s="258"/>
      <c r="K731" s="251"/>
      <c r="M731" s="252" t="s">
        <v>1820</v>
      </c>
      <c r="O731" s="241"/>
    </row>
    <row r="732" spans="1:15" ht="12.75">
      <c r="A732" s="250"/>
      <c r="B732" s="253"/>
      <c r="C732" s="699" t="s">
        <v>1821</v>
      </c>
      <c r="D732" s="700"/>
      <c r="E732" s="254">
        <v>12</v>
      </c>
      <c r="F732" s="255"/>
      <c r="G732" s="256"/>
      <c r="H732" s="257"/>
      <c r="I732" s="251"/>
      <c r="J732" s="258"/>
      <c r="K732" s="251"/>
      <c r="M732" s="252" t="s">
        <v>1821</v>
      </c>
      <c r="O732" s="241"/>
    </row>
    <row r="733" spans="1:15" ht="12.75">
      <c r="A733" s="250"/>
      <c r="B733" s="253"/>
      <c r="C733" s="699" t="s">
        <v>1822</v>
      </c>
      <c r="D733" s="700"/>
      <c r="E733" s="254">
        <v>20.4</v>
      </c>
      <c r="F733" s="255"/>
      <c r="G733" s="256"/>
      <c r="H733" s="257"/>
      <c r="I733" s="251"/>
      <c r="J733" s="258"/>
      <c r="K733" s="251"/>
      <c r="M733" s="252" t="s">
        <v>1822</v>
      </c>
      <c r="O733" s="241"/>
    </row>
    <row r="734" spans="1:15" ht="12.75">
      <c r="A734" s="250"/>
      <c r="B734" s="253"/>
      <c r="C734" s="699" t="s">
        <v>1823</v>
      </c>
      <c r="D734" s="700"/>
      <c r="E734" s="254">
        <v>36</v>
      </c>
      <c r="F734" s="255"/>
      <c r="G734" s="256"/>
      <c r="H734" s="257"/>
      <c r="I734" s="251"/>
      <c r="J734" s="258"/>
      <c r="K734" s="251"/>
      <c r="M734" s="252" t="s">
        <v>1823</v>
      </c>
      <c r="O734" s="241"/>
    </row>
    <row r="735" spans="1:80" ht="12.75">
      <c r="A735" s="242">
        <v>131</v>
      </c>
      <c r="B735" s="243" t="s">
        <v>1824</v>
      </c>
      <c r="C735" s="244" t="s">
        <v>1825</v>
      </c>
      <c r="D735" s="245" t="s">
        <v>147</v>
      </c>
      <c r="E735" s="246">
        <v>1</v>
      </c>
      <c r="F735" s="246">
        <v>343.5</v>
      </c>
      <c r="G735" s="247">
        <f>E735*F735</f>
        <v>343.5</v>
      </c>
      <c r="H735" s="248">
        <v>0.00034</v>
      </c>
      <c r="I735" s="249">
        <f>E735*H735</f>
        <v>0.00034</v>
      </c>
      <c r="J735" s="248">
        <v>0</v>
      </c>
      <c r="K735" s="249">
        <f>E735*J735</f>
        <v>0</v>
      </c>
      <c r="O735" s="241">
        <v>2</v>
      </c>
      <c r="AA735" s="214">
        <v>1</v>
      </c>
      <c r="AB735" s="214">
        <v>7</v>
      </c>
      <c r="AC735" s="214">
        <v>7</v>
      </c>
      <c r="AZ735" s="214">
        <v>2</v>
      </c>
      <c r="BA735" s="214">
        <f>IF(AZ735=1,G735,0)</f>
        <v>0</v>
      </c>
      <c r="BB735" s="214">
        <f>IF(AZ735=2,G735,0)</f>
        <v>343.5</v>
      </c>
      <c r="BC735" s="214">
        <f>IF(AZ735=3,G735,0)</f>
        <v>0</v>
      </c>
      <c r="BD735" s="214">
        <f>IF(AZ735=4,G735,0)</f>
        <v>0</v>
      </c>
      <c r="BE735" s="214">
        <f>IF(AZ735=5,G735,0)</f>
        <v>0</v>
      </c>
      <c r="CA735" s="241">
        <v>1</v>
      </c>
      <c r="CB735" s="241">
        <v>7</v>
      </c>
    </row>
    <row r="736" spans="1:80" ht="12.75">
      <c r="A736" s="242">
        <v>132</v>
      </c>
      <c r="B736" s="243" t="s">
        <v>1395</v>
      </c>
      <c r="C736" s="244" t="s">
        <v>1396</v>
      </c>
      <c r="D736" s="245" t="s">
        <v>166</v>
      </c>
      <c r="E736" s="246">
        <v>11.3</v>
      </c>
      <c r="F736" s="246">
        <v>373</v>
      </c>
      <c r="G736" s="247">
        <f>E736*F736</f>
        <v>4214.900000000001</v>
      </c>
      <c r="H736" s="248">
        <v>0.00205</v>
      </c>
      <c r="I736" s="249">
        <f>E736*H736</f>
        <v>0.023165000000000005</v>
      </c>
      <c r="J736" s="248">
        <v>0</v>
      </c>
      <c r="K736" s="249">
        <f>E736*J736</f>
        <v>0</v>
      </c>
      <c r="O736" s="241">
        <v>2</v>
      </c>
      <c r="AA736" s="214">
        <v>1</v>
      </c>
      <c r="AB736" s="214">
        <v>0</v>
      </c>
      <c r="AC736" s="214">
        <v>0</v>
      </c>
      <c r="AZ736" s="214">
        <v>2</v>
      </c>
      <c r="BA736" s="214">
        <f>IF(AZ736=1,G736,0)</f>
        <v>0</v>
      </c>
      <c r="BB736" s="214">
        <f>IF(AZ736=2,G736,0)</f>
        <v>4214.900000000001</v>
      </c>
      <c r="BC736" s="214">
        <f>IF(AZ736=3,G736,0)</f>
        <v>0</v>
      </c>
      <c r="BD736" s="214">
        <f>IF(AZ736=4,G736,0)</f>
        <v>0</v>
      </c>
      <c r="BE736" s="214">
        <f>IF(AZ736=5,G736,0)</f>
        <v>0</v>
      </c>
      <c r="CA736" s="241">
        <v>1</v>
      </c>
      <c r="CB736" s="241">
        <v>0</v>
      </c>
    </row>
    <row r="737" spans="1:15" ht="22.5">
      <c r="A737" s="250"/>
      <c r="B737" s="253"/>
      <c r="C737" s="699" t="s">
        <v>1826</v>
      </c>
      <c r="D737" s="700"/>
      <c r="E737" s="254">
        <v>11.3</v>
      </c>
      <c r="F737" s="255"/>
      <c r="G737" s="256"/>
      <c r="H737" s="257"/>
      <c r="I737" s="251"/>
      <c r="J737" s="258"/>
      <c r="K737" s="251"/>
      <c r="M737" s="252" t="s">
        <v>1826</v>
      </c>
      <c r="O737" s="241"/>
    </row>
    <row r="738" spans="1:80" ht="12.75">
      <c r="A738" s="242">
        <v>133</v>
      </c>
      <c r="B738" s="243" t="s">
        <v>1399</v>
      </c>
      <c r="C738" s="244" t="s">
        <v>1400</v>
      </c>
      <c r="D738" s="245" t="s">
        <v>166</v>
      </c>
      <c r="E738" s="246">
        <v>2.6</v>
      </c>
      <c r="F738" s="246">
        <v>558</v>
      </c>
      <c r="G738" s="247">
        <f>E738*F738</f>
        <v>1450.8</v>
      </c>
      <c r="H738" s="248">
        <v>0.00312</v>
      </c>
      <c r="I738" s="249">
        <f>E738*H738</f>
        <v>0.008112</v>
      </c>
      <c r="J738" s="248">
        <v>0</v>
      </c>
      <c r="K738" s="249">
        <f>E738*J738</f>
        <v>0</v>
      </c>
      <c r="O738" s="241">
        <v>2</v>
      </c>
      <c r="AA738" s="214">
        <v>1</v>
      </c>
      <c r="AB738" s="214">
        <v>0</v>
      </c>
      <c r="AC738" s="214">
        <v>0</v>
      </c>
      <c r="AZ738" s="214">
        <v>2</v>
      </c>
      <c r="BA738" s="214">
        <f>IF(AZ738=1,G738,0)</f>
        <v>0</v>
      </c>
      <c r="BB738" s="214">
        <f>IF(AZ738=2,G738,0)</f>
        <v>1450.8</v>
      </c>
      <c r="BC738" s="214">
        <f>IF(AZ738=3,G738,0)</f>
        <v>0</v>
      </c>
      <c r="BD738" s="214">
        <f>IF(AZ738=4,G738,0)</f>
        <v>0</v>
      </c>
      <c r="BE738" s="214">
        <f>IF(AZ738=5,G738,0)</f>
        <v>0</v>
      </c>
      <c r="CA738" s="241">
        <v>1</v>
      </c>
      <c r="CB738" s="241">
        <v>0</v>
      </c>
    </row>
    <row r="739" spans="1:15" ht="22.5">
      <c r="A739" s="250"/>
      <c r="B739" s="253"/>
      <c r="C739" s="699" t="s">
        <v>1827</v>
      </c>
      <c r="D739" s="700"/>
      <c r="E739" s="254">
        <v>2.6</v>
      </c>
      <c r="F739" s="255"/>
      <c r="G739" s="256"/>
      <c r="H739" s="257"/>
      <c r="I739" s="251"/>
      <c r="J739" s="258"/>
      <c r="K739" s="251"/>
      <c r="M739" s="252" t="s">
        <v>1827</v>
      </c>
      <c r="O739" s="241"/>
    </row>
    <row r="740" spans="1:80" ht="22.5">
      <c r="A740" s="242">
        <v>134</v>
      </c>
      <c r="B740" s="243" t="s">
        <v>1828</v>
      </c>
      <c r="C740" s="244" t="s">
        <v>1829</v>
      </c>
      <c r="D740" s="245" t="s">
        <v>166</v>
      </c>
      <c r="E740" s="246">
        <v>0.96</v>
      </c>
      <c r="F740" s="246">
        <v>405</v>
      </c>
      <c r="G740" s="247">
        <f>E740*F740</f>
        <v>388.8</v>
      </c>
      <c r="H740" s="248">
        <v>0.00203</v>
      </c>
      <c r="I740" s="249">
        <f>E740*H740</f>
        <v>0.0019488</v>
      </c>
      <c r="J740" s="248">
        <v>0</v>
      </c>
      <c r="K740" s="249">
        <f>E740*J740</f>
        <v>0</v>
      </c>
      <c r="O740" s="241">
        <v>2</v>
      </c>
      <c r="AA740" s="214">
        <v>1</v>
      </c>
      <c r="AB740" s="214">
        <v>7</v>
      </c>
      <c r="AC740" s="214">
        <v>7</v>
      </c>
      <c r="AZ740" s="214">
        <v>2</v>
      </c>
      <c r="BA740" s="214">
        <f>IF(AZ740=1,G740,0)</f>
        <v>0</v>
      </c>
      <c r="BB740" s="214">
        <f>IF(AZ740=2,G740,0)</f>
        <v>388.8</v>
      </c>
      <c r="BC740" s="214">
        <f>IF(AZ740=3,G740,0)</f>
        <v>0</v>
      </c>
      <c r="BD740" s="214">
        <f>IF(AZ740=4,G740,0)</f>
        <v>0</v>
      </c>
      <c r="BE740" s="214">
        <f>IF(AZ740=5,G740,0)</f>
        <v>0</v>
      </c>
      <c r="CA740" s="241">
        <v>1</v>
      </c>
      <c r="CB740" s="241">
        <v>7</v>
      </c>
    </row>
    <row r="741" spans="1:15" ht="12.75">
      <c r="A741" s="250"/>
      <c r="B741" s="253"/>
      <c r="C741" s="699" t="s">
        <v>639</v>
      </c>
      <c r="D741" s="700"/>
      <c r="E741" s="254">
        <v>0</v>
      </c>
      <c r="F741" s="255"/>
      <c r="G741" s="256"/>
      <c r="H741" s="257"/>
      <c r="I741" s="251"/>
      <c r="J741" s="258"/>
      <c r="K741" s="251"/>
      <c r="M741" s="252" t="s">
        <v>639</v>
      </c>
      <c r="O741" s="241"/>
    </row>
    <row r="742" spans="1:15" ht="12.75">
      <c r="A742" s="250"/>
      <c r="B742" s="253"/>
      <c r="C742" s="699" t="s">
        <v>1820</v>
      </c>
      <c r="D742" s="700"/>
      <c r="E742" s="254">
        <v>0.96</v>
      </c>
      <c r="F742" s="255"/>
      <c r="G742" s="256"/>
      <c r="H742" s="257"/>
      <c r="I742" s="251"/>
      <c r="J742" s="258"/>
      <c r="K742" s="251"/>
      <c r="M742" s="252" t="s">
        <v>1820</v>
      </c>
      <c r="O742" s="241"/>
    </row>
    <row r="743" spans="1:80" ht="22.5">
      <c r="A743" s="242">
        <v>135</v>
      </c>
      <c r="B743" s="243" t="s">
        <v>740</v>
      </c>
      <c r="C743" s="244" t="s">
        <v>741</v>
      </c>
      <c r="D743" s="245" t="s">
        <v>166</v>
      </c>
      <c r="E743" s="246">
        <v>12</v>
      </c>
      <c r="F743" s="246">
        <v>535</v>
      </c>
      <c r="G743" s="247">
        <f>E743*F743</f>
        <v>6420</v>
      </c>
      <c r="H743" s="248">
        <v>0.00203</v>
      </c>
      <c r="I743" s="249">
        <f>E743*H743</f>
        <v>0.02436</v>
      </c>
      <c r="J743" s="248">
        <v>0</v>
      </c>
      <c r="K743" s="249">
        <f>E743*J743</f>
        <v>0</v>
      </c>
      <c r="O743" s="241">
        <v>2</v>
      </c>
      <c r="AA743" s="214">
        <v>1</v>
      </c>
      <c r="AB743" s="214">
        <v>7</v>
      </c>
      <c r="AC743" s="214">
        <v>7</v>
      </c>
      <c r="AZ743" s="214">
        <v>2</v>
      </c>
      <c r="BA743" s="214">
        <f>IF(AZ743=1,G743,0)</f>
        <v>0</v>
      </c>
      <c r="BB743" s="214">
        <f>IF(AZ743=2,G743,0)</f>
        <v>6420</v>
      </c>
      <c r="BC743" s="214">
        <f>IF(AZ743=3,G743,0)</f>
        <v>0</v>
      </c>
      <c r="BD743" s="214">
        <f>IF(AZ743=4,G743,0)</f>
        <v>0</v>
      </c>
      <c r="BE743" s="214">
        <f>IF(AZ743=5,G743,0)</f>
        <v>0</v>
      </c>
      <c r="CA743" s="241">
        <v>1</v>
      </c>
      <c r="CB743" s="241">
        <v>7</v>
      </c>
    </row>
    <row r="744" spans="1:15" ht="12.75">
      <c r="A744" s="250"/>
      <c r="B744" s="253"/>
      <c r="C744" s="699" t="s">
        <v>639</v>
      </c>
      <c r="D744" s="700"/>
      <c r="E744" s="254">
        <v>0</v>
      </c>
      <c r="F744" s="255"/>
      <c r="G744" s="256"/>
      <c r="H744" s="257"/>
      <c r="I744" s="251"/>
      <c r="J744" s="258"/>
      <c r="K744" s="251"/>
      <c r="M744" s="252" t="s">
        <v>639</v>
      </c>
      <c r="O744" s="241"/>
    </row>
    <row r="745" spans="1:15" ht="12.75">
      <c r="A745" s="250"/>
      <c r="B745" s="253"/>
      <c r="C745" s="699" t="s">
        <v>1821</v>
      </c>
      <c r="D745" s="700"/>
      <c r="E745" s="254">
        <v>12</v>
      </c>
      <c r="F745" s="255"/>
      <c r="G745" s="256"/>
      <c r="H745" s="257"/>
      <c r="I745" s="251"/>
      <c r="J745" s="258"/>
      <c r="K745" s="251"/>
      <c r="M745" s="252" t="s">
        <v>1821</v>
      </c>
      <c r="O745" s="241"/>
    </row>
    <row r="746" spans="1:80" ht="22.5">
      <c r="A746" s="242">
        <v>136</v>
      </c>
      <c r="B746" s="243" t="s">
        <v>742</v>
      </c>
      <c r="C746" s="244" t="s">
        <v>743</v>
      </c>
      <c r="D746" s="245" t="s">
        <v>166</v>
      </c>
      <c r="E746" s="246">
        <v>20.4</v>
      </c>
      <c r="F746" s="246">
        <v>565</v>
      </c>
      <c r="G746" s="247">
        <f>E746*F746</f>
        <v>11526</v>
      </c>
      <c r="H746" s="248">
        <v>0.00203</v>
      </c>
      <c r="I746" s="249">
        <f>E746*H746</f>
        <v>0.041412</v>
      </c>
      <c r="J746" s="248">
        <v>0</v>
      </c>
      <c r="K746" s="249">
        <f>E746*J746</f>
        <v>0</v>
      </c>
      <c r="O746" s="241">
        <v>2</v>
      </c>
      <c r="AA746" s="214">
        <v>1</v>
      </c>
      <c r="AB746" s="214">
        <v>7</v>
      </c>
      <c r="AC746" s="214">
        <v>7</v>
      </c>
      <c r="AZ746" s="214">
        <v>2</v>
      </c>
      <c r="BA746" s="214">
        <f>IF(AZ746=1,G746,0)</f>
        <v>0</v>
      </c>
      <c r="BB746" s="214">
        <f>IF(AZ746=2,G746,0)</f>
        <v>11526</v>
      </c>
      <c r="BC746" s="214">
        <f>IF(AZ746=3,G746,0)</f>
        <v>0</v>
      </c>
      <c r="BD746" s="214">
        <f>IF(AZ746=4,G746,0)</f>
        <v>0</v>
      </c>
      <c r="BE746" s="214">
        <f>IF(AZ746=5,G746,0)</f>
        <v>0</v>
      </c>
      <c r="CA746" s="241">
        <v>1</v>
      </c>
      <c r="CB746" s="241">
        <v>7</v>
      </c>
    </row>
    <row r="747" spans="1:15" ht="12.75">
      <c r="A747" s="250"/>
      <c r="B747" s="253"/>
      <c r="C747" s="699" t="s">
        <v>639</v>
      </c>
      <c r="D747" s="700"/>
      <c r="E747" s="254">
        <v>0</v>
      </c>
      <c r="F747" s="255"/>
      <c r="G747" s="256"/>
      <c r="H747" s="257"/>
      <c r="I747" s="251"/>
      <c r="J747" s="258"/>
      <c r="K747" s="251"/>
      <c r="M747" s="252" t="s">
        <v>639</v>
      </c>
      <c r="O747" s="241"/>
    </row>
    <row r="748" spans="1:15" ht="12.75">
      <c r="A748" s="250"/>
      <c r="B748" s="253"/>
      <c r="C748" s="699" t="s">
        <v>1822</v>
      </c>
      <c r="D748" s="700"/>
      <c r="E748" s="254">
        <v>20.4</v>
      </c>
      <c r="F748" s="255"/>
      <c r="G748" s="256"/>
      <c r="H748" s="257"/>
      <c r="I748" s="251"/>
      <c r="J748" s="258"/>
      <c r="K748" s="251"/>
      <c r="M748" s="252" t="s">
        <v>1822</v>
      </c>
      <c r="O748" s="241"/>
    </row>
    <row r="749" spans="1:80" ht="22.5">
      <c r="A749" s="242">
        <v>137</v>
      </c>
      <c r="B749" s="243" t="s">
        <v>1830</v>
      </c>
      <c r="C749" s="244" t="s">
        <v>1831</v>
      </c>
      <c r="D749" s="245" t="s">
        <v>166</v>
      </c>
      <c r="E749" s="246">
        <v>36</v>
      </c>
      <c r="F749" s="246">
        <v>575</v>
      </c>
      <c r="G749" s="247">
        <f>E749*F749</f>
        <v>20700</v>
      </c>
      <c r="H749" s="248">
        <v>0.00203</v>
      </c>
      <c r="I749" s="249">
        <f>E749*H749</f>
        <v>0.07308</v>
      </c>
      <c r="J749" s="248">
        <v>0</v>
      </c>
      <c r="K749" s="249">
        <f>E749*J749</f>
        <v>0</v>
      </c>
      <c r="O749" s="241">
        <v>2</v>
      </c>
      <c r="AA749" s="214">
        <v>1</v>
      </c>
      <c r="AB749" s="214">
        <v>7</v>
      </c>
      <c r="AC749" s="214">
        <v>7</v>
      </c>
      <c r="AZ749" s="214">
        <v>2</v>
      </c>
      <c r="BA749" s="214">
        <f>IF(AZ749=1,G749,0)</f>
        <v>0</v>
      </c>
      <c r="BB749" s="214">
        <f>IF(AZ749=2,G749,0)</f>
        <v>20700</v>
      </c>
      <c r="BC749" s="214">
        <f>IF(AZ749=3,G749,0)</f>
        <v>0</v>
      </c>
      <c r="BD749" s="214">
        <f>IF(AZ749=4,G749,0)</f>
        <v>0</v>
      </c>
      <c r="BE749" s="214">
        <f>IF(AZ749=5,G749,0)</f>
        <v>0</v>
      </c>
      <c r="CA749" s="241">
        <v>1</v>
      </c>
      <c r="CB749" s="241">
        <v>7</v>
      </c>
    </row>
    <row r="750" spans="1:15" ht="12.75">
      <c r="A750" s="250"/>
      <c r="B750" s="253"/>
      <c r="C750" s="699" t="s">
        <v>639</v>
      </c>
      <c r="D750" s="700"/>
      <c r="E750" s="254">
        <v>0</v>
      </c>
      <c r="F750" s="255"/>
      <c r="G750" s="256"/>
      <c r="H750" s="257"/>
      <c r="I750" s="251"/>
      <c r="J750" s="258"/>
      <c r="K750" s="251"/>
      <c r="M750" s="252" t="s">
        <v>639</v>
      </c>
      <c r="O750" s="241"/>
    </row>
    <row r="751" spans="1:15" ht="12.75">
      <c r="A751" s="250"/>
      <c r="B751" s="253"/>
      <c r="C751" s="699" t="s">
        <v>1823</v>
      </c>
      <c r="D751" s="700"/>
      <c r="E751" s="254">
        <v>36</v>
      </c>
      <c r="F751" s="255"/>
      <c r="G751" s="256"/>
      <c r="H751" s="257"/>
      <c r="I751" s="251"/>
      <c r="J751" s="258"/>
      <c r="K751" s="251"/>
      <c r="M751" s="252" t="s">
        <v>1823</v>
      </c>
      <c r="O751" s="241"/>
    </row>
    <row r="752" spans="1:80" ht="22.5">
      <c r="A752" s="242">
        <v>138</v>
      </c>
      <c r="B752" s="243" t="s">
        <v>1832</v>
      </c>
      <c r="C752" s="244" t="s">
        <v>1833</v>
      </c>
      <c r="D752" s="245" t="s">
        <v>166</v>
      </c>
      <c r="E752" s="246">
        <v>36</v>
      </c>
      <c r="F752" s="246">
        <v>150</v>
      </c>
      <c r="G752" s="247">
        <f>E752*F752</f>
        <v>5400</v>
      </c>
      <c r="H752" s="248">
        <v>0.00203</v>
      </c>
      <c r="I752" s="249">
        <f>E752*H752</f>
        <v>0.07308</v>
      </c>
      <c r="J752" s="248">
        <v>0</v>
      </c>
      <c r="K752" s="249">
        <f>E752*J752</f>
        <v>0</v>
      </c>
      <c r="O752" s="241">
        <v>2</v>
      </c>
      <c r="AA752" s="214">
        <v>1</v>
      </c>
      <c r="AB752" s="214">
        <v>7</v>
      </c>
      <c r="AC752" s="214">
        <v>7</v>
      </c>
      <c r="AZ752" s="214">
        <v>2</v>
      </c>
      <c r="BA752" s="214">
        <f>IF(AZ752=1,G752,0)</f>
        <v>0</v>
      </c>
      <c r="BB752" s="214">
        <f>IF(AZ752=2,G752,0)</f>
        <v>5400</v>
      </c>
      <c r="BC752" s="214">
        <f>IF(AZ752=3,G752,0)</f>
        <v>0</v>
      </c>
      <c r="BD752" s="214">
        <f>IF(AZ752=4,G752,0)</f>
        <v>0</v>
      </c>
      <c r="BE752" s="214">
        <f>IF(AZ752=5,G752,0)</f>
        <v>0</v>
      </c>
      <c r="CA752" s="241">
        <v>1</v>
      </c>
      <c r="CB752" s="241">
        <v>7</v>
      </c>
    </row>
    <row r="753" spans="1:15" ht="12.75">
      <c r="A753" s="250"/>
      <c r="B753" s="253"/>
      <c r="C753" s="699" t="s">
        <v>639</v>
      </c>
      <c r="D753" s="700"/>
      <c r="E753" s="254">
        <v>0</v>
      </c>
      <c r="F753" s="255"/>
      <c r="G753" s="256"/>
      <c r="H753" s="257"/>
      <c r="I753" s="251"/>
      <c r="J753" s="258"/>
      <c r="K753" s="251"/>
      <c r="M753" s="252" t="s">
        <v>639</v>
      </c>
      <c r="O753" s="241"/>
    </row>
    <row r="754" spans="1:15" ht="12.75">
      <c r="A754" s="250"/>
      <c r="B754" s="253"/>
      <c r="C754" s="699" t="s">
        <v>1834</v>
      </c>
      <c r="D754" s="700"/>
      <c r="E754" s="254">
        <v>36</v>
      </c>
      <c r="F754" s="255"/>
      <c r="G754" s="256"/>
      <c r="H754" s="257"/>
      <c r="I754" s="251"/>
      <c r="J754" s="258"/>
      <c r="K754" s="251"/>
      <c r="M754" s="252" t="s">
        <v>1834</v>
      </c>
      <c r="O754" s="241"/>
    </row>
    <row r="755" spans="1:80" ht="22.5">
      <c r="A755" s="242">
        <v>139</v>
      </c>
      <c r="B755" s="243" t="s">
        <v>1835</v>
      </c>
      <c r="C755" s="244" t="s">
        <v>1836</v>
      </c>
      <c r="D755" s="245" t="s">
        <v>166</v>
      </c>
      <c r="E755" s="246">
        <v>33</v>
      </c>
      <c r="F755" s="246">
        <v>415</v>
      </c>
      <c r="G755" s="247">
        <f>E755*F755</f>
        <v>13695</v>
      </c>
      <c r="H755" s="248">
        <v>0.00203</v>
      </c>
      <c r="I755" s="249">
        <f>E755*H755</f>
        <v>0.06699000000000001</v>
      </c>
      <c r="J755" s="248">
        <v>0</v>
      </c>
      <c r="K755" s="249">
        <f>E755*J755</f>
        <v>0</v>
      </c>
      <c r="O755" s="241">
        <v>2</v>
      </c>
      <c r="AA755" s="214">
        <v>1</v>
      </c>
      <c r="AB755" s="214">
        <v>7</v>
      </c>
      <c r="AC755" s="214">
        <v>7</v>
      </c>
      <c r="AZ755" s="214">
        <v>2</v>
      </c>
      <c r="BA755" s="214">
        <f>IF(AZ755=1,G755,0)</f>
        <v>0</v>
      </c>
      <c r="BB755" s="214">
        <f>IF(AZ755=2,G755,0)</f>
        <v>13695</v>
      </c>
      <c r="BC755" s="214">
        <f>IF(AZ755=3,G755,0)</f>
        <v>0</v>
      </c>
      <c r="BD755" s="214">
        <f>IF(AZ755=4,G755,0)</f>
        <v>0</v>
      </c>
      <c r="BE755" s="214">
        <f>IF(AZ755=5,G755,0)</f>
        <v>0</v>
      </c>
      <c r="CA755" s="241">
        <v>1</v>
      </c>
      <c r="CB755" s="241">
        <v>7</v>
      </c>
    </row>
    <row r="756" spans="1:15" ht="12.75">
      <c r="A756" s="250"/>
      <c r="B756" s="253"/>
      <c r="C756" s="699" t="s">
        <v>639</v>
      </c>
      <c r="D756" s="700"/>
      <c r="E756" s="254">
        <v>0</v>
      </c>
      <c r="F756" s="255"/>
      <c r="G756" s="256"/>
      <c r="H756" s="257"/>
      <c r="I756" s="251"/>
      <c r="J756" s="258"/>
      <c r="K756" s="251"/>
      <c r="M756" s="252" t="s">
        <v>639</v>
      </c>
      <c r="O756" s="241"/>
    </row>
    <row r="757" spans="1:15" ht="12.75">
      <c r="A757" s="250"/>
      <c r="B757" s="253"/>
      <c r="C757" s="699" t="s">
        <v>1819</v>
      </c>
      <c r="D757" s="700"/>
      <c r="E757" s="254">
        <v>33</v>
      </c>
      <c r="F757" s="255"/>
      <c r="G757" s="256"/>
      <c r="H757" s="257"/>
      <c r="I757" s="251"/>
      <c r="J757" s="258"/>
      <c r="K757" s="251"/>
      <c r="M757" s="252" t="s">
        <v>1819</v>
      </c>
      <c r="O757" s="241"/>
    </row>
    <row r="758" spans="1:15" ht="12.75">
      <c r="A758" s="250"/>
      <c r="B758" s="253"/>
      <c r="C758" s="699" t="s">
        <v>1837</v>
      </c>
      <c r="D758" s="700"/>
      <c r="E758" s="254">
        <v>0</v>
      </c>
      <c r="F758" s="255"/>
      <c r="G758" s="256"/>
      <c r="H758" s="257"/>
      <c r="I758" s="251"/>
      <c r="J758" s="258"/>
      <c r="K758" s="251"/>
      <c r="M758" s="252" t="s">
        <v>1837</v>
      </c>
      <c r="O758" s="241"/>
    </row>
    <row r="759" spans="1:80" ht="22.5">
      <c r="A759" s="242">
        <v>140</v>
      </c>
      <c r="B759" s="243" t="s">
        <v>1838</v>
      </c>
      <c r="C759" s="244" t="s">
        <v>1839</v>
      </c>
      <c r="D759" s="245" t="s">
        <v>166</v>
      </c>
      <c r="E759" s="246">
        <v>900</v>
      </c>
      <c r="F759" s="246">
        <v>450</v>
      </c>
      <c r="G759" s="247">
        <f>E759*F759</f>
        <v>405000</v>
      </c>
      <c r="H759" s="248">
        <v>0.00203</v>
      </c>
      <c r="I759" s="249">
        <f>E759*H759</f>
        <v>1.8270000000000002</v>
      </c>
      <c r="J759" s="248">
        <v>0</v>
      </c>
      <c r="K759" s="249">
        <f>E759*J759</f>
        <v>0</v>
      </c>
      <c r="O759" s="241">
        <v>2</v>
      </c>
      <c r="AA759" s="214">
        <v>1</v>
      </c>
      <c r="AB759" s="214">
        <v>7</v>
      </c>
      <c r="AC759" s="214">
        <v>7</v>
      </c>
      <c r="AZ759" s="214">
        <v>2</v>
      </c>
      <c r="BA759" s="214">
        <f>IF(AZ759=1,G759,0)</f>
        <v>0</v>
      </c>
      <c r="BB759" s="214">
        <f>IF(AZ759=2,G759,0)</f>
        <v>405000</v>
      </c>
      <c r="BC759" s="214">
        <f>IF(AZ759=3,G759,0)</f>
        <v>0</v>
      </c>
      <c r="BD759" s="214">
        <f>IF(AZ759=4,G759,0)</f>
        <v>0</v>
      </c>
      <c r="BE759" s="214">
        <f>IF(AZ759=5,G759,0)</f>
        <v>0</v>
      </c>
      <c r="CA759" s="241">
        <v>1</v>
      </c>
      <c r="CB759" s="241">
        <v>7</v>
      </c>
    </row>
    <row r="760" spans="1:15" ht="12.75">
      <c r="A760" s="250"/>
      <c r="B760" s="253"/>
      <c r="C760" s="699" t="s">
        <v>639</v>
      </c>
      <c r="D760" s="700"/>
      <c r="E760" s="254">
        <v>0</v>
      </c>
      <c r="F760" s="255"/>
      <c r="G760" s="256"/>
      <c r="H760" s="257"/>
      <c r="I760" s="251"/>
      <c r="J760" s="258"/>
      <c r="K760" s="251"/>
      <c r="M760" s="252" t="s">
        <v>639</v>
      </c>
      <c r="O760" s="241"/>
    </row>
    <row r="761" spans="1:15" ht="12.75">
      <c r="A761" s="250"/>
      <c r="B761" s="253"/>
      <c r="C761" s="699" t="s">
        <v>1840</v>
      </c>
      <c r="D761" s="700"/>
      <c r="E761" s="254">
        <v>900</v>
      </c>
      <c r="F761" s="255"/>
      <c r="G761" s="256"/>
      <c r="H761" s="257"/>
      <c r="I761" s="251"/>
      <c r="J761" s="258"/>
      <c r="K761" s="251"/>
      <c r="M761" s="252" t="s">
        <v>1840</v>
      </c>
      <c r="O761" s="241"/>
    </row>
    <row r="762" spans="1:80" ht="22.5">
      <c r="A762" s="242">
        <v>141</v>
      </c>
      <c r="B762" s="243" t="s">
        <v>1841</v>
      </c>
      <c r="C762" s="244" t="s">
        <v>1842</v>
      </c>
      <c r="D762" s="245" t="s">
        <v>166</v>
      </c>
      <c r="E762" s="246">
        <v>900</v>
      </c>
      <c r="F762" s="246">
        <v>480</v>
      </c>
      <c r="G762" s="247">
        <f>E762*F762</f>
        <v>432000</v>
      </c>
      <c r="H762" s="248">
        <v>0.00203</v>
      </c>
      <c r="I762" s="249">
        <f>E762*H762</f>
        <v>1.8270000000000002</v>
      </c>
      <c r="J762" s="248">
        <v>0</v>
      </c>
      <c r="K762" s="249">
        <f>E762*J762</f>
        <v>0</v>
      </c>
      <c r="O762" s="241">
        <v>2</v>
      </c>
      <c r="AA762" s="214">
        <v>1</v>
      </c>
      <c r="AB762" s="214">
        <v>7</v>
      </c>
      <c r="AC762" s="214">
        <v>7</v>
      </c>
      <c r="AZ762" s="214">
        <v>2</v>
      </c>
      <c r="BA762" s="214">
        <f>IF(AZ762=1,G762,0)</f>
        <v>0</v>
      </c>
      <c r="BB762" s="214">
        <f>IF(AZ762=2,G762,0)</f>
        <v>432000</v>
      </c>
      <c r="BC762" s="214">
        <f>IF(AZ762=3,G762,0)</f>
        <v>0</v>
      </c>
      <c r="BD762" s="214">
        <f>IF(AZ762=4,G762,0)</f>
        <v>0</v>
      </c>
      <c r="BE762" s="214">
        <f>IF(AZ762=5,G762,0)</f>
        <v>0</v>
      </c>
      <c r="CA762" s="241">
        <v>1</v>
      </c>
      <c r="CB762" s="241">
        <v>7</v>
      </c>
    </row>
    <row r="763" spans="1:15" ht="12.75">
      <c r="A763" s="250"/>
      <c r="B763" s="253"/>
      <c r="C763" s="699" t="s">
        <v>639</v>
      </c>
      <c r="D763" s="700"/>
      <c r="E763" s="254">
        <v>0</v>
      </c>
      <c r="F763" s="255"/>
      <c r="G763" s="256"/>
      <c r="H763" s="257"/>
      <c r="I763" s="251"/>
      <c r="J763" s="258"/>
      <c r="K763" s="251"/>
      <c r="M763" s="252" t="s">
        <v>639</v>
      </c>
      <c r="O763" s="241"/>
    </row>
    <row r="764" spans="1:15" ht="12.75">
      <c r="A764" s="250"/>
      <c r="B764" s="253"/>
      <c r="C764" s="699" t="s">
        <v>1843</v>
      </c>
      <c r="D764" s="700"/>
      <c r="E764" s="254">
        <v>900</v>
      </c>
      <c r="F764" s="255"/>
      <c r="G764" s="256"/>
      <c r="H764" s="257"/>
      <c r="I764" s="251"/>
      <c r="J764" s="258"/>
      <c r="K764" s="251"/>
      <c r="M764" s="252" t="s">
        <v>1843</v>
      </c>
      <c r="O764" s="241"/>
    </row>
    <row r="765" spans="1:80" ht="22.5">
      <c r="A765" s="242">
        <v>142</v>
      </c>
      <c r="B765" s="243" t="s">
        <v>1844</v>
      </c>
      <c r="C765" s="244" t="s">
        <v>1845</v>
      </c>
      <c r="D765" s="245" t="s">
        <v>166</v>
      </c>
      <c r="E765" s="246">
        <v>36</v>
      </c>
      <c r="F765" s="246">
        <v>570</v>
      </c>
      <c r="G765" s="247">
        <f>E765*F765</f>
        <v>20520</v>
      </c>
      <c r="H765" s="248">
        <v>0.00203</v>
      </c>
      <c r="I765" s="249">
        <f>E765*H765</f>
        <v>0.07308</v>
      </c>
      <c r="J765" s="248">
        <v>0</v>
      </c>
      <c r="K765" s="249">
        <f>E765*J765</f>
        <v>0</v>
      </c>
      <c r="O765" s="241">
        <v>2</v>
      </c>
      <c r="AA765" s="214">
        <v>1</v>
      </c>
      <c r="AB765" s="214">
        <v>7</v>
      </c>
      <c r="AC765" s="214">
        <v>7</v>
      </c>
      <c r="AZ765" s="214">
        <v>2</v>
      </c>
      <c r="BA765" s="214">
        <f>IF(AZ765=1,G765,0)</f>
        <v>0</v>
      </c>
      <c r="BB765" s="214">
        <f>IF(AZ765=2,G765,0)</f>
        <v>20520</v>
      </c>
      <c r="BC765" s="214">
        <f>IF(AZ765=3,G765,0)</f>
        <v>0</v>
      </c>
      <c r="BD765" s="214">
        <f>IF(AZ765=4,G765,0)</f>
        <v>0</v>
      </c>
      <c r="BE765" s="214">
        <f>IF(AZ765=5,G765,0)</f>
        <v>0</v>
      </c>
      <c r="CA765" s="241">
        <v>1</v>
      </c>
      <c r="CB765" s="241">
        <v>7</v>
      </c>
    </row>
    <row r="766" spans="1:15" ht="12.75">
      <c r="A766" s="250"/>
      <c r="B766" s="253"/>
      <c r="C766" s="699" t="s">
        <v>639</v>
      </c>
      <c r="D766" s="700"/>
      <c r="E766" s="254">
        <v>0</v>
      </c>
      <c r="F766" s="255"/>
      <c r="G766" s="256"/>
      <c r="H766" s="257"/>
      <c r="I766" s="251"/>
      <c r="J766" s="258"/>
      <c r="K766" s="251"/>
      <c r="M766" s="252" t="s">
        <v>639</v>
      </c>
      <c r="O766" s="241"/>
    </row>
    <row r="767" spans="1:15" ht="12.75">
      <c r="A767" s="250"/>
      <c r="B767" s="253"/>
      <c r="C767" s="699" t="s">
        <v>1846</v>
      </c>
      <c r="D767" s="700"/>
      <c r="E767" s="254">
        <v>36</v>
      </c>
      <c r="F767" s="255"/>
      <c r="G767" s="256"/>
      <c r="H767" s="257"/>
      <c r="I767" s="251"/>
      <c r="J767" s="258"/>
      <c r="K767" s="251"/>
      <c r="M767" s="252" t="s">
        <v>1846</v>
      </c>
      <c r="O767" s="241"/>
    </row>
    <row r="768" spans="1:80" ht="22.5">
      <c r="A768" s="242">
        <v>143</v>
      </c>
      <c r="B768" s="243" t="s">
        <v>1847</v>
      </c>
      <c r="C768" s="244" t="s">
        <v>1848</v>
      </c>
      <c r="D768" s="245" t="s">
        <v>166</v>
      </c>
      <c r="E768" s="246">
        <v>246.9</v>
      </c>
      <c r="F768" s="246">
        <v>490</v>
      </c>
      <c r="G768" s="247">
        <f>E768*F768</f>
        <v>120981</v>
      </c>
      <c r="H768" s="248">
        <v>0.00203</v>
      </c>
      <c r="I768" s="249">
        <f>E768*H768</f>
        <v>0.5012070000000001</v>
      </c>
      <c r="J768" s="248">
        <v>0</v>
      </c>
      <c r="K768" s="249">
        <f>E768*J768</f>
        <v>0</v>
      </c>
      <c r="O768" s="241">
        <v>2</v>
      </c>
      <c r="AA768" s="214">
        <v>1</v>
      </c>
      <c r="AB768" s="214">
        <v>7</v>
      </c>
      <c r="AC768" s="214">
        <v>7</v>
      </c>
      <c r="AZ768" s="214">
        <v>2</v>
      </c>
      <c r="BA768" s="214">
        <f>IF(AZ768=1,G768,0)</f>
        <v>0</v>
      </c>
      <c r="BB768" s="214">
        <f>IF(AZ768=2,G768,0)</f>
        <v>120981</v>
      </c>
      <c r="BC768" s="214">
        <f>IF(AZ768=3,G768,0)</f>
        <v>0</v>
      </c>
      <c r="BD768" s="214">
        <f>IF(AZ768=4,G768,0)</f>
        <v>0</v>
      </c>
      <c r="BE768" s="214">
        <f>IF(AZ768=5,G768,0)</f>
        <v>0</v>
      </c>
      <c r="CA768" s="241">
        <v>1</v>
      </c>
      <c r="CB768" s="241">
        <v>7</v>
      </c>
    </row>
    <row r="769" spans="1:15" ht="12.75">
      <c r="A769" s="250"/>
      <c r="B769" s="253"/>
      <c r="C769" s="699" t="s">
        <v>639</v>
      </c>
      <c r="D769" s="700"/>
      <c r="E769" s="254">
        <v>0</v>
      </c>
      <c r="F769" s="255"/>
      <c r="G769" s="256"/>
      <c r="H769" s="257"/>
      <c r="I769" s="251"/>
      <c r="J769" s="258"/>
      <c r="K769" s="251"/>
      <c r="M769" s="252" t="s">
        <v>639</v>
      </c>
      <c r="O769" s="241"/>
    </row>
    <row r="770" spans="1:15" ht="12.75">
      <c r="A770" s="250"/>
      <c r="B770" s="253"/>
      <c r="C770" s="699" t="s">
        <v>1849</v>
      </c>
      <c r="D770" s="700"/>
      <c r="E770" s="254">
        <v>246.9</v>
      </c>
      <c r="F770" s="255"/>
      <c r="G770" s="256"/>
      <c r="H770" s="257"/>
      <c r="I770" s="251"/>
      <c r="J770" s="258"/>
      <c r="K770" s="251"/>
      <c r="M770" s="252" t="s">
        <v>1849</v>
      </c>
      <c r="O770" s="241"/>
    </row>
    <row r="771" spans="1:80" ht="22.5">
      <c r="A771" s="242">
        <v>144</v>
      </c>
      <c r="B771" s="243" t="s">
        <v>1850</v>
      </c>
      <c r="C771" s="244" t="s">
        <v>1851</v>
      </c>
      <c r="D771" s="245" t="s">
        <v>166</v>
      </c>
      <c r="E771" s="246">
        <v>63.7</v>
      </c>
      <c r="F771" s="246">
        <v>180</v>
      </c>
      <c r="G771" s="247">
        <f>E771*F771</f>
        <v>11466</v>
      </c>
      <c r="H771" s="248">
        <v>0.00203</v>
      </c>
      <c r="I771" s="249">
        <f>E771*H771</f>
        <v>0.129311</v>
      </c>
      <c r="J771" s="248">
        <v>0</v>
      </c>
      <c r="K771" s="249">
        <f>E771*J771</f>
        <v>0</v>
      </c>
      <c r="O771" s="241">
        <v>2</v>
      </c>
      <c r="AA771" s="214">
        <v>1</v>
      </c>
      <c r="AB771" s="214">
        <v>7</v>
      </c>
      <c r="AC771" s="214">
        <v>7</v>
      </c>
      <c r="AZ771" s="214">
        <v>2</v>
      </c>
      <c r="BA771" s="214">
        <f>IF(AZ771=1,G771,0)</f>
        <v>0</v>
      </c>
      <c r="BB771" s="214">
        <f>IF(AZ771=2,G771,0)</f>
        <v>11466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</v>
      </c>
      <c r="CB771" s="241">
        <v>7</v>
      </c>
    </row>
    <row r="772" spans="1:15" ht="12.75">
      <c r="A772" s="250"/>
      <c r="B772" s="253"/>
      <c r="C772" s="699" t="s">
        <v>639</v>
      </c>
      <c r="D772" s="700"/>
      <c r="E772" s="254">
        <v>0</v>
      </c>
      <c r="F772" s="255"/>
      <c r="G772" s="256"/>
      <c r="H772" s="257"/>
      <c r="I772" s="251"/>
      <c r="J772" s="258"/>
      <c r="K772" s="251"/>
      <c r="M772" s="252" t="s">
        <v>639</v>
      </c>
      <c r="O772" s="241"/>
    </row>
    <row r="773" spans="1:15" ht="12.75">
      <c r="A773" s="250"/>
      <c r="B773" s="253"/>
      <c r="C773" s="699" t="s">
        <v>1852</v>
      </c>
      <c r="D773" s="700"/>
      <c r="E773" s="254">
        <v>63.7</v>
      </c>
      <c r="F773" s="255"/>
      <c r="G773" s="256"/>
      <c r="H773" s="257"/>
      <c r="I773" s="251"/>
      <c r="J773" s="258"/>
      <c r="K773" s="251"/>
      <c r="M773" s="252" t="s">
        <v>1852</v>
      </c>
      <c r="O773" s="241"/>
    </row>
    <row r="774" spans="1:80" ht="12.75">
      <c r="A774" s="242">
        <v>145</v>
      </c>
      <c r="B774" s="243" t="s">
        <v>1422</v>
      </c>
      <c r="C774" s="244" t="s">
        <v>1423</v>
      </c>
      <c r="D774" s="245" t="s">
        <v>166</v>
      </c>
      <c r="E774" s="246">
        <v>11.3</v>
      </c>
      <c r="F774" s="246">
        <v>57.3</v>
      </c>
      <c r="G774" s="247">
        <f>E774*F774</f>
        <v>647.49</v>
      </c>
      <c r="H774" s="248">
        <v>0</v>
      </c>
      <c r="I774" s="249">
        <f>E774*H774</f>
        <v>0</v>
      </c>
      <c r="J774" s="248">
        <v>-0.00464</v>
      </c>
      <c r="K774" s="249">
        <f>E774*J774</f>
        <v>-0.052432000000000006</v>
      </c>
      <c r="O774" s="241">
        <v>2</v>
      </c>
      <c r="AA774" s="214">
        <v>2</v>
      </c>
      <c r="AB774" s="214">
        <v>7</v>
      </c>
      <c r="AC774" s="214">
        <v>7</v>
      </c>
      <c r="AZ774" s="214">
        <v>2</v>
      </c>
      <c r="BA774" s="214">
        <f>IF(AZ774=1,G774,0)</f>
        <v>0</v>
      </c>
      <c r="BB774" s="214">
        <f>IF(AZ774=2,G774,0)</f>
        <v>647.49</v>
      </c>
      <c r="BC774" s="214">
        <f>IF(AZ774=3,G774,0)</f>
        <v>0</v>
      </c>
      <c r="BD774" s="214">
        <f>IF(AZ774=4,G774,0)</f>
        <v>0</v>
      </c>
      <c r="BE774" s="214">
        <f>IF(AZ774=5,G774,0)</f>
        <v>0</v>
      </c>
      <c r="CA774" s="241">
        <v>2</v>
      </c>
      <c r="CB774" s="241">
        <v>7</v>
      </c>
    </row>
    <row r="775" spans="1:80" ht="12.75">
      <c r="A775" s="242">
        <v>146</v>
      </c>
      <c r="B775" s="243" t="s">
        <v>1424</v>
      </c>
      <c r="C775" s="244" t="s">
        <v>1425</v>
      </c>
      <c r="D775" s="245" t="s">
        <v>166</v>
      </c>
      <c r="E775" s="246">
        <v>2.6</v>
      </c>
      <c r="F775" s="246">
        <v>38.6</v>
      </c>
      <c r="G775" s="247">
        <f>E775*F775</f>
        <v>100.36000000000001</v>
      </c>
      <c r="H775" s="248">
        <v>0</v>
      </c>
      <c r="I775" s="249">
        <f>E775*H775</f>
        <v>0</v>
      </c>
      <c r="J775" s="248">
        <v>-0.00336</v>
      </c>
      <c r="K775" s="249">
        <f>E775*J775</f>
        <v>-0.008736</v>
      </c>
      <c r="O775" s="241">
        <v>2</v>
      </c>
      <c r="AA775" s="214">
        <v>2</v>
      </c>
      <c r="AB775" s="214">
        <v>7</v>
      </c>
      <c r="AC775" s="214">
        <v>7</v>
      </c>
      <c r="AZ775" s="214">
        <v>2</v>
      </c>
      <c r="BA775" s="214">
        <f>IF(AZ775=1,G775,0)</f>
        <v>0</v>
      </c>
      <c r="BB775" s="214">
        <f>IF(AZ775=2,G775,0)</f>
        <v>100.36000000000001</v>
      </c>
      <c r="BC775" s="214">
        <f>IF(AZ775=3,G775,0)</f>
        <v>0</v>
      </c>
      <c r="BD775" s="214">
        <f>IF(AZ775=4,G775,0)</f>
        <v>0</v>
      </c>
      <c r="BE775" s="214">
        <f>IF(AZ775=5,G775,0)</f>
        <v>0</v>
      </c>
      <c r="CA775" s="241">
        <v>2</v>
      </c>
      <c r="CB775" s="241">
        <v>7</v>
      </c>
    </row>
    <row r="776" spans="1:80" ht="12.75">
      <c r="A776" s="242">
        <v>147</v>
      </c>
      <c r="B776" s="243" t="s">
        <v>1853</v>
      </c>
      <c r="C776" s="244" t="s">
        <v>1854</v>
      </c>
      <c r="D776" s="245" t="s">
        <v>173</v>
      </c>
      <c r="E776" s="246">
        <v>4.6700858</v>
      </c>
      <c r="F776" s="246">
        <v>1505</v>
      </c>
      <c r="G776" s="247">
        <f>E776*F776</f>
        <v>7028.479128999999</v>
      </c>
      <c r="H776" s="248">
        <v>0</v>
      </c>
      <c r="I776" s="249">
        <f>E776*H776</f>
        <v>0</v>
      </c>
      <c r="J776" s="248"/>
      <c r="K776" s="249">
        <f>E776*J776</f>
        <v>0</v>
      </c>
      <c r="O776" s="241">
        <v>2</v>
      </c>
      <c r="AA776" s="214">
        <v>7</v>
      </c>
      <c r="AB776" s="214">
        <v>1001</v>
      </c>
      <c r="AC776" s="214">
        <v>5</v>
      </c>
      <c r="AZ776" s="214">
        <v>2</v>
      </c>
      <c r="BA776" s="214">
        <f>IF(AZ776=1,G776,0)</f>
        <v>0</v>
      </c>
      <c r="BB776" s="214">
        <f>IF(AZ776=2,G776,0)</f>
        <v>7028.479128999999</v>
      </c>
      <c r="BC776" s="214">
        <f>IF(AZ776=3,G776,0)</f>
        <v>0</v>
      </c>
      <c r="BD776" s="214">
        <f>IF(AZ776=4,G776,0)</f>
        <v>0</v>
      </c>
      <c r="BE776" s="214">
        <f>IF(AZ776=5,G776,0)</f>
        <v>0</v>
      </c>
      <c r="CA776" s="241">
        <v>7</v>
      </c>
      <c r="CB776" s="241">
        <v>1001</v>
      </c>
    </row>
    <row r="777" spans="1:57" ht="12.75">
      <c r="A777" s="259"/>
      <c r="B777" s="260" t="s">
        <v>96</v>
      </c>
      <c r="C777" s="261" t="s">
        <v>724</v>
      </c>
      <c r="D777" s="262"/>
      <c r="E777" s="263"/>
      <c r="F777" s="264"/>
      <c r="G777" s="265">
        <f>SUM(G722:G776)</f>
        <v>1071223.3691290002</v>
      </c>
      <c r="H777" s="266"/>
      <c r="I777" s="267">
        <f>SUM(I722:I776)</f>
        <v>4.670085800000001</v>
      </c>
      <c r="J777" s="266"/>
      <c r="K777" s="267">
        <f>SUM(K722:K776)</f>
        <v>-1.4481400000000002</v>
      </c>
      <c r="O777" s="241">
        <v>4</v>
      </c>
      <c r="BA777" s="268">
        <f>SUM(BA722:BA776)</f>
        <v>0</v>
      </c>
      <c r="BB777" s="268">
        <f>SUM(BB722:BB776)</f>
        <v>1071223.3691290002</v>
      </c>
      <c r="BC777" s="268">
        <f>SUM(BC722:BC776)</f>
        <v>0</v>
      </c>
      <c r="BD777" s="268">
        <f>SUM(BD722:BD776)</f>
        <v>0</v>
      </c>
      <c r="BE777" s="268">
        <f>SUM(BE722:BE776)</f>
        <v>0</v>
      </c>
    </row>
    <row r="778" spans="1:15" ht="12.75">
      <c r="A778" s="231" t="s">
        <v>92</v>
      </c>
      <c r="B778" s="232" t="s">
        <v>754</v>
      </c>
      <c r="C778" s="233" t="s">
        <v>755</v>
      </c>
      <c r="D778" s="234"/>
      <c r="E778" s="235"/>
      <c r="F778" s="235"/>
      <c r="G778" s="236"/>
      <c r="H778" s="237"/>
      <c r="I778" s="238"/>
      <c r="J778" s="239"/>
      <c r="K778" s="240"/>
      <c r="O778" s="241">
        <v>1</v>
      </c>
    </row>
    <row r="779" spans="1:80" ht="12.75">
      <c r="A779" s="242">
        <v>148</v>
      </c>
      <c r="B779" s="243" t="s">
        <v>757</v>
      </c>
      <c r="C779" s="244" t="s">
        <v>758</v>
      </c>
      <c r="D779" s="245" t="s">
        <v>166</v>
      </c>
      <c r="E779" s="246">
        <v>3513.54</v>
      </c>
      <c r="F779" s="246">
        <v>177.5</v>
      </c>
      <c r="G779" s="247">
        <f>E779*F779</f>
        <v>623653.35</v>
      </c>
      <c r="H779" s="248">
        <v>4E-05</v>
      </c>
      <c r="I779" s="249">
        <f>E779*H779</f>
        <v>0.14054160000000002</v>
      </c>
      <c r="J779" s="248">
        <v>0</v>
      </c>
      <c r="K779" s="249">
        <f>E779*J779</f>
        <v>0</v>
      </c>
      <c r="O779" s="241">
        <v>2</v>
      </c>
      <c r="AA779" s="214">
        <v>1</v>
      </c>
      <c r="AB779" s="214">
        <v>7</v>
      </c>
      <c r="AC779" s="214">
        <v>7</v>
      </c>
      <c r="AZ779" s="214">
        <v>2</v>
      </c>
      <c r="BA779" s="214">
        <f>IF(AZ779=1,G779,0)</f>
        <v>0</v>
      </c>
      <c r="BB779" s="214">
        <f>IF(AZ779=2,G779,0)</f>
        <v>623653.35</v>
      </c>
      <c r="BC779" s="214">
        <f>IF(AZ779=3,G779,0)</f>
        <v>0</v>
      </c>
      <c r="BD779" s="214">
        <f>IF(AZ779=4,G779,0)</f>
        <v>0</v>
      </c>
      <c r="BE779" s="214">
        <f>IF(AZ779=5,G779,0)</f>
        <v>0</v>
      </c>
      <c r="CA779" s="241">
        <v>1</v>
      </c>
      <c r="CB779" s="241">
        <v>7</v>
      </c>
    </row>
    <row r="780" spans="1:15" ht="12.75">
      <c r="A780" s="250"/>
      <c r="B780" s="253"/>
      <c r="C780" s="699" t="s">
        <v>1528</v>
      </c>
      <c r="D780" s="700"/>
      <c r="E780" s="254">
        <v>3.9</v>
      </c>
      <c r="F780" s="255"/>
      <c r="G780" s="256"/>
      <c r="H780" s="257"/>
      <c r="I780" s="251"/>
      <c r="J780" s="258"/>
      <c r="K780" s="251"/>
      <c r="M780" s="252" t="s">
        <v>1528</v>
      </c>
      <c r="O780" s="241"/>
    </row>
    <row r="781" spans="1:15" ht="12.75">
      <c r="A781" s="250"/>
      <c r="B781" s="253"/>
      <c r="C781" s="699" t="s">
        <v>1529</v>
      </c>
      <c r="D781" s="700"/>
      <c r="E781" s="254">
        <v>2.88</v>
      </c>
      <c r="F781" s="255"/>
      <c r="G781" s="256"/>
      <c r="H781" s="257"/>
      <c r="I781" s="251"/>
      <c r="J781" s="258"/>
      <c r="K781" s="251"/>
      <c r="M781" s="252" t="s">
        <v>1529</v>
      </c>
      <c r="O781" s="241"/>
    </row>
    <row r="782" spans="1:15" ht="12.75">
      <c r="A782" s="250"/>
      <c r="B782" s="253"/>
      <c r="C782" s="699" t="s">
        <v>1530</v>
      </c>
      <c r="D782" s="700"/>
      <c r="E782" s="254">
        <v>33.6</v>
      </c>
      <c r="F782" s="255"/>
      <c r="G782" s="256"/>
      <c r="H782" s="257"/>
      <c r="I782" s="251"/>
      <c r="J782" s="258"/>
      <c r="K782" s="251"/>
      <c r="M782" s="252" t="s">
        <v>1530</v>
      </c>
      <c r="O782" s="241"/>
    </row>
    <row r="783" spans="1:15" ht="12.75">
      <c r="A783" s="250"/>
      <c r="B783" s="253"/>
      <c r="C783" s="699" t="s">
        <v>1531</v>
      </c>
      <c r="D783" s="700"/>
      <c r="E783" s="254">
        <v>48</v>
      </c>
      <c r="F783" s="255"/>
      <c r="G783" s="256"/>
      <c r="H783" s="257"/>
      <c r="I783" s="251"/>
      <c r="J783" s="258"/>
      <c r="K783" s="251"/>
      <c r="M783" s="252" t="s">
        <v>1531</v>
      </c>
      <c r="O783" s="241"/>
    </row>
    <row r="784" spans="1:15" ht="12.75">
      <c r="A784" s="250"/>
      <c r="B784" s="253"/>
      <c r="C784" s="699" t="s">
        <v>1532</v>
      </c>
      <c r="D784" s="700"/>
      <c r="E784" s="254">
        <v>4.74</v>
      </c>
      <c r="F784" s="255"/>
      <c r="G784" s="256"/>
      <c r="H784" s="257"/>
      <c r="I784" s="251"/>
      <c r="J784" s="258"/>
      <c r="K784" s="251"/>
      <c r="M784" s="252" t="s">
        <v>1532</v>
      </c>
      <c r="O784" s="241"/>
    </row>
    <row r="785" spans="1:15" ht="12.75">
      <c r="A785" s="250"/>
      <c r="B785" s="253"/>
      <c r="C785" s="699" t="s">
        <v>1533</v>
      </c>
      <c r="D785" s="700"/>
      <c r="E785" s="254">
        <v>5.24</v>
      </c>
      <c r="F785" s="255"/>
      <c r="G785" s="256"/>
      <c r="H785" s="257"/>
      <c r="I785" s="251"/>
      <c r="J785" s="258"/>
      <c r="K785" s="251"/>
      <c r="M785" s="252" t="s">
        <v>1533</v>
      </c>
      <c r="O785" s="241"/>
    </row>
    <row r="786" spans="1:15" ht="12.75">
      <c r="A786" s="250"/>
      <c r="B786" s="253"/>
      <c r="C786" s="699" t="s">
        <v>1534</v>
      </c>
      <c r="D786" s="700"/>
      <c r="E786" s="254">
        <v>7</v>
      </c>
      <c r="F786" s="255"/>
      <c r="G786" s="256"/>
      <c r="H786" s="257"/>
      <c r="I786" s="251"/>
      <c r="J786" s="258"/>
      <c r="K786" s="251"/>
      <c r="M786" s="252" t="s">
        <v>1534</v>
      </c>
      <c r="O786" s="241"/>
    </row>
    <row r="787" spans="1:15" ht="12.75">
      <c r="A787" s="250"/>
      <c r="B787" s="253"/>
      <c r="C787" s="699" t="s">
        <v>1535</v>
      </c>
      <c r="D787" s="700"/>
      <c r="E787" s="254">
        <v>4.74</v>
      </c>
      <c r="F787" s="255"/>
      <c r="G787" s="256"/>
      <c r="H787" s="257"/>
      <c r="I787" s="251"/>
      <c r="J787" s="258"/>
      <c r="K787" s="251"/>
      <c r="M787" s="252" t="s">
        <v>1535</v>
      </c>
      <c r="O787" s="241"/>
    </row>
    <row r="788" spans="1:15" ht="12.75">
      <c r="A788" s="250"/>
      <c r="B788" s="253"/>
      <c r="C788" s="701" t="s">
        <v>113</v>
      </c>
      <c r="D788" s="700"/>
      <c r="E788" s="279">
        <v>110.09999999999998</v>
      </c>
      <c r="F788" s="255"/>
      <c r="G788" s="256"/>
      <c r="H788" s="257"/>
      <c r="I788" s="251"/>
      <c r="J788" s="258"/>
      <c r="K788" s="251"/>
      <c r="M788" s="252" t="s">
        <v>113</v>
      </c>
      <c r="O788" s="241"/>
    </row>
    <row r="789" spans="1:15" ht="12.75">
      <c r="A789" s="250"/>
      <c r="B789" s="253"/>
      <c r="C789" s="699" t="s">
        <v>1622</v>
      </c>
      <c r="D789" s="700"/>
      <c r="E789" s="254">
        <v>756.8</v>
      </c>
      <c r="F789" s="255"/>
      <c r="G789" s="256"/>
      <c r="H789" s="257"/>
      <c r="I789" s="251"/>
      <c r="J789" s="258"/>
      <c r="K789" s="251"/>
      <c r="M789" s="252" t="s">
        <v>1622</v>
      </c>
      <c r="O789" s="241"/>
    </row>
    <row r="790" spans="1:15" ht="12.75">
      <c r="A790" s="250"/>
      <c r="B790" s="253"/>
      <c r="C790" s="699" t="s">
        <v>1623</v>
      </c>
      <c r="D790" s="700"/>
      <c r="E790" s="254">
        <v>804.1</v>
      </c>
      <c r="F790" s="255"/>
      <c r="G790" s="256"/>
      <c r="H790" s="257"/>
      <c r="I790" s="251"/>
      <c r="J790" s="258"/>
      <c r="K790" s="251"/>
      <c r="M790" s="252" t="s">
        <v>1623</v>
      </c>
      <c r="O790" s="241"/>
    </row>
    <row r="791" spans="1:15" ht="12.75">
      <c r="A791" s="250"/>
      <c r="B791" s="253"/>
      <c r="C791" s="699" t="s">
        <v>1624</v>
      </c>
      <c r="D791" s="700"/>
      <c r="E791" s="254">
        <v>86</v>
      </c>
      <c r="F791" s="255"/>
      <c r="G791" s="256"/>
      <c r="H791" s="257"/>
      <c r="I791" s="251"/>
      <c r="J791" s="258"/>
      <c r="K791" s="251"/>
      <c r="M791" s="252" t="s">
        <v>1624</v>
      </c>
      <c r="O791" s="241"/>
    </row>
    <row r="792" spans="1:15" ht="12.75">
      <c r="A792" s="250"/>
      <c r="B792" s="253"/>
      <c r="C792" s="699" t="s">
        <v>1625</v>
      </c>
      <c r="D792" s="700"/>
      <c r="E792" s="254">
        <v>86</v>
      </c>
      <c r="F792" s="255"/>
      <c r="G792" s="256"/>
      <c r="H792" s="257"/>
      <c r="I792" s="251"/>
      <c r="J792" s="258"/>
      <c r="K792" s="251"/>
      <c r="M792" s="252" t="s">
        <v>1625</v>
      </c>
      <c r="O792" s="241"/>
    </row>
    <row r="793" spans="1:15" ht="12.75">
      <c r="A793" s="250"/>
      <c r="B793" s="253"/>
      <c r="C793" s="699" t="s">
        <v>1626</v>
      </c>
      <c r="D793" s="700"/>
      <c r="E793" s="254">
        <v>799.8</v>
      </c>
      <c r="F793" s="255"/>
      <c r="G793" s="256"/>
      <c r="H793" s="257"/>
      <c r="I793" s="251"/>
      <c r="J793" s="258"/>
      <c r="K793" s="251"/>
      <c r="M793" s="252" t="s">
        <v>1626</v>
      </c>
      <c r="O793" s="241"/>
    </row>
    <row r="794" spans="1:15" ht="12.75">
      <c r="A794" s="250"/>
      <c r="B794" s="253"/>
      <c r="C794" s="699" t="s">
        <v>1627</v>
      </c>
      <c r="D794" s="700"/>
      <c r="E794" s="254">
        <v>43</v>
      </c>
      <c r="F794" s="255"/>
      <c r="G794" s="256"/>
      <c r="H794" s="257"/>
      <c r="I794" s="251"/>
      <c r="J794" s="258"/>
      <c r="K794" s="251"/>
      <c r="M794" s="252" t="s">
        <v>1627</v>
      </c>
      <c r="O794" s="241"/>
    </row>
    <row r="795" spans="1:15" ht="12.75">
      <c r="A795" s="250"/>
      <c r="B795" s="253"/>
      <c r="C795" s="699" t="s">
        <v>1628</v>
      </c>
      <c r="D795" s="700"/>
      <c r="E795" s="254">
        <v>47.3</v>
      </c>
      <c r="F795" s="255"/>
      <c r="G795" s="256"/>
      <c r="H795" s="257"/>
      <c r="I795" s="251"/>
      <c r="J795" s="258"/>
      <c r="K795" s="251"/>
      <c r="M795" s="252" t="s">
        <v>1628</v>
      </c>
      <c r="O795" s="241"/>
    </row>
    <row r="796" spans="1:15" ht="12.75">
      <c r="A796" s="250"/>
      <c r="B796" s="253"/>
      <c r="C796" s="699" t="s">
        <v>1629</v>
      </c>
      <c r="D796" s="700"/>
      <c r="E796" s="254">
        <v>189.2</v>
      </c>
      <c r="F796" s="255"/>
      <c r="G796" s="256"/>
      <c r="H796" s="257"/>
      <c r="I796" s="251"/>
      <c r="J796" s="258"/>
      <c r="K796" s="251"/>
      <c r="M796" s="252" t="s">
        <v>1629</v>
      </c>
      <c r="O796" s="241"/>
    </row>
    <row r="797" spans="1:15" ht="12.75">
      <c r="A797" s="250"/>
      <c r="B797" s="253"/>
      <c r="C797" s="699" t="s">
        <v>1630</v>
      </c>
      <c r="D797" s="700"/>
      <c r="E797" s="254">
        <v>102</v>
      </c>
      <c r="F797" s="255"/>
      <c r="G797" s="256"/>
      <c r="H797" s="257"/>
      <c r="I797" s="251"/>
      <c r="J797" s="258"/>
      <c r="K797" s="251"/>
      <c r="M797" s="252" t="s">
        <v>1630</v>
      </c>
      <c r="O797" s="241"/>
    </row>
    <row r="798" spans="1:15" ht="12.75">
      <c r="A798" s="250"/>
      <c r="B798" s="253"/>
      <c r="C798" s="699" t="s">
        <v>1631</v>
      </c>
      <c r="D798" s="700"/>
      <c r="E798" s="254">
        <v>192</v>
      </c>
      <c r="F798" s="255"/>
      <c r="G798" s="256"/>
      <c r="H798" s="257"/>
      <c r="I798" s="251"/>
      <c r="J798" s="258"/>
      <c r="K798" s="251"/>
      <c r="M798" s="252" t="s">
        <v>1631</v>
      </c>
      <c r="O798" s="241"/>
    </row>
    <row r="799" spans="1:15" ht="12.75">
      <c r="A799" s="250"/>
      <c r="B799" s="253"/>
      <c r="C799" s="699" t="s">
        <v>1632</v>
      </c>
      <c r="D799" s="700"/>
      <c r="E799" s="254">
        <v>18</v>
      </c>
      <c r="F799" s="255"/>
      <c r="G799" s="256"/>
      <c r="H799" s="257"/>
      <c r="I799" s="251"/>
      <c r="J799" s="258"/>
      <c r="K799" s="251"/>
      <c r="M799" s="252" t="s">
        <v>1632</v>
      </c>
      <c r="O799" s="241"/>
    </row>
    <row r="800" spans="1:15" ht="12.75">
      <c r="A800" s="250"/>
      <c r="B800" s="253"/>
      <c r="C800" s="699" t="s">
        <v>1633</v>
      </c>
      <c r="D800" s="700"/>
      <c r="E800" s="254">
        <v>18</v>
      </c>
      <c r="F800" s="255"/>
      <c r="G800" s="256"/>
      <c r="H800" s="257"/>
      <c r="I800" s="251"/>
      <c r="J800" s="258"/>
      <c r="K800" s="251"/>
      <c r="M800" s="252" t="s">
        <v>1633</v>
      </c>
      <c r="O800" s="241"/>
    </row>
    <row r="801" spans="1:15" ht="12.75">
      <c r="A801" s="250"/>
      <c r="B801" s="253"/>
      <c r="C801" s="699" t="s">
        <v>1634</v>
      </c>
      <c r="D801" s="700"/>
      <c r="E801" s="254">
        <v>18</v>
      </c>
      <c r="F801" s="255"/>
      <c r="G801" s="256"/>
      <c r="H801" s="257"/>
      <c r="I801" s="251"/>
      <c r="J801" s="258"/>
      <c r="K801" s="251"/>
      <c r="M801" s="252" t="s">
        <v>1634</v>
      </c>
      <c r="O801" s="241"/>
    </row>
    <row r="802" spans="1:15" ht="12.75">
      <c r="A802" s="250"/>
      <c r="B802" s="253"/>
      <c r="C802" s="699" t="s">
        <v>1635</v>
      </c>
      <c r="D802" s="700"/>
      <c r="E802" s="254">
        <v>18</v>
      </c>
      <c r="F802" s="255"/>
      <c r="G802" s="256"/>
      <c r="H802" s="257"/>
      <c r="I802" s="251"/>
      <c r="J802" s="258"/>
      <c r="K802" s="251"/>
      <c r="M802" s="252" t="s">
        <v>1635</v>
      </c>
      <c r="O802" s="241"/>
    </row>
    <row r="803" spans="1:15" ht="12.75">
      <c r="A803" s="250"/>
      <c r="B803" s="253"/>
      <c r="C803" s="699" t="s">
        <v>1636</v>
      </c>
      <c r="D803" s="700"/>
      <c r="E803" s="254">
        <v>6</v>
      </c>
      <c r="F803" s="255"/>
      <c r="G803" s="256"/>
      <c r="H803" s="257"/>
      <c r="I803" s="251"/>
      <c r="J803" s="258"/>
      <c r="K803" s="251"/>
      <c r="M803" s="252" t="s">
        <v>1636</v>
      </c>
      <c r="O803" s="241"/>
    </row>
    <row r="804" spans="1:15" ht="12.75">
      <c r="A804" s="250"/>
      <c r="B804" s="253"/>
      <c r="C804" s="699" t="s">
        <v>1637</v>
      </c>
      <c r="D804" s="700"/>
      <c r="E804" s="254">
        <v>24</v>
      </c>
      <c r="F804" s="255"/>
      <c r="G804" s="256"/>
      <c r="H804" s="257"/>
      <c r="I804" s="251"/>
      <c r="J804" s="258"/>
      <c r="K804" s="251"/>
      <c r="M804" s="252" t="s">
        <v>1637</v>
      </c>
      <c r="O804" s="241"/>
    </row>
    <row r="805" spans="1:15" ht="12.75">
      <c r="A805" s="250"/>
      <c r="B805" s="253"/>
      <c r="C805" s="699" t="s">
        <v>1638</v>
      </c>
      <c r="D805" s="700"/>
      <c r="E805" s="254">
        <v>88.8</v>
      </c>
      <c r="F805" s="255"/>
      <c r="G805" s="256"/>
      <c r="H805" s="257"/>
      <c r="I805" s="251"/>
      <c r="J805" s="258"/>
      <c r="K805" s="251"/>
      <c r="M805" s="252" t="s">
        <v>1638</v>
      </c>
      <c r="O805" s="241"/>
    </row>
    <row r="806" spans="1:15" ht="12.75">
      <c r="A806" s="250"/>
      <c r="B806" s="253"/>
      <c r="C806" s="699" t="s">
        <v>1639</v>
      </c>
      <c r="D806" s="700"/>
      <c r="E806" s="254">
        <v>44.4</v>
      </c>
      <c r="F806" s="255"/>
      <c r="G806" s="256"/>
      <c r="H806" s="257"/>
      <c r="I806" s="251"/>
      <c r="J806" s="258"/>
      <c r="K806" s="251"/>
      <c r="M806" s="252" t="s">
        <v>1639</v>
      </c>
      <c r="O806" s="241"/>
    </row>
    <row r="807" spans="1:15" ht="12.75">
      <c r="A807" s="250"/>
      <c r="B807" s="253"/>
      <c r="C807" s="699" t="s">
        <v>1640</v>
      </c>
      <c r="D807" s="700"/>
      <c r="E807" s="254">
        <v>14.8</v>
      </c>
      <c r="F807" s="255"/>
      <c r="G807" s="256"/>
      <c r="H807" s="257"/>
      <c r="I807" s="251"/>
      <c r="J807" s="258"/>
      <c r="K807" s="251"/>
      <c r="M807" s="252" t="s">
        <v>1640</v>
      </c>
      <c r="O807" s="241"/>
    </row>
    <row r="808" spans="1:15" ht="12.75">
      <c r="A808" s="250"/>
      <c r="B808" s="253"/>
      <c r="C808" s="699" t="s">
        <v>1641</v>
      </c>
      <c r="D808" s="700"/>
      <c r="E808" s="254">
        <v>17.64</v>
      </c>
      <c r="F808" s="255"/>
      <c r="G808" s="256"/>
      <c r="H808" s="257"/>
      <c r="I808" s="251"/>
      <c r="J808" s="258"/>
      <c r="K808" s="251"/>
      <c r="M808" s="252" t="s">
        <v>1641</v>
      </c>
      <c r="O808" s="241"/>
    </row>
    <row r="809" spans="1:15" ht="12.75">
      <c r="A809" s="250"/>
      <c r="B809" s="253"/>
      <c r="C809" s="699" t="s">
        <v>1642</v>
      </c>
      <c r="D809" s="700"/>
      <c r="E809" s="254">
        <v>29.6</v>
      </c>
      <c r="F809" s="255"/>
      <c r="G809" s="256"/>
      <c r="H809" s="257"/>
      <c r="I809" s="251"/>
      <c r="J809" s="258"/>
      <c r="K809" s="251"/>
      <c r="M809" s="252" t="s">
        <v>1642</v>
      </c>
      <c r="O809" s="241"/>
    </row>
    <row r="810" spans="1:80" ht="12.75">
      <c r="A810" s="242">
        <v>149</v>
      </c>
      <c r="B810" s="243" t="s">
        <v>759</v>
      </c>
      <c r="C810" s="244" t="s">
        <v>760</v>
      </c>
      <c r="D810" s="245" t="s">
        <v>166</v>
      </c>
      <c r="E810" s="246">
        <v>847.86</v>
      </c>
      <c r="F810" s="246">
        <v>361.5</v>
      </c>
      <c r="G810" s="247">
        <f>E810*F810</f>
        <v>306501.39</v>
      </c>
      <c r="H810" s="248">
        <v>0.00016</v>
      </c>
      <c r="I810" s="249">
        <f>E810*H810</f>
        <v>0.13565760000000002</v>
      </c>
      <c r="J810" s="248">
        <v>0</v>
      </c>
      <c r="K810" s="249">
        <f>E810*J810</f>
        <v>0</v>
      </c>
      <c r="O810" s="241">
        <v>2</v>
      </c>
      <c r="AA810" s="214">
        <v>1</v>
      </c>
      <c r="AB810" s="214">
        <v>7</v>
      </c>
      <c r="AC810" s="214">
        <v>7</v>
      </c>
      <c r="AZ810" s="214">
        <v>2</v>
      </c>
      <c r="BA810" s="214">
        <f>IF(AZ810=1,G810,0)</f>
        <v>0</v>
      </c>
      <c r="BB810" s="214">
        <f>IF(AZ810=2,G810,0)</f>
        <v>306501.39</v>
      </c>
      <c r="BC810" s="214">
        <f>IF(AZ810=3,G810,0)</f>
        <v>0</v>
      </c>
      <c r="BD810" s="214">
        <f>IF(AZ810=4,G810,0)</f>
        <v>0</v>
      </c>
      <c r="BE810" s="214">
        <f>IF(AZ810=5,G810,0)</f>
        <v>0</v>
      </c>
      <c r="CA810" s="241">
        <v>1</v>
      </c>
      <c r="CB810" s="241">
        <v>7</v>
      </c>
    </row>
    <row r="811" spans="1:15" ht="12.75">
      <c r="A811" s="250"/>
      <c r="B811" s="253"/>
      <c r="C811" s="699" t="s">
        <v>1594</v>
      </c>
      <c r="D811" s="700"/>
      <c r="E811" s="254">
        <v>1.5</v>
      </c>
      <c r="F811" s="255"/>
      <c r="G811" s="256"/>
      <c r="H811" s="257"/>
      <c r="I811" s="251"/>
      <c r="J811" s="258"/>
      <c r="K811" s="251"/>
      <c r="M811" s="252" t="s">
        <v>1594</v>
      </c>
      <c r="O811" s="241"/>
    </row>
    <row r="812" spans="1:15" ht="12.75">
      <c r="A812" s="250"/>
      <c r="B812" s="253"/>
      <c r="C812" s="699" t="s">
        <v>1595</v>
      </c>
      <c r="D812" s="700"/>
      <c r="E812" s="254">
        <v>0.96</v>
      </c>
      <c r="F812" s="255"/>
      <c r="G812" s="256"/>
      <c r="H812" s="257"/>
      <c r="I812" s="251"/>
      <c r="J812" s="258"/>
      <c r="K812" s="251"/>
      <c r="M812" s="252" t="s">
        <v>1595</v>
      </c>
      <c r="O812" s="241"/>
    </row>
    <row r="813" spans="1:15" ht="12.75">
      <c r="A813" s="250"/>
      <c r="B813" s="253"/>
      <c r="C813" s="699" t="s">
        <v>1596</v>
      </c>
      <c r="D813" s="700"/>
      <c r="E813" s="254">
        <v>8.4</v>
      </c>
      <c r="F813" s="255"/>
      <c r="G813" s="256"/>
      <c r="H813" s="257"/>
      <c r="I813" s="251"/>
      <c r="J813" s="258"/>
      <c r="K813" s="251"/>
      <c r="M813" s="252" t="s">
        <v>1596</v>
      </c>
      <c r="O813" s="241"/>
    </row>
    <row r="814" spans="1:15" ht="12.75">
      <c r="A814" s="250"/>
      <c r="B814" s="253"/>
      <c r="C814" s="699" t="s">
        <v>1597</v>
      </c>
      <c r="D814" s="700"/>
      <c r="E814" s="254">
        <v>12</v>
      </c>
      <c r="F814" s="255"/>
      <c r="G814" s="256"/>
      <c r="H814" s="257"/>
      <c r="I814" s="251"/>
      <c r="J814" s="258"/>
      <c r="K814" s="251"/>
      <c r="M814" s="252" t="s">
        <v>1597</v>
      </c>
      <c r="O814" s="241"/>
    </row>
    <row r="815" spans="1:15" ht="12.75">
      <c r="A815" s="250"/>
      <c r="B815" s="253"/>
      <c r="C815" s="701" t="s">
        <v>113</v>
      </c>
      <c r="D815" s="700"/>
      <c r="E815" s="279">
        <v>22.86</v>
      </c>
      <c r="F815" s="255"/>
      <c r="G815" s="256"/>
      <c r="H815" s="257"/>
      <c r="I815" s="251"/>
      <c r="J815" s="258"/>
      <c r="K815" s="251"/>
      <c r="M815" s="252" t="s">
        <v>113</v>
      </c>
      <c r="O815" s="241"/>
    </row>
    <row r="816" spans="1:15" ht="12.75">
      <c r="A816" s="250"/>
      <c r="B816" s="253"/>
      <c r="C816" s="699" t="s">
        <v>1653</v>
      </c>
      <c r="D816" s="700"/>
      <c r="E816" s="254">
        <v>193.6</v>
      </c>
      <c r="F816" s="255"/>
      <c r="G816" s="256"/>
      <c r="H816" s="257"/>
      <c r="I816" s="251"/>
      <c r="J816" s="258"/>
      <c r="K816" s="251"/>
      <c r="M816" s="252" t="s">
        <v>1653</v>
      </c>
      <c r="O816" s="241"/>
    </row>
    <row r="817" spans="1:15" ht="12.75">
      <c r="A817" s="250"/>
      <c r="B817" s="253"/>
      <c r="C817" s="699" t="s">
        <v>1654</v>
      </c>
      <c r="D817" s="700"/>
      <c r="E817" s="254">
        <v>205.7</v>
      </c>
      <c r="F817" s="255"/>
      <c r="G817" s="256"/>
      <c r="H817" s="257"/>
      <c r="I817" s="251"/>
      <c r="J817" s="258"/>
      <c r="K817" s="251"/>
      <c r="M817" s="252" t="s">
        <v>1654</v>
      </c>
      <c r="O817" s="241"/>
    </row>
    <row r="818" spans="1:15" ht="12.75">
      <c r="A818" s="250"/>
      <c r="B818" s="253"/>
      <c r="C818" s="699" t="s">
        <v>1655</v>
      </c>
      <c r="D818" s="700"/>
      <c r="E818" s="254">
        <v>22</v>
      </c>
      <c r="F818" s="255"/>
      <c r="G818" s="256"/>
      <c r="H818" s="257"/>
      <c r="I818" s="251"/>
      <c r="J818" s="258"/>
      <c r="K818" s="251"/>
      <c r="M818" s="252" t="s">
        <v>1655</v>
      </c>
      <c r="O818" s="241"/>
    </row>
    <row r="819" spans="1:15" ht="12.75">
      <c r="A819" s="250"/>
      <c r="B819" s="253"/>
      <c r="C819" s="699" t="s">
        <v>1656</v>
      </c>
      <c r="D819" s="700"/>
      <c r="E819" s="254">
        <v>22</v>
      </c>
      <c r="F819" s="255"/>
      <c r="G819" s="256"/>
      <c r="H819" s="257"/>
      <c r="I819" s="251"/>
      <c r="J819" s="258"/>
      <c r="K819" s="251"/>
      <c r="M819" s="252" t="s">
        <v>1656</v>
      </c>
      <c r="O819" s="241"/>
    </row>
    <row r="820" spans="1:15" ht="12.75">
      <c r="A820" s="250"/>
      <c r="B820" s="253"/>
      <c r="C820" s="699" t="s">
        <v>1657</v>
      </c>
      <c r="D820" s="700"/>
      <c r="E820" s="254">
        <v>204.6</v>
      </c>
      <c r="F820" s="255"/>
      <c r="G820" s="256"/>
      <c r="H820" s="257"/>
      <c r="I820" s="251"/>
      <c r="J820" s="258"/>
      <c r="K820" s="251"/>
      <c r="M820" s="252" t="s">
        <v>1657</v>
      </c>
      <c r="O820" s="241"/>
    </row>
    <row r="821" spans="1:15" ht="12.75">
      <c r="A821" s="250"/>
      <c r="B821" s="253"/>
      <c r="C821" s="699" t="s">
        <v>1658</v>
      </c>
      <c r="D821" s="700"/>
      <c r="E821" s="254">
        <v>11</v>
      </c>
      <c r="F821" s="255"/>
      <c r="G821" s="256"/>
      <c r="H821" s="257"/>
      <c r="I821" s="251"/>
      <c r="J821" s="258"/>
      <c r="K821" s="251"/>
      <c r="M821" s="252" t="s">
        <v>1658</v>
      </c>
      <c r="O821" s="241"/>
    </row>
    <row r="822" spans="1:15" ht="12.75">
      <c r="A822" s="250"/>
      <c r="B822" s="253"/>
      <c r="C822" s="699" t="s">
        <v>1659</v>
      </c>
      <c r="D822" s="700"/>
      <c r="E822" s="254">
        <v>12.1</v>
      </c>
      <c r="F822" s="255"/>
      <c r="G822" s="256"/>
      <c r="H822" s="257"/>
      <c r="I822" s="251"/>
      <c r="J822" s="258"/>
      <c r="K822" s="251"/>
      <c r="M822" s="252" t="s">
        <v>1659</v>
      </c>
      <c r="O822" s="241"/>
    </row>
    <row r="823" spans="1:15" ht="12.75">
      <c r="A823" s="250"/>
      <c r="B823" s="253"/>
      <c r="C823" s="699" t="s">
        <v>1660</v>
      </c>
      <c r="D823" s="700"/>
      <c r="E823" s="254">
        <v>48.4</v>
      </c>
      <c r="F823" s="255"/>
      <c r="G823" s="256"/>
      <c r="H823" s="257"/>
      <c r="I823" s="251"/>
      <c r="J823" s="258"/>
      <c r="K823" s="251"/>
      <c r="M823" s="252" t="s">
        <v>1660</v>
      </c>
      <c r="O823" s="241"/>
    </row>
    <row r="824" spans="1:15" ht="12.75">
      <c r="A824" s="250"/>
      <c r="B824" s="253"/>
      <c r="C824" s="699" t="s">
        <v>1661</v>
      </c>
      <c r="D824" s="700"/>
      <c r="E824" s="254">
        <v>18.7</v>
      </c>
      <c r="F824" s="255"/>
      <c r="G824" s="256"/>
      <c r="H824" s="257"/>
      <c r="I824" s="251"/>
      <c r="J824" s="258"/>
      <c r="K824" s="251"/>
      <c r="M824" s="252" t="s">
        <v>1661</v>
      </c>
      <c r="O824" s="241"/>
    </row>
    <row r="825" spans="1:15" ht="12.75">
      <c r="A825" s="250"/>
      <c r="B825" s="253"/>
      <c r="C825" s="699" t="s">
        <v>1662</v>
      </c>
      <c r="D825" s="700"/>
      <c r="E825" s="254">
        <v>35.2</v>
      </c>
      <c r="F825" s="255"/>
      <c r="G825" s="256"/>
      <c r="H825" s="257"/>
      <c r="I825" s="251"/>
      <c r="J825" s="258"/>
      <c r="K825" s="251"/>
      <c r="M825" s="252" t="s">
        <v>1662</v>
      </c>
      <c r="O825" s="241"/>
    </row>
    <row r="826" spans="1:15" ht="12.75">
      <c r="A826" s="250"/>
      <c r="B826" s="253"/>
      <c r="C826" s="699" t="s">
        <v>1663</v>
      </c>
      <c r="D826" s="700"/>
      <c r="E826" s="254">
        <v>3.3</v>
      </c>
      <c r="F826" s="255"/>
      <c r="G826" s="256"/>
      <c r="H826" s="257"/>
      <c r="I826" s="251"/>
      <c r="J826" s="258"/>
      <c r="K826" s="251"/>
      <c r="M826" s="252" t="s">
        <v>1663</v>
      </c>
      <c r="O826" s="241"/>
    </row>
    <row r="827" spans="1:15" ht="12.75">
      <c r="A827" s="250"/>
      <c r="B827" s="253"/>
      <c r="C827" s="699" t="s">
        <v>1664</v>
      </c>
      <c r="D827" s="700"/>
      <c r="E827" s="254">
        <v>3.3</v>
      </c>
      <c r="F827" s="255"/>
      <c r="G827" s="256"/>
      <c r="H827" s="257"/>
      <c r="I827" s="251"/>
      <c r="J827" s="258"/>
      <c r="K827" s="251"/>
      <c r="M827" s="252" t="s">
        <v>1664</v>
      </c>
      <c r="O827" s="241"/>
    </row>
    <row r="828" spans="1:15" ht="12.75">
      <c r="A828" s="250"/>
      <c r="B828" s="253"/>
      <c r="C828" s="699" t="s">
        <v>1665</v>
      </c>
      <c r="D828" s="700"/>
      <c r="E828" s="254">
        <v>3.3</v>
      </c>
      <c r="F828" s="255"/>
      <c r="G828" s="256"/>
      <c r="H828" s="257"/>
      <c r="I828" s="251"/>
      <c r="J828" s="258"/>
      <c r="K828" s="251"/>
      <c r="M828" s="252" t="s">
        <v>1665</v>
      </c>
      <c r="O828" s="241"/>
    </row>
    <row r="829" spans="1:15" ht="12.75">
      <c r="A829" s="250"/>
      <c r="B829" s="253"/>
      <c r="C829" s="699" t="s">
        <v>1666</v>
      </c>
      <c r="D829" s="700"/>
      <c r="E829" s="254">
        <v>3.3</v>
      </c>
      <c r="F829" s="255"/>
      <c r="G829" s="256"/>
      <c r="H829" s="257"/>
      <c r="I829" s="251"/>
      <c r="J829" s="258"/>
      <c r="K829" s="251"/>
      <c r="M829" s="252" t="s">
        <v>1666</v>
      </c>
      <c r="O829" s="241"/>
    </row>
    <row r="830" spans="1:15" ht="12.75">
      <c r="A830" s="250"/>
      <c r="B830" s="253"/>
      <c r="C830" s="699" t="s">
        <v>1667</v>
      </c>
      <c r="D830" s="700"/>
      <c r="E830" s="254">
        <v>1.1</v>
      </c>
      <c r="F830" s="255"/>
      <c r="G830" s="256"/>
      <c r="H830" s="257"/>
      <c r="I830" s="251"/>
      <c r="J830" s="258"/>
      <c r="K830" s="251"/>
      <c r="M830" s="252" t="s">
        <v>1667</v>
      </c>
      <c r="O830" s="241"/>
    </row>
    <row r="831" spans="1:15" ht="12.75">
      <c r="A831" s="250"/>
      <c r="B831" s="253"/>
      <c r="C831" s="699" t="s">
        <v>1668</v>
      </c>
      <c r="D831" s="700"/>
      <c r="E831" s="254">
        <v>4.4</v>
      </c>
      <c r="F831" s="255"/>
      <c r="G831" s="256"/>
      <c r="H831" s="257"/>
      <c r="I831" s="251"/>
      <c r="J831" s="258"/>
      <c r="K831" s="251"/>
      <c r="M831" s="252" t="s">
        <v>1668</v>
      </c>
      <c r="O831" s="241"/>
    </row>
    <row r="832" spans="1:15" ht="12.75">
      <c r="A832" s="250"/>
      <c r="B832" s="253"/>
      <c r="C832" s="699" t="s">
        <v>1669</v>
      </c>
      <c r="D832" s="700"/>
      <c r="E832" s="254">
        <v>13.2</v>
      </c>
      <c r="F832" s="255"/>
      <c r="G832" s="256"/>
      <c r="H832" s="257"/>
      <c r="I832" s="251"/>
      <c r="J832" s="258"/>
      <c r="K832" s="251"/>
      <c r="M832" s="252" t="s">
        <v>1669</v>
      </c>
      <c r="O832" s="241"/>
    </row>
    <row r="833" spans="1:15" ht="12.75">
      <c r="A833" s="250"/>
      <c r="B833" s="253"/>
      <c r="C833" s="699" t="s">
        <v>1670</v>
      </c>
      <c r="D833" s="700"/>
      <c r="E833" s="254">
        <v>6.6</v>
      </c>
      <c r="F833" s="255"/>
      <c r="G833" s="256"/>
      <c r="H833" s="257"/>
      <c r="I833" s="251"/>
      <c r="J833" s="258"/>
      <c r="K833" s="251"/>
      <c r="M833" s="252" t="s">
        <v>1670</v>
      </c>
      <c r="O833" s="241"/>
    </row>
    <row r="834" spans="1:15" ht="12.75">
      <c r="A834" s="250"/>
      <c r="B834" s="253"/>
      <c r="C834" s="699" t="s">
        <v>1671</v>
      </c>
      <c r="D834" s="700"/>
      <c r="E834" s="254">
        <v>2.2</v>
      </c>
      <c r="F834" s="255"/>
      <c r="G834" s="256"/>
      <c r="H834" s="257"/>
      <c r="I834" s="251"/>
      <c r="J834" s="258"/>
      <c r="K834" s="251"/>
      <c r="M834" s="252" t="s">
        <v>1671</v>
      </c>
      <c r="O834" s="241"/>
    </row>
    <row r="835" spans="1:15" ht="12.75">
      <c r="A835" s="250"/>
      <c r="B835" s="253"/>
      <c r="C835" s="699" t="s">
        <v>1672</v>
      </c>
      <c r="D835" s="700"/>
      <c r="E835" s="254">
        <v>6.6</v>
      </c>
      <c r="F835" s="255"/>
      <c r="G835" s="256"/>
      <c r="H835" s="257"/>
      <c r="I835" s="251"/>
      <c r="J835" s="258"/>
      <c r="K835" s="251"/>
      <c r="M835" s="252" t="s">
        <v>1672</v>
      </c>
      <c r="O835" s="241"/>
    </row>
    <row r="836" spans="1:15" ht="12.75">
      <c r="A836" s="250"/>
      <c r="B836" s="253"/>
      <c r="C836" s="699" t="s">
        <v>1673</v>
      </c>
      <c r="D836" s="700"/>
      <c r="E836" s="254">
        <v>4.4</v>
      </c>
      <c r="F836" s="255"/>
      <c r="G836" s="256"/>
      <c r="H836" s="257"/>
      <c r="I836" s="251"/>
      <c r="J836" s="258"/>
      <c r="K836" s="251"/>
      <c r="M836" s="252" t="s">
        <v>1673</v>
      </c>
      <c r="O836" s="241"/>
    </row>
    <row r="837" spans="1:15" ht="12.75">
      <c r="A837" s="250"/>
      <c r="B837" s="253"/>
      <c r="C837" s="701" t="s">
        <v>113</v>
      </c>
      <c r="D837" s="700"/>
      <c r="E837" s="279">
        <v>825</v>
      </c>
      <c r="F837" s="255"/>
      <c r="G837" s="256"/>
      <c r="H837" s="257"/>
      <c r="I837" s="251"/>
      <c r="J837" s="258"/>
      <c r="K837" s="251"/>
      <c r="M837" s="252" t="s">
        <v>113</v>
      </c>
      <c r="O837" s="241"/>
    </row>
    <row r="838" spans="1:80" ht="12.75">
      <c r="A838" s="242">
        <v>150</v>
      </c>
      <c r="B838" s="243" t="s">
        <v>1855</v>
      </c>
      <c r="C838" s="244" t="s">
        <v>1856</v>
      </c>
      <c r="D838" s="245" t="s">
        <v>173</v>
      </c>
      <c r="E838" s="246">
        <v>0.2761992</v>
      </c>
      <c r="F838" s="246">
        <v>903</v>
      </c>
      <c r="G838" s="247">
        <f>E838*F838</f>
        <v>249.40787759999998</v>
      </c>
      <c r="H838" s="248">
        <v>0</v>
      </c>
      <c r="I838" s="249">
        <f>E838*H838</f>
        <v>0</v>
      </c>
      <c r="J838" s="248"/>
      <c r="K838" s="249">
        <f>E838*J838</f>
        <v>0</v>
      </c>
      <c r="O838" s="241">
        <v>2</v>
      </c>
      <c r="AA838" s="214">
        <v>7</v>
      </c>
      <c r="AB838" s="214">
        <v>1001</v>
      </c>
      <c r="AC838" s="214">
        <v>5</v>
      </c>
      <c r="AZ838" s="214">
        <v>2</v>
      </c>
      <c r="BA838" s="214">
        <f>IF(AZ838=1,G838,0)</f>
        <v>0</v>
      </c>
      <c r="BB838" s="214">
        <f>IF(AZ838=2,G838,0)</f>
        <v>249.40787759999998</v>
      </c>
      <c r="BC838" s="214">
        <f>IF(AZ838=3,G838,0)</f>
        <v>0</v>
      </c>
      <c r="BD838" s="214">
        <f>IF(AZ838=4,G838,0)</f>
        <v>0</v>
      </c>
      <c r="BE838" s="214">
        <f>IF(AZ838=5,G838,0)</f>
        <v>0</v>
      </c>
      <c r="CA838" s="241">
        <v>7</v>
      </c>
      <c r="CB838" s="241">
        <v>1001</v>
      </c>
    </row>
    <row r="839" spans="1:57" ht="12.75">
      <c r="A839" s="259"/>
      <c r="B839" s="260" t="s">
        <v>96</v>
      </c>
      <c r="C839" s="261" t="s">
        <v>756</v>
      </c>
      <c r="D839" s="262"/>
      <c r="E839" s="263"/>
      <c r="F839" s="264"/>
      <c r="G839" s="265">
        <f>SUM(G778:G838)</f>
        <v>930404.1478776</v>
      </c>
      <c r="H839" s="266"/>
      <c r="I839" s="267">
        <f>SUM(I778:I838)</f>
        <v>0.27619920000000003</v>
      </c>
      <c r="J839" s="266"/>
      <c r="K839" s="267">
        <f>SUM(K778:K838)</f>
        <v>0</v>
      </c>
      <c r="O839" s="241">
        <v>4</v>
      </c>
      <c r="BA839" s="268">
        <f>SUM(BA778:BA838)</f>
        <v>0</v>
      </c>
      <c r="BB839" s="268">
        <f>SUM(BB778:BB838)</f>
        <v>930404.1478776</v>
      </c>
      <c r="BC839" s="268">
        <f>SUM(BC778:BC838)</f>
        <v>0</v>
      </c>
      <c r="BD839" s="268">
        <f>SUM(BD778:BD838)</f>
        <v>0</v>
      </c>
      <c r="BE839" s="268">
        <f>SUM(BE778:BE838)</f>
        <v>0</v>
      </c>
    </row>
    <row r="840" spans="1:15" ht="12.75">
      <c r="A840" s="231" t="s">
        <v>92</v>
      </c>
      <c r="B840" s="232" t="s">
        <v>763</v>
      </c>
      <c r="C840" s="233" t="s">
        <v>764</v>
      </c>
      <c r="D840" s="234"/>
      <c r="E840" s="235"/>
      <c r="F840" s="235"/>
      <c r="G840" s="236"/>
      <c r="H840" s="237"/>
      <c r="I840" s="238"/>
      <c r="J840" s="239"/>
      <c r="K840" s="240"/>
      <c r="O840" s="241">
        <v>1</v>
      </c>
    </row>
    <row r="841" spans="1:80" ht="12.75">
      <c r="A841" s="242">
        <v>151</v>
      </c>
      <c r="B841" s="243" t="s">
        <v>766</v>
      </c>
      <c r="C841" s="244" t="s">
        <v>767</v>
      </c>
      <c r="D841" s="245" t="s">
        <v>768</v>
      </c>
      <c r="E841" s="246">
        <v>5302.2</v>
      </c>
      <c r="F841" s="246">
        <v>33.2</v>
      </c>
      <c r="G841" s="247">
        <f>E841*F841</f>
        <v>176033.04</v>
      </c>
      <c r="H841" s="248">
        <v>5E-05</v>
      </c>
      <c r="I841" s="249">
        <f>E841*H841</f>
        <v>0.26511</v>
      </c>
      <c r="J841" s="248">
        <v>-0.001</v>
      </c>
      <c r="K841" s="249">
        <f>E841*J841</f>
        <v>-5.3022</v>
      </c>
      <c r="O841" s="241">
        <v>2</v>
      </c>
      <c r="AA841" s="214">
        <v>1</v>
      </c>
      <c r="AB841" s="214">
        <v>7</v>
      </c>
      <c r="AC841" s="214">
        <v>7</v>
      </c>
      <c r="AZ841" s="214">
        <v>2</v>
      </c>
      <c r="BA841" s="214">
        <f>IF(AZ841=1,G841,0)</f>
        <v>0</v>
      </c>
      <c r="BB841" s="214">
        <f>IF(AZ841=2,G841,0)</f>
        <v>176033.04</v>
      </c>
      <c r="BC841" s="214">
        <f>IF(AZ841=3,G841,0)</f>
        <v>0</v>
      </c>
      <c r="BD841" s="214">
        <f>IF(AZ841=4,G841,0)</f>
        <v>0</v>
      </c>
      <c r="BE841" s="214">
        <f>IF(AZ841=5,G841,0)</f>
        <v>0</v>
      </c>
      <c r="CA841" s="241">
        <v>1</v>
      </c>
      <c r="CB841" s="241">
        <v>7</v>
      </c>
    </row>
    <row r="842" spans="1:15" ht="12.75">
      <c r="A842" s="250"/>
      <c r="B842" s="253"/>
      <c r="C842" s="699" t="s">
        <v>1857</v>
      </c>
      <c r="D842" s="700"/>
      <c r="E842" s="254">
        <v>360</v>
      </c>
      <c r="F842" s="255"/>
      <c r="G842" s="256"/>
      <c r="H842" s="257"/>
      <c r="I842" s="251"/>
      <c r="J842" s="258"/>
      <c r="K842" s="251"/>
      <c r="M842" s="252" t="s">
        <v>1857</v>
      </c>
      <c r="O842" s="241"/>
    </row>
    <row r="843" spans="1:15" ht="12.75">
      <c r="A843" s="250"/>
      <c r="B843" s="253"/>
      <c r="C843" s="699" t="s">
        <v>1858</v>
      </c>
      <c r="D843" s="700"/>
      <c r="E843" s="254">
        <v>200</v>
      </c>
      <c r="F843" s="255"/>
      <c r="G843" s="256"/>
      <c r="H843" s="257"/>
      <c r="I843" s="251"/>
      <c r="J843" s="258"/>
      <c r="K843" s="251"/>
      <c r="M843" s="252" t="s">
        <v>1858</v>
      </c>
      <c r="O843" s="241"/>
    </row>
    <row r="844" spans="1:15" ht="12.75">
      <c r="A844" s="250"/>
      <c r="B844" s="253"/>
      <c r="C844" s="699" t="s">
        <v>1859</v>
      </c>
      <c r="D844" s="700"/>
      <c r="E844" s="254">
        <v>200</v>
      </c>
      <c r="F844" s="255"/>
      <c r="G844" s="256"/>
      <c r="H844" s="257"/>
      <c r="I844" s="251"/>
      <c r="J844" s="258"/>
      <c r="K844" s="251"/>
      <c r="M844" s="252" t="s">
        <v>1859</v>
      </c>
      <c r="O844" s="241"/>
    </row>
    <row r="845" spans="1:15" ht="12.75">
      <c r="A845" s="250"/>
      <c r="B845" s="253"/>
      <c r="C845" s="699" t="s">
        <v>1860</v>
      </c>
      <c r="D845" s="700"/>
      <c r="E845" s="254">
        <v>192.2</v>
      </c>
      <c r="F845" s="255"/>
      <c r="G845" s="256"/>
      <c r="H845" s="257"/>
      <c r="I845" s="251"/>
      <c r="J845" s="258"/>
      <c r="K845" s="251"/>
      <c r="M845" s="252" t="s">
        <v>1860</v>
      </c>
      <c r="O845" s="241"/>
    </row>
    <row r="846" spans="1:15" ht="12.75">
      <c r="A846" s="250"/>
      <c r="B846" s="253"/>
      <c r="C846" s="699" t="s">
        <v>1861</v>
      </c>
      <c r="D846" s="700"/>
      <c r="E846" s="254">
        <v>4350</v>
      </c>
      <c r="F846" s="255"/>
      <c r="G846" s="256"/>
      <c r="H846" s="257"/>
      <c r="I846" s="251"/>
      <c r="J846" s="258"/>
      <c r="K846" s="251"/>
      <c r="M846" s="252" t="s">
        <v>1861</v>
      </c>
      <c r="O846" s="241"/>
    </row>
    <row r="847" spans="1:80" ht="22.5">
      <c r="A847" s="242">
        <v>152</v>
      </c>
      <c r="B847" s="243" t="s">
        <v>770</v>
      </c>
      <c r="C847" s="244" t="s">
        <v>771</v>
      </c>
      <c r="D847" s="245" t="s">
        <v>166</v>
      </c>
      <c r="E847" s="246">
        <v>5</v>
      </c>
      <c r="F847" s="246">
        <v>600</v>
      </c>
      <c r="G847" s="247">
        <f>E847*F847</f>
        <v>3000</v>
      </c>
      <c r="H847" s="248">
        <v>0.035</v>
      </c>
      <c r="I847" s="249">
        <f>E847*H847</f>
        <v>0.17500000000000002</v>
      </c>
      <c r="J847" s="248"/>
      <c r="K847" s="249">
        <f>E847*J847</f>
        <v>0</v>
      </c>
      <c r="O847" s="241">
        <v>2</v>
      </c>
      <c r="AA847" s="214">
        <v>12</v>
      </c>
      <c r="AB847" s="214">
        <v>0</v>
      </c>
      <c r="AC847" s="214">
        <v>9</v>
      </c>
      <c r="AZ847" s="214">
        <v>2</v>
      </c>
      <c r="BA847" s="214">
        <f>IF(AZ847=1,G847,0)</f>
        <v>0</v>
      </c>
      <c r="BB847" s="214">
        <f>IF(AZ847=2,G847,0)</f>
        <v>3000</v>
      </c>
      <c r="BC847" s="214">
        <f>IF(AZ847=3,G847,0)</f>
        <v>0</v>
      </c>
      <c r="BD847" s="214">
        <f>IF(AZ847=4,G847,0)</f>
        <v>0</v>
      </c>
      <c r="BE847" s="214">
        <f>IF(AZ847=5,G847,0)</f>
        <v>0</v>
      </c>
      <c r="CA847" s="241">
        <v>12</v>
      </c>
      <c r="CB847" s="241">
        <v>0</v>
      </c>
    </row>
    <row r="848" spans="1:15" ht="22.5">
      <c r="A848" s="250"/>
      <c r="B848" s="253"/>
      <c r="C848" s="699" t="s">
        <v>1862</v>
      </c>
      <c r="D848" s="700"/>
      <c r="E848" s="254">
        <v>5</v>
      </c>
      <c r="F848" s="255"/>
      <c r="G848" s="256"/>
      <c r="H848" s="257"/>
      <c r="I848" s="251"/>
      <c r="J848" s="258"/>
      <c r="K848" s="251"/>
      <c r="M848" s="252" t="s">
        <v>1862</v>
      </c>
      <c r="O848" s="241"/>
    </row>
    <row r="849" spans="1:80" ht="22.5">
      <c r="A849" s="242">
        <v>153</v>
      </c>
      <c r="B849" s="243" t="s">
        <v>780</v>
      </c>
      <c r="C849" s="244" t="s">
        <v>781</v>
      </c>
      <c r="D849" s="245" t="s">
        <v>106</v>
      </c>
      <c r="E849" s="246">
        <v>20.2155</v>
      </c>
      <c r="F849" s="246">
        <v>1250</v>
      </c>
      <c r="G849" s="247">
        <f>E849*F849</f>
        <v>25269.375</v>
      </c>
      <c r="H849" s="248">
        <v>0.0028</v>
      </c>
      <c r="I849" s="249">
        <f>E849*H849</f>
        <v>0.0566034</v>
      </c>
      <c r="J849" s="248"/>
      <c r="K849" s="249">
        <f>E849*J849</f>
        <v>0</v>
      </c>
      <c r="O849" s="241">
        <v>2</v>
      </c>
      <c r="AA849" s="214">
        <v>12</v>
      </c>
      <c r="AB849" s="214">
        <v>0</v>
      </c>
      <c r="AC849" s="214">
        <v>12</v>
      </c>
      <c r="AZ849" s="214">
        <v>2</v>
      </c>
      <c r="BA849" s="214">
        <f>IF(AZ849=1,G849,0)</f>
        <v>0</v>
      </c>
      <c r="BB849" s="214">
        <f>IF(AZ849=2,G849,0)</f>
        <v>25269.375</v>
      </c>
      <c r="BC849" s="214">
        <f>IF(AZ849=3,G849,0)</f>
        <v>0</v>
      </c>
      <c r="BD849" s="214">
        <f>IF(AZ849=4,G849,0)</f>
        <v>0</v>
      </c>
      <c r="BE849" s="214">
        <f>IF(AZ849=5,G849,0)</f>
        <v>0</v>
      </c>
      <c r="CA849" s="241">
        <v>12</v>
      </c>
      <c r="CB849" s="241">
        <v>0</v>
      </c>
    </row>
    <row r="850" spans="1:15" ht="22.5">
      <c r="A850" s="250"/>
      <c r="B850" s="253"/>
      <c r="C850" s="699" t="s">
        <v>782</v>
      </c>
      <c r="D850" s="700"/>
      <c r="E850" s="254">
        <v>0</v>
      </c>
      <c r="F850" s="255"/>
      <c r="G850" s="256"/>
      <c r="H850" s="257"/>
      <c r="I850" s="251"/>
      <c r="J850" s="258"/>
      <c r="K850" s="251"/>
      <c r="M850" s="252" t="s">
        <v>782</v>
      </c>
      <c r="O850" s="241"/>
    </row>
    <row r="851" spans="1:15" ht="12.75">
      <c r="A851" s="250"/>
      <c r="B851" s="253"/>
      <c r="C851" s="699" t="s">
        <v>1863</v>
      </c>
      <c r="D851" s="700"/>
      <c r="E851" s="254">
        <v>3.136</v>
      </c>
      <c r="F851" s="255"/>
      <c r="G851" s="256"/>
      <c r="H851" s="257"/>
      <c r="I851" s="251"/>
      <c r="J851" s="258"/>
      <c r="K851" s="251"/>
      <c r="M851" s="252" t="s">
        <v>1863</v>
      </c>
      <c r="O851" s="241"/>
    </row>
    <row r="852" spans="1:15" ht="12.75">
      <c r="A852" s="250"/>
      <c r="B852" s="253"/>
      <c r="C852" s="699" t="s">
        <v>1864</v>
      </c>
      <c r="D852" s="700"/>
      <c r="E852" s="254">
        <v>4.9245</v>
      </c>
      <c r="F852" s="255"/>
      <c r="G852" s="256"/>
      <c r="H852" s="257"/>
      <c r="I852" s="251"/>
      <c r="J852" s="258"/>
      <c r="K852" s="251"/>
      <c r="M852" s="252" t="s">
        <v>1864</v>
      </c>
      <c r="O852" s="241"/>
    </row>
    <row r="853" spans="1:15" ht="12.75">
      <c r="A853" s="250"/>
      <c r="B853" s="253"/>
      <c r="C853" s="699" t="s">
        <v>1865</v>
      </c>
      <c r="D853" s="700"/>
      <c r="E853" s="254">
        <v>7.605</v>
      </c>
      <c r="F853" s="255"/>
      <c r="G853" s="256"/>
      <c r="H853" s="257"/>
      <c r="I853" s="251"/>
      <c r="J853" s="258"/>
      <c r="K853" s="251"/>
      <c r="M853" s="252" t="s">
        <v>1865</v>
      </c>
      <c r="O853" s="241"/>
    </row>
    <row r="854" spans="1:15" ht="12.75">
      <c r="A854" s="250"/>
      <c r="B854" s="253"/>
      <c r="C854" s="699" t="s">
        <v>1866</v>
      </c>
      <c r="D854" s="700"/>
      <c r="E854" s="254">
        <v>4.55</v>
      </c>
      <c r="F854" s="255"/>
      <c r="G854" s="256"/>
      <c r="H854" s="257"/>
      <c r="I854" s="251"/>
      <c r="J854" s="258"/>
      <c r="K854" s="251"/>
      <c r="M854" s="252" t="s">
        <v>1866</v>
      </c>
      <c r="O854" s="241"/>
    </row>
    <row r="855" spans="1:80" ht="12.75">
      <c r="A855" s="242">
        <v>154</v>
      </c>
      <c r="B855" s="243" t="s">
        <v>1867</v>
      </c>
      <c r="C855" s="244" t="s">
        <v>1868</v>
      </c>
      <c r="D855" s="245" t="s">
        <v>147</v>
      </c>
      <c r="E855" s="246">
        <v>1</v>
      </c>
      <c r="F855" s="246">
        <v>4000</v>
      </c>
      <c r="G855" s="247">
        <f>E855*F855</f>
        <v>4000</v>
      </c>
      <c r="H855" s="248">
        <v>0.0028</v>
      </c>
      <c r="I855" s="249">
        <f>E855*H855</f>
        <v>0.0028</v>
      </c>
      <c r="J855" s="248"/>
      <c r="K855" s="249">
        <f>E855*J855</f>
        <v>0</v>
      </c>
      <c r="O855" s="241">
        <v>2</v>
      </c>
      <c r="AA855" s="214">
        <v>12</v>
      </c>
      <c r="AB855" s="214">
        <v>0</v>
      </c>
      <c r="AC855" s="214">
        <v>187</v>
      </c>
      <c r="AZ855" s="214">
        <v>2</v>
      </c>
      <c r="BA855" s="214">
        <f>IF(AZ855=1,G855,0)</f>
        <v>0</v>
      </c>
      <c r="BB855" s="214">
        <f>IF(AZ855=2,G855,0)</f>
        <v>4000</v>
      </c>
      <c r="BC855" s="214">
        <f>IF(AZ855=3,G855,0)</f>
        <v>0</v>
      </c>
      <c r="BD855" s="214">
        <f>IF(AZ855=4,G855,0)</f>
        <v>0</v>
      </c>
      <c r="BE855" s="214">
        <f>IF(AZ855=5,G855,0)</f>
        <v>0</v>
      </c>
      <c r="CA855" s="241">
        <v>12</v>
      </c>
      <c r="CB855" s="241">
        <v>0</v>
      </c>
    </row>
    <row r="856" spans="1:15" ht="22.5">
      <c r="A856" s="250"/>
      <c r="B856" s="253"/>
      <c r="C856" s="699" t="s">
        <v>782</v>
      </c>
      <c r="D856" s="700"/>
      <c r="E856" s="254">
        <v>0</v>
      </c>
      <c r="F856" s="255"/>
      <c r="G856" s="256"/>
      <c r="H856" s="257"/>
      <c r="I856" s="251"/>
      <c r="J856" s="258"/>
      <c r="K856" s="251"/>
      <c r="M856" s="252" t="s">
        <v>782</v>
      </c>
      <c r="O856" s="241"/>
    </row>
    <row r="857" spans="1:15" ht="12.75">
      <c r="A857" s="250"/>
      <c r="B857" s="253"/>
      <c r="C857" s="699" t="s">
        <v>1869</v>
      </c>
      <c r="D857" s="700"/>
      <c r="E857" s="254">
        <v>1</v>
      </c>
      <c r="F857" s="255"/>
      <c r="G857" s="256"/>
      <c r="H857" s="257"/>
      <c r="I857" s="251"/>
      <c r="J857" s="258"/>
      <c r="K857" s="251"/>
      <c r="M857" s="252" t="s">
        <v>1869</v>
      </c>
      <c r="O857" s="241"/>
    </row>
    <row r="858" spans="1:15" ht="12.75">
      <c r="A858" s="250"/>
      <c r="B858" s="253"/>
      <c r="C858" s="699" t="s">
        <v>1870</v>
      </c>
      <c r="D858" s="700"/>
      <c r="E858" s="254">
        <v>0</v>
      </c>
      <c r="F858" s="255"/>
      <c r="G858" s="256"/>
      <c r="H858" s="257"/>
      <c r="I858" s="251"/>
      <c r="J858" s="258"/>
      <c r="K858" s="251"/>
      <c r="M858" s="252" t="s">
        <v>1870</v>
      </c>
      <c r="O858" s="241"/>
    </row>
    <row r="859" spans="1:15" ht="12.75">
      <c r="A859" s="250"/>
      <c r="B859" s="253"/>
      <c r="C859" s="699" t="s">
        <v>1871</v>
      </c>
      <c r="D859" s="700"/>
      <c r="E859" s="254">
        <v>0</v>
      </c>
      <c r="F859" s="255"/>
      <c r="G859" s="256"/>
      <c r="H859" s="257"/>
      <c r="I859" s="251"/>
      <c r="J859" s="258"/>
      <c r="K859" s="251"/>
      <c r="M859" s="252" t="s">
        <v>1871</v>
      </c>
      <c r="O859" s="241"/>
    </row>
    <row r="860" spans="1:15" ht="22.5">
      <c r="A860" s="250"/>
      <c r="B860" s="253"/>
      <c r="C860" s="699" t="s">
        <v>1872</v>
      </c>
      <c r="D860" s="700"/>
      <c r="E860" s="254">
        <v>0</v>
      </c>
      <c r="F860" s="255"/>
      <c r="G860" s="256"/>
      <c r="H860" s="257"/>
      <c r="I860" s="251"/>
      <c r="J860" s="258"/>
      <c r="K860" s="251"/>
      <c r="M860" s="252" t="s">
        <v>1872</v>
      </c>
      <c r="O860" s="241"/>
    </row>
    <row r="861" spans="1:80" ht="22.5">
      <c r="A861" s="242">
        <v>155</v>
      </c>
      <c r="B861" s="243" t="s">
        <v>1873</v>
      </c>
      <c r="C861" s="244" t="s">
        <v>1874</v>
      </c>
      <c r="D861" s="245" t="s">
        <v>147</v>
      </c>
      <c r="E861" s="246">
        <v>749</v>
      </c>
      <c r="F861" s="246">
        <v>280</v>
      </c>
      <c r="G861" s="247">
        <f>E861*F861</f>
        <v>209720</v>
      </c>
      <c r="H861" s="248">
        <v>0.0008</v>
      </c>
      <c r="I861" s="249">
        <f>E861*H861</f>
        <v>0.5992000000000001</v>
      </c>
      <c r="J861" s="248"/>
      <c r="K861" s="249">
        <f>E861*J861</f>
        <v>0</v>
      </c>
      <c r="O861" s="241">
        <v>2</v>
      </c>
      <c r="AA861" s="214">
        <v>12</v>
      </c>
      <c r="AB861" s="214">
        <v>0</v>
      </c>
      <c r="AC861" s="214">
        <v>188</v>
      </c>
      <c r="AZ861" s="214">
        <v>2</v>
      </c>
      <c r="BA861" s="214">
        <f>IF(AZ861=1,G861,0)</f>
        <v>0</v>
      </c>
      <c r="BB861" s="214">
        <f>IF(AZ861=2,G861,0)</f>
        <v>209720</v>
      </c>
      <c r="BC861" s="214">
        <f>IF(AZ861=3,G861,0)</f>
        <v>0</v>
      </c>
      <c r="BD861" s="214">
        <f>IF(AZ861=4,G861,0)</f>
        <v>0</v>
      </c>
      <c r="BE861" s="214">
        <f>IF(AZ861=5,G861,0)</f>
        <v>0</v>
      </c>
      <c r="CA861" s="241">
        <v>12</v>
      </c>
      <c r="CB861" s="241">
        <v>0</v>
      </c>
    </row>
    <row r="862" spans="1:15" ht="22.5">
      <c r="A862" s="250"/>
      <c r="B862" s="253"/>
      <c r="C862" s="699" t="s">
        <v>782</v>
      </c>
      <c r="D862" s="700"/>
      <c r="E862" s="254">
        <v>0</v>
      </c>
      <c r="F862" s="255"/>
      <c r="G862" s="256"/>
      <c r="H862" s="257"/>
      <c r="I862" s="251"/>
      <c r="J862" s="258"/>
      <c r="K862" s="251"/>
      <c r="M862" s="252" t="s">
        <v>782</v>
      </c>
      <c r="O862" s="241"/>
    </row>
    <row r="863" spans="1:15" ht="12.75">
      <c r="A863" s="250"/>
      <c r="B863" s="253"/>
      <c r="C863" s="699" t="s">
        <v>1875</v>
      </c>
      <c r="D863" s="700"/>
      <c r="E863" s="254">
        <v>749</v>
      </c>
      <c r="F863" s="255"/>
      <c r="G863" s="256"/>
      <c r="H863" s="257"/>
      <c r="I863" s="251"/>
      <c r="J863" s="258"/>
      <c r="K863" s="251"/>
      <c r="M863" s="252" t="s">
        <v>1875</v>
      </c>
      <c r="O863" s="241"/>
    </row>
    <row r="864" spans="1:80" ht="12.75">
      <c r="A864" s="242">
        <v>156</v>
      </c>
      <c r="B864" s="243" t="s">
        <v>1876</v>
      </c>
      <c r="C864" s="244" t="s">
        <v>1877</v>
      </c>
      <c r="D864" s="245" t="s">
        <v>147</v>
      </c>
      <c r="E864" s="246">
        <v>1</v>
      </c>
      <c r="F864" s="246">
        <v>120000</v>
      </c>
      <c r="G864" s="247">
        <f>E864*F864</f>
        <v>120000</v>
      </c>
      <c r="H864" s="248">
        <v>0.50028</v>
      </c>
      <c r="I864" s="249">
        <f>E864*H864</f>
        <v>0.50028</v>
      </c>
      <c r="J864" s="248"/>
      <c r="K864" s="249">
        <f>E864*J864</f>
        <v>0</v>
      </c>
      <c r="O864" s="241">
        <v>2</v>
      </c>
      <c r="AA864" s="214">
        <v>12</v>
      </c>
      <c r="AB864" s="214">
        <v>0</v>
      </c>
      <c r="AC864" s="214">
        <v>189</v>
      </c>
      <c r="AZ864" s="214">
        <v>2</v>
      </c>
      <c r="BA864" s="214">
        <f>IF(AZ864=1,G864,0)</f>
        <v>0</v>
      </c>
      <c r="BB864" s="214">
        <f>IF(AZ864=2,G864,0)</f>
        <v>120000</v>
      </c>
      <c r="BC864" s="214">
        <f>IF(AZ864=3,G864,0)</f>
        <v>0</v>
      </c>
      <c r="BD864" s="214">
        <f>IF(AZ864=4,G864,0)</f>
        <v>0</v>
      </c>
      <c r="BE864" s="214">
        <f>IF(AZ864=5,G864,0)</f>
        <v>0</v>
      </c>
      <c r="CA864" s="241">
        <v>12</v>
      </c>
      <c r="CB864" s="241">
        <v>0</v>
      </c>
    </row>
    <row r="865" spans="1:15" ht="22.5">
      <c r="A865" s="250"/>
      <c r="B865" s="253"/>
      <c r="C865" s="699" t="s">
        <v>782</v>
      </c>
      <c r="D865" s="700"/>
      <c r="E865" s="254">
        <v>0</v>
      </c>
      <c r="F865" s="255"/>
      <c r="G865" s="256"/>
      <c r="H865" s="257"/>
      <c r="I865" s="251"/>
      <c r="J865" s="258"/>
      <c r="K865" s="251"/>
      <c r="M865" s="252" t="s">
        <v>782</v>
      </c>
      <c r="O865" s="241"/>
    </row>
    <row r="866" spans="1:15" ht="12.75">
      <c r="A866" s="250"/>
      <c r="B866" s="253"/>
      <c r="C866" s="699" t="s">
        <v>1878</v>
      </c>
      <c r="D866" s="700"/>
      <c r="E866" s="254">
        <v>1</v>
      </c>
      <c r="F866" s="255"/>
      <c r="G866" s="256"/>
      <c r="H866" s="257"/>
      <c r="I866" s="251"/>
      <c r="J866" s="258"/>
      <c r="K866" s="251"/>
      <c r="M866" s="252" t="s">
        <v>1878</v>
      </c>
      <c r="O866" s="241"/>
    </row>
    <row r="867" spans="1:15" ht="12.75">
      <c r="A867" s="250"/>
      <c r="B867" s="253"/>
      <c r="C867" s="699" t="s">
        <v>1870</v>
      </c>
      <c r="D867" s="700"/>
      <c r="E867" s="254">
        <v>0</v>
      </c>
      <c r="F867" s="255"/>
      <c r="G867" s="256"/>
      <c r="H867" s="257"/>
      <c r="I867" s="251"/>
      <c r="J867" s="258"/>
      <c r="K867" s="251"/>
      <c r="M867" s="252" t="s">
        <v>1870</v>
      </c>
      <c r="O867" s="241"/>
    </row>
    <row r="868" spans="1:15" ht="12.75">
      <c r="A868" s="250"/>
      <c r="B868" s="253"/>
      <c r="C868" s="699" t="s">
        <v>1879</v>
      </c>
      <c r="D868" s="700"/>
      <c r="E868" s="254">
        <v>0</v>
      </c>
      <c r="F868" s="255"/>
      <c r="G868" s="256"/>
      <c r="H868" s="257"/>
      <c r="I868" s="251"/>
      <c r="J868" s="258"/>
      <c r="K868" s="251"/>
      <c r="M868" s="252" t="s">
        <v>1879</v>
      </c>
      <c r="O868" s="241"/>
    </row>
    <row r="869" spans="1:15" ht="12.75">
      <c r="A869" s="250"/>
      <c r="B869" s="253"/>
      <c r="C869" s="699" t="s">
        <v>1880</v>
      </c>
      <c r="D869" s="700"/>
      <c r="E869" s="254">
        <v>0</v>
      </c>
      <c r="F869" s="255"/>
      <c r="G869" s="256"/>
      <c r="H869" s="257"/>
      <c r="I869" s="251"/>
      <c r="J869" s="258"/>
      <c r="K869" s="251"/>
      <c r="M869" s="252" t="s">
        <v>1880</v>
      </c>
      <c r="O869" s="241"/>
    </row>
    <row r="870" spans="1:15" ht="12.75">
      <c r="A870" s="250"/>
      <c r="B870" s="253"/>
      <c r="C870" s="699" t="s">
        <v>1881</v>
      </c>
      <c r="D870" s="700"/>
      <c r="E870" s="254">
        <v>0</v>
      </c>
      <c r="F870" s="255"/>
      <c r="G870" s="256"/>
      <c r="H870" s="257"/>
      <c r="I870" s="251"/>
      <c r="J870" s="258"/>
      <c r="K870" s="251"/>
      <c r="M870" s="252" t="s">
        <v>1881</v>
      </c>
      <c r="O870" s="241"/>
    </row>
    <row r="871" spans="1:15" ht="22.5">
      <c r="A871" s="250"/>
      <c r="B871" s="253"/>
      <c r="C871" s="699" t="s">
        <v>1882</v>
      </c>
      <c r="D871" s="700"/>
      <c r="E871" s="254">
        <v>0</v>
      </c>
      <c r="F871" s="255"/>
      <c r="G871" s="256"/>
      <c r="H871" s="257"/>
      <c r="I871" s="251"/>
      <c r="J871" s="258"/>
      <c r="K871" s="251"/>
      <c r="M871" s="252" t="s">
        <v>1882</v>
      </c>
      <c r="O871" s="241"/>
    </row>
    <row r="872" spans="1:15" ht="12.75">
      <c r="A872" s="250"/>
      <c r="B872" s="253"/>
      <c r="C872" s="699" t="s">
        <v>1883</v>
      </c>
      <c r="D872" s="700"/>
      <c r="E872" s="254">
        <v>0</v>
      </c>
      <c r="F872" s="255"/>
      <c r="G872" s="256"/>
      <c r="H872" s="257"/>
      <c r="I872" s="251"/>
      <c r="J872" s="258"/>
      <c r="K872" s="251"/>
      <c r="M872" s="252" t="s">
        <v>1883</v>
      </c>
      <c r="O872" s="241"/>
    </row>
    <row r="873" spans="1:15" ht="12.75">
      <c r="A873" s="250"/>
      <c r="B873" s="253"/>
      <c r="C873" s="699" t="s">
        <v>1884</v>
      </c>
      <c r="D873" s="700"/>
      <c r="E873" s="254">
        <v>0</v>
      </c>
      <c r="F873" s="255"/>
      <c r="G873" s="256"/>
      <c r="H873" s="257"/>
      <c r="I873" s="251"/>
      <c r="J873" s="258"/>
      <c r="K873" s="251"/>
      <c r="M873" s="252" t="s">
        <v>1884</v>
      </c>
      <c r="O873" s="241"/>
    </row>
    <row r="874" spans="1:80" ht="12.75">
      <c r="A874" s="242">
        <v>157</v>
      </c>
      <c r="B874" s="243" t="s">
        <v>1885</v>
      </c>
      <c r="C874" s="244" t="s">
        <v>1886</v>
      </c>
      <c r="D874" s="245" t="s">
        <v>147</v>
      </c>
      <c r="E874" s="246">
        <v>1</v>
      </c>
      <c r="F874" s="246">
        <v>110000</v>
      </c>
      <c r="G874" s="247">
        <f>E874*F874</f>
        <v>110000</v>
      </c>
      <c r="H874" s="248">
        <v>0.50028</v>
      </c>
      <c r="I874" s="249">
        <f>E874*H874</f>
        <v>0.50028</v>
      </c>
      <c r="J874" s="248"/>
      <c r="K874" s="249">
        <f>E874*J874</f>
        <v>0</v>
      </c>
      <c r="O874" s="241">
        <v>2</v>
      </c>
      <c r="AA874" s="214">
        <v>12</v>
      </c>
      <c r="AB874" s="214">
        <v>0</v>
      </c>
      <c r="AC874" s="214">
        <v>190</v>
      </c>
      <c r="AZ874" s="214">
        <v>2</v>
      </c>
      <c r="BA874" s="214">
        <f>IF(AZ874=1,G874,0)</f>
        <v>0</v>
      </c>
      <c r="BB874" s="214">
        <f>IF(AZ874=2,G874,0)</f>
        <v>110000</v>
      </c>
      <c r="BC874" s="214">
        <f>IF(AZ874=3,G874,0)</f>
        <v>0</v>
      </c>
      <c r="BD874" s="214">
        <f>IF(AZ874=4,G874,0)</f>
        <v>0</v>
      </c>
      <c r="BE874" s="214">
        <f>IF(AZ874=5,G874,0)</f>
        <v>0</v>
      </c>
      <c r="CA874" s="241">
        <v>12</v>
      </c>
      <c r="CB874" s="241">
        <v>0</v>
      </c>
    </row>
    <row r="875" spans="1:15" ht="22.5">
      <c r="A875" s="250"/>
      <c r="B875" s="253"/>
      <c r="C875" s="699" t="s">
        <v>782</v>
      </c>
      <c r="D875" s="700"/>
      <c r="E875" s="254">
        <v>0</v>
      </c>
      <c r="F875" s="255"/>
      <c r="G875" s="256"/>
      <c r="H875" s="257"/>
      <c r="I875" s="251"/>
      <c r="J875" s="258"/>
      <c r="K875" s="251"/>
      <c r="M875" s="252" t="s">
        <v>782</v>
      </c>
      <c r="O875" s="241"/>
    </row>
    <row r="876" spans="1:15" ht="12.75">
      <c r="A876" s="250"/>
      <c r="B876" s="253"/>
      <c r="C876" s="699" t="s">
        <v>1887</v>
      </c>
      <c r="D876" s="700"/>
      <c r="E876" s="254">
        <v>1</v>
      </c>
      <c r="F876" s="255"/>
      <c r="G876" s="256"/>
      <c r="H876" s="257"/>
      <c r="I876" s="251"/>
      <c r="J876" s="258"/>
      <c r="K876" s="251"/>
      <c r="M876" s="252" t="s">
        <v>1887</v>
      </c>
      <c r="O876" s="241"/>
    </row>
    <row r="877" spans="1:15" ht="12.75">
      <c r="A877" s="250"/>
      <c r="B877" s="253"/>
      <c r="C877" s="699" t="s">
        <v>1870</v>
      </c>
      <c r="D877" s="700"/>
      <c r="E877" s="254">
        <v>0</v>
      </c>
      <c r="F877" s="255"/>
      <c r="G877" s="256"/>
      <c r="H877" s="257"/>
      <c r="I877" s="251"/>
      <c r="J877" s="258"/>
      <c r="K877" s="251"/>
      <c r="M877" s="252" t="s">
        <v>1870</v>
      </c>
      <c r="O877" s="241"/>
    </row>
    <row r="878" spans="1:15" ht="12.75">
      <c r="A878" s="250"/>
      <c r="B878" s="253"/>
      <c r="C878" s="699" t="s">
        <v>1879</v>
      </c>
      <c r="D878" s="700"/>
      <c r="E878" s="254">
        <v>0</v>
      </c>
      <c r="F878" s="255"/>
      <c r="G878" s="256"/>
      <c r="H878" s="257"/>
      <c r="I878" s="251"/>
      <c r="J878" s="258"/>
      <c r="K878" s="251"/>
      <c r="M878" s="252" t="s">
        <v>1879</v>
      </c>
      <c r="O878" s="241"/>
    </row>
    <row r="879" spans="1:15" ht="12.75">
      <c r="A879" s="250"/>
      <c r="B879" s="253"/>
      <c r="C879" s="699" t="s">
        <v>1880</v>
      </c>
      <c r="D879" s="700"/>
      <c r="E879" s="254">
        <v>0</v>
      </c>
      <c r="F879" s="255"/>
      <c r="G879" s="256"/>
      <c r="H879" s="257"/>
      <c r="I879" s="251"/>
      <c r="J879" s="258"/>
      <c r="K879" s="251"/>
      <c r="M879" s="252" t="s">
        <v>1880</v>
      </c>
      <c r="O879" s="241"/>
    </row>
    <row r="880" spans="1:15" ht="12.75">
      <c r="A880" s="250"/>
      <c r="B880" s="253"/>
      <c r="C880" s="699" t="s">
        <v>1881</v>
      </c>
      <c r="D880" s="700"/>
      <c r="E880" s="254">
        <v>0</v>
      </c>
      <c r="F880" s="255"/>
      <c r="G880" s="256"/>
      <c r="H880" s="257"/>
      <c r="I880" s="251"/>
      <c r="J880" s="258"/>
      <c r="K880" s="251"/>
      <c r="M880" s="252" t="s">
        <v>1881</v>
      </c>
      <c r="O880" s="241"/>
    </row>
    <row r="881" spans="1:15" ht="22.5">
      <c r="A881" s="250"/>
      <c r="B881" s="253"/>
      <c r="C881" s="699" t="s">
        <v>1882</v>
      </c>
      <c r="D881" s="700"/>
      <c r="E881" s="254">
        <v>0</v>
      </c>
      <c r="F881" s="255"/>
      <c r="G881" s="256"/>
      <c r="H881" s="257"/>
      <c r="I881" s="251"/>
      <c r="J881" s="258"/>
      <c r="K881" s="251"/>
      <c r="M881" s="252" t="s">
        <v>1882</v>
      </c>
      <c r="O881" s="241"/>
    </row>
    <row r="882" spans="1:15" ht="12.75">
      <c r="A882" s="250"/>
      <c r="B882" s="253"/>
      <c r="C882" s="699" t="s">
        <v>1883</v>
      </c>
      <c r="D882" s="700"/>
      <c r="E882" s="254">
        <v>0</v>
      </c>
      <c r="F882" s="255"/>
      <c r="G882" s="256"/>
      <c r="H882" s="257"/>
      <c r="I882" s="251"/>
      <c r="J882" s="258"/>
      <c r="K882" s="251"/>
      <c r="M882" s="252" t="s">
        <v>1883</v>
      </c>
      <c r="O882" s="241"/>
    </row>
    <row r="883" spans="1:15" ht="12.75">
      <c r="A883" s="250"/>
      <c r="B883" s="253"/>
      <c r="C883" s="699" t="s">
        <v>1888</v>
      </c>
      <c r="D883" s="700"/>
      <c r="E883" s="254">
        <v>0</v>
      </c>
      <c r="F883" s="255"/>
      <c r="G883" s="256"/>
      <c r="H883" s="257"/>
      <c r="I883" s="251"/>
      <c r="J883" s="258"/>
      <c r="K883" s="251"/>
      <c r="M883" s="252" t="s">
        <v>1888</v>
      </c>
      <c r="O883" s="241"/>
    </row>
    <row r="884" spans="1:15" ht="22.5">
      <c r="A884" s="250"/>
      <c r="B884" s="253"/>
      <c r="C884" s="699" t="s">
        <v>1889</v>
      </c>
      <c r="D884" s="700"/>
      <c r="E884" s="254">
        <v>0</v>
      </c>
      <c r="F884" s="255"/>
      <c r="G884" s="256"/>
      <c r="H884" s="257"/>
      <c r="I884" s="251"/>
      <c r="J884" s="258"/>
      <c r="K884" s="251"/>
      <c r="M884" s="252" t="s">
        <v>1889</v>
      </c>
      <c r="O884" s="241"/>
    </row>
    <row r="885" spans="1:80" ht="12.75">
      <c r="A885" s="242">
        <v>158</v>
      </c>
      <c r="B885" s="243" t="s">
        <v>1890</v>
      </c>
      <c r="C885" s="244" t="s">
        <v>1891</v>
      </c>
      <c r="D885" s="245" t="s">
        <v>147</v>
      </c>
      <c r="E885" s="246">
        <v>1</v>
      </c>
      <c r="F885" s="246">
        <v>60000</v>
      </c>
      <c r="G885" s="247">
        <f>E885*F885</f>
        <v>60000</v>
      </c>
      <c r="H885" s="248">
        <v>0.028</v>
      </c>
      <c r="I885" s="249">
        <f>E885*H885</f>
        <v>0.028</v>
      </c>
      <c r="J885" s="248"/>
      <c r="K885" s="249">
        <f>E885*J885</f>
        <v>0</v>
      </c>
      <c r="O885" s="241">
        <v>2</v>
      </c>
      <c r="AA885" s="214">
        <v>12</v>
      </c>
      <c r="AB885" s="214">
        <v>0</v>
      </c>
      <c r="AC885" s="214">
        <v>193</v>
      </c>
      <c r="AZ885" s="214">
        <v>2</v>
      </c>
      <c r="BA885" s="214">
        <f>IF(AZ885=1,G885,0)</f>
        <v>0</v>
      </c>
      <c r="BB885" s="214">
        <f>IF(AZ885=2,G885,0)</f>
        <v>60000</v>
      </c>
      <c r="BC885" s="214">
        <f>IF(AZ885=3,G885,0)</f>
        <v>0</v>
      </c>
      <c r="BD885" s="214">
        <f>IF(AZ885=4,G885,0)</f>
        <v>0</v>
      </c>
      <c r="BE885" s="214">
        <f>IF(AZ885=5,G885,0)</f>
        <v>0</v>
      </c>
      <c r="CA885" s="241">
        <v>12</v>
      </c>
      <c r="CB885" s="241">
        <v>0</v>
      </c>
    </row>
    <row r="886" spans="1:15" ht="22.5">
      <c r="A886" s="250"/>
      <c r="B886" s="253"/>
      <c r="C886" s="699" t="s">
        <v>782</v>
      </c>
      <c r="D886" s="700"/>
      <c r="E886" s="254">
        <v>0</v>
      </c>
      <c r="F886" s="255"/>
      <c r="G886" s="256"/>
      <c r="H886" s="257"/>
      <c r="I886" s="251"/>
      <c r="J886" s="258"/>
      <c r="K886" s="251"/>
      <c r="M886" s="252" t="s">
        <v>782</v>
      </c>
      <c r="O886" s="241"/>
    </row>
    <row r="887" spans="1:15" ht="12.75">
      <c r="A887" s="250"/>
      <c r="B887" s="253"/>
      <c r="C887" s="699" t="s">
        <v>1892</v>
      </c>
      <c r="D887" s="700"/>
      <c r="E887" s="254">
        <v>1</v>
      </c>
      <c r="F887" s="255"/>
      <c r="G887" s="256"/>
      <c r="H887" s="257"/>
      <c r="I887" s="251"/>
      <c r="J887" s="258"/>
      <c r="K887" s="251"/>
      <c r="M887" s="252" t="s">
        <v>1892</v>
      </c>
      <c r="O887" s="241"/>
    </row>
    <row r="888" spans="1:15" ht="12.75">
      <c r="A888" s="250"/>
      <c r="B888" s="253"/>
      <c r="C888" s="699" t="s">
        <v>1870</v>
      </c>
      <c r="D888" s="700"/>
      <c r="E888" s="254">
        <v>0</v>
      </c>
      <c r="F888" s="255"/>
      <c r="G888" s="256"/>
      <c r="H888" s="257"/>
      <c r="I888" s="251"/>
      <c r="J888" s="258"/>
      <c r="K888" s="251"/>
      <c r="M888" s="252" t="s">
        <v>1870</v>
      </c>
      <c r="O888" s="241"/>
    </row>
    <row r="889" spans="1:15" ht="12.75">
      <c r="A889" s="250"/>
      <c r="B889" s="253"/>
      <c r="C889" s="699" t="s">
        <v>1893</v>
      </c>
      <c r="D889" s="700"/>
      <c r="E889" s="254">
        <v>0</v>
      </c>
      <c r="F889" s="255"/>
      <c r="G889" s="256"/>
      <c r="H889" s="257"/>
      <c r="I889" s="251"/>
      <c r="J889" s="258"/>
      <c r="K889" s="251"/>
      <c r="M889" s="252" t="s">
        <v>1893</v>
      </c>
      <c r="O889" s="241"/>
    </row>
    <row r="890" spans="1:15" ht="12.75">
      <c r="A890" s="250"/>
      <c r="B890" s="253"/>
      <c r="C890" s="699" t="s">
        <v>1894</v>
      </c>
      <c r="D890" s="700"/>
      <c r="E890" s="254">
        <v>0</v>
      </c>
      <c r="F890" s="255"/>
      <c r="G890" s="256"/>
      <c r="H890" s="257"/>
      <c r="I890" s="251"/>
      <c r="J890" s="258"/>
      <c r="K890" s="251"/>
      <c r="M890" s="252" t="s">
        <v>1894</v>
      </c>
      <c r="O890" s="241"/>
    </row>
    <row r="891" spans="1:15" ht="12.75">
      <c r="A891" s="250"/>
      <c r="B891" s="253"/>
      <c r="C891" s="699" t="s">
        <v>1895</v>
      </c>
      <c r="D891" s="700"/>
      <c r="E891" s="254">
        <v>0</v>
      </c>
      <c r="F891" s="255"/>
      <c r="G891" s="256"/>
      <c r="H891" s="257"/>
      <c r="I891" s="251"/>
      <c r="J891" s="258"/>
      <c r="K891" s="251"/>
      <c r="M891" s="252" t="s">
        <v>1895</v>
      </c>
      <c r="O891" s="241"/>
    </row>
    <row r="892" spans="1:15" ht="12.75">
      <c r="A892" s="250"/>
      <c r="B892" s="253"/>
      <c r="C892" s="699" t="s">
        <v>1896</v>
      </c>
      <c r="D892" s="700"/>
      <c r="E892" s="254">
        <v>0</v>
      </c>
      <c r="F892" s="255"/>
      <c r="G892" s="256"/>
      <c r="H892" s="257"/>
      <c r="I892" s="251"/>
      <c r="J892" s="258"/>
      <c r="K892" s="251"/>
      <c r="M892" s="252" t="s">
        <v>1896</v>
      </c>
      <c r="O892" s="241"/>
    </row>
    <row r="893" spans="1:15" ht="12.75">
      <c r="A893" s="250"/>
      <c r="B893" s="253"/>
      <c r="C893" s="699" t="s">
        <v>1897</v>
      </c>
      <c r="D893" s="700"/>
      <c r="E893" s="254">
        <v>0</v>
      </c>
      <c r="F893" s="255"/>
      <c r="G893" s="256"/>
      <c r="H893" s="257"/>
      <c r="I893" s="251"/>
      <c r="J893" s="258"/>
      <c r="K893" s="251"/>
      <c r="M893" s="252" t="s">
        <v>1897</v>
      </c>
      <c r="O893" s="241"/>
    </row>
    <row r="894" spans="1:15" ht="12.75">
      <c r="A894" s="250"/>
      <c r="B894" s="253"/>
      <c r="C894" s="699" t="s">
        <v>1898</v>
      </c>
      <c r="D894" s="700"/>
      <c r="E894" s="254">
        <v>0</v>
      </c>
      <c r="F894" s="255"/>
      <c r="G894" s="256"/>
      <c r="H894" s="257"/>
      <c r="I894" s="251"/>
      <c r="J894" s="258"/>
      <c r="K894" s="251"/>
      <c r="M894" s="252" t="s">
        <v>1898</v>
      </c>
      <c r="O894" s="241"/>
    </row>
    <row r="895" spans="1:15" ht="12.75">
      <c r="A895" s="250"/>
      <c r="B895" s="253"/>
      <c r="C895" s="699" t="s">
        <v>1899</v>
      </c>
      <c r="D895" s="700"/>
      <c r="E895" s="254">
        <v>0</v>
      </c>
      <c r="F895" s="255"/>
      <c r="G895" s="256"/>
      <c r="H895" s="257"/>
      <c r="I895" s="251"/>
      <c r="J895" s="258"/>
      <c r="K895" s="251"/>
      <c r="M895" s="252" t="s">
        <v>1899</v>
      </c>
      <c r="O895" s="241"/>
    </row>
    <row r="896" spans="1:80" ht="12.75">
      <c r="A896" s="242">
        <v>159</v>
      </c>
      <c r="B896" s="243" t="s">
        <v>1900</v>
      </c>
      <c r="C896" s="244" t="s">
        <v>1901</v>
      </c>
      <c r="D896" s="245" t="s">
        <v>147</v>
      </c>
      <c r="E896" s="246">
        <v>1</v>
      </c>
      <c r="F896" s="246">
        <v>40000</v>
      </c>
      <c r="G896" s="247">
        <f>E896*F896</f>
        <v>40000</v>
      </c>
      <c r="H896" s="248">
        <v>0.028</v>
      </c>
      <c r="I896" s="249">
        <f>E896*H896</f>
        <v>0.028</v>
      </c>
      <c r="J896" s="248"/>
      <c r="K896" s="249">
        <f>E896*J896</f>
        <v>0</v>
      </c>
      <c r="O896" s="241">
        <v>2</v>
      </c>
      <c r="AA896" s="214">
        <v>12</v>
      </c>
      <c r="AB896" s="214">
        <v>0</v>
      </c>
      <c r="AC896" s="214">
        <v>194</v>
      </c>
      <c r="AZ896" s="214">
        <v>2</v>
      </c>
      <c r="BA896" s="214">
        <f>IF(AZ896=1,G896,0)</f>
        <v>0</v>
      </c>
      <c r="BB896" s="214">
        <f>IF(AZ896=2,G896,0)</f>
        <v>40000</v>
      </c>
      <c r="BC896" s="214">
        <f>IF(AZ896=3,G896,0)</f>
        <v>0</v>
      </c>
      <c r="BD896" s="214">
        <f>IF(AZ896=4,G896,0)</f>
        <v>0</v>
      </c>
      <c r="BE896" s="214">
        <f>IF(AZ896=5,G896,0)</f>
        <v>0</v>
      </c>
      <c r="CA896" s="241">
        <v>12</v>
      </c>
      <c r="CB896" s="241">
        <v>0</v>
      </c>
    </row>
    <row r="897" spans="1:15" ht="22.5">
      <c r="A897" s="250"/>
      <c r="B897" s="253"/>
      <c r="C897" s="699" t="s">
        <v>782</v>
      </c>
      <c r="D897" s="700"/>
      <c r="E897" s="254">
        <v>0</v>
      </c>
      <c r="F897" s="255"/>
      <c r="G897" s="256"/>
      <c r="H897" s="257"/>
      <c r="I897" s="251"/>
      <c r="J897" s="258"/>
      <c r="K897" s="251"/>
      <c r="M897" s="252" t="s">
        <v>782</v>
      </c>
      <c r="O897" s="241"/>
    </row>
    <row r="898" spans="1:15" ht="12.75">
      <c r="A898" s="250"/>
      <c r="B898" s="253"/>
      <c r="C898" s="699" t="s">
        <v>1902</v>
      </c>
      <c r="D898" s="700"/>
      <c r="E898" s="254">
        <v>1</v>
      </c>
      <c r="F898" s="255"/>
      <c r="G898" s="256"/>
      <c r="H898" s="257"/>
      <c r="I898" s="251"/>
      <c r="J898" s="258"/>
      <c r="K898" s="251"/>
      <c r="M898" s="252" t="s">
        <v>1902</v>
      </c>
      <c r="O898" s="241"/>
    </row>
    <row r="899" spans="1:15" ht="12.75">
      <c r="A899" s="250"/>
      <c r="B899" s="253"/>
      <c r="C899" s="699" t="s">
        <v>1870</v>
      </c>
      <c r="D899" s="700"/>
      <c r="E899" s="254">
        <v>0</v>
      </c>
      <c r="F899" s="255"/>
      <c r="G899" s="256"/>
      <c r="H899" s="257"/>
      <c r="I899" s="251"/>
      <c r="J899" s="258"/>
      <c r="K899" s="251"/>
      <c r="M899" s="252" t="s">
        <v>1870</v>
      </c>
      <c r="O899" s="241"/>
    </row>
    <row r="900" spans="1:15" ht="12.75">
      <c r="A900" s="250"/>
      <c r="B900" s="253"/>
      <c r="C900" s="699" t="s">
        <v>1893</v>
      </c>
      <c r="D900" s="700"/>
      <c r="E900" s="254">
        <v>0</v>
      </c>
      <c r="F900" s="255"/>
      <c r="G900" s="256"/>
      <c r="H900" s="257"/>
      <c r="I900" s="251"/>
      <c r="J900" s="258"/>
      <c r="K900" s="251"/>
      <c r="M900" s="252" t="s">
        <v>1893</v>
      </c>
      <c r="O900" s="241"/>
    </row>
    <row r="901" spans="1:15" ht="12.75">
      <c r="A901" s="250"/>
      <c r="B901" s="253"/>
      <c r="C901" s="699" t="s">
        <v>1894</v>
      </c>
      <c r="D901" s="700"/>
      <c r="E901" s="254">
        <v>0</v>
      </c>
      <c r="F901" s="255"/>
      <c r="G901" s="256"/>
      <c r="H901" s="257"/>
      <c r="I901" s="251"/>
      <c r="J901" s="258"/>
      <c r="K901" s="251"/>
      <c r="M901" s="252" t="s">
        <v>1894</v>
      </c>
      <c r="O901" s="241"/>
    </row>
    <row r="902" spans="1:15" ht="12.75">
      <c r="A902" s="250"/>
      <c r="B902" s="253"/>
      <c r="C902" s="699" t="s">
        <v>1895</v>
      </c>
      <c r="D902" s="700"/>
      <c r="E902" s="254">
        <v>0</v>
      </c>
      <c r="F902" s="255"/>
      <c r="G902" s="256"/>
      <c r="H902" s="257"/>
      <c r="I902" s="251"/>
      <c r="J902" s="258"/>
      <c r="K902" s="251"/>
      <c r="M902" s="252" t="s">
        <v>1895</v>
      </c>
      <c r="O902" s="241"/>
    </row>
    <row r="903" spans="1:15" ht="12.75">
      <c r="A903" s="250"/>
      <c r="B903" s="253"/>
      <c r="C903" s="699" t="s">
        <v>1896</v>
      </c>
      <c r="D903" s="700"/>
      <c r="E903" s="254">
        <v>0</v>
      </c>
      <c r="F903" s="255"/>
      <c r="G903" s="256"/>
      <c r="H903" s="257"/>
      <c r="I903" s="251"/>
      <c r="J903" s="258"/>
      <c r="K903" s="251"/>
      <c r="M903" s="252" t="s">
        <v>1896</v>
      </c>
      <c r="O903" s="241"/>
    </row>
    <row r="904" spans="1:15" ht="12.75">
      <c r="A904" s="250"/>
      <c r="B904" s="253"/>
      <c r="C904" s="699" t="s">
        <v>1897</v>
      </c>
      <c r="D904" s="700"/>
      <c r="E904" s="254">
        <v>0</v>
      </c>
      <c r="F904" s="255"/>
      <c r="G904" s="256"/>
      <c r="H904" s="257"/>
      <c r="I904" s="251"/>
      <c r="J904" s="258"/>
      <c r="K904" s="251"/>
      <c r="M904" s="252" t="s">
        <v>1897</v>
      </c>
      <c r="O904" s="241"/>
    </row>
    <row r="905" spans="1:15" ht="12.75">
      <c r="A905" s="250"/>
      <c r="B905" s="253"/>
      <c r="C905" s="699" t="s">
        <v>1898</v>
      </c>
      <c r="D905" s="700"/>
      <c r="E905" s="254">
        <v>0</v>
      </c>
      <c r="F905" s="255"/>
      <c r="G905" s="256"/>
      <c r="H905" s="257"/>
      <c r="I905" s="251"/>
      <c r="J905" s="258"/>
      <c r="K905" s="251"/>
      <c r="M905" s="252" t="s">
        <v>1898</v>
      </c>
      <c r="O905" s="241"/>
    </row>
    <row r="906" spans="1:15" ht="12.75">
      <c r="A906" s="250"/>
      <c r="B906" s="253"/>
      <c r="C906" s="699" t="s">
        <v>1899</v>
      </c>
      <c r="D906" s="700"/>
      <c r="E906" s="254">
        <v>0</v>
      </c>
      <c r="F906" s="255"/>
      <c r="G906" s="256"/>
      <c r="H906" s="257"/>
      <c r="I906" s="251"/>
      <c r="J906" s="258"/>
      <c r="K906" s="251"/>
      <c r="M906" s="252" t="s">
        <v>1899</v>
      </c>
      <c r="O906" s="241"/>
    </row>
    <row r="907" spans="1:80" ht="12.75">
      <c r="A907" s="242">
        <v>160</v>
      </c>
      <c r="B907" s="243" t="s">
        <v>1903</v>
      </c>
      <c r="C907" s="244" t="s">
        <v>1904</v>
      </c>
      <c r="D907" s="245" t="s">
        <v>147</v>
      </c>
      <c r="E907" s="246">
        <v>10</v>
      </c>
      <c r="F907" s="246">
        <v>1000</v>
      </c>
      <c r="G907" s="247">
        <f>E907*F907</f>
        <v>10000</v>
      </c>
      <c r="H907" s="248">
        <v>0.028</v>
      </c>
      <c r="I907" s="249">
        <f>E907*H907</f>
        <v>0.28</v>
      </c>
      <c r="J907" s="248"/>
      <c r="K907" s="249">
        <f>E907*J907</f>
        <v>0</v>
      </c>
      <c r="O907" s="241">
        <v>2</v>
      </c>
      <c r="AA907" s="214">
        <v>12</v>
      </c>
      <c r="AB907" s="214">
        <v>0</v>
      </c>
      <c r="AC907" s="214">
        <v>224</v>
      </c>
      <c r="AZ907" s="214">
        <v>2</v>
      </c>
      <c r="BA907" s="214">
        <f>IF(AZ907=1,G907,0)</f>
        <v>0</v>
      </c>
      <c r="BB907" s="214">
        <f>IF(AZ907=2,G907,0)</f>
        <v>10000</v>
      </c>
      <c r="BC907" s="214">
        <f>IF(AZ907=3,G907,0)</f>
        <v>0</v>
      </c>
      <c r="BD907" s="214">
        <f>IF(AZ907=4,G907,0)</f>
        <v>0</v>
      </c>
      <c r="BE907" s="214">
        <f>IF(AZ907=5,G907,0)</f>
        <v>0</v>
      </c>
      <c r="CA907" s="241">
        <v>12</v>
      </c>
      <c r="CB907" s="241">
        <v>0</v>
      </c>
    </row>
    <row r="908" spans="1:15" ht="22.5">
      <c r="A908" s="250"/>
      <c r="B908" s="253"/>
      <c r="C908" s="699" t="s">
        <v>782</v>
      </c>
      <c r="D908" s="700"/>
      <c r="E908" s="254">
        <v>0</v>
      </c>
      <c r="F908" s="255"/>
      <c r="G908" s="256"/>
      <c r="H908" s="257"/>
      <c r="I908" s="251"/>
      <c r="J908" s="258"/>
      <c r="K908" s="251"/>
      <c r="M908" s="252" t="s">
        <v>782</v>
      </c>
      <c r="O908" s="241"/>
    </row>
    <row r="909" spans="1:15" ht="12.75">
      <c r="A909" s="250"/>
      <c r="B909" s="253"/>
      <c r="C909" s="699" t="s">
        <v>1905</v>
      </c>
      <c r="D909" s="700"/>
      <c r="E909" s="254">
        <v>0</v>
      </c>
      <c r="F909" s="255"/>
      <c r="G909" s="256"/>
      <c r="H909" s="257"/>
      <c r="I909" s="251"/>
      <c r="J909" s="258"/>
      <c r="K909" s="251"/>
      <c r="M909" s="252" t="s">
        <v>1905</v>
      </c>
      <c r="O909" s="241"/>
    </row>
    <row r="910" spans="1:15" ht="12.75">
      <c r="A910" s="250"/>
      <c r="B910" s="253"/>
      <c r="C910" s="699" t="s">
        <v>1906</v>
      </c>
      <c r="D910" s="700"/>
      <c r="E910" s="254">
        <v>10</v>
      </c>
      <c r="F910" s="255"/>
      <c r="G910" s="256"/>
      <c r="H910" s="257"/>
      <c r="I910" s="251"/>
      <c r="J910" s="258"/>
      <c r="K910" s="251"/>
      <c r="M910" s="252" t="s">
        <v>1906</v>
      </c>
      <c r="O910" s="241"/>
    </row>
    <row r="911" spans="1:80" ht="12.75">
      <c r="A911" s="242">
        <v>161</v>
      </c>
      <c r="B911" s="243" t="s">
        <v>1907</v>
      </c>
      <c r="C911" s="244" t="s">
        <v>1908</v>
      </c>
      <c r="D911" s="245" t="s">
        <v>166</v>
      </c>
      <c r="E911" s="246">
        <v>105</v>
      </c>
      <c r="F911" s="246">
        <v>1000</v>
      </c>
      <c r="G911" s="247">
        <f>E911*F911</f>
        <v>105000</v>
      </c>
      <c r="H911" s="248">
        <v>0.028</v>
      </c>
      <c r="I911" s="249">
        <f>E911*H911</f>
        <v>2.94</v>
      </c>
      <c r="J911" s="248"/>
      <c r="K911" s="249">
        <f>E911*J911</f>
        <v>0</v>
      </c>
      <c r="O911" s="241">
        <v>2</v>
      </c>
      <c r="AA911" s="214">
        <v>12</v>
      </c>
      <c r="AB911" s="214">
        <v>0</v>
      </c>
      <c r="AC911" s="214">
        <v>227</v>
      </c>
      <c r="AZ911" s="214">
        <v>2</v>
      </c>
      <c r="BA911" s="214">
        <f>IF(AZ911=1,G911,0)</f>
        <v>0</v>
      </c>
      <c r="BB911" s="214">
        <f>IF(AZ911=2,G911,0)</f>
        <v>105000</v>
      </c>
      <c r="BC911" s="214">
        <f>IF(AZ911=3,G911,0)</f>
        <v>0</v>
      </c>
      <c r="BD911" s="214">
        <f>IF(AZ911=4,G911,0)</f>
        <v>0</v>
      </c>
      <c r="BE911" s="214">
        <f>IF(AZ911=5,G911,0)</f>
        <v>0</v>
      </c>
      <c r="CA911" s="241">
        <v>12</v>
      </c>
      <c r="CB911" s="241">
        <v>0</v>
      </c>
    </row>
    <row r="912" spans="1:15" ht="22.5">
      <c r="A912" s="250"/>
      <c r="B912" s="253"/>
      <c r="C912" s="699" t="s">
        <v>782</v>
      </c>
      <c r="D912" s="700"/>
      <c r="E912" s="254">
        <v>0</v>
      </c>
      <c r="F912" s="255"/>
      <c r="G912" s="256"/>
      <c r="H912" s="257"/>
      <c r="I912" s="251"/>
      <c r="J912" s="258"/>
      <c r="K912" s="251"/>
      <c r="M912" s="252" t="s">
        <v>782</v>
      </c>
      <c r="O912" s="241"/>
    </row>
    <row r="913" spans="1:15" ht="12.75">
      <c r="A913" s="250"/>
      <c r="B913" s="253"/>
      <c r="C913" s="699" t="s">
        <v>1909</v>
      </c>
      <c r="D913" s="700"/>
      <c r="E913" s="254">
        <v>0</v>
      </c>
      <c r="F913" s="255"/>
      <c r="G913" s="256"/>
      <c r="H913" s="257"/>
      <c r="I913" s="251"/>
      <c r="J913" s="258"/>
      <c r="K913" s="251"/>
      <c r="M913" s="252" t="s">
        <v>1909</v>
      </c>
      <c r="O913" s="241"/>
    </row>
    <row r="914" spans="1:15" ht="12.75">
      <c r="A914" s="250"/>
      <c r="B914" s="253"/>
      <c r="C914" s="699" t="s">
        <v>1910</v>
      </c>
      <c r="D914" s="700"/>
      <c r="E914" s="254">
        <v>98</v>
      </c>
      <c r="F914" s="255"/>
      <c r="G914" s="256"/>
      <c r="H914" s="257"/>
      <c r="I914" s="251"/>
      <c r="J914" s="258"/>
      <c r="K914" s="251"/>
      <c r="M914" s="252" t="s">
        <v>1910</v>
      </c>
      <c r="O914" s="241"/>
    </row>
    <row r="915" spans="1:15" ht="12.75">
      <c r="A915" s="250"/>
      <c r="B915" s="253"/>
      <c r="C915" s="699" t="s">
        <v>1911</v>
      </c>
      <c r="D915" s="700"/>
      <c r="E915" s="254">
        <v>7</v>
      </c>
      <c r="F915" s="255"/>
      <c r="G915" s="256"/>
      <c r="H915" s="257"/>
      <c r="I915" s="251"/>
      <c r="J915" s="258"/>
      <c r="K915" s="251"/>
      <c r="M915" s="252" t="s">
        <v>1911</v>
      </c>
      <c r="O915" s="241"/>
    </row>
    <row r="916" spans="1:80" ht="22.5">
      <c r="A916" s="242">
        <v>162</v>
      </c>
      <c r="B916" s="243" t="s">
        <v>1912</v>
      </c>
      <c r="C916" s="244" t="s">
        <v>1913</v>
      </c>
      <c r="D916" s="245" t="s">
        <v>147</v>
      </c>
      <c r="E916" s="246">
        <v>1</v>
      </c>
      <c r="F916" s="246">
        <v>3000</v>
      </c>
      <c r="G916" s="247">
        <f>E916*F916</f>
        <v>3000</v>
      </c>
      <c r="H916" s="248">
        <v>0.028</v>
      </c>
      <c r="I916" s="249">
        <f>E916*H916</f>
        <v>0.028</v>
      </c>
      <c r="J916" s="248"/>
      <c r="K916" s="249">
        <f>E916*J916</f>
        <v>0</v>
      </c>
      <c r="O916" s="241">
        <v>2</v>
      </c>
      <c r="AA916" s="214">
        <v>12</v>
      </c>
      <c r="AB916" s="214">
        <v>0</v>
      </c>
      <c r="AC916" s="214">
        <v>228</v>
      </c>
      <c r="AZ916" s="214">
        <v>2</v>
      </c>
      <c r="BA916" s="214">
        <f>IF(AZ916=1,G916,0)</f>
        <v>0</v>
      </c>
      <c r="BB916" s="214">
        <f>IF(AZ916=2,G916,0)</f>
        <v>3000</v>
      </c>
      <c r="BC916" s="214">
        <f>IF(AZ916=3,G916,0)</f>
        <v>0</v>
      </c>
      <c r="BD916" s="214">
        <f>IF(AZ916=4,G916,0)</f>
        <v>0</v>
      </c>
      <c r="BE916" s="214">
        <f>IF(AZ916=5,G916,0)</f>
        <v>0</v>
      </c>
      <c r="CA916" s="241">
        <v>12</v>
      </c>
      <c r="CB916" s="241">
        <v>0</v>
      </c>
    </row>
    <row r="917" spans="1:15" ht="22.5">
      <c r="A917" s="250"/>
      <c r="B917" s="253"/>
      <c r="C917" s="699" t="s">
        <v>782</v>
      </c>
      <c r="D917" s="700"/>
      <c r="E917" s="254">
        <v>0</v>
      </c>
      <c r="F917" s="255"/>
      <c r="G917" s="256"/>
      <c r="H917" s="257"/>
      <c r="I917" s="251"/>
      <c r="J917" s="258"/>
      <c r="K917" s="251"/>
      <c r="M917" s="252" t="s">
        <v>782</v>
      </c>
      <c r="O917" s="241"/>
    </row>
    <row r="918" spans="1:15" ht="12.75">
      <c r="A918" s="250"/>
      <c r="B918" s="253"/>
      <c r="C918" s="699" t="s">
        <v>1905</v>
      </c>
      <c r="D918" s="700"/>
      <c r="E918" s="254">
        <v>0</v>
      </c>
      <c r="F918" s="255"/>
      <c r="G918" s="256"/>
      <c r="H918" s="257"/>
      <c r="I918" s="251"/>
      <c r="J918" s="258"/>
      <c r="K918" s="251"/>
      <c r="M918" s="252" t="s">
        <v>1905</v>
      </c>
      <c r="O918" s="241"/>
    </row>
    <row r="919" spans="1:15" ht="12.75">
      <c r="A919" s="250"/>
      <c r="B919" s="253"/>
      <c r="C919" s="699" t="s">
        <v>1914</v>
      </c>
      <c r="D919" s="700"/>
      <c r="E919" s="254">
        <v>1</v>
      </c>
      <c r="F919" s="255"/>
      <c r="G919" s="256"/>
      <c r="H919" s="257"/>
      <c r="I919" s="251"/>
      <c r="J919" s="258"/>
      <c r="K919" s="251"/>
      <c r="M919" s="252" t="s">
        <v>1914</v>
      </c>
      <c r="O919" s="241"/>
    </row>
    <row r="920" spans="1:80" ht="22.5">
      <c r="A920" s="242">
        <v>163</v>
      </c>
      <c r="B920" s="243" t="s">
        <v>1915</v>
      </c>
      <c r="C920" s="244" t="s">
        <v>1916</v>
      </c>
      <c r="D920" s="245" t="s">
        <v>768</v>
      </c>
      <c r="E920" s="246">
        <v>1864.931</v>
      </c>
      <c r="F920" s="246">
        <v>85</v>
      </c>
      <c r="G920" s="247">
        <f>E920*F920</f>
        <v>158519.135</v>
      </c>
      <c r="H920" s="248">
        <v>0.001</v>
      </c>
      <c r="I920" s="249">
        <f>E920*H920</f>
        <v>1.8649310000000001</v>
      </c>
      <c r="J920" s="248"/>
      <c r="K920" s="249">
        <f>E920*J920</f>
        <v>0</v>
      </c>
      <c r="O920" s="241">
        <v>2</v>
      </c>
      <c r="AA920" s="214">
        <v>12</v>
      </c>
      <c r="AB920" s="214">
        <v>0</v>
      </c>
      <c r="AC920" s="214">
        <v>212</v>
      </c>
      <c r="AZ920" s="214">
        <v>2</v>
      </c>
      <c r="BA920" s="214">
        <f>IF(AZ920=1,G920,0)</f>
        <v>0</v>
      </c>
      <c r="BB920" s="214">
        <f>IF(AZ920=2,G920,0)</f>
        <v>158519.135</v>
      </c>
      <c r="BC920" s="214">
        <f>IF(AZ920=3,G920,0)</f>
        <v>0</v>
      </c>
      <c r="BD920" s="214">
        <f>IF(AZ920=4,G920,0)</f>
        <v>0</v>
      </c>
      <c r="BE920" s="214">
        <f>IF(AZ920=5,G920,0)</f>
        <v>0</v>
      </c>
      <c r="CA920" s="241">
        <v>12</v>
      </c>
      <c r="CB920" s="241">
        <v>0</v>
      </c>
    </row>
    <row r="921" spans="1:15" ht="12.75">
      <c r="A921" s="250"/>
      <c r="B921" s="253"/>
      <c r="C921" s="699" t="s">
        <v>1917</v>
      </c>
      <c r="D921" s="700"/>
      <c r="E921" s="254">
        <v>0</v>
      </c>
      <c r="F921" s="255"/>
      <c r="G921" s="256"/>
      <c r="H921" s="257"/>
      <c r="I921" s="251"/>
      <c r="J921" s="258"/>
      <c r="K921" s="251"/>
      <c r="M921" s="252" t="s">
        <v>1917</v>
      </c>
      <c r="O921" s="241"/>
    </row>
    <row r="922" spans="1:15" ht="22.5">
      <c r="A922" s="250"/>
      <c r="B922" s="253"/>
      <c r="C922" s="699" t="s">
        <v>1918</v>
      </c>
      <c r="D922" s="700"/>
      <c r="E922" s="254">
        <v>0</v>
      </c>
      <c r="F922" s="255"/>
      <c r="G922" s="256"/>
      <c r="H922" s="257"/>
      <c r="I922" s="251"/>
      <c r="J922" s="258"/>
      <c r="K922" s="251"/>
      <c r="M922" s="252" t="s">
        <v>1918</v>
      </c>
      <c r="O922" s="241"/>
    </row>
    <row r="923" spans="1:15" ht="12.75">
      <c r="A923" s="250"/>
      <c r="B923" s="253"/>
      <c r="C923" s="699" t="s">
        <v>1919</v>
      </c>
      <c r="D923" s="700"/>
      <c r="E923" s="254">
        <v>1143.9</v>
      </c>
      <c r="F923" s="255"/>
      <c r="G923" s="256"/>
      <c r="H923" s="257"/>
      <c r="I923" s="251"/>
      <c r="J923" s="258"/>
      <c r="K923" s="251"/>
      <c r="M923" s="252" t="s">
        <v>1919</v>
      </c>
      <c r="O923" s="241"/>
    </row>
    <row r="924" spans="1:15" ht="12.75">
      <c r="A924" s="250"/>
      <c r="B924" s="253"/>
      <c r="C924" s="699" t="s">
        <v>1920</v>
      </c>
      <c r="D924" s="700"/>
      <c r="E924" s="254">
        <v>244.08</v>
      </c>
      <c r="F924" s="255"/>
      <c r="G924" s="256"/>
      <c r="H924" s="257"/>
      <c r="I924" s="251"/>
      <c r="J924" s="258"/>
      <c r="K924" s="251"/>
      <c r="M924" s="252" t="s">
        <v>1920</v>
      </c>
      <c r="O924" s="241"/>
    </row>
    <row r="925" spans="1:15" ht="12.75">
      <c r="A925" s="250"/>
      <c r="B925" s="253"/>
      <c r="C925" s="699" t="s">
        <v>1921</v>
      </c>
      <c r="D925" s="700"/>
      <c r="E925" s="254">
        <v>450</v>
      </c>
      <c r="F925" s="255"/>
      <c r="G925" s="256"/>
      <c r="H925" s="257"/>
      <c r="I925" s="251"/>
      <c r="J925" s="258"/>
      <c r="K925" s="251"/>
      <c r="M925" s="252" t="s">
        <v>1921</v>
      </c>
      <c r="O925" s="241"/>
    </row>
    <row r="926" spans="1:15" ht="12.75">
      <c r="A926" s="250"/>
      <c r="B926" s="253"/>
      <c r="C926" s="701" t="s">
        <v>113</v>
      </c>
      <c r="D926" s="700"/>
      <c r="E926" s="279">
        <v>1837.98</v>
      </c>
      <c r="F926" s="255"/>
      <c r="G926" s="256"/>
      <c r="H926" s="257"/>
      <c r="I926" s="251"/>
      <c r="J926" s="258"/>
      <c r="K926" s="251"/>
      <c r="M926" s="252" t="s">
        <v>113</v>
      </c>
      <c r="O926" s="241"/>
    </row>
    <row r="927" spans="1:15" ht="12.75">
      <c r="A927" s="250"/>
      <c r="B927" s="253"/>
      <c r="C927" s="699" t="s">
        <v>1922</v>
      </c>
      <c r="D927" s="700"/>
      <c r="E927" s="254">
        <v>26.951</v>
      </c>
      <c r="F927" s="255"/>
      <c r="G927" s="256"/>
      <c r="H927" s="257"/>
      <c r="I927" s="251"/>
      <c r="J927" s="258"/>
      <c r="K927" s="251"/>
      <c r="M927" s="252" t="s">
        <v>1922</v>
      </c>
      <c r="O927" s="241"/>
    </row>
    <row r="928" spans="1:80" ht="22.5">
      <c r="A928" s="242">
        <v>164</v>
      </c>
      <c r="B928" s="243" t="s">
        <v>1923</v>
      </c>
      <c r="C928" s="244" t="s">
        <v>1924</v>
      </c>
      <c r="D928" s="245" t="s">
        <v>768</v>
      </c>
      <c r="E928" s="246">
        <v>3312</v>
      </c>
      <c r="F928" s="246">
        <v>65</v>
      </c>
      <c r="G928" s="247">
        <f>E928*F928</f>
        <v>215280</v>
      </c>
      <c r="H928" s="248">
        <v>0.001</v>
      </c>
      <c r="I928" s="249">
        <f>E928*H928</f>
        <v>3.3120000000000003</v>
      </c>
      <c r="J928" s="248"/>
      <c r="K928" s="249">
        <f>E928*J928</f>
        <v>0</v>
      </c>
      <c r="O928" s="241">
        <v>2</v>
      </c>
      <c r="AA928" s="214">
        <v>12</v>
      </c>
      <c r="AB928" s="214">
        <v>0</v>
      </c>
      <c r="AC928" s="214">
        <v>213</v>
      </c>
      <c r="AZ928" s="214">
        <v>2</v>
      </c>
      <c r="BA928" s="214">
        <f>IF(AZ928=1,G928,0)</f>
        <v>0</v>
      </c>
      <c r="BB928" s="214">
        <f>IF(AZ928=2,G928,0)</f>
        <v>215280</v>
      </c>
      <c r="BC928" s="214">
        <f>IF(AZ928=3,G928,0)</f>
        <v>0</v>
      </c>
      <c r="BD928" s="214">
        <f>IF(AZ928=4,G928,0)</f>
        <v>0</v>
      </c>
      <c r="BE928" s="214">
        <f>IF(AZ928=5,G928,0)</f>
        <v>0</v>
      </c>
      <c r="CA928" s="241">
        <v>12</v>
      </c>
      <c r="CB928" s="241">
        <v>0</v>
      </c>
    </row>
    <row r="929" spans="1:15" ht="12.75">
      <c r="A929" s="250"/>
      <c r="B929" s="253"/>
      <c r="C929" s="699" t="s">
        <v>1917</v>
      </c>
      <c r="D929" s="700"/>
      <c r="E929" s="254">
        <v>0</v>
      </c>
      <c r="F929" s="255"/>
      <c r="G929" s="256"/>
      <c r="H929" s="257"/>
      <c r="I929" s="251"/>
      <c r="J929" s="258"/>
      <c r="K929" s="251"/>
      <c r="M929" s="252" t="s">
        <v>1917</v>
      </c>
      <c r="O929" s="241"/>
    </row>
    <row r="930" spans="1:15" ht="22.5">
      <c r="A930" s="250"/>
      <c r="B930" s="253"/>
      <c r="C930" s="699" t="s">
        <v>1918</v>
      </c>
      <c r="D930" s="700"/>
      <c r="E930" s="254">
        <v>0</v>
      </c>
      <c r="F930" s="255"/>
      <c r="G930" s="256"/>
      <c r="H930" s="257"/>
      <c r="I930" s="251"/>
      <c r="J930" s="258"/>
      <c r="K930" s="251"/>
      <c r="M930" s="252" t="s">
        <v>1918</v>
      </c>
      <c r="O930" s="241"/>
    </row>
    <row r="931" spans="1:15" ht="12.75">
      <c r="A931" s="250"/>
      <c r="B931" s="253"/>
      <c r="C931" s="699" t="s">
        <v>1925</v>
      </c>
      <c r="D931" s="700"/>
      <c r="E931" s="254">
        <v>3312</v>
      </c>
      <c r="F931" s="255"/>
      <c r="G931" s="256"/>
      <c r="H931" s="257"/>
      <c r="I931" s="251"/>
      <c r="J931" s="258"/>
      <c r="K931" s="251"/>
      <c r="M931" s="252" t="s">
        <v>1925</v>
      </c>
      <c r="O931" s="241"/>
    </row>
    <row r="932" spans="1:80" ht="12.75">
      <c r="A932" s="242">
        <v>165</v>
      </c>
      <c r="B932" s="243" t="s">
        <v>1926</v>
      </c>
      <c r="C932" s="244" t="s">
        <v>1927</v>
      </c>
      <c r="D932" s="245" t="s">
        <v>173</v>
      </c>
      <c r="E932" s="246">
        <v>10.5802044</v>
      </c>
      <c r="F932" s="246">
        <v>1053</v>
      </c>
      <c r="G932" s="247">
        <f>E932*F932</f>
        <v>11140.9552332</v>
      </c>
      <c r="H932" s="248">
        <v>0</v>
      </c>
      <c r="I932" s="249">
        <f>E932*H932</f>
        <v>0</v>
      </c>
      <c r="J932" s="248"/>
      <c r="K932" s="249">
        <f>E932*J932</f>
        <v>0</v>
      </c>
      <c r="O932" s="241">
        <v>2</v>
      </c>
      <c r="AA932" s="214">
        <v>7</v>
      </c>
      <c r="AB932" s="214">
        <v>1001</v>
      </c>
      <c r="AC932" s="214">
        <v>5</v>
      </c>
      <c r="AZ932" s="214">
        <v>2</v>
      </c>
      <c r="BA932" s="214">
        <f>IF(AZ932=1,G932,0)</f>
        <v>0</v>
      </c>
      <c r="BB932" s="214">
        <f>IF(AZ932=2,G932,0)</f>
        <v>11140.9552332</v>
      </c>
      <c r="BC932" s="214">
        <f>IF(AZ932=3,G932,0)</f>
        <v>0</v>
      </c>
      <c r="BD932" s="214">
        <f>IF(AZ932=4,G932,0)</f>
        <v>0</v>
      </c>
      <c r="BE932" s="214">
        <f>IF(AZ932=5,G932,0)</f>
        <v>0</v>
      </c>
      <c r="CA932" s="241">
        <v>7</v>
      </c>
      <c r="CB932" s="241">
        <v>1001</v>
      </c>
    </row>
    <row r="933" spans="1:57" ht="12.75">
      <c r="A933" s="259"/>
      <c r="B933" s="260" t="s">
        <v>96</v>
      </c>
      <c r="C933" s="261" t="s">
        <v>765</v>
      </c>
      <c r="D933" s="262"/>
      <c r="E933" s="263"/>
      <c r="F933" s="264"/>
      <c r="G933" s="265">
        <f>SUM(G840:G932)</f>
        <v>1250962.5052332</v>
      </c>
      <c r="H933" s="266"/>
      <c r="I933" s="267">
        <f>SUM(I840:I932)</f>
        <v>10.5802044</v>
      </c>
      <c r="J933" s="266"/>
      <c r="K933" s="267">
        <f>SUM(K840:K932)</f>
        <v>-5.3022</v>
      </c>
      <c r="O933" s="241">
        <v>4</v>
      </c>
      <c r="BA933" s="268">
        <f>SUM(BA840:BA932)</f>
        <v>0</v>
      </c>
      <c r="BB933" s="268">
        <f>SUM(BB840:BB932)</f>
        <v>1250962.5052332</v>
      </c>
      <c r="BC933" s="268">
        <f>SUM(BC840:BC932)</f>
        <v>0</v>
      </c>
      <c r="BD933" s="268">
        <f>SUM(BD840:BD932)</f>
        <v>0</v>
      </c>
      <c r="BE933" s="268">
        <f>SUM(BE840:BE932)</f>
        <v>0</v>
      </c>
    </row>
    <row r="934" spans="1:15" ht="12.75">
      <c r="A934" s="231" t="s">
        <v>92</v>
      </c>
      <c r="B934" s="232" t="s">
        <v>799</v>
      </c>
      <c r="C934" s="233" t="s">
        <v>800</v>
      </c>
      <c r="D934" s="234"/>
      <c r="E934" s="235"/>
      <c r="F934" s="235"/>
      <c r="G934" s="236"/>
      <c r="H934" s="237"/>
      <c r="I934" s="238"/>
      <c r="J934" s="239"/>
      <c r="K934" s="240"/>
      <c r="O934" s="241">
        <v>1</v>
      </c>
    </row>
    <row r="935" spans="1:80" ht="22.5">
      <c r="A935" s="242">
        <v>166</v>
      </c>
      <c r="B935" s="243" t="s">
        <v>802</v>
      </c>
      <c r="C935" s="244" t="s">
        <v>803</v>
      </c>
      <c r="D935" s="245" t="s">
        <v>106</v>
      </c>
      <c r="E935" s="246">
        <v>2.2608</v>
      </c>
      <c r="F935" s="246">
        <v>5000</v>
      </c>
      <c r="G935" s="247">
        <f>E935*F935</f>
        <v>11304</v>
      </c>
      <c r="H935" s="248">
        <v>0.017</v>
      </c>
      <c r="I935" s="249">
        <f>E935*H935</f>
        <v>0.038433600000000005</v>
      </c>
      <c r="J935" s="248"/>
      <c r="K935" s="249">
        <f>E935*J935</f>
        <v>0</v>
      </c>
      <c r="O935" s="241">
        <v>2</v>
      </c>
      <c r="AA935" s="214">
        <v>12</v>
      </c>
      <c r="AB935" s="214">
        <v>0</v>
      </c>
      <c r="AC935" s="214">
        <v>126</v>
      </c>
      <c r="AZ935" s="214">
        <v>2</v>
      </c>
      <c r="BA935" s="214">
        <f>IF(AZ935=1,G935,0)</f>
        <v>0</v>
      </c>
      <c r="BB935" s="214">
        <f>IF(AZ935=2,G935,0)</f>
        <v>11304</v>
      </c>
      <c r="BC935" s="214">
        <f>IF(AZ935=3,G935,0)</f>
        <v>0</v>
      </c>
      <c r="BD935" s="214">
        <f>IF(AZ935=4,G935,0)</f>
        <v>0</v>
      </c>
      <c r="BE935" s="214">
        <f>IF(AZ935=5,G935,0)</f>
        <v>0</v>
      </c>
      <c r="CA935" s="241">
        <v>12</v>
      </c>
      <c r="CB935" s="241">
        <v>0</v>
      </c>
    </row>
    <row r="936" spans="1:15" ht="12.75">
      <c r="A936" s="250"/>
      <c r="B936" s="253"/>
      <c r="C936" s="699" t="s">
        <v>804</v>
      </c>
      <c r="D936" s="700"/>
      <c r="E936" s="254">
        <v>0</v>
      </c>
      <c r="F936" s="255"/>
      <c r="G936" s="256"/>
      <c r="H936" s="257"/>
      <c r="I936" s="251"/>
      <c r="J936" s="258"/>
      <c r="K936" s="251"/>
      <c r="M936" s="252" t="s">
        <v>804</v>
      </c>
      <c r="O936" s="241"/>
    </row>
    <row r="937" spans="1:15" ht="12.75">
      <c r="A937" s="250"/>
      <c r="B937" s="253"/>
      <c r="C937" s="699" t="s">
        <v>805</v>
      </c>
      <c r="D937" s="700"/>
      <c r="E937" s="254">
        <v>0</v>
      </c>
      <c r="F937" s="255"/>
      <c r="G937" s="256"/>
      <c r="H937" s="257"/>
      <c r="I937" s="251"/>
      <c r="J937" s="258"/>
      <c r="K937" s="251"/>
      <c r="M937" s="252" t="s">
        <v>805</v>
      </c>
      <c r="O937" s="241"/>
    </row>
    <row r="938" spans="1:15" ht="12.75">
      <c r="A938" s="250"/>
      <c r="B938" s="253"/>
      <c r="C938" s="699" t="s">
        <v>806</v>
      </c>
      <c r="D938" s="700"/>
      <c r="E938" s="254">
        <v>0</v>
      </c>
      <c r="F938" s="255"/>
      <c r="G938" s="256"/>
      <c r="H938" s="257"/>
      <c r="I938" s="251"/>
      <c r="J938" s="258"/>
      <c r="K938" s="251"/>
      <c r="M938" s="252" t="s">
        <v>806</v>
      </c>
      <c r="O938" s="241"/>
    </row>
    <row r="939" spans="1:15" ht="12.75">
      <c r="A939" s="250"/>
      <c r="B939" s="253"/>
      <c r="C939" s="699" t="s">
        <v>807</v>
      </c>
      <c r="D939" s="700"/>
      <c r="E939" s="254">
        <v>0</v>
      </c>
      <c r="F939" s="255"/>
      <c r="G939" s="256"/>
      <c r="H939" s="257"/>
      <c r="I939" s="251"/>
      <c r="J939" s="258"/>
      <c r="K939" s="251"/>
      <c r="M939" s="252" t="s">
        <v>807</v>
      </c>
      <c r="O939" s="241"/>
    </row>
    <row r="940" spans="1:15" ht="12.75">
      <c r="A940" s="250"/>
      <c r="B940" s="253"/>
      <c r="C940" s="699" t="s">
        <v>808</v>
      </c>
      <c r="D940" s="700"/>
      <c r="E940" s="254">
        <v>0</v>
      </c>
      <c r="F940" s="255"/>
      <c r="G940" s="256"/>
      <c r="H940" s="257"/>
      <c r="I940" s="251"/>
      <c r="J940" s="258"/>
      <c r="K940" s="251"/>
      <c r="M940" s="252" t="s">
        <v>808</v>
      </c>
      <c r="O940" s="241"/>
    </row>
    <row r="941" spans="1:15" ht="12.75">
      <c r="A941" s="250"/>
      <c r="B941" s="253"/>
      <c r="C941" s="699" t="s">
        <v>809</v>
      </c>
      <c r="D941" s="700"/>
      <c r="E941" s="254">
        <v>0</v>
      </c>
      <c r="F941" s="255"/>
      <c r="G941" s="256"/>
      <c r="H941" s="257"/>
      <c r="I941" s="251"/>
      <c r="J941" s="258"/>
      <c r="K941" s="251"/>
      <c r="M941" s="252" t="s">
        <v>809</v>
      </c>
      <c r="O941" s="241"/>
    </row>
    <row r="942" spans="1:15" ht="12.75">
      <c r="A942" s="250"/>
      <c r="B942" s="253"/>
      <c r="C942" s="699" t="s">
        <v>810</v>
      </c>
      <c r="D942" s="700"/>
      <c r="E942" s="254">
        <v>0</v>
      </c>
      <c r="F942" s="255"/>
      <c r="G942" s="256"/>
      <c r="H942" s="257"/>
      <c r="I942" s="251"/>
      <c r="J942" s="258"/>
      <c r="K942" s="251"/>
      <c r="M942" s="252" t="s">
        <v>810</v>
      </c>
      <c r="O942" s="241"/>
    </row>
    <row r="943" spans="1:15" ht="12.75">
      <c r="A943" s="250"/>
      <c r="B943" s="253"/>
      <c r="C943" s="699" t="s">
        <v>811</v>
      </c>
      <c r="D943" s="700"/>
      <c r="E943" s="254">
        <v>0</v>
      </c>
      <c r="F943" s="255"/>
      <c r="G943" s="256"/>
      <c r="H943" s="257"/>
      <c r="I943" s="251"/>
      <c r="J943" s="258"/>
      <c r="K943" s="251"/>
      <c r="M943" s="252" t="s">
        <v>811</v>
      </c>
      <c r="O943" s="241"/>
    </row>
    <row r="944" spans="1:15" ht="12.75">
      <c r="A944" s="250"/>
      <c r="B944" s="253"/>
      <c r="C944" s="699" t="s">
        <v>812</v>
      </c>
      <c r="D944" s="700"/>
      <c r="E944" s="254">
        <v>0</v>
      </c>
      <c r="F944" s="255"/>
      <c r="G944" s="256"/>
      <c r="H944" s="257"/>
      <c r="I944" s="251"/>
      <c r="J944" s="258"/>
      <c r="K944" s="251"/>
      <c r="M944" s="252" t="s">
        <v>812</v>
      </c>
      <c r="O944" s="241"/>
    </row>
    <row r="945" spans="1:15" ht="22.5">
      <c r="A945" s="250"/>
      <c r="B945" s="253"/>
      <c r="C945" s="699" t="s">
        <v>813</v>
      </c>
      <c r="D945" s="700"/>
      <c r="E945" s="254">
        <v>0</v>
      </c>
      <c r="F945" s="255"/>
      <c r="G945" s="256"/>
      <c r="H945" s="257"/>
      <c r="I945" s="251"/>
      <c r="J945" s="258"/>
      <c r="K945" s="251"/>
      <c r="M945" s="252" t="s">
        <v>813</v>
      </c>
      <c r="O945" s="241"/>
    </row>
    <row r="946" spans="1:15" ht="12.75">
      <c r="A946" s="250"/>
      <c r="B946" s="253"/>
      <c r="C946" s="699" t="s">
        <v>1561</v>
      </c>
      <c r="D946" s="700"/>
      <c r="E946" s="254">
        <v>1.8</v>
      </c>
      <c r="F946" s="255"/>
      <c r="G946" s="256"/>
      <c r="H946" s="257"/>
      <c r="I946" s="251"/>
      <c r="J946" s="258"/>
      <c r="K946" s="251"/>
      <c r="M946" s="252" t="s">
        <v>1561</v>
      </c>
      <c r="O946" s="241"/>
    </row>
    <row r="947" spans="1:15" ht="12.75">
      <c r="A947" s="250"/>
      <c r="B947" s="253"/>
      <c r="C947" s="699" t="s">
        <v>1562</v>
      </c>
      <c r="D947" s="700"/>
      <c r="E947" s="254">
        <v>0.4608</v>
      </c>
      <c r="F947" s="255"/>
      <c r="G947" s="256"/>
      <c r="H947" s="257"/>
      <c r="I947" s="251"/>
      <c r="J947" s="258"/>
      <c r="K947" s="251"/>
      <c r="M947" s="252" t="s">
        <v>1562</v>
      </c>
      <c r="O947" s="241"/>
    </row>
    <row r="948" spans="1:80" ht="22.5">
      <c r="A948" s="242">
        <v>167</v>
      </c>
      <c r="B948" s="243" t="s">
        <v>814</v>
      </c>
      <c r="C948" s="244" t="s">
        <v>815</v>
      </c>
      <c r="D948" s="245" t="s">
        <v>106</v>
      </c>
      <c r="E948" s="246">
        <v>36.72</v>
      </c>
      <c r="F948" s="246">
        <v>5900</v>
      </c>
      <c r="G948" s="247">
        <f>E948*F948</f>
        <v>216648</v>
      </c>
      <c r="H948" s="248">
        <v>0.017</v>
      </c>
      <c r="I948" s="249">
        <f>E948*H948</f>
        <v>0.62424</v>
      </c>
      <c r="J948" s="248"/>
      <c r="K948" s="249">
        <f>E948*J948</f>
        <v>0</v>
      </c>
      <c r="O948" s="241">
        <v>2</v>
      </c>
      <c r="AA948" s="214">
        <v>12</v>
      </c>
      <c r="AB948" s="214">
        <v>0</v>
      </c>
      <c r="AC948" s="214">
        <v>127</v>
      </c>
      <c r="AZ948" s="214">
        <v>2</v>
      </c>
      <c r="BA948" s="214">
        <f>IF(AZ948=1,G948,0)</f>
        <v>0</v>
      </c>
      <c r="BB948" s="214">
        <f>IF(AZ948=2,G948,0)</f>
        <v>216648</v>
      </c>
      <c r="BC948" s="214">
        <f>IF(AZ948=3,G948,0)</f>
        <v>0</v>
      </c>
      <c r="BD948" s="214">
        <f>IF(AZ948=4,G948,0)</f>
        <v>0</v>
      </c>
      <c r="BE948" s="214">
        <f>IF(AZ948=5,G948,0)</f>
        <v>0</v>
      </c>
      <c r="CA948" s="241">
        <v>12</v>
      </c>
      <c r="CB948" s="241">
        <v>0</v>
      </c>
    </row>
    <row r="949" spans="1:15" ht="12.75">
      <c r="A949" s="250"/>
      <c r="B949" s="253"/>
      <c r="C949" s="699" t="s">
        <v>804</v>
      </c>
      <c r="D949" s="700"/>
      <c r="E949" s="254">
        <v>0</v>
      </c>
      <c r="F949" s="255"/>
      <c r="G949" s="256"/>
      <c r="H949" s="257"/>
      <c r="I949" s="251"/>
      <c r="J949" s="258"/>
      <c r="K949" s="251"/>
      <c r="M949" s="252" t="s">
        <v>804</v>
      </c>
      <c r="O949" s="241"/>
    </row>
    <row r="950" spans="1:15" ht="12.75">
      <c r="A950" s="250"/>
      <c r="B950" s="253"/>
      <c r="C950" s="699" t="s">
        <v>805</v>
      </c>
      <c r="D950" s="700"/>
      <c r="E950" s="254">
        <v>0</v>
      </c>
      <c r="F950" s="255"/>
      <c r="G950" s="256"/>
      <c r="H950" s="257"/>
      <c r="I950" s="251"/>
      <c r="J950" s="258"/>
      <c r="K950" s="251"/>
      <c r="M950" s="252" t="s">
        <v>805</v>
      </c>
      <c r="O950" s="241"/>
    </row>
    <row r="951" spans="1:15" ht="12.75">
      <c r="A951" s="250"/>
      <c r="B951" s="253"/>
      <c r="C951" s="699" t="s">
        <v>806</v>
      </c>
      <c r="D951" s="700"/>
      <c r="E951" s="254">
        <v>0</v>
      </c>
      <c r="F951" s="255"/>
      <c r="G951" s="256"/>
      <c r="H951" s="257"/>
      <c r="I951" s="251"/>
      <c r="J951" s="258"/>
      <c r="K951" s="251"/>
      <c r="M951" s="252" t="s">
        <v>806</v>
      </c>
      <c r="O951" s="241"/>
    </row>
    <row r="952" spans="1:15" ht="12.75">
      <c r="A952" s="250"/>
      <c r="B952" s="253"/>
      <c r="C952" s="699" t="s">
        <v>807</v>
      </c>
      <c r="D952" s="700"/>
      <c r="E952" s="254">
        <v>0</v>
      </c>
      <c r="F952" s="255"/>
      <c r="G952" s="256"/>
      <c r="H952" s="257"/>
      <c r="I952" s="251"/>
      <c r="J952" s="258"/>
      <c r="K952" s="251"/>
      <c r="M952" s="252" t="s">
        <v>807</v>
      </c>
      <c r="O952" s="241"/>
    </row>
    <row r="953" spans="1:15" ht="12.75">
      <c r="A953" s="250"/>
      <c r="B953" s="253"/>
      <c r="C953" s="699" t="s">
        <v>808</v>
      </c>
      <c r="D953" s="700"/>
      <c r="E953" s="254">
        <v>0</v>
      </c>
      <c r="F953" s="255"/>
      <c r="G953" s="256"/>
      <c r="H953" s="257"/>
      <c r="I953" s="251"/>
      <c r="J953" s="258"/>
      <c r="K953" s="251"/>
      <c r="M953" s="252" t="s">
        <v>808</v>
      </c>
      <c r="O953" s="241"/>
    </row>
    <row r="954" spans="1:15" ht="12.75">
      <c r="A954" s="250"/>
      <c r="B954" s="253"/>
      <c r="C954" s="699" t="s">
        <v>809</v>
      </c>
      <c r="D954" s="700"/>
      <c r="E954" s="254">
        <v>0</v>
      </c>
      <c r="F954" s="255"/>
      <c r="G954" s="256"/>
      <c r="H954" s="257"/>
      <c r="I954" s="251"/>
      <c r="J954" s="258"/>
      <c r="K954" s="251"/>
      <c r="M954" s="252" t="s">
        <v>809</v>
      </c>
      <c r="O954" s="241"/>
    </row>
    <row r="955" spans="1:15" ht="12.75">
      <c r="A955" s="250"/>
      <c r="B955" s="253"/>
      <c r="C955" s="699" t="s">
        <v>810</v>
      </c>
      <c r="D955" s="700"/>
      <c r="E955" s="254">
        <v>0</v>
      </c>
      <c r="F955" s="255"/>
      <c r="G955" s="256"/>
      <c r="H955" s="257"/>
      <c r="I955" s="251"/>
      <c r="J955" s="258"/>
      <c r="K955" s="251"/>
      <c r="M955" s="252" t="s">
        <v>810</v>
      </c>
      <c r="O955" s="241"/>
    </row>
    <row r="956" spans="1:15" ht="12.75">
      <c r="A956" s="250"/>
      <c r="B956" s="253"/>
      <c r="C956" s="699" t="s">
        <v>811</v>
      </c>
      <c r="D956" s="700"/>
      <c r="E956" s="254">
        <v>0</v>
      </c>
      <c r="F956" s="255"/>
      <c r="G956" s="256"/>
      <c r="H956" s="257"/>
      <c r="I956" s="251"/>
      <c r="J956" s="258"/>
      <c r="K956" s="251"/>
      <c r="M956" s="252" t="s">
        <v>811</v>
      </c>
      <c r="O956" s="241"/>
    </row>
    <row r="957" spans="1:15" ht="12.75">
      <c r="A957" s="250"/>
      <c r="B957" s="253"/>
      <c r="C957" s="699" t="s">
        <v>812</v>
      </c>
      <c r="D957" s="700"/>
      <c r="E957" s="254">
        <v>0</v>
      </c>
      <c r="F957" s="255"/>
      <c r="G957" s="256"/>
      <c r="H957" s="257"/>
      <c r="I957" s="251"/>
      <c r="J957" s="258"/>
      <c r="K957" s="251"/>
      <c r="M957" s="252" t="s">
        <v>812</v>
      </c>
      <c r="O957" s="241"/>
    </row>
    <row r="958" spans="1:15" ht="22.5">
      <c r="A958" s="250"/>
      <c r="B958" s="253"/>
      <c r="C958" s="699" t="s">
        <v>813</v>
      </c>
      <c r="D958" s="700"/>
      <c r="E958" s="254">
        <v>0</v>
      </c>
      <c r="F958" s="255"/>
      <c r="G958" s="256"/>
      <c r="H958" s="257"/>
      <c r="I958" s="251"/>
      <c r="J958" s="258"/>
      <c r="K958" s="251"/>
      <c r="M958" s="252" t="s">
        <v>813</v>
      </c>
      <c r="O958" s="241"/>
    </row>
    <row r="959" spans="1:15" ht="12.75">
      <c r="A959" s="250"/>
      <c r="B959" s="253"/>
      <c r="C959" s="699" t="s">
        <v>1563</v>
      </c>
      <c r="D959" s="700"/>
      <c r="E959" s="254">
        <v>15.12</v>
      </c>
      <c r="F959" s="255"/>
      <c r="G959" s="256"/>
      <c r="H959" s="257"/>
      <c r="I959" s="251"/>
      <c r="J959" s="258"/>
      <c r="K959" s="251"/>
      <c r="M959" s="252" t="s">
        <v>1563</v>
      </c>
      <c r="O959" s="241"/>
    </row>
    <row r="960" spans="1:15" ht="12.75">
      <c r="A960" s="250"/>
      <c r="B960" s="253"/>
      <c r="C960" s="699" t="s">
        <v>1564</v>
      </c>
      <c r="D960" s="700"/>
      <c r="E960" s="254">
        <v>21.6</v>
      </c>
      <c r="F960" s="255"/>
      <c r="G960" s="256"/>
      <c r="H960" s="257"/>
      <c r="I960" s="251"/>
      <c r="J960" s="258"/>
      <c r="K960" s="251"/>
      <c r="M960" s="252" t="s">
        <v>1564</v>
      </c>
      <c r="O960" s="241"/>
    </row>
    <row r="961" spans="1:80" ht="22.5">
      <c r="A961" s="242">
        <v>168</v>
      </c>
      <c r="B961" s="243" t="s">
        <v>816</v>
      </c>
      <c r="C961" s="244" t="s">
        <v>817</v>
      </c>
      <c r="D961" s="245" t="s">
        <v>106</v>
      </c>
      <c r="E961" s="246">
        <v>88.2</v>
      </c>
      <c r="F961" s="246">
        <v>6300</v>
      </c>
      <c r="G961" s="247">
        <f>E961*F961</f>
        <v>555660</v>
      </c>
      <c r="H961" s="248">
        <v>0.017</v>
      </c>
      <c r="I961" s="249">
        <f>E961*H961</f>
        <v>1.4994</v>
      </c>
      <c r="J961" s="248"/>
      <c r="K961" s="249">
        <f>E961*J961</f>
        <v>0</v>
      </c>
      <c r="O961" s="241">
        <v>2</v>
      </c>
      <c r="AA961" s="214">
        <v>12</v>
      </c>
      <c r="AB961" s="214">
        <v>0</v>
      </c>
      <c r="AC961" s="214">
        <v>128</v>
      </c>
      <c r="AZ961" s="214">
        <v>2</v>
      </c>
      <c r="BA961" s="214">
        <f>IF(AZ961=1,G961,0)</f>
        <v>0</v>
      </c>
      <c r="BB961" s="214">
        <f>IF(AZ961=2,G961,0)</f>
        <v>555660</v>
      </c>
      <c r="BC961" s="214">
        <f>IF(AZ961=3,G961,0)</f>
        <v>0</v>
      </c>
      <c r="BD961" s="214">
        <f>IF(AZ961=4,G961,0)</f>
        <v>0</v>
      </c>
      <c r="BE961" s="214">
        <f>IF(AZ961=5,G961,0)</f>
        <v>0</v>
      </c>
      <c r="CA961" s="241">
        <v>12</v>
      </c>
      <c r="CB961" s="241">
        <v>0</v>
      </c>
    </row>
    <row r="962" spans="1:15" ht="12.75">
      <c r="A962" s="250"/>
      <c r="B962" s="253"/>
      <c r="C962" s="699" t="s">
        <v>804</v>
      </c>
      <c r="D962" s="700"/>
      <c r="E962" s="254">
        <v>0</v>
      </c>
      <c r="F962" s="255"/>
      <c r="G962" s="256"/>
      <c r="H962" s="257"/>
      <c r="I962" s="251"/>
      <c r="J962" s="258"/>
      <c r="K962" s="251"/>
      <c r="M962" s="252" t="s">
        <v>804</v>
      </c>
      <c r="O962" s="241"/>
    </row>
    <row r="963" spans="1:15" ht="12.75">
      <c r="A963" s="250"/>
      <c r="B963" s="253"/>
      <c r="C963" s="699" t="s">
        <v>805</v>
      </c>
      <c r="D963" s="700"/>
      <c r="E963" s="254">
        <v>0</v>
      </c>
      <c r="F963" s="255"/>
      <c r="G963" s="256"/>
      <c r="H963" s="257"/>
      <c r="I963" s="251"/>
      <c r="J963" s="258"/>
      <c r="K963" s="251"/>
      <c r="M963" s="252" t="s">
        <v>805</v>
      </c>
      <c r="O963" s="241"/>
    </row>
    <row r="964" spans="1:15" ht="12.75">
      <c r="A964" s="250"/>
      <c r="B964" s="253"/>
      <c r="C964" s="699" t="s">
        <v>806</v>
      </c>
      <c r="D964" s="700"/>
      <c r="E964" s="254">
        <v>0</v>
      </c>
      <c r="F964" s="255"/>
      <c r="G964" s="256"/>
      <c r="H964" s="257"/>
      <c r="I964" s="251"/>
      <c r="J964" s="258"/>
      <c r="K964" s="251"/>
      <c r="M964" s="252" t="s">
        <v>806</v>
      </c>
      <c r="O964" s="241"/>
    </row>
    <row r="965" spans="1:15" ht="12.75">
      <c r="A965" s="250"/>
      <c r="B965" s="253"/>
      <c r="C965" s="699" t="s">
        <v>807</v>
      </c>
      <c r="D965" s="700"/>
      <c r="E965" s="254">
        <v>0</v>
      </c>
      <c r="F965" s="255"/>
      <c r="G965" s="256"/>
      <c r="H965" s="257"/>
      <c r="I965" s="251"/>
      <c r="J965" s="258"/>
      <c r="K965" s="251"/>
      <c r="M965" s="252" t="s">
        <v>807</v>
      </c>
      <c r="O965" s="241"/>
    </row>
    <row r="966" spans="1:15" ht="12.75">
      <c r="A966" s="250"/>
      <c r="B966" s="253"/>
      <c r="C966" s="699" t="s">
        <v>808</v>
      </c>
      <c r="D966" s="700"/>
      <c r="E966" s="254">
        <v>0</v>
      </c>
      <c r="F966" s="255"/>
      <c r="G966" s="256"/>
      <c r="H966" s="257"/>
      <c r="I966" s="251"/>
      <c r="J966" s="258"/>
      <c r="K966" s="251"/>
      <c r="M966" s="252" t="s">
        <v>808</v>
      </c>
      <c r="O966" s="241"/>
    </row>
    <row r="967" spans="1:15" ht="12.75">
      <c r="A967" s="250"/>
      <c r="B967" s="253"/>
      <c r="C967" s="699" t="s">
        <v>809</v>
      </c>
      <c r="D967" s="700"/>
      <c r="E967" s="254">
        <v>0</v>
      </c>
      <c r="F967" s="255"/>
      <c r="G967" s="256"/>
      <c r="H967" s="257"/>
      <c r="I967" s="251"/>
      <c r="J967" s="258"/>
      <c r="K967" s="251"/>
      <c r="M967" s="252" t="s">
        <v>809</v>
      </c>
      <c r="O967" s="241"/>
    </row>
    <row r="968" spans="1:15" ht="12.75">
      <c r="A968" s="250"/>
      <c r="B968" s="253"/>
      <c r="C968" s="699" t="s">
        <v>810</v>
      </c>
      <c r="D968" s="700"/>
      <c r="E968" s="254">
        <v>0</v>
      </c>
      <c r="F968" s="255"/>
      <c r="G968" s="256"/>
      <c r="H968" s="257"/>
      <c r="I968" s="251"/>
      <c r="J968" s="258"/>
      <c r="K968" s="251"/>
      <c r="M968" s="252" t="s">
        <v>810</v>
      </c>
      <c r="O968" s="241"/>
    </row>
    <row r="969" spans="1:15" ht="12.75">
      <c r="A969" s="250"/>
      <c r="B969" s="253"/>
      <c r="C969" s="699" t="s">
        <v>811</v>
      </c>
      <c r="D969" s="700"/>
      <c r="E969" s="254">
        <v>0</v>
      </c>
      <c r="F969" s="255"/>
      <c r="G969" s="256"/>
      <c r="H969" s="257"/>
      <c r="I969" s="251"/>
      <c r="J969" s="258"/>
      <c r="K969" s="251"/>
      <c r="M969" s="252" t="s">
        <v>811</v>
      </c>
      <c r="O969" s="241"/>
    </row>
    <row r="970" spans="1:15" ht="12.75">
      <c r="A970" s="250"/>
      <c r="B970" s="253"/>
      <c r="C970" s="699" t="s">
        <v>812</v>
      </c>
      <c r="D970" s="700"/>
      <c r="E970" s="254">
        <v>0</v>
      </c>
      <c r="F970" s="255"/>
      <c r="G970" s="256"/>
      <c r="H970" s="257"/>
      <c r="I970" s="251"/>
      <c r="J970" s="258"/>
      <c r="K970" s="251"/>
      <c r="M970" s="252" t="s">
        <v>812</v>
      </c>
      <c r="O970" s="241"/>
    </row>
    <row r="971" spans="1:15" ht="22.5">
      <c r="A971" s="250"/>
      <c r="B971" s="253"/>
      <c r="C971" s="699" t="s">
        <v>813</v>
      </c>
      <c r="D971" s="700"/>
      <c r="E971" s="254">
        <v>0</v>
      </c>
      <c r="F971" s="255"/>
      <c r="G971" s="256"/>
      <c r="H971" s="257"/>
      <c r="I971" s="251"/>
      <c r="J971" s="258"/>
      <c r="K971" s="251"/>
      <c r="M971" s="252" t="s">
        <v>813</v>
      </c>
      <c r="O971" s="241"/>
    </row>
    <row r="972" spans="1:15" ht="12.75">
      <c r="A972" s="250"/>
      <c r="B972" s="253"/>
      <c r="C972" s="699" t="s">
        <v>1565</v>
      </c>
      <c r="D972" s="700"/>
      <c r="E972" s="254">
        <v>21.6</v>
      </c>
      <c r="F972" s="255"/>
      <c r="G972" s="256"/>
      <c r="H972" s="257"/>
      <c r="I972" s="251"/>
      <c r="J972" s="258"/>
      <c r="K972" s="251"/>
      <c r="M972" s="252" t="s">
        <v>1565</v>
      </c>
      <c r="O972" s="241"/>
    </row>
    <row r="973" spans="1:15" ht="12.75">
      <c r="A973" s="250"/>
      <c r="B973" s="253"/>
      <c r="C973" s="699" t="s">
        <v>1566</v>
      </c>
      <c r="D973" s="700"/>
      <c r="E973" s="254">
        <v>32.4</v>
      </c>
      <c r="F973" s="255"/>
      <c r="G973" s="256"/>
      <c r="H973" s="257"/>
      <c r="I973" s="251"/>
      <c r="J973" s="258"/>
      <c r="K973" s="251"/>
      <c r="M973" s="252" t="s">
        <v>1566</v>
      </c>
      <c r="O973" s="241"/>
    </row>
    <row r="974" spans="1:15" ht="12.75">
      <c r="A974" s="250"/>
      <c r="B974" s="253"/>
      <c r="C974" s="699" t="s">
        <v>1567</v>
      </c>
      <c r="D974" s="700"/>
      <c r="E974" s="254">
        <v>29.7</v>
      </c>
      <c r="F974" s="255"/>
      <c r="G974" s="256"/>
      <c r="H974" s="257"/>
      <c r="I974" s="251"/>
      <c r="J974" s="258"/>
      <c r="K974" s="251"/>
      <c r="M974" s="252" t="s">
        <v>1567</v>
      </c>
      <c r="O974" s="241"/>
    </row>
    <row r="975" spans="1:15" ht="12.75">
      <c r="A975" s="250"/>
      <c r="B975" s="253"/>
      <c r="C975" s="699" t="s">
        <v>1568</v>
      </c>
      <c r="D975" s="700"/>
      <c r="E975" s="254">
        <v>4.5</v>
      </c>
      <c r="F975" s="255"/>
      <c r="G975" s="256"/>
      <c r="H975" s="257"/>
      <c r="I975" s="251"/>
      <c r="J975" s="258"/>
      <c r="K975" s="251"/>
      <c r="M975" s="252" t="s">
        <v>1568</v>
      </c>
      <c r="O975" s="241"/>
    </row>
    <row r="976" spans="1:80" ht="22.5">
      <c r="A976" s="242">
        <v>169</v>
      </c>
      <c r="B976" s="243" t="s">
        <v>1928</v>
      </c>
      <c r="C976" s="244" t="s">
        <v>817</v>
      </c>
      <c r="D976" s="245" t="s">
        <v>106</v>
      </c>
      <c r="E976" s="246">
        <v>1418.142</v>
      </c>
      <c r="F976" s="246">
        <v>6400</v>
      </c>
      <c r="G976" s="247">
        <f>E976*F976</f>
        <v>9076108.8</v>
      </c>
      <c r="H976" s="248">
        <v>0.017</v>
      </c>
      <c r="I976" s="249">
        <f>E976*H976</f>
        <v>24.108414000000003</v>
      </c>
      <c r="J976" s="248"/>
      <c r="K976" s="249">
        <f>E976*J976</f>
        <v>0</v>
      </c>
      <c r="O976" s="241">
        <v>2</v>
      </c>
      <c r="AA976" s="214">
        <v>12</v>
      </c>
      <c r="AB976" s="214">
        <v>0</v>
      </c>
      <c r="AC976" s="214">
        <v>149</v>
      </c>
      <c r="AZ976" s="214">
        <v>2</v>
      </c>
      <c r="BA976" s="214">
        <f>IF(AZ976=1,G976,0)</f>
        <v>0</v>
      </c>
      <c r="BB976" s="214">
        <f>IF(AZ976=2,G976,0)</f>
        <v>9076108.8</v>
      </c>
      <c r="BC976" s="214">
        <f>IF(AZ976=3,G976,0)</f>
        <v>0</v>
      </c>
      <c r="BD976" s="214">
        <f>IF(AZ976=4,G976,0)</f>
        <v>0</v>
      </c>
      <c r="BE976" s="214">
        <f>IF(AZ976=5,G976,0)</f>
        <v>0</v>
      </c>
      <c r="CA976" s="241">
        <v>12</v>
      </c>
      <c r="CB976" s="241">
        <v>0</v>
      </c>
    </row>
    <row r="977" spans="1:15" ht="12.75">
      <c r="A977" s="250"/>
      <c r="B977" s="253"/>
      <c r="C977" s="699" t="s">
        <v>804</v>
      </c>
      <c r="D977" s="700"/>
      <c r="E977" s="254">
        <v>0</v>
      </c>
      <c r="F977" s="255"/>
      <c r="G977" s="256"/>
      <c r="H977" s="257"/>
      <c r="I977" s="251"/>
      <c r="J977" s="258"/>
      <c r="K977" s="251"/>
      <c r="M977" s="252" t="s">
        <v>804</v>
      </c>
      <c r="O977" s="241"/>
    </row>
    <row r="978" spans="1:15" ht="22.5">
      <c r="A978" s="250"/>
      <c r="B978" s="253"/>
      <c r="C978" s="699" t="s">
        <v>1929</v>
      </c>
      <c r="D978" s="700"/>
      <c r="E978" s="254">
        <v>0</v>
      </c>
      <c r="F978" s="255"/>
      <c r="G978" s="256"/>
      <c r="H978" s="257"/>
      <c r="I978" s="251"/>
      <c r="J978" s="258"/>
      <c r="K978" s="251"/>
      <c r="M978" s="252" t="s">
        <v>1929</v>
      </c>
      <c r="O978" s="241"/>
    </row>
    <row r="979" spans="1:15" ht="12.75">
      <c r="A979" s="250"/>
      <c r="B979" s="253"/>
      <c r="C979" s="699" t="s">
        <v>806</v>
      </c>
      <c r="D979" s="700"/>
      <c r="E979" s="254">
        <v>0</v>
      </c>
      <c r="F979" s="255"/>
      <c r="G979" s="256"/>
      <c r="H979" s="257"/>
      <c r="I979" s="251"/>
      <c r="J979" s="258"/>
      <c r="K979" s="251"/>
      <c r="M979" s="252" t="s">
        <v>806</v>
      </c>
      <c r="O979" s="241"/>
    </row>
    <row r="980" spans="1:15" ht="12.75">
      <c r="A980" s="250"/>
      <c r="B980" s="253"/>
      <c r="C980" s="699" t="s">
        <v>807</v>
      </c>
      <c r="D980" s="700"/>
      <c r="E980" s="254">
        <v>0</v>
      </c>
      <c r="F980" s="255"/>
      <c r="G980" s="256"/>
      <c r="H980" s="257"/>
      <c r="I980" s="251"/>
      <c r="J980" s="258"/>
      <c r="K980" s="251"/>
      <c r="M980" s="252" t="s">
        <v>807</v>
      </c>
      <c r="O980" s="241"/>
    </row>
    <row r="981" spans="1:15" ht="12.75">
      <c r="A981" s="250"/>
      <c r="B981" s="253"/>
      <c r="C981" s="699" t="s">
        <v>808</v>
      </c>
      <c r="D981" s="700"/>
      <c r="E981" s="254">
        <v>0</v>
      </c>
      <c r="F981" s="255"/>
      <c r="G981" s="256"/>
      <c r="H981" s="257"/>
      <c r="I981" s="251"/>
      <c r="J981" s="258"/>
      <c r="K981" s="251"/>
      <c r="M981" s="252" t="s">
        <v>808</v>
      </c>
      <c r="O981" s="241"/>
    </row>
    <row r="982" spans="1:15" ht="12.75">
      <c r="A982" s="250"/>
      <c r="B982" s="253"/>
      <c r="C982" s="699" t="s">
        <v>809</v>
      </c>
      <c r="D982" s="700"/>
      <c r="E982" s="254">
        <v>0</v>
      </c>
      <c r="F982" s="255"/>
      <c r="G982" s="256"/>
      <c r="H982" s="257"/>
      <c r="I982" s="251"/>
      <c r="J982" s="258"/>
      <c r="K982" s="251"/>
      <c r="M982" s="252" t="s">
        <v>809</v>
      </c>
      <c r="O982" s="241"/>
    </row>
    <row r="983" spans="1:15" ht="12.75">
      <c r="A983" s="250"/>
      <c r="B983" s="253"/>
      <c r="C983" s="699" t="s">
        <v>810</v>
      </c>
      <c r="D983" s="700"/>
      <c r="E983" s="254">
        <v>0</v>
      </c>
      <c r="F983" s="255"/>
      <c r="G983" s="256"/>
      <c r="H983" s="257"/>
      <c r="I983" s="251"/>
      <c r="J983" s="258"/>
      <c r="K983" s="251"/>
      <c r="M983" s="252" t="s">
        <v>810</v>
      </c>
      <c r="O983" s="241"/>
    </row>
    <row r="984" spans="1:15" ht="12.75">
      <c r="A984" s="250"/>
      <c r="B984" s="253"/>
      <c r="C984" s="699" t="s">
        <v>811</v>
      </c>
      <c r="D984" s="700"/>
      <c r="E984" s="254">
        <v>0</v>
      </c>
      <c r="F984" s="255"/>
      <c r="G984" s="256"/>
      <c r="H984" s="257"/>
      <c r="I984" s="251"/>
      <c r="J984" s="258"/>
      <c r="K984" s="251"/>
      <c r="M984" s="252" t="s">
        <v>811</v>
      </c>
      <c r="O984" s="241"/>
    </row>
    <row r="985" spans="1:15" ht="12.75">
      <c r="A985" s="250"/>
      <c r="B985" s="253"/>
      <c r="C985" s="699" t="s">
        <v>812</v>
      </c>
      <c r="D985" s="700"/>
      <c r="E985" s="254">
        <v>0</v>
      </c>
      <c r="F985" s="255"/>
      <c r="G985" s="256"/>
      <c r="H985" s="257"/>
      <c r="I985" s="251"/>
      <c r="J985" s="258"/>
      <c r="K985" s="251"/>
      <c r="M985" s="252" t="s">
        <v>812</v>
      </c>
      <c r="O985" s="241"/>
    </row>
    <row r="986" spans="1:15" ht="22.5">
      <c r="A986" s="250"/>
      <c r="B986" s="253"/>
      <c r="C986" s="699" t="s">
        <v>813</v>
      </c>
      <c r="D986" s="700"/>
      <c r="E986" s="254">
        <v>0</v>
      </c>
      <c r="F986" s="255"/>
      <c r="G986" s="256"/>
      <c r="H986" s="257"/>
      <c r="I986" s="251"/>
      <c r="J986" s="258"/>
      <c r="K986" s="251"/>
      <c r="M986" s="252" t="s">
        <v>813</v>
      </c>
      <c r="O986" s="241"/>
    </row>
    <row r="987" spans="1:15" ht="12.75">
      <c r="A987" s="250"/>
      <c r="B987" s="253"/>
      <c r="C987" s="699" t="s">
        <v>1702</v>
      </c>
      <c r="D987" s="700"/>
      <c r="E987" s="254">
        <v>309.76</v>
      </c>
      <c r="F987" s="255"/>
      <c r="G987" s="256"/>
      <c r="H987" s="257"/>
      <c r="I987" s="251"/>
      <c r="J987" s="258"/>
      <c r="K987" s="251"/>
      <c r="M987" s="252" t="s">
        <v>1702</v>
      </c>
      <c r="O987" s="241"/>
    </row>
    <row r="988" spans="1:15" ht="12.75">
      <c r="A988" s="250"/>
      <c r="B988" s="253"/>
      <c r="C988" s="699" t="s">
        <v>1703</v>
      </c>
      <c r="D988" s="700"/>
      <c r="E988" s="254">
        <v>329.12</v>
      </c>
      <c r="F988" s="255"/>
      <c r="G988" s="256"/>
      <c r="H988" s="257"/>
      <c r="I988" s="251"/>
      <c r="J988" s="258"/>
      <c r="K988" s="251"/>
      <c r="M988" s="252" t="s">
        <v>1703</v>
      </c>
      <c r="O988" s="241"/>
    </row>
    <row r="989" spans="1:15" ht="12.75">
      <c r="A989" s="250"/>
      <c r="B989" s="253"/>
      <c r="C989" s="699" t="s">
        <v>1704</v>
      </c>
      <c r="D989" s="700"/>
      <c r="E989" s="254">
        <v>35.2</v>
      </c>
      <c r="F989" s="255"/>
      <c r="G989" s="256"/>
      <c r="H989" s="257"/>
      <c r="I989" s="251"/>
      <c r="J989" s="258"/>
      <c r="K989" s="251"/>
      <c r="M989" s="252" t="s">
        <v>1704</v>
      </c>
      <c r="O989" s="241"/>
    </row>
    <row r="990" spans="1:15" ht="12.75">
      <c r="A990" s="250"/>
      <c r="B990" s="253"/>
      <c r="C990" s="699" t="s">
        <v>1705</v>
      </c>
      <c r="D990" s="700"/>
      <c r="E990" s="254">
        <v>35.2</v>
      </c>
      <c r="F990" s="255"/>
      <c r="G990" s="256"/>
      <c r="H990" s="257"/>
      <c r="I990" s="251"/>
      <c r="J990" s="258"/>
      <c r="K990" s="251"/>
      <c r="M990" s="252" t="s">
        <v>1705</v>
      </c>
      <c r="O990" s="241"/>
    </row>
    <row r="991" spans="1:15" ht="12.75">
      <c r="A991" s="250"/>
      <c r="B991" s="253"/>
      <c r="C991" s="699" t="s">
        <v>1706</v>
      </c>
      <c r="D991" s="700"/>
      <c r="E991" s="254">
        <v>327.36</v>
      </c>
      <c r="F991" s="255"/>
      <c r="G991" s="256"/>
      <c r="H991" s="257"/>
      <c r="I991" s="251"/>
      <c r="J991" s="258"/>
      <c r="K991" s="251"/>
      <c r="M991" s="252" t="s">
        <v>1706</v>
      </c>
      <c r="O991" s="241"/>
    </row>
    <row r="992" spans="1:15" ht="12.75">
      <c r="A992" s="250"/>
      <c r="B992" s="253"/>
      <c r="C992" s="699" t="s">
        <v>1707</v>
      </c>
      <c r="D992" s="700"/>
      <c r="E992" s="254">
        <v>17.6</v>
      </c>
      <c r="F992" s="255"/>
      <c r="G992" s="256"/>
      <c r="H992" s="257"/>
      <c r="I992" s="251"/>
      <c r="J992" s="258"/>
      <c r="K992" s="251"/>
      <c r="M992" s="252" t="s">
        <v>1707</v>
      </c>
      <c r="O992" s="241"/>
    </row>
    <row r="993" spans="1:15" ht="12.75">
      <c r="A993" s="250"/>
      <c r="B993" s="253"/>
      <c r="C993" s="699" t="s">
        <v>1708</v>
      </c>
      <c r="D993" s="700"/>
      <c r="E993" s="254">
        <v>19.36</v>
      </c>
      <c r="F993" s="255"/>
      <c r="G993" s="256"/>
      <c r="H993" s="257"/>
      <c r="I993" s="251"/>
      <c r="J993" s="258"/>
      <c r="K993" s="251"/>
      <c r="M993" s="252" t="s">
        <v>1708</v>
      </c>
      <c r="O993" s="241"/>
    </row>
    <row r="994" spans="1:15" ht="12.75">
      <c r="A994" s="250"/>
      <c r="B994" s="253"/>
      <c r="C994" s="699" t="s">
        <v>1709</v>
      </c>
      <c r="D994" s="700"/>
      <c r="E994" s="254">
        <v>77.44</v>
      </c>
      <c r="F994" s="255"/>
      <c r="G994" s="256"/>
      <c r="H994" s="257"/>
      <c r="I994" s="251"/>
      <c r="J994" s="258"/>
      <c r="K994" s="251"/>
      <c r="M994" s="252" t="s">
        <v>1709</v>
      </c>
      <c r="O994" s="241"/>
    </row>
    <row r="995" spans="1:15" ht="12.75">
      <c r="A995" s="250"/>
      <c r="B995" s="253"/>
      <c r="C995" s="699" t="s">
        <v>1710</v>
      </c>
      <c r="D995" s="700"/>
      <c r="E995" s="254">
        <v>45.815</v>
      </c>
      <c r="F995" s="255"/>
      <c r="G995" s="256"/>
      <c r="H995" s="257"/>
      <c r="I995" s="251"/>
      <c r="J995" s="258"/>
      <c r="K995" s="251"/>
      <c r="M995" s="252" t="s">
        <v>1710</v>
      </c>
      <c r="O995" s="241"/>
    </row>
    <row r="996" spans="1:15" ht="12.75">
      <c r="A996" s="250"/>
      <c r="B996" s="253"/>
      <c r="C996" s="699" t="s">
        <v>1711</v>
      </c>
      <c r="D996" s="700"/>
      <c r="E996" s="254">
        <v>86.24</v>
      </c>
      <c r="F996" s="255"/>
      <c r="G996" s="256"/>
      <c r="H996" s="257"/>
      <c r="I996" s="251"/>
      <c r="J996" s="258"/>
      <c r="K996" s="251"/>
      <c r="M996" s="252" t="s">
        <v>1711</v>
      </c>
      <c r="O996" s="241"/>
    </row>
    <row r="997" spans="1:15" ht="12.75">
      <c r="A997" s="250"/>
      <c r="B997" s="253"/>
      <c r="C997" s="699" t="s">
        <v>1712</v>
      </c>
      <c r="D997" s="700"/>
      <c r="E997" s="254">
        <v>8.085</v>
      </c>
      <c r="F997" s="255"/>
      <c r="G997" s="256"/>
      <c r="H997" s="257"/>
      <c r="I997" s="251"/>
      <c r="J997" s="258"/>
      <c r="K997" s="251"/>
      <c r="M997" s="252" t="s">
        <v>1712</v>
      </c>
      <c r="O997" s="241"/>
    </row>
    <row r="998" spans="1:15" ht="12.75">
      <c r="A998" s="250"/>
      <c r="B998" s="253"/>
      <c r="C998" s="699" t="s">
        <v>1713</v>
      </c>
      <c r="D998" s="700"/>
      <c r="E998" s="254">
        <v>8.085</v>
      </c>
      <c r="F998" s="255"/>
      <c r="G998" s="256"/>
      <c r="H998" s="257"/>
      <c r="I998" s="251"/>
      <c r="J998" s="258"/>
      <c r="K998" s="251"/>
      <c r="M998" s="252" t="s">
        <v>1713</v>
      </c>
      <c r="O998" s="241"/>
    </row>
    <row r="999" spans="1:15" ht="12.75">
      <c r="A999" s="250"/>
      <c r="B999" s="253"/>
      <c r="C999" s="699" t="s">
        <v>1714</v>
      </c>
      <c r="D999" s="700"/>
      <c r="E999" s="254">
        <v>8.085</v>
      </c>
      <c r="F999" s="255"/>
      <c r="G999" s="256"/>
      <c r="H999" s="257"/>
      <c r="I999" s="251"/>
      <c r="J999" s="258"/>
      <c r="K999" s="251"/>
      <c r="M999" s="252" t="s">
        <v>1714</v>
      </c>
      <c r="O999" s="241"/>
    </row>
    <row r="1000" spans="1:15" ht="12.75">
      <c r="A1000" s="250"/>
      <c r="B1000" s="253"/>
      <c r="C1000" s="699" t="s">
        <v>1715</v>
      </c>
      <c r="D1000" s="700"/>
      <c r="E1000" s="254">
        <v>8.085</v>
      </c>
      <c r="F1000" s="255"/>
      <c r="G1000" s="256"/>
      <c r="H1000" s="257"/>
      <c r="I1000" s="251"/>
      <c r="J1000" s="258"/>
      <c r="K1000" s="251"/>
      <c r="M1000" s="252" t="s">
        <v>1715</v>
      </c>
      <c r="O1000" s="241"/>
    </row>
    <row r="1001" spans="1:15" ht="12.75">
      <c r="A1001" s="250"/>
      <c r="B1001" s="253"/>
      <c r="C1001" s="699" t="s">
        <v>1716</v>
      </c>
      <c r="D1001" s="700"/>
      <c r="E1001" s="254">
        <v>2.695</v>
      </c>
      <c r="F1001" s="255"/>
      <c r="G1001" s="256"/>
      <c r="H1001" s="257"/>
      <c r="I1001" s="251"/>
      <c r="J1001" s="258"/>
      <c r="K1001" s="251"/>
      <c r="M1001" s="252" t="s">
        <v>1716</v>
      </c>
      <c r="O1001" s="241"/>
    </row>
    <row r="1002" spans="1:15" ht="12.75">
      <c r="A1002" s="250"/>
      <c r="B1002" s="253"/>
      <c r="C1002" s="699" t="s">
        <v>1717</v>
      </c>
      <c r="D1002" s="700"/>
      <c r="E1002" s="254">
        <v>10.78</v>
      </c>
      <c r="F1002" s="255"/>
      <c r="G1002" s="256"/>
      <c r="H1002" s="257"/>
      <c r="I1002" s="251"/>
      <c r="J1002" s="258"/>
      <c r="K1002" s="251"/>
      <c r="M1002" s="252" t="s">
        <v>1717</v>
      </c>
      <c r="O1002" s="241"/>
    </row>
    <row r="1003" spans="1:15" ht="12.75">
      <c r="A1003" s="250"/>
      <c r="B1003" s="253"/>
      <c r="C1003" s="699" t="s">
        <v>1718</v>
      </c>
      <c r="D1003" s="700"/>
      <c r="E1003" s="254">
        <v>41.58</v>
      </c>
      <c r="F1003" s="255"/>
      <c r="G1003" s="256"/>
      <c r="H1003" s="257"/>
      <c r="I1003" s="251"/>
      <c r="J1003" s="258"/>
      <c r="K1003" s="251"/>
      <c r="M1003" s="252" t="s">
        <v>1718</v>
      </c>
      <c r="O1003" s="241"/>
    </row>
    <row r="1004" spans="1:15" ht="12.75">
      <c r="A1004" s="250"/>
      <c r="B1004" s="253"/>
      <c r="C1004" s="699" t="s">
        <v>1719</v>
      </c>
      <c r="D1004" s="700"/>
      <c r="E1004" s="254">
        <v>20.79</v>
      </c>
      <c r="F1004" s="255"/>
      <c r="G1004" s="256"/>
      <c r="H1004" s="257"/>
      <c r="I1004" s="251"/>
      <c r="J1004" s="258"/>
      <c r="K1004" s="251"/>
      <c r="M1004" s="252" t="s">
        <v>1719</v>
      </c>
      <c r="O1004" s="241"/>
    </row>
    <row r="1005" spans="1:15" ht="12.75">
      <c r="A1005" s="250"/>
      <c r="B1005" s="253"/>
      <c r="C1005" s="699" t="s">
        <v>1720</v>
      </c>
      <c r="D1005" s="700"/>
      <c r="E1005" s="254">
        <v>6.93</v>
      </c>
      <c r="F1005" s="255"/>
      <c r="G1005" s="256"/>
      <c r="H1005" s="257"/>
      <c r="I1005" s="251"/>
      <c r="J1005" s="258"/>
      <c r="K1005" s="251"/>
      <c r="M1005" s="252" t="s">
        <v>1720</v>
      </c>
      <c r="O1005" s="241"/>
    </row>
    <row r="1006" spans="1:15" ht="12.75">
      <c r="A1006" s="250"/>
      <c r="B1006" s="253"/>
      <c r="C1006" s="699" t="s">
        <v>1721</v>
      </c>
      <c r="D1006" s="700"/>
      <c r="E1006" s="254">
        <v>6.072</v>
      </c>
      <c r="F1006" s="255"/>
      <c r="G1006" s="256"/>
      <c r="H1006" s="257"/>
      <c r="I1006" s="251"/>
      <c r="J1006" s="258"/>
      <c r="K1006" s="251"/>
      <c r="M1006" s="252" t="s">
        <v>1721</v>
      </c>
      <c r="O1006" s="241"/>
    </row>
    <row r="1007" spans="1:15" ht="12.75">
      <c r="A1007" s="250"/>
      <c r="B1007" s="253"/>
      <c r="C1007" s="699" t="s">
        <v>1722</v>
      </c>
      <c r="D1007" s="700"/>
      <c r="E1007" s="254">
        <v>13.86</v>
      </c>
      <c r="F1007" s="255"/>
      <c r="G1007" s="256"/>
      <c r="H1007" s="257"/>
      <c r="I1007" s="251"/>
      <c r="J1007" s="258"/>
      <c r="K1007" s="251"/>
      <c r="M1007" s="252" t="s">
        <v>1722</v>
      </c>
      <c r="O1007" s="241"/>
    </row>
    <row r="1008" spans="1:80" ht="22.5">
      <c r="A1008" s="242">
        <v>170</v>
      </c>
      <c r="B1008" s="243" t="s">
        <v>1930</v>
      </c>
      <c r="C1008" s="244" t="s">
        <v>1931</v>
      </c>
      <c r="D1008" s="245" t="s">
        <v>106</v>
      </c>
      <c r="E1008" s="246">
        <v>1316.062</v>
      </c>
      <c r="F1008" s="246">
        <v>250</v>
      </c>
      <c r="G1008" s="247">
        <f>E1008*F1008</f>
        <v>329015.5</v>
      </c>
      <c r="H1008" s="248">
        <v>0.017</v>
      </c>
      <c r="I1008" s="249">
        <f>E1008*H1008</f>
        <v>22.373054</v>
      </c>
      <c r="J1008" s="248"/>
      <c r="K1008" s="249">
        <f>E1008*J1008</f>
        <v>0</v>
      </c>
      <c r="O1008" s="241">
        <v>2</v>
      </c>
      <c r="AA1008" s="214">
        <v>12</v>
      </c>
      <c r="AB1008" s="214">
        <v>0</v>
      </c>
      <c r="AC1008" s="214">
        <v>150</v>
      </c>
      <c r="AZ1008" s="214">
        <v>2</v>
      </c>
      <c r="BA1008" s="214">
        <f>IF(AZ1008=1,G1008,0)</f>
        <v>0</v>
      </c>
      <c r="BB1008" s="214">
        <f>IF(AZ1008=2,G1008,0)</f>
        <v>329015.5</v>
      </c>
      <c r="BC1008" s="214">
        <f>IF(AZ1008=3,G1008,0)</f>
        <v>0</v>
      </c>
      <c r="BD1008" s="214">
        <f>IF(AZ1008=4,G1008,0)</f>
        <v>0</v>
      </c>
      <c r="BE1008" s="214">
        <f>IF(AZ1008=5,G1008,0)</f>
        <v>0</v>
      </c>
      <c r="CA1008" s="241">
        <v>12</v>
      </c>
      <c r="CB1008" s="241">
        <v>0</v>
      </c>
    </row>
    <row r="1009" spans="1:15" ht="22.5">
      <c r="A1009" s="250"/>
      <c r="B1009" s="253"/>
      <c r="C1009" s="699" t="s">
        <v>813</v>
      </c>
      <c r="D1009" s="700"/>
      <c r="E1009" s="254">
        <v>0</v>
      </c>
      <c r="F1009" s="255"/>
      <c r="G1009" s="256"/>
      <c r="H1009" s="257"/>
      <c r="I1009" s="251"/>
      <c r="J1009" s="258"/>
      <c r="K1009" s="251"/>
      <c r="M1009" s="252" t="s">
        <v>813</v>
      </c>
      <c r="O1009" s="241"/>
    </row>
    <row r="1010" spans="1:15" ht="12.75">
      <c r="A1010" s="250"/>
      <c r="B1010" s="253"/>
      <c r="C1010" s="699" t="s">
        <v>1702</v>
      </c>
      <c r="D1010" s="700"/>
      <c r="E1010" s="254">
        <v>309.76</v>
      </c>
      <c r="F1010" s="255"/>
      <c r="G1010" s="256"/>
      <c r="H1010" s="257"/>
      <c r="I1010" s="251"/>
      <c r="J1010" s="258"/>
      <c r="K1010" s="251"/>
      <c r="M1010" s="252" t="s">
        <v>1702</v>
      </c>
      <c r="O1010" s="241"/>
    </row>
    <row r="1011" spans="1:15" ht="12.75">
      <c r="A1011" s="250"/>
      <c r="B1011" s="253"/>
      <c r="C1011" s="699" t="s">
        <v>1703</v>
      </c>
      <c r="D1011" s="700"/>
      <c r="E1011" s="254">
        <v>329.12</v>
      </c>
      <c r="F1011" s="255"/>
      <c r="G1011" s="256"/>
      <c r="H1011" s="257"/>
      <c r="I1011" s="251"/>
      <c r="J1011" s="258"/>
      <c r="K1011" s="251"/>
      <c r="M1011" s="252" t="s">
        <v>1703</v>
      </c>
      <c r="O1011" s="241"/>
    </row>
    <row r="1012" spans="1:15" ht="12.75">
      <c r="A1012" s="250"/>
      <c r="B1012" s="253"/>
      <c r="C1012" s="699" t="s">
        <v>1704</v>
      </c>
      <c r="D1012" s="700"/>
      <c r="E1012" s="254">
        <v>35.2</v>
      </c>
      <c r="F1012" s="255"/>
      <c r="G1012" s="256"/>
      <c r="H1012" s="257"/>
      <c r="I1012" s="251"/>
      <c r="J1012" s="258"/>
      <c r="K1012" s="251"/>
      <c r="M1012" s="252" t="s">
        <v>1704</v>
      </c>
      <c r="O1012" s="241"/>
    </row>
    <row r="1013" spans="1:15" ht="12.75">
      <c r="A1013" s="250"/>
      <c r="B1013" s="253"/>
      <c r="C1013" s="699" t="s">
        <v>1705</v>
      </c>
      <c r="D1013" s="700"/>
      <c r="E1013" s="254">
        <v>35.2</v>
      </c>
      <c r="F1013" s="255"/>
      <c r="G1013" s="256"/>
      <c r="H1013" s="257"/>
      <c r="I1013" s="251"/>
      <c r="J1013" s="258"/>
      <c r="K1013" s="251"/>
      <c r="M1013" s="252" t="s">
        <v>1705</v>
      </c>
      <c r="O1013" s="241"/>
    </row>
    <row r="1014" spans="1:15" ht="12.75">
      <c r="A1014" s="250"/>
      <c r="B1014" s="253"/>
      <c r="C1014" s="699" t="s">
        <v>1706</v>
      </c>
      <c r="D1014" s="700"/>
      <c r="E1014" s="254">
        <v>327.36</v>
      </c>
      <c r="F1014" s="255"/>
      <c r="G1014" s="256"/>
      <c r="H1014" s="257"/>
      <c r="I1014" s="251"/>
      <c r="J1014" s="258"/>
      <c r="K1014" s="251"/>
      <c r="M1014" s="252" t="s">
        <v>1706</v>
      </c>
      <c r="O1014" s="241"/>
    </row>
    <row r="1015" spans="1:15" ht="12.75">
      <c r="A1015" s="250"/>
      <c r="B1015" s="253"/>
      <c r="C1015" s="699" t="s">
        <v>1707</v>
      </c>
      <c r="D1015" s="700"/>
      <c r="E1015" s="254">
        <v>17.6</v>
      </c>
      <c r="F1015" s="255"/>
      <c r="G1015" s="256"/>
      <c r="H1015" s="257"/>
      <c r="I1015" s="251"/>
      <c r="J1015" s="258"/>
      <c r="K1015" s="251"/>
      <c r="M1015" s="252" t="s">
        <v>1707</v>
      </c>
      <c r="O1015" s="241"/>
    </row>
    <row r="1016" spans="1:15" ht="12.75">
      <c r="A1016" s="250"/>
      <c r="B1016" s="253"/>
      <c r="C1016" s="699" t="s">
        <v>1708</v>
      </c>
      <c r="D1016" s="700"/>
      <c r="E1016" s="254">
        <v>19.36</v>
      </c>
      <c r="F1016" s="255"/>
      <c r="G1016" s="256"/>
      <c r="H1016" s="257"/>
      <c r="I1016" s="251"/>
      <c r="J1016" s="258"/>
      <c r="K1016" s="251"/>
      <c r="M1016" s="252" t="s">
        <v>1708</v>
      </c>
      <c r="O1016" s="241"/>
    </row>
    <row r="1017" spans="1:15" ht="12.75">
      <c r="A1017" s="250"/>
      <c r="B1017" s="253"/>
      <c r="C1017" s="699" t="s">
        <v>1710</v>
      </c>
      <c r="D1017" s="700"/>
      <c r="E1017" s="254">
        <v>45.815</v>
      </c>
      <c r="F1017" s="255"/>
      <c r="G1017" s="256"/>
      <c r="H1017" s="257"/>
      <c r="I1017" s="251"/>
      <c r="J1017" s="258"/>
      <c r="K1017" s="251"/>
      <c r="M1017" s="252" t="s">
        <v>1710</v>
      </c>
      <c r="O1017" s="241"/>
    </row>
    <row r="1018" spans="1:15" ht="12.75">
      <c r="A1018" s="250"/>
      <c r="B1018" s="253"/>
      <c r="C1018" s="699" t="s">
        <v>1711</v>
      </c>
      <c r="D1018" s="700"/>
      <c r="E1018" s="254">
        <v>86.24</v>
      </c>
      <c r="F1018" s="255"/>
      <c r="G1018" s="256"/>
      <c r="H1018" s="257"/>
      <c r="I1018" s="251"/>
      <c r="J1018" s="258"/>
      <c r="K1018" s="251"/>
      <c r="M1018" s="252" t="s">
        <v>1711</v>
      </c>
      <c r="O1018" s="241"/>
    </row>
    <row r="1019" spans="1:15" ht="12.75">
      <c r="A1019" s="250"/>
      <c r="B1019" s="253"/>
      <c r="C1019" s="699" t="s">
        <v>1712</v>
      </c>
      <c r="D1019" s="700"/>
      <c r="E1019" s="254">
        <v>8.085</v>
      </c>
      <c r="F1019" s="255"/>
      <c r="G1019" s="256"/>
      <c r="H1019" s="257"/>
      <c r="I1019" s="251"/>
      <c r="J1019" s="258"/>
      <c r="K1019" s="251"/>
      <c r="M1019" s="252" t="s">
        <v>1712</v>
      </c>
      <c r="O1019" s="241"/>
    </row>
    <row r="1020" spans="1:15" ht="12.75">
      <c r="A1020" s="250"/>
      <c r="B1020" s="253"/>
      <c r="C1020" s="699" t="s">
        <v>1713</v>
      </c>
      <c r="D1020" s="700"/>
      <c r="E1020" s="254">
        <v>8.085</v>
      </c>
      <c r="F1020" s="255"/>
      <c r="G1020" s="256"/>
      <c r="H1020" s="257"/>
      <c r="I1020" s="251"/>
      <c r="J1020" s="258"/>
      <c r="K1020" s="251"/>
      <c r="M1020" s="252" t="s">
        <v>1713</v>
      </c>
      <c r="O1020" s="241"/>
    </row>
    <row r="1021" spans="1:15" ht="12.75">
      <c r="A1021" s="250"/>
      <c r="B1021" s="253"/>
      <c r="C1021" s="699" t="s">
        <v>1714</v>
      </c>
      <c r="D1021" s="700"/>
      <c r="E1021" s="254">
        <v>8.085</v>
      </c>
      <c r="F1021" s="255"/>
      <c r="G1021" s="256"/>
      <c r="H1021" s="257"/>
      <c r="I1021" s="251"/>
      <c r="J1021" s="258"/>
      <c r="K1021" s="251"/>
      <c r="M1021" s="252" t="s">
        <v>1714</v>
      </c>
      <c r="O1021" s="241"/>
    </row>
    <row r="1022" spans="1:15" ht="12.75">
      <c r="A1022" s="250"/>
      <c r="B1022" s="253"/>
      <c r="C1022" s="699" t="s">
        <v>1715</v>
      </c>
      <c r="D1022" s="700"/>
      <c r="E1022" s="254">
        <v>8.085</v>
      </c>
      <c r="F1022" s="255"/>
      <c r="G1022" s="256"/>
      <c r="H1022" s="257"/>
      <c r="I1022" s="251"/>
      <c r="J1022" s="258"/>
      <c r="K1022" s="251"/>
      <c r="M1022" s="252" t="s">
        <v>1715</v>
      </c>
      <c r="O1022" s="241"/>
    </row>
    <row r="1023" spans="1:15" ht="12.75">
      <c r="A1023" s="250"/>
      <c r="B1023" s="253"/>
      <c r="C1023" s="699" t="s">
        <v>1716</v>
      </c>
      <c r="D1023" s="700"/>
      <c r="E1023" s="254">
        <v>2.695</v>
      </c>
      <c r="F1023" s="255"/>
      <c r="G1023" s="256"/>
      <c r="H1023" s="257"/>
      <c r="I1023" s="251"/>
      <c r="J1023" s="258"/>
      <c r="K1023" s="251"/>
      <c r="M1023" s="252" t="s">
        <v>1716</v>
      </c>
      <c r="O1023" s="241"/>
    </row>
    <row r="1024" spans="1:15" ht="12.75">
      <c r="A1024" s="250"/>
      <c r="B1024" s="253"/>
      <c r="C1024" s="699" t="s">
        <v>1718</v>
      </c>
      <c r="D1024" s="700"/>
      <c r="E1024" s="254">
        <v>41.58</v>
      </c>
      <c r="F1024" s="255"/>
      <c r="G1024" s="256"/>
      <c r="H1024" s="257"/>
      <c r="I1024" s="251"/>
      <c r="J1024" s="258"/>
      <c r="K1024" s="251"/>
      <c r="M1024" s="252" t="s">
        <v>1718</v>
      </c>
      <c r="O1024" s="241"/>
    </row>
    <row r="1025" spans="1:15" ht="12.75">
      <c r="A1025" s="250"/>
      <c r="B1025" s="253"/>
      <c r="C1025" s="699" t="s">
        <v>1719</v>
      </c>
      <c r="D1025" s="700"/>
      <c r="E1025" s="254">
        <v>20.79</v>
      </c>
      <c r="F1025" s="255"/>
      <c r="G1025" s="256"/>
      <c r="H1025" s="257"/>
      <c r="I1025" s="251"/>
      <c r="J1025" s="258"/>
      <c r="K1025" s="251"/>
      <c r="M1025" s="252" t="s">
        <v>1719</v>
      </c>
      <c r="O1025" s="241"/>
    </row>
    <row r="1026" spans="1:15" ht="12.75">
      <c r="A1026" s="250"/>
      <c r="B1026" s="253"/>
      <c r="C1026" s="699" t="s">
        <v>1720</v>
      </c>
      <c r="D1026" s="700"/>
      <c r="E1026" s="254">
        <v>6.93</v>
      </c>
      <c r="F1026" s="255"/>
      <c r="G1026" s="256"/>
      <c r="H1026" s="257"/>
      <c r="I1026" s="251"/>
      <c r="J1026" s="258"/>
      <c r="K1026" s="251"/>
      <c r="M1026" s="252" t="s">
        <v>1720</v>
      </c>
      <c r="O1026" s="241"/>
    </row>
    <row r="1027" spans="1:15" ht="12.75">
      <c r="A1027" s="250"/>
      <c r="B1027" s="253"/>
      <c r="C1027" s="699" t="s">
        <v>1721</v>
      </c>
      <c r="D1027" s="700"/>
      <c r="E1027" s="254">
        <v>6.072</v>
      </c>
      <c r="F1027" s="255"/>
      <c r="G1027" s="256"/>
      <c r="H1027" s="257"/>
      <c r="I1027" s="251"/>
      <c r="J1027" s="258"/>
      <c r="K1027" s="251"/>
      <c r="M1027" s="252" t="s">
        <v>1721</v>
      </c>
      <c r="O1027" s="241"/>
    </row>
    <row r="1028" spans="1:80" ht="22.5">
      <c r="A1028" s="242">
        <v>171</v>
      </c>
      <c r="B1028" s="243" t="s">
        <v>1932</v>
      </c>
      <c r="C1028" s="244" t="s">
        <v>1933</v>
      </c>
      <c r="D1028" s="245" t="s">
        <v>106</v>
      </c>
      <c r="E1028" s="246">
        <v>102.08</v>
      </c>
      <c r="F1028" s="246">
        <v>150</v>
      </c>
      <c r="G1028" s="247">
        <f>E1028*F1028</f>
        <v>15312</v>
      </c>
      <c r="H1028" s="248">
        <v>0.017</v>
      </c>
      <c r="I1028" s="249">
        <f>E1028*H1028</f>
        <v>1.73536</v>
      </c>
      <c r="J1028" s="248"/>
      <c r="K1028" s="249">
        <f>E1028*J1028</f>
        <v>0</v>
      </c>
      <c r="O1028" s="241">
        <v>2</v>
      </c>
      <c r="AA1028" s="214">
        <v>12</v>
      </c>
      <c r="AB1028" s="214">
        <v>0</v>
      </c>
      <c r="AC1028" s="214">
        <v>151</v>
      </c>
      <c r="AZ1028" s="214">
        <v>2</v>
      </c>
      <c r="BA1028" s="214">
        <f>IF(AZ1028=1,G1028,0)</f>
        <v>0</v>
      </c>
      <c r="BB1028" s="214">
        <f>IF(AZ1028=2,G1028,0)</f>
        <v>15312</v>
      </c>
      <c r="BC1028" s="214">
        <f>IF(AZ1028=3,G1028,0)</f>
        <v>0</v>
      </c>
      <c r="BD1028" s="214">
        <f>IF(AZ1028=4,G1028,0)</f>
        <v>0</v>
      </c>
      <c r="BE1028" s="214">
        <f>IF(AZ1028=5,G1028,0)</f>
        <v>0</v>
      </c>
      <c r="CA1028" s="241">
        <v>12</v>
      </c>
      <c r="CB1028" s="241">
        <v>0</v>
      </c>
    </row>
    <row r="1029" spans="1:15" ht="12.75">
      <c r="A1029" s="250"/>
      <c r="B1029" s="253"/>
      <c r="C1029" s="699" t="s">
        <v>804</v>
      </c>
      <c r="D1029" s="700"/>
      <c r="E1029" s="254">
        <v>0</v>
      </c>
      <c r="F1029" s="255"/>
      <c r="G1029" s="256"/>
      <c r="H1029" s="257"/>
      <c r="I1029" s="251"/>
      <c r="J1029" s="258"/>
      <c r="K1029" s="251"/>
      <c r="M1029" s="252" t="s">
        <v>804</v>
      </c>
      <c r="O1029" s="241"/>
    </row>
    <row r="1030" spans="1:15" ht="12.75">
      <c r="A1030" s="250"/>
      <c r="B1030" s="253"/>
      <c r="C1030" s="699" t="s">
        <v>1709</v>
      </c>
      <c r="D1030" s="700"/>
      <c r="E1030" s="254">
        <v>77.44</v>
      </c>
      <c r="F1030" s="255"/>
      <c r="G1030" s="256"/>
      <c r="H1030" s="257"/>
      <c r="I1030" s="251"/>
      <c r="J1030" s="258"/>
      <c r="K1030" s="251"/>
      <c r="M1030" s="252" t="s">
        <v>1709</v>
      </c>
      <c r="O1030" s="241"/>
    </row>
    <row r="1031" spans="1:15" ht="12.75">
      <c r="A1031" s="250"/>
      <c r="B1031" s="253"/>
      <c r="C1031" s="699" t="s">
        <v>1717</v>
      </c>
      <c r="D1031" s="700"/>
      <c r="E1031" s="254">
        <v>10.78</v>
      </c>
      <c r="F1031" s="255"/>
      <c r="G1031" s="256"/>
      <c r="H1031" s="257"/>
      <c r="I1031" s="251"/>
      <c r="J1031" s="258"/>
      <c r="K1031" s="251"/>
      <c r="M1031" s="252" t="s">
        <v>1717</v>
      </c>
      <c r="O1031" s="241"/>
    </row>
    <row r="1032" spans="1:15" ht="12.75">
      <c r="A1032" s="250"/>
      <c r="B1032" s="253"/>
      <c r="C1032" s="699" t="s">
        <v>1722</v>
      </c>
      <c r="D1032" s="700"/>
      <c r="E1032" s="254">
        <v>13.86</v>
      </c>
      <c r="F1032" s="255"/>
      <c r="G1032" s="256"/>
      <c r="H1032" s="257"/>
      <c r="I1032" s="251"/>
      <c r="J1032" s="258"/>
      <c r="K1032" s="251"/>
      <c r="M1032" s="252" t="s">
        <v>1722</v>
      </c>
      <c r="O1032" s="241"/>
    </row>
    <row r="1033" spans="1:57" ht="12.75">
      <c r="A1033" s="259"/>
      <c r="B1033" s="260" t="s">
        <v>96</v>
      </c>
      <c r="C1033" s="261" t="s">
        <v>801</v>
      </c>
      <c r="D1033" s="262"/>
      <c r="E1033" s="263"/>
      <c r="F1033" s="264"/>
      <c r="G1033" s="265">
        <f>SUM(G934:G1032)</f>
        <v>10204048.3</v>
      </c>
      <c r="H1033" s="266"/>
      <c r="I1033" s="267">
        <f>SUM(I934:I1032)</f>
        <v>50.378901600000006</v>
      </c>
      <c r="J1033" s="266"/>
      <c r="K1033" s="267">
        <f>SUM(K934:K1032)</f>
        <v>0</v>
      </c>
      <c r="O1033" s="241">
        <v>4</v>
      </c>
      <c r="BA1033" s="268">
        <f>SUM(BA934:BA1032)</f>
        <v>0</v>
      </c>
      <c r="BB1033" s="268">
        <f>SUM(BB934:BB1032)</f>
        <v>10204048.3</v>
      </c>
      <c r="BC1033" s="268">
        <f>SUM(BC934:BC1032)</f>
        <v>0</v>
      </c>
      <c r="BD1033" s="268">
        <f>SUM(BD934:BD1032)</f>
        <v>0</v>
      </c>
      <c r="BE1033" s="268">
        <f>SUM(BE934:BE1032)</f>
        <v>0</v>
      </c>
    </row>
    <row r="1034" spans="1:15" ht="12.75">
      <c r="A1034" s="231" t="s">
        <v>92</v>
      </c>
      <c r="B1034" s="232" t="s">
        <v>818</v>
      </c>
      <c r="C1034" s="233" t="s">
        <v>819</v>
      </c>
      <c r="D1034" s="234"/>
      <c r="E1034" s="235"/>
      <c r="F1034" s="235"/>
      <c r="G1034" s="236"/>
      <c r="H1034" s="237"/>
      <c r="I1034" s="238"/>
      <c r="J1034" s="239"/>
      <c r="K1034" s="240"/>
      <c r="O1034" s="241">
        <v>1</v>
      </c>
    </row>
    <row r="1035" spans="1:80" ht="22.5">
      <c r="A1035" s="242">
        <v>172</v>
      </c>
      <c r="B1035" s="243" t="s">
        <v>826</v>
      </c>
      <c r="C1035" s="244" t="s">
        <v>827</v>
      </c>
      <c r="D1035" s="245" t="s">
        <v>106</v>
      </c>
      <c r="E1035" s="246">
        <v>9.633</v>
      </c>
      <c r="F1035" s="246">
        <v>13000</v>
      </c>
      <c r="G1035" s="247">
        <f>E1035*F1035</f>
        <v>125228.99999999999</v>
      </c>
      <c r="H1035" s="248">
        <v>0.017</v>
      </c>
      <c r="I1035" s="249">
        <f>E1035*H1035</f>
        <v>0.163761</v>
      </c>
      <c r="J1035" s="248"/>
      <c r="K1035" s="249">
        <f>E1035*J1035</f>
        <v>0</v>
      </c>
      <c r="O1035" s="241">
        <v>2</v>
      </c>
      <c r="AA1035" s="214">
        <v>12</v>
      </c>
      <c r="AB1035" s="214">
        <v>0</v>
      </c>
      <c r="AC1035" s="214">
        <v>131</v>
      </c>
      <c r="AZ1035" s="214">
        <v>2</v>
      </c>
      <c r="BA1035" s="214">
        <f>IF(AZ1035=1,G1035,0)</f>
        <v>0</v>
      </c>
      <c r="BB1035" s="214">
        <f>IF(AZ1035=2,G1035,0)</f>
        <v>125228.99999999999</v>
      </c>
      <c r="BC1035" s="214">
        <f>IF(AZ1035=3,G1035,0)</f>
        <v>0</v>
      </c>
      <c r="BD1035" s="214">
        <f>IF(AZ1035=4,G1035,0)</f>
        <v>0</v>
      </c>
      <c r="BE1035" s="214">
        <f>IF(AZ1035=5,G1035,0)</f>
        <v>0</v>
      </c>
      <c r="CA1035" s="241">
        <v>12</v>
      </c>
      <c r="CB1035" s="241">
        <v>0</v>
      </c>
    </row>
    <row r="1036" spans="1:15" ht="12.75">
      <c r="A1036" s="250"/>
      <c r="B1036" s="253"/>
      <c r="C1036" s="699" t="s">
        <v>1934</v>
      </c>
      <c r="D1036" s="700"/>
      <c r="E1036" s="254">
        <v>0</v>
      </c>
      <c r="F1036" s="255"/>
      <c r="G1036" s="256"/>
      <c r="H1036" s="257"/>
      <c r="I1036" s="251"/>
      <c r="J1036" s="258"/>
      <c r="K1036" s="251"/>
      <c r="M1036" s="252" t="s">
        <v>1934</v>
      </c>
      <c r="O1036" s="241"/>
    </row>
    <row r="1037" spans="1:15" ht="12.75">
      <c r="A1037" s="250"/>
      <c r="B1037" s="253"/>
      <c r="C1037" s="699" t="s">
        <v>807</v>
      </c>
      <c r="D1037" s="700"/>
      <c r="E1037" s="254">
        <v>0</v>
      </c>
      <c r="F1037" s="255"/>
      <c r="G1037" s="256"/>
      <c r="H1037" s="257"/>
      <c r="I1037" s="251"/>
      <c r="J1037" s="258"/>
      <c r="K1037" s="251"/>
      <c r="M1037" s="252" t="s">
        <v>807</v>
      </c>
      <c r="O1037" s="241"/>
    </row>
    <row r="1038" spans="1:15" ht="12.75">
      <c r="A1038" s="250"/>
      <c r="B1038" s="253"/>
      <c r="C1038" s="699" t="s">
        <v>830</v>
      </c>
      <c r="D1038" s="700"/>
      <c r="E1038" s="254">
        <v>0</v>
      </c>
      <c r="F1038" s="255"/>
      <c r="G1038" s="256"/>
      <c r="H1038" s="257"/>
      <c r="I1038" s="251"/>
      <c r="J1038" s="258"/>
      <c r="K1038" s="251"/>
      <c r="M1038" s="252" t="s">
        <v>830</v>
      </c>
      <c r="O1038" s="241"/>
    </row>
    <row r="1039" spans="1:15" ht="12.75">
      <c r="A1039" s="250"/>
      <c r="B1039" s="253"/>
      <c r="C1039" s="699" t="s">
        <v>809</v>
      </c>
      <c r="D1039" s="700"/>
      <c r="E1039" s="254">
        <v>0</v>
      </c>
      <c r="F1039" s="255"/>
      <c r="G1039" s="256"/>
      <c r="H1039" s="257"/>
      <c r="I1039" s="251"/>
      <c r="J1039" s="258"/>
      <c r="K1039" s="251"/>
      <c r="M1039" s="252" t="s">
        <v>809</v>
      </c>
      <c r="O1039" s="241"/>
    </row>
    <row r="1040" spans="1:15" ht="12.75">
      <c r="A1040" s="250"/>
      <c r="B1040" s="253"/>
      <c r="C1040" s="699" t="s">
        <v>810</v>
      </c>
      <c r="D1040" s="700"/>
      <c r="E1040" s="254">
        <v>0</v>
      </c>
      <c r="F1040" s="255"/>
      <c r="G1040" s="256"/>
      <c r="H1040" s="257"/>
      <c r="I1040" s="251"/>
      <c r="J1040" s="258"/>
      <c r="K1040" s="251"/>
      <c r="M1040" s="252" t="s">
        <v>810</v>
      </c>
      <c r="O1040" s="241"/>
    </row>
    <row r="1041" spans="1:15" ht="12.75">
      <c r="A1041" s="250"/>
      <c r="B1041" s="253"/>
      <c r="C1041" s="699" t="s">
        <v>811</v>
      </c>
      <c r="D1041" s="700"/>
      <c r="E1041" s="254">
        <v>0</v>
      </c>
      <c r="F1041" s="255"/>
      <c r="G1041" s="256"/>
      <c r="H1041" s="257"/>
      <c r="I1041" s="251"/>
      <c r="J1041" s="258"/>
      <c r="K1041" s="251"/>
      <c r="M1041" s="252" t="s">
        <v>811</v>
      </c>
      <c r="O1041" s="241"/>
    </row>
    <row r="1042" spans="1:15" ht="12.75">
      <c r="A1042" s="250"/>
      <c r="B1042" s="253"/>
      <c r="C1042" s="699" t="s">
        <v>812</v>
      </c>
      <c r="D1042" s="700"/>
      <c r="E1042" s="254">
        <v>0</v>
      </c>
      <c r="F1042" s="255"/>
      <c r="G1042" s="256"/>
      <c r="H1042" s="257"/>
      <c r="I1042" s="251"/>
      <c r="J1042" s="258"/>
      <c r="K1042" s="251"/>
      <c r="M1042" s="252" t="s">
        <v>812</v>
      </c>
      <c r="O1042" s="241"/>
    </row>
    <row r="1043" spans="1:15" ht="22.5">
      <c r="A1043" s="250"/>
      <c r="B1043" s="253"/>
      <c r="C1043" s="699" t="s">
        <v>813</v>
      </c>
      <c r="D1043" s="700"/>
      <c r="E1043" s="254">
        <v>0</v>
      </c>
      <c r="F1043" s="255"/>
      <c r="G1043" s="256"/>
      <c r="H1043" s="257"/>
      <c r="I1043" s="251"/>
      <c r="J1043" s="258"/>
      <c r="K1043" s="251"/>
      <c r="M1043" s="252" t="s">
        <v>813</v>
      </c>
      <c r="O1043" s="241"/>
    </row>
    <row r="1044" spans="1:15" ht="12.75">
      <c r="A1044" s="250"/>
      <c r="B1044" s="253"/>
      <c r="C1044" s="701" t="s">
        <v>113</v>
      </c>
      <c r="D1044" s="700"/>
      <c r="E1044" s="279">
        <v>0</v>
      </c>
      <c r="F1044" s="255"/>
      <c r="G1044" s="256"/>
      <c r="H1044" s="257"/>
      <c r="I1044" s="251"/>
      <c r="J1044" s="258"/>
      <c r="K1044" s="251"/>
      <c r="M1044" s="252" t="s">
        <v>113</v>
      </c>
      <c r="O1044" s="241"/>
    </row>
    <row r="1045" spans="1:15" ht="12.75">
      <c r="A1045" s="250"/>
      <c r="B1045" s="253"/>
      <c r="C1045" s="699" t="s">
        <v>1569</v>
      </c>
      <c r="D1045" s="700"/>
      <c r="E1045" s="254">
        <v>1.576</v>
      </c>
      <c r="F1045" s="255"/>
      <c r="G1045" s="256"/>
      <c r="H1045" s="257"/>
      <c r="I1045" s="251"/>
      <c r="J1045" s="258"/>
      <c r="K1045" s="251"/>
      <c r="M1045" s="252" t="s">
        <v>1569</v>
      </c>
      <c r="O1045" s="241"/>
    </row>
    <row r="1046" spans="1:15" ht="12.75">
      <c r="A1046" s="250"/>
      <c r="B1046" s="253"/>
      <c r="C1046" s="699" t="s">
        <v>1570</v>
      </c>
      <c r="D1046" s="700"/>
      <c r="E1046" s="254">
        <v>2.561</v>
      </c>
      <c r="F1046" s="255"/>
      <c r="G1046" s="256"/>
      <c r="H1046" s="257"/>
      <c r="I1046" s="251"/>
      <c r="J1046" s="258"/>
      <c r="K1046" s="251"/>
      <c r="M1046" s="252" t="s">
        <v>1570</v>
      </c>
      <c r="O1046" s="241"/>
    </row>
    <row r="1047" spans="1:15" ht="12.75">
      <c r="A1047" s="250"/>
      <c r="B1047" s="253"/>
      <c r="C1047" s="699" t="s">
        <v>1571</v>
      </c>
      <c r="D1047" s="700"/>
      <c r="E1047" s="254">
        <v>3.92</v>
      </c>
      <c r="F1047" s="255"/>
      <c r="G1047" s="256"/>
      <c r="H1047" s="257"/>
      <c r="I1047" s="251"/>
      <c r="J1047" s="258"/>
      <c r="K1047" s="251"/>
      <c r="M1047" s="252" t="s">
        <v>1571</v>
      </c>
      <c r="O1047" s="241"/>
    </row>
    <row r="1048" spans="1:15" ht="12.75">
      <c r="A1048" s="250"/>
      <c r="B1048" s="253"/>
      <c r="C1048" s="699" t="s">
        <v>1572</v>
      </c>
      <c r="D1048" s="700"/>
      <c r="E1048" s="254">
        <v>1.576</v>
      </c>
      <c r="F1048" s="255"/>
      <c r="G1048" s="256"/>
      <c r="H1048" s="257"/>
      <c r="I1048" s="251"/>
      <c r="J1048" s="258"/>
      <c r="K1048" s="251"/>
      <c r="M1048" s="252" t="s">
        <v>1572</v>
      </c>
      <c r="O1048" s="241"/>
    </row>
    <row r="1049" spans="1:57" ht="12.75">
      <c r="A1049" s="259"/>
      <c r="B1049" s="260" t="s">
        <v>96</v>
      </c>
      <c r="C1049" s="261" t="s">
        <v>820</v>
      </c>
      <c r="D1049" s="262"/>
      <c r="E1049" s="263"/>
      <c r="F1049" s="264"/>
      <c r="G1049" s="265">
        <f>SUM(G1034:G1048)</f>
        <v>125228.99999999999</v>
      </c>
      <c r="H1049" s="266"/>
      <c r="I1049" s="267">
        <f>SUM(I1034:I1048)</f>
        <v>0.163761</v>
      </c>
      <c r="J1049" s="266"/>
      <c r="K1049" s="267">
        <f>SUM(K1034:K1048)</f>
        <v>0</v>
      </c>
      <c r="O1049" s="241">
        <v>4</v>
      </c>
      <c r="BA1049" s="268">
        <f>SUM(BA1034:BA1048)</f>
        <v>0</v>
      </c>
      <c r="BB1049" s="268">
        <f>SUM(BB1034:BB1048)</f>
        <v>125228.99999999999</v>
      </c>
      <c r="BC1049" s="268">
        <f>SUM(BC1034:BC1048)</f>
        <v>0</v>
      </c>
      <c r="BD1049" s="268">
        <f>SUM(BD1034:BD1048)</f>
        <v>0</v>
      </c>
      <c r="BE1049" s="268">
        <f>SUM(BE1034:BE1048)</f>
        <v>0</v>
      </c>
    </row>
    <row r="1050" spans="1:15" ht="12.75">
      <c r="A1050" s="231" t="s">
        <v>92</v>
      </c>
      <c r="B1050" s="232" t="s">
        <v>831</v>
      </c>
      <c r="C1050" s="233" t="s">
        <v>832</v>
      </c>
      <c r="D1050" s="234"/>
      <c r="E1050" s="235"/>
      <c r="F1050" s="235"/>
      <c r="G1050" s="236"/>
      <c r="H1050" s="237"/>
      <c r="I1050" s="238"/>
      <c r="J1050" s="239"/>
      <c r="K1050" s="240"/>
      <c r="O1050" s="241">
        <v>1</v>
      </c>
    </row>
    <row r="1051" spans="1:80" ht="22.5">
      <c r="A1051" s="242">
        <v>173</v>
      </c>
      <c r="B1051" s="243" t="s">
        <v>834</v>
      </c>
      <c r="C1051" s="244" t="s">
        <v>835</v>
      </c>
      <c r="D1051" s="245" t="s">
        <v>106</v>
      </c>
      <c r="E1051" s="246">
        <v>30</v>
      </c>
      <c r="F1051" s="246">
        <v>349.5</v>
      </c>
      <c r="G1051" s="247">
        <f>E1051*F1051</f>
        <v>10485</v>
      </c>
      <c r="H1051" s="248">
        <v>0.00061</v>
      </c>
      <c r="I1051" s="249">
        <f>E1051*H1051</f>
        <v>0.0183</v>
      </c>
      <c r="J1051" s="248">
        <v>0</v>
      </c>
      <c r="K1051" s="249">
        <f>E1051*J1051</f>
        <v>0</v>
      </c>
      <c r="O1051" s="241">
        <v>2</v>
      </c>
      <c r="AA1051" s="214">
        <v>1</v>
      </c>
      <c r="AB1051" s="214">
        <v>7</v>
      </c>
      <c r="AC1051" s="214">
        <v>7</v>
      </c>
      <c r="AZ1051" s="214">
        <v>2</v>
      </c>
      <c r="BA1051" s="214">
        <f>IF(AZ1051=1,G1051,0)</f>
        <v>0</v>
      </c>
      <c r="BB1051" s="214">
        <f>IF(AZ1051=2,G1051,0)</f>
        <v>10485</v>
      </c>
      <c r="BC1051" s="214">
        <f>IF(AZ1051=3,G1051,0)</f>
        <v>0</v>
      </c>
      <c r="BD1051" s="214">
        <f>IF(AZ1051=4,G1051,0)</f>
        <v>0</v>
      </c>
      <c r="BE1051" s="214">
        <f>IF(AZ1051=5,G1051,0)</f>
        <v>0</v>
      </c>
      <c r="CA1051" s="241">
        <v>1</v>
      </c>
      <c r="CB1051" s="241">
        <v>7</v>
      </c>
    </row>
    <row r="1052" spans="1:57" ht="12.75">
      <c r="A1052" s="259"/>
      <c r="B1052" s="260" t="s">
        <v>96</v>
      </c>
      <c r="C1052" s="261" t="s">
        <v>833</v>
      </c>
      <c r="D1052" s="262"/>
      <c r="E1052" s="263"/>
      <c r="F1052" s="264"/>
      <c r="G1052" s="265">
        <f>SUM(G1050:G1051)</f>
        <v>10485</v>
      </c>
      <c r="H1052" s="266"/>
      <c r="I1052" s="267">
        <f>SUM(I1050:I1051)</f>
        <v>0.0183</v>
      </c>
      <c r="J1052" s="266"/>
      <c r="K1052" s="267">
        <f>SUM(K1050:K1051)</f>
        <v>0</v>
      </c>
      <c r="O1052" s="241">
        <v>4</v>
      </c>
      <c r="BA1052" s="268">
        <f>SUM(BA1050:BA1051)</f>
        <v>0</v>
      </c>
      <c r="BB1052" s="268">
        <f>SUM(BB1050:BB1051)</f>
        <v>10485</v>
      </c>
      <c r="BC1052" s="268">
        <f>SUM(BC1050:BC1051)</f>
        <v>0</v>
      </c>
      <c r="BD1052" s="268">
        <f>SUM(BD1050:BD1051)</f>
        <v>0</v>
      </c>
      <c r="BE1052" s="268">
        <f>SUM(BE1050:BE1051)</f>
        <v>0</v>
      </c>
    </row>
    <row r="1053" spans="1:15" ht="12.75">
      <c r="A1053" s="231" t="s">
        <v>92</v>
      </c>
      <c r="B1053" s="232" t="s">
        <v>838</v>
      </c>
      <c r="C1053" s="233" t="s">
        <v>839</v>
      </c>
      <c r="D1053" s="234"/>
      <c r="E1053" s="235"/>
      <c r="F1053" s="235"/>
      <c r="G1053" s="236"/>
      <c r="H1053" s="237"/>
      <c r="I1053" s="238"/>
      <c r="J1053" s="239"/>
      <c r="K1053" s="240"/>
      <c r="O1053" s="241">
        <v>1</v>
      </c>
    </row>
    <row r="1054" spans="1:80" ht="12.75">
      <c r="A1054" s="242">
        <v>174</v>
      </c>
      <c r="B1054" s="243" t="s">
        <v>841</v>
      </c>
      <c r="C1054" s="244" t="s">
        <v>842</v>
      </c>
      <c r="D1054" s="245" t="s">
        <v>106</v>
      </c>
      <c r="E1054" s="246">
        <v>1791.85</v>
      </c>
      <c r="F1054" s="246">
        <v>17.1</v>
      </c>
      <c r="G1054" s="247">
        <f>E1054*F1054</f>
        <v>30640.635000000002</v>
      </c>
      <c r="H1054" s="248">
        <v>0.00019</v>
      </c>
      <c r="I1054" s="249">
        <f>E1054*H1054</f>
        <v>0.3404515</v>
      </c>
      <c r="J1054" s="248">
        <v>0</v>
      </c>
      <c r="K1054" s="249">
        <f>E1054*J1054</f>
        <v>0</v>
      </c>
      <c r="O1054" s="241">
        <v>2</v>
      </c>
      <c r="AA1054" s="214">
        <v>1</v>
      </c>
      <c r="AB1054" s="214">
        <v>7</v>
      </c>
      <c r="AC1054" s="214">
        <v>7</v>
      </c>
      <c r="AZ1054" s="214">
        <v>2</v>
      </c>
      <c r="BA1054" s="214">
        <f>IF(AZ1054=1,G1054,0)</f>
        <v>0</v>
      </c>
      <c r="BB1054" s="214">
        <f>IF(AZ1054=2,G1054,0)</f>
        <v>30640.635000000002</v>
      </c>
      <c r="BC1054" s="214">
        <f>IF(AZ1054=3,G1054,0)</f>
        <v>0</v>
      </c>
      <c r="BD1054" s="214">
        <f>IF(AZ1054=4,G1054,0)</f>
        <v>0</v>
      </c>
      <c r="BE1054" s="214">
        <f>IF(AZ1054=5,G1054,0)</f>
        <v>0</v>
      </c>
      <c r="CA1054" s="241">
        <v>1</v>
      </c>
      <c r="CB1054" s="241">
        <v>7</v>
      </c>
    </row>
    <row r="1055" spans="1:15" ht="12.75">
      <c r="A1055" s="250"/>
      <c r="B1055" s="253"/>
      <c r="C1055" s="699" t="s">
        <v>1552</v>
      </c>
      <c r="D1055" s="700"/>
      <c r="E1055" s="254">
        <v>17.8</v>
      </c>
      <c r="F1055" s="255"/>
      <c r="G1055" s="256"/>
      <c r="H1055" s="257"/>
      <c r="I1055" s="251"/>
      <c r="J1055" s="258"/>
      <c r="K1055" s="251"/>
      <c r="M1055" s="252" t="s">
        <v>1552</v>
      </c>
      <c r="O1055" s="241"/>
    </row>
    <row r="1056" spans="1:15" ht="22.5">
      <c r="A1056" s="250"/>
      <c r="B1056" s="253"/>
      <c r="C1056" s="699" t="s">
        <v>1511</v>
      </c>
      <c r="D1056" s="700"/>
      <c r="E1056" s="254">
        <v>0</v>
      </c>
      <c r="F1056" s="255"/>
      <c r="G1056" s="256"/>
      <c r="H1056" s="257"/>
      <c r="I1056" s="251"/>
      <c r="J1056" s="258"/>
      <c r="K1056" s="251"/>
      <c r="M1056" s="252" t="s">
        <v>1511</v>
      </c>
      <c r="O1056" s="241"/>
    </row>
    <row r="1057" spans="1:15" ht="12.75">
      <c r="A1057" s="250"/>
      <c r="B1057" s="253"/>
      <c r="C1057" s="699" t="s">
        <v>1512</v>
      </c>
      <c r="D1057" s="700"/>
      <c r="E1057" s="254">
        <v>1058.2</v>
      </c>
      <c r="F1057" s="255"/>
      <c r="G1057" s="256"/>
      <c r="H1057" s="257"/>
      <c r="I1057" s="251"/>
      <c r="J1057" s="258"/>
      <c r="K1057" s="251"/>
      <c r="M1057" s="252" t="s">
        <v>1512</v>
      </c>
      <c r="O1057" s="241"/>
    </row>
    <row r="1058" spans="1:15" ht="22.5">
      <c r="A1058" s="250"/>
      <c r="B1058" s="253"/>
      <c r="C1058" s="699" t="s">
        <v>1515</v>
      </c>
      <c r="D1058" s="700"/>
      <c r="E1058" s="254">
        <v>0</v>
      </c>
      <c r="F1058" s="255"/>
      <c r="G1058" s="256"/>
      <c r="H1058" s="257"/>
      <c r="I1058" s="251"/>
      <c r="J1058" s="258"/>
      <c r="K1058" s="251"/>
      <c r="M1058" s="252" t="s">
        <v>1515</v>
      </c>
      <c r="O1058" s="241"/>
    </row>
    <row r="1059" spans="1:15" ht="12.75">
      <c r="A1059" s="250"/>
      <c r="B1059" s="253"/>
      <c r="C1059" s="699" t="s">
        <v>1516</v>
      </c>
      <c r="D1059" s="700"/>
      <c r="E1059" s="254">
        <v>162.8</v>
      </c>
      <c r="F1059" s="255"/>
      <c r="G1059" s="256"/>
      <c r="H1059" s="257"/>
      <c r="I1059" s="251"/>
      <c r="J1059" s="258"/>
      <c r="K1059" s="251"/>
      <c r="M1059" s="252" t="s">
        <v>1516</v>
      </c>
      <c r="O1059" s="241"/>
    </row>
    <row r="1060" spans="1:15" ht="22.5">
      <c r="A1060" s="250"/>
      <c r="B1060" s="253"/>
      <c r="C1060" s="699" t="s">
        <v>1517</v>
      </c>
      <c r="D1060" s="700"/>
      <c r="E1060" s="254">
        <v>0</v>
      </c>
      <c r="F1060" s="255"/>
      <c r="G1060" s="256"/>
      <c r="H1060" s="257"/>
      <c r="I1060" s="251"/>
      <c r="J1060" s="258"/>
      <c r="K1060" s="251"/>
      <c r="M1060" s="252" t="s">
        <v>1517</v>
      </c>
      <c r="O1060" s="241"/>
    </row>
    <row r="1061" spans="1:15" ht="12.75">
      <c r="A1061" s="250"/>
      <c r="B1061" s="253"/>
      <c r="C1061" s="699" t="s">
        <v>1518</v>
      </c>
      <c r="D1061" s="700"/>
      <c r="E1061" s="254">
        <v>483.36</v>
      </c>
      <c r="F1061" s="255"/>
      <c r="G1061" s="256"/>
      <c r="H1061" s="257"/>
      <c r="I1061" s="251"/>
      <c r="J1061" s="258"/>
      <c r="K1061" s="251"/>
      <c r="M1061" s="252" t="s">
        <v>1518</v>
      </c>
      <c r="O1061" s="241"/>
    </row>
    <row r="1062" spans="1:15" ht="12.75">
      <c r="A1062" s="250"/>
      <c r="B1062" s="253"/>
      <c r="C1062" s="699" t="s">
        <v>1506</v>
      </c>
      <c r="D1062" s="700"/>
      <c r="E1062" s="254">
        <v>69.69</v>
      </c>
      <c r="F1062" s="255"/>
      <c r="G1062" s="256"/>
      <c r="H1062" s="257"/>
      <c r="I1062" s="251"/>
      <c r="J1062" s="258"/>
      <c r="K1062" s="251"/>
      <c r="M1062" s="252" t="s">
        <v>1506</v>
      </c>
      <c r="O1062" s="241"/>
    </row>
    <row r="1063" spans="1:80" ht="12.75">
      <c r="A1063" s="242">
        <v>175</v>
      </c>
      <c r="B1063" s="243" t="s">
        <v>843</v>
      </c>
      <c r="C1063" s="244" t="s">
        <v>844</v>
      </c>
      <c r="D1063" s="245" t="s">
        <v>106</v>
      </c>
      <c r="E1063" s="246">
        <v>1791.85</v>
      </c>
      <c r="F1063" s="246">
        <v>43.8</v>
      </c>
      <c r="G1063" s="247">
        <f>E1063*F1063</f>
        <v>78483.02999999998</v>
      </c>
      <c r="H1063" s="248">
        <v>0.00046</v>
      </c>
      <c r="I1063" s="249">
        <f>E1063*H1063</f>
        <v>0.824251</v>
      </c>
      <c r="J1063" s="248">
        <v>0</v>
      </c>
      <c r="K1063" s="249">
        <f>E1063*J1063</f>
        <v>0</v>
      </c>
      <c r="O1063" s="241">
        <v>2</v>
      </c>
      <c r="AA1063" s="214">
        <v>1</v>
      </c>
      <c r="AB1063" s="214">
        <v>7</v>
      </c>
      <c r="AC1063" s="214">
        <v>7</v>
      </c>
      <c r="AZ1063" s="214">
        <v>2</v>
      </c>
      <c r="BA1063" s="214">
        <f>IF(AZ1063=1,G1063,0)</f>
        <v>0</v>
      </c>
      <c r="BB1063" s="214">
        <f>IF(AZ1063=2,G1063,0)</f>
        <v>78483.02999999998</v>
      </c>
      <c r="BC1063" s="214">
        <f>IF(AZ1063=3,G1063,0)</f>
        <v>0</v>
      </c>
      <c r="BD1063" s="214">
        <f>IF(AZ1063=4,G1063,0)</f>
        <v>0</v>
      </c>
      <c r="BE1063" s="214">
        <f>IF(AZ1063=5,G1063,0)</f>
        <v>0</v>
      </c>
      <c r="CA1063" s="241">
        <v>1</v>
      </c>
      <c r="CB1063" s="241">
        <v>7</v>
      </c>
    </row>
    <row r="1064" spans="1:15" ht="12.75">
      <c r="A1064" s="250"/>
      <c r="B1064" s="253"/>
      <c r="C1064" s="699" t="s">
        <v>1552</v>
      </c>
      <c r="D1064" s="700"/>
      <c r="E1064" s="254">
        <v>17.8</v>
      </c>
      <c r="F1064" s="255"/>
      <c r="G1064" s="256"/>
      <c r="H1064" s="257"/>
      <c r="I1064" s="251"/>
      <c r="J1064" s="258"/>
      <c r="K1064" s="251"/>
      <c r="M1064" s="252" t="s">
        <v>1552</v>
      </c>
      <c r="O1064" s="241"/>
    </row>
    <row r="1065" spans="1:15" ht="22.5">
      <c r="A1065" s="250"/>
      <c r="B1065" s="253"/>
      <c r="C1065" s="699" t="s">
        <v>1511</v>
      </c>
      <c r="D1065" s="700"/>
      <c r="E1065" s="254">
        <v>0</v>
      </c>
      <c r="F1065" s="255"/>
      <c r="G1065" s="256"/>
      <c r="H1065" s="257"/>
      <c r="I1065" s="251"/>
      <c r="J1065" s="258"/>
      <c r="K1065" s="251"/>
      <c r="M1065" s="252" t="s">
        <v>1511</v>
      </c>
      <c r="O1065" s="241"/>
    </row>
    <row r="1066" spans="1:15" ht="12.75">
      <c r="A1066" s="250"/>
      <c r="B1066" s="253"/>
      <c r="C1066" s="699" t="s">
        <v>1512</v>
      </c>
      <c r="D1066" s="700"/>
      <c r="E1066" s="254">
        <v>1058.2</v>
      </c>
      <c r="F1066" s="255"/>
      <c r="G1066" s="256"/>
      <c r="H1066" s="257"/>
      <c r="I1066" s="251"/>
      <c r="J1066" s="258"/>
      <c r="K1066" s="251"/>
      <c r="M1066" s="252" t="s">
        <v>1512</v>
      </c>
      <c r="O1066" s="241"/>
    </row>
    <row r="1067" spans="1:15" ht="22.5">
      <c r="A1067" s="250"/>
      <c r="B1067" s="253"/>
      <c r="C1067" s="699" t="s">
        <v>1515</v>
      </c>
      <c r="D1067" s="700"/>
      <c r="E1067" s="254">
        <v>0</v>
      </c>
      <c r="F1067" s="255"/>
      <c r="G1067" s="256"/>
      <c r="H1067" s="257"/>
      <c r="I1067" s="251"/>
      <c r="J1067" s="258"/>
      <c r="K1067" s="251"/>
      <c r="M1067" s="252" t="s">
        <v>1515</v>
      </c>
      <c r="O1067" s="241"/>
    </row>
    <row r="1068" spans="1:15" ht="12.75">
      <c r="A1068" s="250"/>
      <c r="B1068" s="253"/>
      <c r="C1068" s="699" t="s">
        <v>1516</v>
      </c>
      <c r="D1068" s="700"/>
      <c r="E1068" s="254">
        <v>162.8</v>
      </c>
      <c r="F1068" s="255"/>
      <c r="G1068" s="256"/>
      <c r="H1068" s="257"/>
      <c r="I1068" s="251"/>
      <c r="J1068" s="258"/>
      <c r="K1068" s="251"/>
      <c r="M1068" s="252" t="s">
        <v>1516</v>
      </c>
      <c r="O1068" s="241"/>
    </row>
    <row r="1069" spans="1:15" ht="22.5">
      <c r="A1069" s="250"/>
      <c r="B1069" s="253"/>
      <c r="C1069" s="699" t="s">
        <v>1517</v>
      </c>
      <c r="D1069" s="700"/>
      <c r="E1069" s="254">
        <v>0</v>
      </c>
      <c r="F1069" s="255"/>
      <c r="G1069" s="256"/>
      <c r="H1069" s="257"/>
      <c r="I1069" s="251"/>
      <c r="J1069" s="258"/>
      <c r="K1069" s="251"/>
      <c r="M1069" s="252" t="s">
        <v>1517</v>
      </c>
      <c r="O1069" s="241"/>
    </row>
    <row r="1070" spans="1:15" ht="12.75">
      <c r="A1070" s="250"/>
      <c r="B1070" s="253"/>
      <c r="C1070" s="699" t="s">
        <v>1518</v>
      </c>
      <c r="D1070" s="700"/>
      <c r="E1070" s="254">
        <v>483.36</v>
      </c>
      <c r="F1070" s="255"/>
      <c r="G1070" s="256"/>
      <c r="H1070" s="257"/>
      <c r="I1070" s="251"/>
      <c r="J1070" s="258"/>
      <c r="K1070" s="251"/>
      <c r="M1070" s="252" t="s">
        <v>1518</v>
      </c>
      <c r="O1070" s="241"/>
    </row>
    <row r="1071" spans="1:15" ht="12.75">
      <c r="A1071" s="250"/>
      <c r="B1071" s="253"/>
      <c r="C1071" s="699" t="s">
        <v>1506</v>
      </c>
      <c r="D1071" s="700"/>
      <c r="E1071" s="254">
        <v>69.69</v>
      </c>
      <c r="F1071" s="255"/>
      <c r="G1071" s="256"/>
      <c r="H1071" s="257"/>
      <c r="I1071" s="251"/>
      <c r="J1071" s="258"/>
      <c r="K1071" s="251"/>
      <c r="M1071" s="252" t="s">
        <v>1506</v>
      </c>
      <c r="O1071" s="241"/>
    </row>
    <row r="1072" spans="1:80" ht="22.5">
      <c r="A1072" s="242">
        <v>176</v>
      </c>
      <c r="B1072" s="243" t="s">
        <v>845</v>
      </c>
      <c r="C1072" s="244" t="s">
        <v>846</v>
      </c>
      <c r="D1072" s="245" t="s">
        <v>106</v>
      </c>
      <c r="E1072" s="246">
        <v>18221</v>
      </c>
      <c r="F1072" s="246">
        <v>69.4</v>
      </c>
      <c r="G1072" s="247">
        <f>E1072*F1072</f>
        <v>1264537.4000000001</v>
      </c>
      <c r="H1072" s="248">
        <v>0.00026</v>
      </c>
      <c r="I1072" s="249">
        <f>E1072*H1072</f>
        <v>4.73746</v>
      </c>
      <c r="J1072" s="248">
        <v>0</v>
      </c>
      <c r="K1072" s="249">
        <f>E1072*J1072</f>
        <v>0</v>
      </c>
      <c r="O1072" s="241">
        <v>2</v>
      </c>
      <c r="AA1072" s="214">
        <v>2</v>
      </c>
      <c r="AB1072" s="214">
        <v>7</v>
      </c>
      <c r="AC1072" s="214">
        <v>7</v>
      </c>
      <c r="AZ1072" s="214">
        <v>2</v>
      </c>
      <c r="BA1072" s="214">
        <f>IF(AZ1072=1,G1072,0)</f>
        <v>0</v>
      </c>
      <c r="BB1072" s="214">
        <f>IF(AZ1072=2,G1072,0)</f>
        <v>1264537.4000000001</v>
      </c>
      <c r="BC1072" s="214">
        <f>IF(AZ1072=3,G1072,0)</f>
        <v>0</v>
      </c>
      <c r="BD1072" s="214">
        <f>IF(AZ1072=4,G1072,0)</f>
        <v>0</v>
      </c>
      <c r="BE1072" s="214">
        <f>IF(AZ1072=5,G1072,0)</f>
        <v>0</v>
      </c>
      <c r="CA1072" s="241">
        <v>2</v>
      </c>
      <c r="CB1072" s="241">
        <v>7</v>
      </c>
    </row>
    <row r="1073" spans="1:15" ht="12.75">
      <c r="A1073" s="250"/>
      <c r="B1073" s="253"/>
      <c r="C1073" s="699" t="s">
        <v>1935</v>
      </c>
      <c r="D1073" s="700"/>
      <c r="E1073" s="254">
        <v>992</v>
      </c>
      <c r="F1073" s="255"/>
      <c r="G1073" s="256"/>
      <c r="H1073" s="257"/>
      <c r="I1073" s="251"/>
      <c r="J1073" s="258"/>
      <c r="K1073" s="251"/>
      <c r="M1073" s="252" t="s">
        <v>1935</v>
      </c>
      <c r="O1073" s="241"/>
    </row>
    <row r="1074" spans="1:15" ht="12.75">
      <c r="A1074" s="250"/>
      <c r="B1074" s="253"/>
      <c r="C1074" s="699" t="s">
        <v>1936</v>
      </c>
      <c r="D1074" s="700"/>
      <c r="E1074" s="254">
        <v>11904</v>
      </c>
      <c r="F1074" s="255"/>
      <c r="G1074" s="256"/>
      <c r="H1074" s="257"/>
      <c r="I1074" s="251"/>
      <c r="J1074" s="258"/>
      <c r="K1074" s="251"/>
      <c r="M1074" s="252" t="s">
        <v>1936</v>
      </c>
      <c r="O1074" s="241"/>
    </row>
    <row r="1075" spans="1:15" ht="12.75">
      <c r="A1075" s="250"/>
      <c r="B1075" s="253"/>
      <c r="C1075" s="699" t="s">
        <v>1937</v>
      </c>
      <c r="D1075" s="700"/>
      <c r="E1075" s="254">
        <v>5325</v>
      </c>
      <c r="F1075" s="255"/>
      <c r="G1075" s="256"/>
      <c r="H1075" s="257"/>
      <c r="I1075" s="251"/>
      <c r="J1075" s="258"/>
      <c r="K1075" s="251"/>
      <c r="M1075" s="252" t="s">
        <v>1937</v>
      </c>
      <c r="O1075" s="241"/>
    </row>
    <row r="1076" spans="1:57" ht="12.75">
      <c r="A1076" s="259"/>
      <c r="B1076" s="260" t="s">
        <v>96</v>
      </c>
      <c r="C1076" s="261" t="s">
        <v>840</v>
      </c>
      <c r="D1076" s="262"/>
      <c r="E1076" s="263"/>
      <c r="F1076" s="264"/>
      <c r="G1076" s="265">
        <f>SUM(G1053:G1075)</f>
        <v>1373661.0650000002</v>
      </c>
      <c r="H1076" s="266"/>
      <c r="I1076" s="267">
        <f>SUM(I1053:I1075)</f>
        <v>5.902162499999999</v>
      </c>
      <c r="J1076" s="266"/>
      <c r="K1076" s="267">
        <f>SUM(K1053:K1075)</f>
        <v>0</v>
      </c>
      <c r="O1076" s="241">
        <v>4</v>
      </c>
      <c r="BA1076" s="268">
        <f>SUM(BA1053:BA1075)</f>
        <v>0</v>
      </c>
      <c r="BB1076" s="268">
        <f>SUM(BB1053:BB1075)</f>
        <v>1373661.0650000002</v>
      </c>
      <c r="BC1076" s="268">
        <f>SUM(BC1053:BC1075)</f>
        <v>0</v>
      </c>
      <c r="BD1076" s="268">
        <f>SUM(BD1053:BD1075)</f>
        <v>0</v>
      </c>
      <c r="BE1076" s="268">
        <f>SUM(BE1053:BE1075)</f>
        <v>0</v>
      </c>
    </row>
    <row r="1077" spans="1:15" ht="12.75">
      <c r="A1077" s="231" t="s">
        <v>92</v>
      </c>
      <c r="B1077" s="232" t="s">
        <v>849</v>
      </c>
      <c r="C1077" s="233" t="s">
        <v>850</v>
      </c>
      <c r="D1077" s="234"/>
      <c r="E1077" s="235"/>
      <c r="F1077" s="235"/>
      <c r="G1077" s="236"/>
      <c r="H1077" s="237"/>
      <c r="I1077" s="238"/>
      <c r="J1077" s="239"/>
      <c r="K1077" s="240"/>
      <c r="O1077" s="241">
        <v>1</v>
      </c>
    </row>
    <row r="1078" spans="1:80" ht="22.5">
      <c r="A1078" s="242">
        <v>177</v>
      </c>
      <c r="B1078" s="243" t="s">
        <v>852</v>
      </c>
      <c r="C1078" s="244" t="s">
        <v>853</v>
      </c>
      <c r="D1078" s="245" t="s">
        <v>147</v>
      </c>
      <c r="E1078" s="246">
        <v>4</v>
      </c>
      <c r="F1078" s="246">
        <v>1500</v>
      </c>
      <c r="G1078" s="247">
        <f>E1078*F1078</f>
        <v>6000</v>
      </c>
      <c r="H1078" s="248">
        <v>0</v>
      </c>
      <c r="I1078" s="249">
        <f>E1078*H1078</f>
        <v>0</v>
      </c>
      <c r="J1078" s="248">
        <v>0</v>
      </c>
      <c r="K1078" s="249">
        <f>E1078*J1078</f>
        <v>0</v>
      </c>
      <c r="O1078" s="241">
        <v>2</v>
      </c>
      <c r="AA1078" s="214">
        <v>1</v>
      </c>
      <c r="AB1078" s="214">
        <v>9</v>
      </c>
      <c r="AC1078" s="214">
        <v>9</v>
      </c>
      <c r="AZ1078" s="214">
        <v>4</v>
      </c>
      <c r="BA1078" s="214">
        <f>IF(AZ1078=1,G1078,0)</f>
        <v>0</v>
      </c>
      <c r="BB1078" s="214">
        <f>IF(AZ1078=2,G1078,0)</f>
        <v>0</v>
      </c>
      <c r="BC1078" s="214">
        <f>IF(AZ1078=3,G1078,0)</f>
        <v>0</v>
      </c>
      <c r="BD1078" s="214">
        <f>IF(AZ1078=4,G1078,0)</f>
        <v>6000</v>
      </c>
      <c r="BE1078" s="214">
        <f>IF(AZ1078=5,G1078,0)</f>
        <v>0</v>
      </c>
      <c r="CA1078" s="241">
        <v>1</v>
      </c>
      <c r="CB1078" s="241">
        <v>9</v>
      </c>
    </row>
    <row r="1079" spans="1:15" ht="12.75">
      <c r="A1079" s="250"/>
      <c r="B1079" s="253"/>
      <c r="C1079" s="699" t="s">
        <v>1938</v>
      </c>
      <c r="D1079" s="700"/>
      <c r="E1079" s="254">
        <v>4</v>
      </c>
      <c r="F1079" s="255"/>
      <c r="G1079" s="256"/>
      <c r="H1079" s="257"/>
      <c r="I1079" s="251"/>
      <c r="J1079" s="258"/>
      <c r="K1079" s="251"/>
      <c r="M1079" s="252" t="s">
        <v>1938</v>
      </c>
      <c r="O1079" s="241"/>
    </row>
    <row r="1080" spans="1:80" ht="12.75">
      <c r="A1080" s="242">
        <v>178</v>
      </c>
      <c r="B1080" s="243" t="s">
        <v>1939</v>
      </c>
      <c r="C1080" s="244" t="s">
        <v>1940</v>
      </c>
      <c r="D1080" s="245" t="s">
        <v>147</v>
      </c>
      <c r="E1080" s="246">
        <v>13</v>
      </c>
      <c r="F1080" s="246">
        <v>500</v>
      </c>
      <c r="G1080" s="247">
        <f>E1080*F1080</f>
        <v>6500</v>
      </c>
      <c r="H1080" s="248">
        <v>0</v>
      </c>
      <c r="I1080" s="249">
        <f>E1080*H1080</f>
        <v>0</v>
      </c>
      <c r="J1080" s="248">
        <v>0</v>
      </c>
      <c r="K1080" s="249">
        <f>E1080*J1080</f>
        <v>0</v>
      </c>
      <c r="O1080" s="241">
        <v>2</v>
      </c>
      <c r="AA1080" s="214">
        <v>1</v>
      </c>
      <c r="AB1080" s="214">
        <v>9</v>
      </c>
      <c r="AC1080" s="214">
        <v>9</v>
      </c>
      <c r="AZ1080" s="214">
        <v>4</v>
      </c>
      <c r="BA1080" s="214">
        <f>IF(AZ1080=1,G1080,0)</f>
        <v>0</v>
      </c>
      <c r="BB1080" s="214">
        <f>IF(AZ1080=2,G1080,0)</f>
        <v>0</v>
      </c>
      <c r="BC1080" s="214">
        <f>IF(AZ1080=3,G1080,0)</f>
        <v>0</v>
      </c>
      <c r="BD1080" s="214">
        <f>IF(AZ1080=4,G1080,0)</f>
        <v>6500</v>
      </c>
      <c r="BE1080" s="214">
        <f>IF(AZ1080=5,G1080,0)</f>
        <v>0</v>
      </c>
      <c r="CA1080" s="241">
        <v>1</v>
      </c>
      <c r="CB1080" s="241">
        <v>9</v>
      </c>
    </row>
    <row r="1081" spans="1:15" ht="12.75">
      <c r="A1081" s="250"/>
      <c r="B1081" s="253"/>
      <c r="C1081" s="699" t="s">
        <v>776</v>
      </c>
      <c r="D1081" s="700"/>
      <c r="E1081" s="254">
        <v>1</v>
      </c>
      <c r="F1081" s="255"/>
      <c r="G1081" s="256"/>
      <c r="H1081" s="257"/>
      <c r="I1081" s="251"/>
      <c r="J1081" s="258"/>
      <c r="K1081" s="251"/>
      <c r="M1081" s="252" t="s">
        <v>776</v>
      </c>
      <c r="O1081" s="241"/>
    </row>
    <row r="1082" spans="1:15" ht="12.75">
      <c r="A1082" s="250"/>
      <c r="B1082" s="253"/>
      <c r="C1082" s="699" t="s">
        <v>1941</v>
      </c>
      <c r="D1082" s="700"/>
      <c r="E1082" s="254">
        <v>12</v>
      </c>
      <c r="F1082" s="255"/>
      <c r="G1082" s="256"/>
      <c r="H1082" s="257"/>
      <c r="I1082" s="251"/>
      <c r="J1082" s="258"/>
      <c r="K1082" s="251"/>
      <c r="M1082" s="252" t="s">
        <v>1941</v>
      </c>
      <c r="O1082" s="241"/>
    </row>
    <row r="1083" spans="1:80" ht="12.75">
      <c r="A1083" s="242">
        <v>179</v>
      </c>
      <c r="B1083" s="243" t="s">
        <v>1942</v>
      </c>
      <c r="C1083" s="244" t="s">
        <v>855</v>
      </c>
      <c r="D1083" s="245" t="s">
        <v>571</v>
      </c>
      <c r="E1083" s="246">
        <v>1</v>
      </c>
      <c r="F1083" s="246">
        <f>SUM('SO 04 1 Pol Hrom'!L13:O13)</f>
        <v>0</v>
      </c>
      <c r="G1083" s="247">
        <f>E1083*F1083</f>
        <v>0</v>
      </c>
      <c r="H1083" s="248">
        <v>0</v>
      </c>
      <c r="I1083" s="249">
        <f>E1083*H1083</f>
        <v>0</v>
      </c>
      <c r="J1083" s="248"/>
      <c r="K1083" s="249">
        <f>E1083*J1083</f>
        <v>0</v>
      </c>
      <c r="O1083" s="241">
        <v>2</v>
      </c>
      <c r="AA1083" s="214">
        <v>12</v>
      </c>
      <c r="AB1083" s="214">
        <v>0</v>
      </c>
      <c r="AC1083" s="214">
        <v>231</v>
      </c>
      <c r="AZ1083" s="214">
        <v>4</v>
      </c>
      <c r="BA1083" s="214">
        <f>IF(AZ1083=1,G1083,0)</f>
        <v>0</v>
      </c>
      <c r="BB1083" s="214">
        <f>IF(AZ1083=2,G1083,0)</f>
        <v>0</v>
      </c>
      <c r="BC1083" s="214">
        <f>IF(AZ1083=3,G1083,0)</f>
        <v>0</v>
      </c>
      <c r="BD1083" s="214">
        <f>IF(AZ1083=4,G1083,0)</f>
        <v>0</v>
      </c>
      <c r="BE1083" s="214">
        <f>IF(AZ1083=5,G1083,0)</f>
        <v>0</v>
      </c>
      <c r="CA1083" s="241">
        <v>12</v>
      </c>
      <c r="CB1083" s="241">
        <v>0</v>
      </c>
    </row>
    <row r="1084" spans="1:57" ht="12.75">
      <c r="A1084" s="259"/>
      <c r="B1084" s="260" t="s">
        <v>96</v>
      </c>
      <c r="C1084" s="261" t="s">
        <v>851</v>
      </c>
      <c r="D1084" s="262"/>
      <c r="E1084" s="263"/>
      <c r="F1084" s="264"/>
      <c r="G1084" s="265">
        <f>SUM(G1077:G1083)</f>
        <v>12500</v>
      </c>
      <c r="H1084" s="266"/>
      <c r="I1084" s="267">
        <f>SUM(I1077:I1083)</f>
        <v>0</v>
      </c>
      <c r="J1084" s="266"/>
      <c r="K1084" s="267">
        <f>SUM(K1077:K1083)</f>
        <v>0</v>
      </c>
      <c r="O1084" s="241">
        <v>4</v>
      </c>
      <c r="BA1084" s="268">
        <f>SUM(BA1077:BA1083)</f>
        <v>0</v>
      </c>
      <c r="BB1084" s="268">
        <f>SUM(BB1077:BB1083)</f>
        <v>0</v>
      </c>
      <c r="BC1084" s="268">
        <f>SUM(BC1077:BC1083)</f>
        <v>0</v>
      </c>
      <c r="BD1084" s="268">
        <f>SUM(BD1077:BD1083)</f>
        <v>12500</v>
      </c>
      <c r="BE1084" s="268">
        <f>SUM(BE1077:BE1083)</f>
        <v>0</v>
      </c>
    </row>
    <row r="1085" spans="1:15" ht="12.75">
      <c r="A1085" s="231" t="s">
        <v>92</v>
      </c>
      <c r="B1085" s="232" t="s">
        <v>856</v>
      </c>
      <c r="C1085" s="233" t="s">
        <v>857</v>
      </c>
      <c r="D1085" s="234"/>
      <c r="E1085" s="235"/>
      <c r="F1085" s="235"/>
      <c r="G1085" s="236"/>
      <c r="H1085" s="237"/>
      <c r="I1085" s="238"/>
      <c r="J1085" s="239"/>
      <c r="K1085" s="240"/>
      <c r="O1085" s="241">
        <v>1</v>
      </c>
    </row>
    <row r="1086" spans="1:80" ht="22.5">
      <c r="A1086" s="242">
        <v>180</v>
      </c>
      <c r="B1086" s="243" t="s">
        <v>859</v>
      </c>
      <c r="C1086" s="244" t="s">
        <v>860</v>
      </c>
      <c r="D1086" s="245" t="s">
        <v>166</v>
      </c>
      <c r="E1086" s="246">
        <v>194</v>
      </c>
      <c r="F1086" s="246">
        <v>40</v>
      </c>
      <c r="G1086" s="247">
        <f>E1086*F1086</f>
        <v>7760</v>
      </c>
      <c r="H1086" s="248">
        <v>0</v>
      </c>
      <c r="I1086" s="249">
        <f>E1086*H1086</f>
        <v>0</v>
      </c>
      <c r="J1086" s="248">
        <v>0</v>
      </c>
      <c r="K1086" s="249">
        <f>E1086*J1086</f>
        <v>0</v>
      </c>
      <c r="O1086" s="241">
        <v>2</v>
      </c>
      <c r="AA1086" s="214">
        <v>1</v>
      </c>
      <c r="AB1086" s="214">
        <v>9</v>
      </c>
      <c r="AC1086" s="214">
        <v>9</v>
      </c>
      <c r="AZ1086" s="214">
        <v>4</v>
      </c>
      <c r="BA1086" s="214">
        <f>IF(AZ1086=1,G1086,0)</f>
        <v>0</v>
      </c>
      <c r="BB1086" s="214">
        <f>IF(AZ1086=2,G1086,0)</f>
        <v>0</v>
      </c>
      <c r="BC1086" s="214">
        <f>IF(AZ1086=3,G1086,0)</f>
        <v>0</v>
      </c>
      <c r="BD1086" s="214">
        <f>IF(AZ1086=4,G1086,0)</f>
        <v>7760</v>
      </c>
      <c r="BE1086" s="214">
        <f>IF(AZ1086=5,G1086,0)</f>
        <v>0</v>
      </c>
      <c r="CA1086" s="241">
        <v>1</v>
      </c>
      <c r="CB1086" s="241">
        <v>9</v>
      </c>
    </row>
    <row r="1087" spans="1:15" ht="12.75">
      <c r="A1087" s="250"/>
      <c r="B1087" s="253"/>
      <c r="C1087" s="699" t="s">
        <v>1943</v>
      </c>
      <c r="D1087" s="700"/>
      <c r="E1087" s="254">
        <v>25</v>
      </c>
      <c r="F1087" s="255"/>
      <c r="G1087" s="256"/>
      <c r="H1087" s="257"/>
      <c r="I1087" s="251"/>
      <c r="J1087" s="258"/>
      <c r="K1087" s="251"/>
      <c r="M1087" s="252" t="s">
        <v>1943</v>
      </c>
      <c r="O1087" s="241"/>
    </row>
    <row r="1088" spans="1:15" ht="12.75">
      <c r="A1088" s="250"/>
      <c r="B1088" s="253"/>
      <c r="C1088" s="699" t="s">
        <v>1944</v>
      </c>
      <c r="D1088" s="700"/>
      <c r="E1088" s="254">
        <v>87</v>
      </c>
      <c r="F1088" s="255"/>
      <c r="G1088" s="256"/>
      <c r="H1088" s="257"/>
      <c r="I1088" s="251"/>
      <c r="J1088" s="258"/>
      <c r="K1088" s="251"/>
      <c r="M1088" s="252" t="s">
        <v>1944</v>
      </c>
      <c r="O1088" s="241"/>
    </row>
    <row r="1089" spans="1:15" ht="12.75">
      <c r="A1089" s="250"/>
      <c r="B1089" s="253"/>
      <c r="C1089" s="699" t="s">
        <v>1945</v>
      </c>
      <c r="D1089" s="700"/>
      <c r="E1089" s="254">
        <v>82</v>
      </c>
      <c r="F1089" s="255"/>
      <c r="G1089" s="256"/>
      <c r="H1089" s="257"/>
      <c r="I1089" s="251"/>
      <c r="J1089" s="258"/>
      <c r="K1089" s="251"/>
      <c r="M1089" s="252" t="s">
        <v>1945</v>
      </c>
      <c r="O1089" s="241"/>
    </row>
    <row r="1090" spans="1:80" ht="22.5">
      <c r="A1090" s="242">
        <v>181</v>
      </c>
      <c r="B1090" s="243" t="s">
        <v>1946</v>
      </c>
      <c r="C1090" s="244" t="s">
        <v>1947</v>
      </c>
      <c r="D1090" s="245" t="s">
        <v>147</v>
      </c>
      <c r="E1090" s="246">
        <v>1</v>
      </c>
      <c r="F1090" s="246">
        <v>10000</v>
      </c>
      <c r="G1090" s="247">
        <f>E1090*F1090</f>
        <v>10000</v>
      </c>
      <c r="H1090" s="248">
        <v>0</v>
      </c>
      <c r="I1090" s="249">
        <f>E1090*H1090</f>
        <v>0</v>
      </c>
      <c r="J1090" s="248"/>
      <c r="K1090" s="249">
        <f>E1090*J1090</f>
        <v>0</v>
      </c>
      <c r="O1090" s="241">
        <v>2</v>
      </c>
      <c r="AA1090" s="214">
        <v>12</v>
      </c>
      <c r="AB1090" s="214">
        <v>0</v>
      </c>
      <c r="AC1090" s="214">
        <v>236</v>
      </c>
      <c r="AZ1090" s="214">
        <v>4</v>
      </c>
      <c r="BA1090" s="214">
        <f>IF(AZ1090=1,G1090,0)</f>
        <v>0</v>
      </c>
      <c r="BB1090" s="214">
        <f>IF(AZ1090=2,G1090,0)</f>
        <v>0</v>
      </c>
      <c r="BC1090" s="214">
        <f>IF(AZ1090=3,G1090,0)</f>
        <v>0</v>
      </c>
      <c r="BD1090" s="214">
        <f>IF(AZ1090=4,G1090,0)</f>
        <v>10000</v>
      </c>
      <c r="BE1090" s="214">
        <f>IF(AZ1090=5,G1090,0)</f>
        <v>0</v>
      </c>
      <c r="CA1090" s="241">
        <v>12</v>
      </c>
      <c r="CB1090" s="241">
        <v>0</v>
      </c>
    </row>
    <row r="1091" spans="1:80" ht="22.5">
      <c r="A1091" s="242">
        <v>182</v>
      </c>
      <c r="B1091" s="243" t="s">
        <v>1948</v>
      </c>
      <c r="C1091" s="244" t="s">
        <v>1949</v>
      </c>
      <c r="D1091" s="245" t="s">
        <v>147</v>
      </c>
      <c r="E1091" s="246">
        <v>1</v>
      </c>
      <c r="F1091" s="246">
        <v>110000</v>
      </c>
      <c r="G1091" s="247">
        <f>E1091*F1091</f>
        <v>110000</v>
      </c>
      <c r="H1091" s="248">
        <v>0</v>
      </c>
      <c r="I1091" s="249">
        <f>E1091*H1091</f>
        <v>0</v>
      </c>
      <c r="J1091" s="248"/>
      <c r="K1091" s="249">
        <f>E1091*J1091</f>
        <v>0</v>
      </c>
      <c r="O1091" s="241">
        <v>2</v>
      </c>
      <c r="AA1091" s="214">
        <v>12</v>
      </c>
      <c r="AB1091" s="214">
        <v>0</v>
      </c>
      <c r="AC1091" s="214">
        <v>237</v>
      </c>
      <c r="AZ1091" s="214">
        <v>4</v>
      </c>
      <c r="BA1091" s="214">
        <f>IF(AZ1091=1,G1091,0)</f>
        <v>0</v>
      </c>
      <c r="BB1091" s="214">
        <f>IF(AZ1091=2,G1091,0)</f>
        <v>0</v>
      </c>
      <c r="BC1091" s="214">
        <f>IF(AZ1091=3,G1091,0)</f>
        <v>0</v>
      </c>
      <c r="BD1091" s="214">
        <f>IF(AZ1091=4,G1091,0)</f>
        <v>110000</v>
      </c>
      <c r="BE1091" s="214">
        <f>IF(AZ1091=5,G1091,0)</f>
        <v>0</v>
      </c>
      <c r="CA1091" s="241">
        <v>12</v>
      </c>
      <c r="CB1091" s="241">
        <v>0</v>
      </c>
    </row>
    <row r="1092" spans="1:80" ht="22.5">
      <c r="A1092" s="242">
        <v>183</v>
      </c>
      <c r="B1092" s="243" t="s">
        <v>1950</v>
      </c>
      <c r="C1092" s="244" t="s">
        <v>1951</v>
      </c>
      <c r="D1092" s="245" t="s">
        <v>147</v>
      </c>
      <c r="E1092" s="246">
        <v>1</v>
      </c>
      <c r="F1092" s="246">
        <v>130000</v>
      </c>
      <c r="G1092" s="247">
        <f>E1092*F1092</f>
        <v>130000</v>
      </c>
      <c r="H1092" s="248">
        <v>0</v>
      </c>
      <c r="I1092" s="249">
        <f>E1092*H1092</f>
        <v>0</v>
      </c>
      <c r="J1092" s="248"/>
      <c r="K1092" s="249">
        <f>E1092*J1092</f>
        <v>0</v>
      </c>
      <c r="O1092" s="241">
        <v>2</v>
      </c>
      <c r="AA1092" s="214">
        <v>12</v>
      </c>
      <c r="AB1092" s="214">
        <v>0</v>
      </c>
      <c r="AC1092" s="214">
        <v>238</v>
      </c>
      <c r="AZ1092" s="214">
        <v>4</v>
      </c>
      <c r="BA1092" s="214">
        <f>IF(AZ1092=1,G1092,0)</f>
        <v>0</v>
      </c>
      <c r="BB1092" s="214">
        <f>IF(AZ1092=2,G1092,0)</f>
        <v>0</v>
      </c>
      <c r="BC1092" s="214">
        <f>IF(AZ1092=3,G1092,0)</f>
        <v>0</v>
      </c>
      <c r="BD1092" s="214">
        <f>IF(AZ1092=4,G1092,0)</f>
        <v>130000</v>
      </c>
      <c r="BE1092" s="214">
        <f>IF(AZ1092=5,G1092,0)</f>
        <v>0</v>
      </c>
      <c r="CA1092" s="241">
        <v>12</v>
      </c>
      <c r="CB1092" s="241">
        <v>0</v>
      </c>
    </row>
    <row r="1093" spans="1:57" ht="12.75">
      <c r="A1093" s="259"/>
      <c r="B1093" s="260" t="s">
        <v>96</v>
      </c>
      <c r="C1093" s="261" t="s">
        <v>858</v>
      </c>
      <c r="D1093" s="262"/>
      <c r="E1093" s="263"/>
      <c r="F1093" s="264"/>
      <c r="G1093" s="265">
        <f>SUM(G1085:G1092)</f>
        <v>257760</v>
      </c>
      <c r="H1093" s="266"/>
      <c r="I1093" s="267">
        <f>SUM(I1085:I1092)</f>
        <v>0</v>
      </c>
      <c r="J1093" s="266"/>
      <c r="K1093" s="267">
        <f>SUM(K1085:K1092)</f>
        <v>0</v>
      </c>
      <c r="O1093" s="241">
        <v>4</v>
      </c>
      <c r="BA1093" s="268">
        <f>SUM(BA1085:BA1092)</f>
        <v>0</v>
      </c>
      <c r="BB1093" s="268">
        <f>SUM(BB1085:BB1092)</f>
        <v>0</v>
      </c>
      <c r="BC1093" s="268">
        <f>SUM(BC1085:BC1092)</f>
        <v>0</v>
      </c>
      <c r="BD1093" s="268">
        <f>SUM(BD1085:BD1092)</f>
        <v>257760</v>
      </c>
      <c r="BE1093" s="268">
        <f>SUM(BE1085:BE1092)</f>
        <v>0</v>
      </c>
    </row>
    <row r="1094" spans="1:15" ht="12.75">
      <c r="A1094" s="231" t="s">
        <v>92</v>
      </c>
      <c r="B1094" s="232" t="s">
        <v>866</v>
      </c>
      <c r="C1094" s="233" t="s">
        <v>867</v>
      </c>
      <c r="D1094" s="234"/>
      <c r="E1094" s="235"/>
      <c r="F1094" s="235"/>
      <c r="G1094" s="236"/>
      <c r="H1094" s="237"/>
      <c r="I1094" s="238"/>
      <c r="J1094" s="239"/>
      <c r="K1094" s="240"/>
      <c r="O1094" s="241">
        <v>1</v>
      </c>
    </row>
    <row r="1095" spans="1:80" ht="22.5">
      <c r="A1095" s="242">
        <v>184</v>
      </c>
      <c r="B1095" s="243" t="s">
        <v>869</v>
      </c>
      <c r="C1095" s="244" t="s">
        <v>870</v>
      </c>
      <c r="D1095" s="245" t="s">
        <v>106</v>
      </c>
      <c r="E1095" s="246">
        <v>0.7163</v>
      </c>
      <c r="F1095" s="246">
        <v>4500</v>
      </c>
      <c r="G1095" s="247">
        <f>E1095*F1095</f>
        <v>3223.3500000000004</v>
      </c>
      <c r="H1095" s="248">
        <v>0</v>
      </c>
      <c r="I1095" s="249">
        <f>E1095*H1095</f>
        <v>0</v>
      </c>
      <c r="J1095" s="248">
        <v>0</v>
      </c>
      <c r="K1095" s="249">
        <f>E1095*J1095</f>
        <v>0</v>
      </c>
      <c r="O1095" s="241">
        <v>2</v>
      </c>
      <c r="AA1095" s="214">
        <v>1</v>
      </c>
      <c r="AB1095" s="214">
        <v>9</v>
      </c>
      <c r="AC1095" s="214">
        <v>9</v>
      </c>
      <c r="AZ1095" s="214">
        <v>4</v>
      </c>
      <c r="BA1095" s="214">
        <f>IF(AZ1095=1,G1095,0)</f>
        <v>0</v>
      </c>
      <c r="BB1095" s="214">
        <f>IF(AZ1095=2,G1095,0)</f>
        <v>0</v>
      </c>
      <c r="BC1095" s="214">
        <f>IF(AZ1095=3,G1095,0)</f>
        <v>0</v>
      </c>
      <c r="BD1095" s="214">
        <f>IF(AZ1095=4,G1095,0)</f>
        <v>3223.3500000000004</v>
      </c>
      <c r="BE1095" s="214">
        <f>IF(AZ1095=5,G1095,0)</f>
        <v>0</v>
      </c>
      <c r="CA1095" s="241">
        <v>1</v>
      </c>
      <c r="CB1095" s="241">
        <v>9</v>
      </c>
    </row>
    <row r="1096" spans="1:15" ht="12.75">
      <c r="A1096" s="250"/>
      <c r="B1096" s="253"/>
      <c r="C1096" s="699" t="s">
        <v>552</v>
      </c>
      <c r="D1096" s="700"/>
      <c r="E1096" s="254">
        <v>0</v>
      </c>
      <c r="F1096" s="255"/>
      <c r="G1096" s="256"/>
      <c r="H1096" s="257"/>
      <c r="I1096" s="251"/>
      <c r="J1096" s="258"/>
      <c r="K1096" s="251"/>
      <c r="M1096" s="252" t="s">
        <v>552</v>
      </c>
      <c r="O1096" s="241"/>
    </row>
    <row r="1097" spans="1:15" ht="12.75">
      <c r="A1097" s="250"/>
      <c r="B1097" s="253"/>
      <c r="C1097" s="699" t="s">
        <v>1952</v>
      </c>
      <c r="D1097" s="700"/>
      <c r="E1097" s="254">
        <v>0.52</v>
      </c>
      <c r="F1097" s="255"/>
      <c r="G1097" s="256"/>
      <c r="H1097" s="257"/>
      <c r="I1097" s="251"/>
      <c r="J1097" s="258"/>
      <c r="K1097" s="251"/>
      <c r="M1097" s="252" t="s">
        <v>1952</v>
      </c>
      <c r="O1097" s="241"/>
    </row>
    <row r="1098" spans="1:15" ht="12.75">
      <c r="A1098" s="250"/>
      <c r="B1098" s="253"/>
      <c r="C1098" s="699" t="s">
        <v>1953</v>
      </c>
      <c r="D1098" s="700"/>
      <c r="E1098" s="254">
        <v>0.1963</v>
      </c>
      <c r="F1098" s="255"/>
      <c r="G1098" s="256"/>
      <c r="H1098" s="257"/>
      <c r="I1098" s="251"/>
      <c r="J1098" s="258"/>
      <c r="K1098" s="251"/>
      <c r="M1098" s="252" t="s">
        <v>1953</v>
      </c>
      <c r="O1098" s="241"/>
    </row>
    <row r="1099" spans="1:80" ht="22.5">
      <c r="A1099" s="242">
        <v>185</v>
      </c>
      <c r="B1099" s="243" t="s">
        <v>1954</v>
      </c>
      <c r="C1099" s="244" t="s">
        <v>1955</v>
      </c>
      <c r="D1099" s="245" t="s">
        <v>147</v>
      </c>
      <c r="E1099" s="246">
        <v>7</v>
      </c>
      <c r="F1099" s="246">
        <v>2000</v>
      </c>
      <c r="G1099" s="247">
        <f>E1099*F1099</f>
        <v>14000</v>
      </c>
      <c r="H1099" s="248">
        <v>0</v>
      </c>
      <c r="I1099" s="249">
        <f>E1099*H1099</f>
        <v>0</v>
      </c>
      <c r="J1099" s="248">
        <v>0</v>
      </c>
      <c r="K1099" s="249">
        <f>E1099*J1099</f>
        <v>0</v>
      </c>
      <c r="O1099" s="241">
        <v>2</v>
      </c>
      <c r="AA1099" s="214">
        <v>1</v>
      </c>
      <c r="AB1099" s="214">
        <v>9</v>
      </c>
      <c r="AC1099" s="214">
        <v>9</v>
      </c>
      <c r="AZ1099" s="214">
        <v>4</v>
      </c>
      <c r="BA1099" s="214">
        <f>IF(AZ1099=1,G1099,0)</f>
        <v>0</v>
      </c>
      <c r="BB1099" s="214">
        <f>IF(AZ1099=2,G1099,0)</f>
        <v>0</v>
      </c>
      <c r="BC1099" s="214">
        <f>IF(AZ1099=3,G1099,0)</f>
        <v>0</v>
      </c>
      <c r="BD1099" s="214">
        <f>IF(AZ1099=4,G1099,0)</f>
        <v>14000</v>
      </c>
      <c r="BE1099" s="214">
        <f>IF(AZ1099=5,G1099,0)</f>
        <v>0</v>
      </c>
      <c r="CA1099" s="241">
        <v>1</v>
      </c>
      <c r="CB1099" s="241">
        <v>9</v>
      </c>
    </row>
    <row r="1100" spans="1:15" ht="12.75">
      <c r="A1100" s="250"/>
      <c r="B1100" s="253"/>
      <c r="C1100" s="699" t="s">
        <v>552</v>
      </c>
      <c r="D1100" s="700"/>
      <c r="E1100" s="254">
        <v>0</v>
      </c>
      <c r="F1100" s="255"/>
      <c r="G1100" s="256"/>
      <c r="H1100" s="257"/>
      <c r="I1100" s="251"/>
      <c r="J1100" s="258"/>
      <c r="K1100" s="251"/>
      <c r="M1100" s="252" t="s">
        <v>552</v>
      </c>
      <c r="O1100" s="241"/>
    </row>
    <row r="1101" spans="1:15" ht="12.75">
      <c r="A1101" s="250"/>
      <c r="B1101" s="253"/>
      <c r="C1101" s="699" t="s">
        <v>1956</v>
      </c>
      <c r="D1101" s="700"/>
      <c r="E1101" s="254">
        <v>7</v>
      </c>
      <c r="F1101" s="255"/>
      <c r="G1101" s="256"/>
      <c r="H1101" s="257"/>
      <c r="I1101" s="251"/>
      <c r="J1101" s="258"/>
      <c r="K1101" s="251"/>
      <c r="M1101" s="252" t="s">
        <v>1956</v>
      </c>
      <c r="O1101" s="241"/>
    </row>
    <row r="1102" spans="1:80" ht="22.5">
      <c r="A1102" s="242">
        <v>186</v>
      </c>
      <c r="B1102" s="243" t="s">
        <v>1957</v>
      </c>
      <c r="C1102" s="244" t="s">
        <v>1958</v>
      </c>
      <c r="D1102" s="245" t="s">
        <v>147</v>
      </c>
      <c r="E1102" s="246">
        <v>1</v>
      </c>
      <c r="F1102" s="246">
        <v>1000</v>
      </c>
      <c r="G1102" s="247">
        <f>E1102*F1102</f>
        <v>1000</v>
      </c>
      <c r="H1102" s="248">
        <v>0</v>
      </c>
      <c r="I1102" s="249">
        <f>E1102*H1102</f>
        <v>0</v>
      </c>
      <c r="J1102" s="248">
        <v>0</v>
      </c>
      <c r="K1102" s="249">
        <f>E1102*J1102</f>
        <v>0</v>
      </c>
      <c r="O1102" s="241">
        <v>2</v>
      </c>
      <c r="AA1102" s="214">
        <v>1</v>
      </c>
      <c r="AB1102" s="214">
        <v>9</v>
      </c>
      <c r="AC1102" s="214">
        <v>9</v>
      </c>
      <c r="AZ1102" s="214">
        <v>4</v>
      </c>
      <c r="BA1102" s="214">
        <f>IF(AZ1102=1,G1102,0)</f>
        <v>0</v>
      </c>
      <c r="BB1102" s="214">
        <f>IF(AZ1102=2,G1102,0)</f>
        <v>0</v>
      </c>
      <c r="BC1102" s="214">
        <f>IF(AZ1102=3,G1102,0)</f>
        <v>0</v>
      </c>
      <c r="BD1102" s="214">
        <f>IF(AZ1102=4,G1102,0)</f>
        <v>1000</v>
      </c>
      <c r="BE1102" s="214">
        <f>IF(AZ1102=5,G1102,0)</f>
        <v>0</v>
      </c>
      <c r="CA1102" s="241">
        <v>1</v>
      </c>
      <c r="CB1102" s="241">
        <v>9</v>
      </c>
    </row>
    <row r="1103" spans="1:15" ht="12.75">
      <c r="A1103" s="250"/>
      <c r="B1103" s="253"/>
      <c r="C1103" s="699" t="s">
        <v>552</v>
      </c>
      <c r="D1103" s="700"/>
      <c r="E1103" s="254">
        <v>0</v>
      </c>
      <c r="F1103" s="255"/>
      <c r="G1103" s="256"/>
      <c r="H1103" s="257"/>
      <c r="I1103" s="251"/>
      <c r="J1103" s="258"/>
      <c r="K1103" s="251"/>
      <c r="M1103" s="252" t="s">
        <v>552</v>
      </c>
      <c r="O1103" s="241"/>
    </row>
    <row r="1104" spans="1:15" ht="12.75">
      <c r="A1104" s="250"/>
      <c r="B1104" s="253"/>
      <c r="C1104" s="699" t="s">
        <v>1959</v>
      </c>
      <c r="D1104" s="700"/>
      <c r="E1104" s="254">
        <v>1</v>
      </c>
      <c r="F1104" s="255"/>
      <c r="G1104" s="256"/>
      <c r="H1104" s="257"/>
      <c r="I1104" s="251"/>
      <c r="J1104" s="258"/>
      <c r="K1104" s="251"/>
      <c r="M1104" s="252" t="s">
        <v>1959</v>
      </c>
      <c r="O1104" s="241"/>
    </row>
    <row r="1105" spans="1:80" ht="22.5">
      <c r="A1105" s="242">
        <v>187</v>
      </c>
      <c r="B1105" s="243" t="s">
        <v>1960</v>
      </c>
      <c r="C1105" s="244" t="s">
        <v>1961</v>
      </c>
      <c r="D1105" s="245" t="s">
        <v>147</v>
      </c>
      <c r="E1105" s="246">
        <v>3</v>
      </c>
      <c r="F1105" s="246">
        <v>1000</v>
      </c>
      <c r="G1105" s="247">
        <f>E1105*F1105</f>
        <v>3000</v>
      </c>
      <c r="H1105" s="248">
        <v>0</v>
      </c>
      <c r="I1105" s="249">
        <f>E1105*H1105</f>
        <v>0</v>
      </c>
      <c r="J1105" s="248">
        <v>0</v>
      </c>
      <c r="K1105" s="249">
        <f>E1105*J1105</f>
        <v>0</v>
      </c>
      <c r="O1105" s="241">
        <v>2</v>
      </c>
      <c r="AA1105" s="214">
        <v>1</v>
      </c>
      <c r="AB1105" s="214">
        <v>9</v>
      </c>
      <c r="AC1105" s="214">
        <v>9</v>
      </c>
      <c r="AZ1105" s="214">
        <v>4</v>
      </c>
      <c r="BA1105" s="214">
        <f>IF(AZ1105=1,G1105,0)</f>
        <v>0</v>
      </c>
      <c r="BB1105" s="214">
        <f>IF(AZ1105=2,G1105,0)</f>
        <v>0</v>
      </c>
      <c r="BC1105" s="214">
        <f>IF(AZ1105=3,G1105,0)</f>
        <v>0</v>
      </c>
      <c r="BD1105" s="214">
        <f>IF(AZ1105=4,G1105,0)</f>
        <v>3000</v>
      </c>
      <c r="BE1105" s="214">
        <f>IF(AZ1105=5,G1105,0)</f>
        <v>0</v>
      </c>
      <c r="CA1105" s="241">
        <v>1</v>
      </c>
      <c r="CB1105" s="241">
        <v>9</v>
      </c>
    </row>
    <row r="1106" spans="1:15" ht="12.75">
      <c r="A1106" s="250"/>
      <c r="B1106" s="253"/>
      <c r="C1106" s="699" t="s">
        <v>552</v>
      </c>
      <c r="D1106" s="700"/>
      <c r="E1106" s="254">
        <v>0</v>
      </c>
      <c r="F1106" s="255"/>
      <c r="G1106" s="256"/>
      <c r="H1106" s="257"/>
      <c r="I1106" s="251"/>
      <c r="J1106" s="258"/>
      <c r="K1106" s="251"/>
      <c r="M1106" s="252" t="s">
        <v>552</v>
      </c>
      <c r="O1106" s="241"/>
    </row>
    <row r="1107" spans="1:15" ht="12.75">
      <c r="A1107" s="250"/>
      <c r="B1107" s="253"/>
      <c r="C1107" s="699" t="s">
        <v>1962</v>
      </c>
      <c r="D1107" s="700"/>
      <c r="E1107" s="254">
        <v>3</v>
      </c>
      <c r="F1107" s="255"/>
      <c r="G1107" s="256"/>
      <c r="H1107" s="257"/>
      <c r="I1107" s="251"/>
      <c r="J1107" s="258"/>
      <c r="K1107" s="251"/>
      <c r="M1107" s="252" t="s">
        <v>1962</v>
      </c>
      <c r="O1107" s="241"/>
    </row>
    <row r="1108" spans="1:80" ht="22.5">
      <c r="A1108" s="242">
        <v>188</v>
      </c>
      <c r="B1108" s="243" t="s">
        <v>1150</v>
      </c>
      <c r="C1108" s="244" t="s">
        <v>1151</v>
      </c>
      <c r="D1108" s="245" t="s">
        <v>147</v>
      </c>
      <c r="E1108" s="246">
        <v>1</v>
      </c>
      <c r="F1108" s="246">
        <v>200000</v>
      </c>
      <c r="G1108" s="247">
        <f>E1108*F1108</f>
        <v>200000</v>
      </c>
      <c r="H1108" s="248">
        <v>0</v>
      </c>
      <c r="I1108" s="249">
        <f>E1108*H1108</f>
        <v>0</v>
      </c>
      <c r="J1108" s="248">
        <v>0</v>
      </c>
      <c r="K1108" s="249">
        <f>E1108*J1108</f>
        <v>0</v>
      </c>
      <c r="O1108" s="241">
        <v>2</v>
      </c>
      <c r="AA1108" s="214">
        <v>1</v>
      </c>
      <c r="AB1108" s="214">
        <v>9</v>
      </c>
      <c r="AC1108" s="214">
        <v>9</v>
      </c>
      <c r="AZ1108" s="214">
        <v>4</v>
      </c>
      <c r="BA1108" s="214">
        <f>IF(AZ1108=1,G1108,0)</f>
        <v>0</v>
      </c>
      <c r="BB1108" s="214">
        <f>IF(AZ1108=2,G1108,0)</f>
        <v>0</v>
      </c>
      <c r="BC1108" s="214">
        <f>IF(AZ1108=3,G1108,0)</f>
        <v>0</v>
      </c>
      <c r="BD1108" s="214">
        <f>IF(AZ1108=4,G1108,0)</f>
        <v>200000</v>
      </c>
      <c r="BE1108" s="214">
        <f>IF(AZ1108=5,G1108,0)</f>
        <v>0</v>
      </c>
      <c r="CA1108" s="241">
        <v>1</v>
      </c>
      <c r="CB1108" s="241">
        <v>9</v>
      </c>
    </row>
    <row r="1109" spans="1:15" ht="12.75">
      <c r="A1109" s="250"/>
      <c r="B1109" s="253"/>
      <c r="C1109" s="699" t="s">
        <v>1963</v>
      </c>
      <c r="D1109" s="700"/>
      <c r="E1109" s="254">
        <v>1</v>
      </c>
      <c r="F1109" s="255"/>
      <c r="G1109" s="256"/>
      <c r="H1109" s="257"/>
      <c r="I1109" s="251"/>
      <c r="J1109" s="258"/>
      <c r="K1109" s="251"/>
      <c r="M1109" s="252" t="s">
        <v>1963</v>
      </c>
      <c r="O1109" s="241"/>
    </row>
    <row r="1110" spans="1:57" ht="12.75">
      <c r="A1110" s="259"/>
      <c r="B1110" s="260" t="s">
        <v>96</v>
      </c>
      <c r="C1110" s="261" t="s">
        <v>868</v>
      </c>
      <c r="D1110" s="262"/>
      <c r="E1110" s="263"/>
      <c r="F1110" s="264"/>
      <c r="G1110" s="265">
        <f>SUM(G1094:G1109)</f>
        <v>221223.35</v>
      </c>
      <c r="H1110" s="266"/>
      <c r="I1110" s="267">
        <f>SUM(I1094:I1109)</f>
        <v>0</v>
      </c>
      <c r="J1110" s="266"/>
      <c r="K1110" s="267">
        <f>SUM(K1094:K1109)</f>
        <v>0</v>
      </c>
      <c r="O1110" s="241">
        <v>4</v>
      </c>
      <c r="BA1110" s="268">
        <f>SUM(BA1094:BA1109)</f>
        <v>0</v>
      </c>
      <c r="BB1110" s="268">
        <f>SUM(BB1094:BB1109)</f>
        <v>0</v>
      </c>
      <c r="BC1110" s="268">
        <f>SUM(BC1094:BC1109)</f>
        <v>0</v>
      </c>
      <c r="BD1110" s="268">
        <f>SUM(BD1094:BD1109)</f>
        <v>221223.35</v>
      </c>
      <c r="BE1110" s="268">
        <f>SUM(BE1094:BE1109)</f>
        <v>0</v>
      </c>
    </row>
    <row r="1111" spans="1:15" ht="12.75">
      <c r="A1111" s="231" t="s">
        <v>92</v>
      </c>
      <c r="B1111" s="232" t="s">
        <v>878</v>
      </c>
      <c r="C1111" s="233" t="s">
        <v>879</v>
      </c>
      <c r="D1111" s="234"/>
      <c r="E1111" s="235"/>
      <c r="F1111" s="235"/>
      <c r="G1111" s="236"/>
      <c r="H1111" s="237"/>
      <c r="I1111" s="238"/>
      <c r="J1111" s="239"/>
      <c r="K1111" s="240"/>
      <c r="O1111" s="241">
        <v>1</v>
      </c>
    </row>
    <row r="1112" spans="1:80" ht="12.75">
      <c r="A1112" s="242">
        <v>189</v>
      </c>
      <c r="B1112" s="243" t="s">
        <v>881</v>
      </c>
      <c r="C1112" s="244" t="s">
        <v>882</v>
      </c>
      <c r="D1112" s="245" t="s">
        <v>173</v>
      </c>
      <c r="E1112" s="246">
        <v>314.3758706</v>
      </c>
      <c r="F1112" s="246">
        <v>246</v>
      </c>
      <c r="G1112" s="247">
        <f aca="true" t="shared" si="0" ref="G1112:G1118">E1112*F1112</f>
        <v>77336.4641676</v>
      </c>
      <c r="H1112" s="248">
        <v>0</v>
      </c>
      <c r="I1112" s="249">
        <f aca="true" t="shared" si="1" ref="I1112:I1118">E1112*H1112</f>
        <v>0</v>
      </c>
      <c r="J1112" s="248"/>
      <c r="K1112" s="249">
        <f aca="true" t="shared" si="2" ref="K1112:K1118">E1112*J1112</f>
        <v>0</v>
      </c>
      <c r="O1112" s="241">
        <v>2</v>
      </c>
      <c r="AA1112" s="214">
        <v>8</v>
      </c>
      <c r="AB1112" s="214">
        <v>0</v>
      </c>
      <c r="AC1112" s="214">
        <v>3</v>
      </c>
      <c r="AZ1112" s="214">
        <v>1</v>
      </c>
      <c r="BA1112" s="214">
        <f aca="true" t="shared" si="3" ref="BA1112:BA1118">IF(AZ1112=1,G1112,0)</f>
        <v>77336.4641676</v>
      </c>
      <c r="BB1112" s="214">
        <f aca="true" t="shared" si="4" ref="BB1112:BB1118">IF(AZ1112=2,G1112,0)</f>
        <v>0</v>
      </c>
      <c r="BC1112" s="214">
        <f aca="true" t="shared" si="5" ref="BC1112:BC1118">IF(AZ1112=3,G1112,0)</f>
        <v>0</v>
      </c>
      <c r="BD1112" s="214">
        <f aca="true" t="shared" si="6" ref="BD1112:BD1118">IF(AZ1112=4,G1112,0)</f>
        <v>0</v>
      </c>
      <c r="BE1112" s="214">
        <f aca="true" t="shared" si="7" ref="BE1112:BE1118">IF(AZ1112=5,G1112,0)</f>
        <v>0</v>
      </c>
      <c r="CA1112" s="241">
        <v>8</v>
      </c>
      <c r="CB1112" s="241">
        <v>0</v>
      </c>
    </row>
    <row r="1113" spans="1:80" ht="12.75">
      <c r="A1113" s="242">
        <v>190</v>
      </c>
      <c r="B1113" s="243" t="s">
        <v>1964</v>
      </c>
      <c r="C1113" s="244" t="s">
        <v>1965</v>
      </c>
      <c r="D1113" s="245" t="s">
        <v>173</v>
      </c>
      <c r="E1113" s="246">
        <v>1886.2552236</v>
      </c>
      <c r="F1113" s="246">
        <v>145</v>
      </c>
      <c r="G1113" s="247">
        <f t="shared" si="0"/>
        <v>273507.007422</v>
      </c>
      <c r="H1113" s="248">
        <v>0</v>
      </c>
      <c r="I1113" s="249">
        <f t="shared" si="1"/>
        <v>0</v>
      </c>
      <c r="J1113" s="248"/>
      <c r="K1113" s="249">
        <f t="shared" si="2"/>
        <v>0</v>
      </c>
      <c r="O1113" s="241">
        <v>2</v>
      </c>
      <c r="AA1113" s="214">
        <v>8</v>
      </c>
      <c r="AB1113" s="214">
        <v>0</v>
      </c>
      <c r="AC1113" s="214">
        <v>3</v>
      </c>
      <c r="AZ1113" s="214">
        <v>1</v>
      </c>
      <c r="BA1113" s="214">
        <f t="shared" si="3"/>
        <v>273507.007422</v>
      </c>
      <c r="BB1113" s="214">
        <f t="shared" si="4"/>
        <v>0</v>
      </c>
      <c r="BC1113" s="214">
        <f t="shared" si="5"/>
        <v>0</v>
      </c>
      <c r="BD1113" s="214">
        <f t="shared" si="6"/>
        <v>0</v>
      </c>
      <c r="BE1113" s="214">
        <f t="shared" si="7"/>
        <v>0</v>
      </c>
      <c r="CA1113" s="241">
        <v>8</v>
      </c>
      <c r="CB1113" s="241">
        <v>0</v>
      </c>
    </row>
    <row r="1114" spans="1:80" ht="12.75">
      <c r="A1114" s="242">
        <v>191</v>
      </c>
      <c r="B1114" s="243" t="s">
        <v>883</v>
      </c>
      <c r="C1114" s="244" t="s">
        <v>884</v>
      </c>
      <c r="D1114" s="245" t="s">
        <v>173</v>
      </c>
      <c r="E1114" s="246">
        <v>157.1879353</v>
      </c>
      <c r="F1114" s="246">
        <v>209.5</v>
      </c>
      <c r="G1114" s="247">
        <f t="shared" si="0"/>
        <v>32930.872445349996</v>
      </c>
      <c r="H1114" s="248">
        <v>0</v>
      </c>
      <c r="I1114" s="249">
        <f t="shared" si="1"/>
        <v>0</v>
      </c>
      <c r="J1114" s="248"/>
      <c r="K1114" s="249">
        <f t="shared" si="2"/>
        <v>0</v>
      </c>
      <c r="O1114" s="241">
        <v>2</v>
      </c>
      <c r="AA1114" s="214">
        <v>8</v>
      </c>
      <c r="AB1114" s="214">
        <v>0</v>
      </c>
      <c r="AC1114" s="214">
        <v>3</v>
      </c>
      <c r="AZ1114" s="214">
        <v>1</v>
      </c>
      <c r="BA1114" s="214">
        <f t="shared" si="3"/>
        <v>32930.872445349996</v>
      </c>
      <c r="BB1114" s="214">
        <f t="shared" si="4"/>
        <v>0</v>
      </c>
      <c r="BC1114" s="214">
        <f t="shared" si="5"/>
        <v>0</v>
      </c>
      <c r="BD1114" s="214">
        <f t="shared" si="6"/>
        <v>0</v>
      </c>
      <c r="BE1114" s="214">
        <f t="shared" si="7"/>
        <v>0</v>
      </c>
      <c r="CA1114" s="241">
        <v>8</v>
      </c>
      <c r="CB1114" s="241">
        <v>0</v>
      </c>
    </row>
    <row r="1115" spans="1:80" ht="12.75">
      <c r="A1115" s="242">
        <v>192</v>
      </c>
      <c r="B1115" s="243" t="s">
        <v>885</v>
      </c>
      <c r="C1115" s="244" t="s">
        <v>886</v>
      </c>
      <c r="D1115" s="245" t="s">
        <v>173</v>
      </c>
      <c r="E1115" s="246">
        <v>628.7517412</v>
      </c>
      <c r="F1115" s="246">
        <v>23.3</v>
      </c>
      <c r="G1115" s="247">
        <f t="shared" si="0"/>
        <v>14649.91556996</v>
      </c>
      <c r="H1115" s="248">
        <v>0</v>
      </c>
      <c r="I1115" s="249">
        <f t="shared" si="1"/>
        <v>0</v>
      </c>
      <c r="J1115" s="248"/>
      <c r="K1115" s="249">
        <f t="shared" si="2"/>
        <v>0</v>
      </c>
      <c r="O1115" s="241">
        <v>2</v>
      </c>
      <c r="AA1115" s="214">
        <v>8</v>
      </c>
      <c r="AB1115" s="214">
        <v>0</v>
      </c>
      <c r="AC1115" s="214">
        <v>3</v>
      </c>
      <c r="AZ1115" s="214">
        <v>1</v>
      </c>
      <c r="BA1115" s="214">
        <f t="shared" si="3"/>
        <v>14649.91556996</v>
      </c>
      <c r="BB1115" s="214">
        <f t="shared" si="4"/>
        <v>0</v>
      </c>
      <c r="BC1115" s="214">
        <f t="shared" si="5"/>
        <v>0</v>
      </c>
      <c r="BD1115" s="214">
        <f t="shared" si="6"/>
        <v>0</v>
      </c>
      <c r="BE1115" s="214">
        <f t="shared" si="7"/>
        <v>0</v>
      </c>
      <c r="CA1115" s="241">
        <v>8</v>
      </c>
      <c r="CB1115" s="241">
        <v>0</v>
      </c>
    </row>
    <row r="1116" spans="1:80" ht="12.75">
      <c r="A1116" s="242">
        <v>193</v>
      </c>
      <c r="B1116" s="243" t="s">
        <v>887</v>
      </c>
      <c r="C1116" s="244" t="s">
        <v>888</v>
      </c>
      <c r="D1116" s="245" t="s">
        <v>173</v>
      </c>
      <c r="E1116" s="246">
        <v>157.1879353</v>
      </c>
      <c r="F1116" s="246">
        <v>322</v>
      </c>
      <c r="G1116" s="247">
        <f t="shared" si="0"/>
        <v>50614.515166599995</v>
      </c>
      <c r="H1116" s="248">
        <v>0</v>
      </c>
      <c r="I1116" s="249">
        <f t="shared" si="1"/>
        <v>0</v>
      </c>
      <c r="J1116" s="248"/>
      <c r="K1116" s="249">
        <f t="shared" si="2"/>
        <v>0</v>
      </c>
      <c r="O1116" s="241">
        <v>2</v>
      </c>
      <c r="AA1116" s="214">
        <v>8</v>
      </c>
      <c r="AB1116" s="214">
        <v>0</v>
      </c>
      <c r="AC1116" s="214">
        <v>3</v>
      </c>
      <c r="AZ1116" s="214">
        <v>1</v>
      </c>
      <c r="BA1116" s="214">
        <f t="shared" si="3"/>
        <v>50614.515166599995</v>
      </c>
      <c r="BB1116" s="214">
        <f t="shared" si="4"/>
        <v>0</v>
      </c>
      <c r="BC1116" s="214">
        <f t="shared" si="5"/>
        <v>0</v>
      </c>
      <c r="BD1116" s="214">
        <f t="shared" si="6"/>
        <v>0</v>
      </c>
      <c r="BE1116" s="214">
        <f t="shared" si="7"/>
        <v>0</v>
      </c>
      <c r="CA1116" s="241">
        <v>8</v>
      </c>
      <c r="CB1116" s="241">
        <v>0</v>
      </c>
    </row>
    <row r="1117" spans="1:80" ht="12.75">
      <c r="A1117" s="242">
        <v>194</v>
      </c>
      <c r="B1117" s="243" t="s">
        <v>889</v>
      </c>
      <c r="C1117" s="244" t="s">
        <v>890</v>
      </c>
      <c r="D1117" s="245" t="s">
        <v>173</v>
      </c>
      <c r="E1117" s="246">
        <v>628.7517412</v>
      </c>
      <c r="F1117" s="246">
        <v>25.7</v>
      </c>
      <c r="G1117" s="247">
        <f t="shared" si="0"/>
        <v>16158.919748839999</v>
      </c>
      <c r="H1117" s="248">
        <v>0</v>
      </c>
      <c r="I1117" s="249">
        <f t="shared" si="1"/>
        <v>0</v>
      </c>
      <c r="J1117" s="248"/>
      <c r="K1117" s="249">
        <f t="shared" si="2"/>
        <v>0</v>
      </c>
      <c r="O1117" s="241">
        <v>2</v>
      </c>
      <c r="AA1117" s="214">
        <v>8</v>
      </c>
      <c r="AB1117" s="214">
        <v>0</v>
      </c>
      <c r="AC1117" s="214">
        <v>3</v>
      </c>
      <c r="AZ1117" s="214">
        <v>1</v>
      </c>
      <c r="BA1117" s="214">
        <f t="shared" si="3"/>
        <v>16158.919748839999</v>
      </c>
      <c r="BB1117" s="214">
        <f t="shared" si="4"/>
        <v>0</v>
      </c>
      <c r="BC1117" s="214">
        <f t="shared" si="5"/>
        <v>0</v>
      </c>
      <c r="BD1117" s="214">
        <f t="shared" si="6"/>
        <v>0</v>
      </c>
      <c r="BE1117" s="214">
        <f t="shared" si="7"/>
        <v>0</v>
      </c>
      <c r="CA1117" s="241">
        <v>8</v>
      </c>
      <c r="CB1117" s="241">
        <v>0</v>
      </c>
    </row>
    <row r="1118" spans="1:80" ht="12.75">
      <c r="A1118" s="242">
        <v>195</v>
      </c>
      <c r="B1118" s="243" t="s">
        <v>891</v>
      </c>
      <c r="C1118" s="244" t="s">
        <v>892</v>
      </c>
      <c r="D1118" s="245" t="s">
        <v>173</v>
      </c>
      <c r="E1118" s="246">
        <v>157.1879353</v>
      </c>
      <c r="F1118" s="246">
        <v>500</v>
      </c>
      <c r="G1118" s="247">
        <f t="shared" si="0"/>
        <v>78593.96764999999</v>
      </c>
      <c r="H1118" s="248">
        <v>0</v>
      </c>
      <c r="I1118" s="249">
        <f t="shared" si="1"/>
        <v>0</v>
      </c>
      <c r="J1118" s="248"/>
      <c r="K1118" s="249">
        <f t="shared" si="2"/>
        <v>0</v>
      </c>
      <c r="O1118" s="241">
        <v>2</v>
      </c>
      <c r="AA1118" s="214">
        <v>8</v>
      </c>
      <c r="AB1118" s="214">
        <v>0</v>
      </c>
      <c r="AC1118" s="214">
        <v>3</v>
      </c>
      <c r="AZ1118" s="214">
        <v>1</v>
      </c>
      <c r="BA1118" s="214">
        <f t="shared" si="3"/>
        <v>78593.96764999999</v>
      </c>
      <c r="BB1118" s="214">
        <f t="shared" si="4"/>
        <v>0</v>
      </c>
      <c r="BC1118" s="214">
        <f t="shared" si="5"/>
        <v>0</v>
      </c>
      <c r="BD1118" s="214">
        <f t="shared" si="6"/>
        <v>0</v>
      </c>
      <c r="BE1118" s="214">
        <f t="shared" si="7"/>
        <v>0</v>
      </c>
      <c r="CA1118" s="241">
        <v>8</v>
      </c>
      <c r="CB1118" s="241">
        <v>0</v>
      </c>
    </row>
    <row r="1119" spans="1:57" ht="12.75">
      <c r="A1119" s="259"/>
      <c r="B1119" s="260" t="s">
        <v>96</v>
      </c>
      <c r="C1119" s="261" t="s">
        <v>880</v>
      </c>
      <c r="D1119" s="262"/>
      <c r="E1119" s="263"/>
      <c r="F1119" s="264"/>
      <c r="G1119" s="265">
        <f>SUM(G1111:G1118)</f>
        <v>543791.66217035</v>
      </c>
      <c r="H1119" s="266"/>
      <c r="I1119" s="267">
        <f>SUM(I1111:I1118)</f>
        <v>0</v>
      </c>
      <c r="J1119" s="266"/>
      <c r="K1119" s="267">
        <f>SUM(K1111:K1118)</f>
        <v>0</v>
      </c>
      <c r="O1119" s="241">
        <v>4</v>
      </c>
      <c r="BA1119" s="268">
        <f>SUM(BA1111:BA1118)</f>
        <v>543791.66217035</v>
      </c>
      <c r="BB1119" s="268">
        <f>SUM(BB1111:BB1118)</f>
        <v>0</v>
      </c>
      <c r="BC1119" s="268">
        <f>SUM(BC1111:BC1118)</f>
        <v>0</v>
      </c>
      <c r="BD1119" s="268">
        <f>SUM(BD1111:BD1118)</f>
        <v>0</v>
      </c>
      <c r="BE1119" s="268">
        <f>SUM(BE1111:BE1118)</f>
        <v>0</v>
      </c>
    </row>
    <row r="1120" ht="12.75">
      <c r="E1120" s="214"/>
    </row>
    <row r="1121" ht="12.75">
      <c r="E1121" s="214"/>
    </row>
    <row r="1122" ht="12.75">
      <c r="E1122" s="214"/>
    </row>
    <row r="1123" ht="12.75">
      <c r="E1123" s="214"/>
    </row>
    <row r="1124" ht="12.75">
      <c r="E1124" s="214"/>
    </row>
    <row r="1125" ht="12.75">
      <c r="E1125" s="214"/>
    </row>
    <row r="1126" ht="12.75">
      <c r="E1126" s="214"/>
    </row>
    <row r="1127" ht="12.75">
      <c r="E1127" s="214"/>
    </row>
    <row r="1128" ht="12.75">
      <c r="E1128" s="214"/>
    </row>
    <row r="1129" ht="12.75">
      <c r="E1129" s="214"/>
    </row>
    <row r="1130" ht="12.75">
      <c r="E1130" s="214"/>
    </row>
    <row r="1131" ht="12.75">
      <c r="E1131" s="214"/>
    </row>
    <row r="1132" ht="12.75">
      <c r="E1132" s="214"/>
    </row>
    <row r="1133" ht="12.75">
      <c r="E1133" s="214"/>
    </row>
    <row r="1134" ht="12.75">
      <c r="E1134" s="214"/>
    </row>
    <row r="1135" ht="12.75">
      <c r="E1135" s="214"/>
    </row>
    <row r="1136" ht="12.75">
      <c r="E1136" s="214"/>
    </row>
    <row r="1137" ht="12.75">
      <c r="E1137" s="214"/>
    </row>
    <row r="1138" ht="12.75">
      <c r="E1138" s="214"/>
    </row>
    <row r="1139" ht="12.75">
      <c r="E1139" s="214"/>
    </row>
    <row r="1140" ht="12.75">
      <c r="E1140" s="214"/>
    </row>
    <row r="1141" ht="12.75">
      <c r="E1141" s="214"/>
    </row>
    <row r="1142" ht="12.75">
      <c r="E1142" s="214"/>
    </row>
    <row r="1143" spans="1:7" ht="12.75">
      <c r="A1143" s="258"/>
      <c r="B1143" s="258"/>
      <c r="C1143" s="258"/>
      <c r="D1143" s="258"/>
      <c r="E1143" s="258"/>
      <c r="F1143" s="258"/>
      <c r="G1143" s="258"/>
    </row>
    <row r="1144" spans="1:7" ht="12.75">
      <c r="A1144" s="258"/>
      <c r="B1144" s="258"/>
      <c r="C1144" s="258"/>
      <c r="D1144" s="258"/>
      <c r="E1144" s="258"/>
      <c r="F1144" s="258"/>
      <c r="G1144" s="258"/>
    </row>
    <row r="1145" spans="1:7" ht="12.75">
      <c r="A1145" s="258"/>
      <c r="B1145" s="258"/>
      <c r="C1145" s="258"/>
      <c r="D1145" s="258"/>
      <c r="E1145" s="258"/>
      <c r="F1145" s="258"/>
      <c r="G1145" s="258"/>
    </row>
    <row r="1146" spans="1:7" ht="12.75">
      <c r="A1146" s="258"/>
      <c r="B1146" s="258"/>
      <c r="C1146" s="258"/>
      <c r="D1146" s="258"/>
      <c r="E1146" s="258"/>
      <c r="F1146" s="258"/>
      <c r="G1146" s="258"/>
    </row>
    <row r="1147" ht="12.75">
      <c r="E1147" s="214"/>
    </row>
    <row r="1148" ht="12.75">
      <c r="E1148" s="214"/>
    </row>
    <row r="1149" ht="12.75">
      <c r="E1149" s="214"/>
    </row>
    <row r="1150" ht="12.75">
      <c r="E1150" s="214"/>
    </row>
    <row r="1151" ht="12.75">
      <c r="E1151" s="214"/>
    </row>
    <row r="1152" ht="12.75">
      <c r="E1152" s="214"/>
    </row>
    <row r="1153" ht="12.75">
      <c r="E1153" s="214"/>
    </row>
    <row r="1154" ht="12.75">
      <c r="E1154" s="214"/>
    </row>
    <row r="1155" ht="12.75">
      <c r="E1155" s="214"/>
    </row>
    <row r="1156" ht="12.75">
      <c r="E1156" s="214"/>
    </row>
    <row r="1157" ht="12.75">
      <c r="E1157" s="214"/>
    </row>
    <row r="1158" ht="12.75">
      <c r="E1158" s="214"/>
    </row>
    <row r="1159" ht="12.75">
      <c r="E1159" s="214"/>
    </row>
    <row r="1160" ht="12.75">
      <c r="E1160" s="214"/>
    </row>
    <row r="1161" ht="12.75">
      <c r="E1161" s="214"/>
    </row>
    <row r="1162" ht="12.75">
      <c r="E1162" s="214"/>
    </row>
    <row r="1163" ht="12.75">
      <c r="E1163" s="214"/>
    </row>
    <row r="1164" ht="12.75">
      <c r="E1164" s="214"/>
    </row>
    <row r="1165" ht="12.75">
      <c r="E1165" s="214"/>
    </row>
    <row r="1166" ht="12.75">
      <c r="E1166" s="214"/>
    </row>
    <row r="1167" ht="12.75">
      <c r="E1167" s="214"/>
    </row>
    <row r="1168" ht="12.75">
      <c r="E1168" s="214"/>
    </row>
    <row r="1169" ht="12.75">
      <c r="E1169" s="214"/>
    </row>
    <row r="1170" ht="12.75">
      <c r="E1170" s="214"/>
    </row>
    <row r="1171" ht="12.75">
      <c r="E1171" s="214"/>
    </row>
    <row r="1172" ht="12.75">
      <c r="E1172" s="214"/>
    </row>
    <row r="1173" ht="12.75">
      <c r="E1173" s="214"/>
    </row>
    <row r="1174" ht="12.75">
      <c r="E1174" s="214"/>
    </row>
    <row r="1175" ht="12.75">
      <c r="E1175" s="214"/>
    </row>
    <row r="1176" ht="12.75">
      <c r="E1176" s="214"/>
    </row>
    <row r="1177" ht="12.75">
      <c r="E1177" s="214"/>
    </row>
    <row r="1178" spans="1:2" ht="12.75">
      <c r="A1178" s="269"/>
      <c r="B1178" s="269"/>
    </row>
    <row r="1179" spans="1:7" ht="12.75">
      <c r="A1179" s="258"/>
      <c r="B1179" s="258"/>
      <c r="C1179" s="270"/>
      <c r="D1179" s="270"/>
      <c r="E1179" s="271"/>
      <c r="F1179" s="270"/>
      <c r="G1179" s="272"/>
    </row>
    <row r="1180" spans="1:7" ht="12.75">
      <c r="A1180" s="273"/>
      <c r="B1180" s="273"/>
      <c r="C1180" s="258"/>
      <c r="D1180" s="258"/>
      <c r="E1180" s="274"/>
      <c r="F1180" s="258"/>
      <c r="G1180" s="258"/>
    </row>
    <row r="1181" spans="1:7" ht="12.75">
      <c r="A1181" s="258"/>
      <c r="B1181" s="258"/>
      <c r="C1181" s="258"/>
      <c r="D1181" s="258"/>
      <c r="E1181" s="274"/>
      <c r="F1181" s="258"/>
      <c r="G1181" s="258"/>
    </row>
    <row r="1182" spans="1:7" ht="12.75">
      <c r="A1182" s="258"/>
      <c r="B1182" s="258"/>
      <c r="C1182" s="258"/>
      <c r="D1182" s="258"/>
      <c r="E1182" s="274"/>
      <c r="F1182" s="258"/>
      <c r="G1182" s="258"/>
    </row>
    <row r="1183" spans="1:7" ht="12.75">
      <c r="A1183" s="258"/>
      <c r="B1183" s="258"/>
      <c r="C1183" s="258"/>
      <c r="D1183" s="258"/>
      <c r="E1183" s="274"/>
      <c r="F1183" s="258"/>
      <c r="G1183" s="258"/>
    </row>
    <row r="1184" spans="1:7" ht="12.75">
      <c r="A1184" s="258"/>
      <c r="B1184" s="258"/>
      <c r="C1184" s="258"/>
      <c r="D1184" s="258"/>
      <c r="E1184" s="274"/>
      <c r="F1184" s="258"/>
      <c r="G1184" s="258"/>
    </row>
    <row r="1185" spans="1:7" ht="12.75">
      <c r="A1185" s="258"/>
      <c r="B1185" s="258"/>
      <c r="C1185" s="258"/>
      <c r="D1185" s="258"/>
      <c r="E1185" s="274"/>
      <c r="F1185" s="258"/>
      <c r="G1185" s="258"/>
    </row>
    <row r="1186" spans="1:7" ht="12.75">
      <c r="A1186" s="258"/>
      <c r="B1186" s="258"/>
      <c r="C1186" s="258"/>
      <c r="D1186" s="258"/>
      <c r="E1186" s="274"/>
      <c r="F1186" s="258"/>
      <c r="G1186" s="258"/>
    </row>
    <row r="1187" spans="1:7" ht="12.75">
      <c r="A1187" s="258"/>
      <c r="B1187" s="258"/>
      <c r="C1187" s="258"/>
      <c r="D1187" s="258"/>
      <c r="E1187" s="274"/>
      <c r="F1187" s="258"/>
      <c r="G1187" s="258"/>
    </row>
    <row r="1188" spans="1:7" ht="12.75">
      <c r="A1188" s="258"/>
      <c r="B1188" s="258"/>
      <c r="C1188" s="258"/>
      <c r="D1188" s="258"/>
      <c r="E1188" s="274"/>
      <c r="F1188" s="258"/>
      <c r="G1188" s="258"/>
    </row>
    <row r="1189" spans="1:7" ht="12.75">
      <c r="A1189" s="258"/>
      <c r="B1189" s="258"/>
      <c r="C1189" s="258"/>
      <c r="D1189" s="258"/>
      <c r="E1189" s="274"/>
      <c r="F1189" s="258"/>
      <c r="G1189" s="258"/>
    </row>
    <row r="1190" spans="1:7" ht="12.75">
      <c r="A1190" s="258"/>
      <c r="B1190" s="258"/>
      <c r="C1190" s="258"/>
      <c r="D1190" s="258"/>
      <c r="E1190" s="274"/>
      <c r="F1190" s="258"/>
      <c r="G1190" s="258"/>
    </row>
    <row r="1191" spans="1:7" ht="12.75">
      <c r="A1191" s="258"/>
      <c r="B1191" s="258"/>
      <c r="C1191" s="258"/>
      <c r="D1191" s="258"/>
      <c r="E1191" s="274"/>
      <c r="F1191" s="258"/>
      <c r="G1191" s="258"/>
    </row>
    <row r="1192" spans="1:7" ht="12.75">
      <c r="A1192" s="258"/>
      <c r="B1192" s="258"/>
      <c r="C1192" s="258"/>
      <c r="D1192" s="258"/>
      <c r="E1192" s="274"/>
      <c r="F1192" s="258"/>
      <c r="G1192" s="258"/>
    </row>
  </sheetData>
  <mergeCells count="856">
    <mergeCell ref="C15:D15"/>
    <mergeCell ref="C16:D16"/>
    <mergeCell ref="C17:D17"/>
    <mergeCell ref="C18:D18"/>
    <mergeCell ref="C19:D19"/>
    <mergeCell ref="C20:D20"/>
    <mergeCell ref="A1:G1"/>
    <mergeCell ref="A3:B3"/>
    <mergeCell ref="A4:B4"/>
    <mergeCell ref="E4:G4"/>
    <mergeCell ref="C9:D9"/>
    <mergeCell ref="C11:D11"/>
    <mergeCell ref="C12:D12"/>
    <mergeCell ref="C13:D13"/>
    <mergeCell ref="C29:D29"/>
    <mergeCell ref="C30:D30"/>
    <mergeCell ref="C32:D32"/>
    <mergeCell ref="C33:D33"/>
    <mergeCell ref="C35:D35"/>
    <mergeCell ref="C36:D36"/>
    <mergeCell ref="C21:D21"/>
    <mergeCell ref="C22:D22"/>
    <mergeCell ref="C24:D24"/>
    <mergeCell ref="C25:D25"/>
    <mergeCell ref="C27:D27"/>
    <mergeCell ref="C28:D28"/>
    <mergeCell ref="C46:D46"/>
    <mergeCell ref="C47:D47"/>
    <mergeCell ref="C48:D48"/>
    <mergeCell ref="C52:D52"/>
    <mergeCell ref="C53:D53"/>
    <mergeCell ref="C55:D55"/>
    <mergeCell ref="C38:D38"/>
    <mergeCell ref="C39:D39"/>
    <mergeCell ref="C40:D40"/>
    <mergeCell ref="C41:D41"/>
    <mergeCell ref="C43:D43"/>
    <mergeCell ref="C44:D44"/>
    <mergeCell ref="C70:D70"/>
    <mergeCell ref="C72:D72"/>
    <mergeCell ref="C73:D73"/>
    <mergeCell ref="C74:D74"/>
    <mergeCell ref="C75:D75"/>
    <mergeCell ref="C76:D76"/>
    <mergeCell ref="C59:D59"/>
    <mergeCell ref="C61:D61"/>
    <mergeCell ref="C62:D62"/>
    <mergeCell ref="C63:D63"/>
    <mergeCell ref="C65:D65"/>
    <mergeCell ref="C66:D66"/>
    <mergeCell ref="C67:D67"/>
    <mergeCell ref="C69:D69"/>
    <mergeCell ref="C87:D87"/>
    <mergeCell ref="C88:D88"/>
    <mergeCell ref="C89:D89"/>
    <mergeCell ref="C90:D90"/>
    <mergeCell ref="C91:D91"/>
    <mergeCell ref="C92:D92"/>
    <mergeCell ref="C77:D77"/>
    <mergeCell ref="C79:D79"/>
    <mergeCell ref="C80:D80"/>
    <mergeCell ref="C82:D82"/>
    <mergeCell ref="C83:D83"/>
    <mergeCell ref="C85:D85"/>
    <mergeCell ref="C100:D100"/>
    <mergeCell ref="C101:D101"/>
    <mergeCell ref="C102:D102"/>
    <mergeCell ref="C103:D103"/>
    <mergeCell ref="C105:D105"/>
    <mergeCell ref="C106:D106"/>
    <mergeCell ref="C93:D93"/>
    <mergeCell ref="C94:D94"/>
    <mergeCell ref="C95:D95"/>
    <mergeCell ref="C96:D96"/>
    <mergeCell ref="C98:D98"/>
    <mergeCell ref="C99:D99"/>
    <mergeCell ref="C114:D114"/>
    <mergeCell ref="C115:D115"/>
    <mergeCell ref="C116:D116"/>
    <mergeCell ref="C120:D120"/>
    <mergeCell ref="C121:D121"/>
    <mergeCell ref="C122:D122"/>
    <mergeCell ref="C107:D107"/>
    <mergeCell ref="C108:D108"/>
    <mergeCell ref="C109:D109"/>
    <mergeCell ref="C110:D110"/>
    <mergeCell ref="C112:D112"/>
    <mergeCell ref="C113:D113"/>
    <mergeCell ref="C136:D136"/>
    <mergeCell ref="C137:D137"/>
    <mergeCell ref="C138:D138"/>
    <mergeCell ref="C140:D140"/>
    <mergeCell ref="C142:D142"/>
    <mergeCell ref="C143:D143"/>
    <mergeCell ref="C126:D126"/>
    <mergeCell ref="C127:D127"/>
    <mergeCell ref="C128:D128"/>
    <mergeCell ref="C129:D129"/>
    <mergeCell ref="C131:D131"/>
    <mergeCell ref="C132:D132"/>
    <mergeCell ref="C133:D133"/>
    <mergeCell ref="C134:D134"/>
    <mergeCell ref="C151:D151"/>
    <mergeCell ref="C155:D155"/>
    <mergeCell ref="C156:D156"/>
    <mergeCell ref="C158:D158"/>
    <mergeCell ref="C159:D159"/>
    <mergeCell ref="C160:D160"/>
    <mergeCell ref="C161:D161"/>
    <mergeCell ref="C162:D162"/>
    <mergeCell ref="C144:D144"/>
    <mergeCell ref="C146:D146"/>
    <mergeCell ref="C147:D147"/>
    <mergeCell ref="C148:D148"/>
    <mergeCell ref="C149:D149"/>
    <mergeCell ref="C150:D150"/>
    <mergeCell ref="C169:D169"/>
    <mergeCell ref="C170:D170"/>
    <mergeCell ref="C171:D171"/>
    <mergeCell ref="C173:D173"/>
    <mergeCell ref="C175:D175"/>
    <mergeCell ref="C176:D176"/>
    <mergeCell ref="C163:D163"/>
    <mergeCell ref="C164:D164"/>
    <mergeCell ref="C165:D165"/>
    <mergeCell ref="C166:D166"/>
    <mergeCell ref="C167:D167"/>
    <mergeCell ref="C168:D168"/>
    <mergeCell ref="C184:D184"/>
    <mergeCell ref="C185:D185"/>
    <mergeCell ref="C186:D186"/>
    <mergeCell ref="C187:D187"/>
    <mergeCell ref="C191:D191"/>
    <mergeCell ref="C192:D192"/>
    <mergeCell ref="C193:D193"/>
    <mergeCell ref="C194:D194"/>
    <mergeCell ref="C178:D178"/>
    <mergeCell ref="C179:D179"/>
    <mergeCell ref="C180:D180"/>
    <mergeCell ref="C181:D181"/>
    <mergeCell ref="C182:D182"/>
    <mergeCell ref="C183:D183"/>
    <mergeCell ref="C202:D202"/>
    <mergeCell ref="C203:D203"/>
    <mergeCell ref="C204:D204"/>
    <mergeCell ref="C205:D205"/>
    <mergeCell ref="C206:D206"/>
    <mergeCell ref="C207:D207"/>
    <mergeCell ref="C195:D195"/>
    <mergeCell ref="C196:D196"/>
    <mergeCell ref="C198:D198"/>
    <mergeCell ref="C199:D199"/>
    <mergeCell ref="C200:D200"/>
    <mergeCell ref="C201:D201"/>
    <mergeCell ref="C216:D216"/>
    <mergeCell ref="C217:D217"/>
    <mergeCell ref="C218:D218"/>
    <mergeCell ref="C219:D219"/>
    <mergeCell ref="C220:D220"/>
    <mergeCell ref="C221:D221"/>
    <mergeCell ref="C208:D208"/>
    <mergeCell ref="C209:D209"/>
    <mergeCell ref="C210:D210"/>
    <mergeCell ref="C211:D211"/>
    <mergeCell ref="C213:D213"/>
    <mergeCell ref="C215:D215"/>
    <mergeCell ref="C230:D230"/>
    <mergeCell ref="C231:D231"/>
    <mergeCell ref="C232:D232"/>
    <mergeCell ref="C233:D233"/>
    <mergeCell ref="C234:D234"/>
    <mergeCell ref="C236:D236"/>
    <mergeCell ref="C222:D222"/>
    <mergeCell ref="C223:D223"/>
    <mergeCell ref="C226:D226"/>
    <mergeCell ref="C227:D227"/>
    <mergeCell ref="C228:D228"/>
    <mergeCell ref="C229:D229"/>
    <mergeCell ref="C243:D243"/>
    <mergeCell ref="C244:D244"/>
    <mergeCell ref="C245:D245"/>
    <mergeCell ref="C246:D246"/>
    <mergeCell ref="C248:D248"/>
    <mergeCell ref="C249:D249"/>
    <mergeCell ref="C237:D237"/>
    <mergeCell ref="C238:D238"/>
    <mergeCell ref="C239:D239"/>
    <mergeCell ref="C240:D240"/>
    <mergeCell ref="C241:D241"/>
    <mergeCell ref="C242:D242"/>
    <mergeCell ref="C256:D256"/>
    <mergeCell ref="C257:D257"/>
    <mergeCell ref="C258:D258"/>
    <mergeCell ref="C259:D259"/>
    <mergeCell ref="C261:D261"/>
    <mergeCell ref="C262:D262"/>
    <mergeCell ref="C250:D250"/>
    <mergeCell ref="C251:D251"/>
    <mergeCell ref="C252:D252"/>
    <mergeCell ref="C253:D253"/>
    <mergeCell ref="C254:D254"/>
    <mergeCell ref="C255:D255"/>
    <mergeCell ref="C270:D270"/>
    <mergeCell ref="C271:D271"/>
    <mergeCell ref="C272:D272"/>
    <mergeCell ref="C273:D273"/>
    <mergeCell ref="C274:D274"/>
    <mergeCell ref="C275:D275"/>
    <mergeCell ref="C263:D263"/>
    <mergeCell ref="C264:D264"/>
    <mergeCell ref="C265:D265"/>
    <mergeCell ref="C266:D266"/>
    <mergeCell ref="C268:D268"/>
    <mergeCell ref="C269:D269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9:D279"/>
    <mergeCell ref="C280:D280"/>
    <mergeCell ref="C281:D281"/>
    <mergeCell ref="C282:D282"/>
    <mergeCell ref="C296:D296"/>
    <mergeCell ref="C297:D297"/>
    <mergeCell ref="C298:D298"/>
    <mergeCell ref="C299:D299"/>
    <mergeCell ref="C300:D300"/>
    <mergeCell ref="C301:D301"/>
    <mergeCell ref="C289:D289"/>
    <mergeCell ref="C291:D291"/>
    <mergeCell ref="C292:D292"/>
    <mergeCell ref="C293:D293"/>
    <mergeCell ref="C294:D294"/>
    <mergeCell ref="C295:D295"/>
    <mergeCell ref="C309:D309"/>
    <mergeCell ref="C310:D310"/>
    <mergeCell ref="C311:D311"/>
    <mergeCell ref="C312:D312"/>
    <mergeCell ref="C313:D313"/>
    <mergeCell ref="C314:D314"/>
    <mergeCell ref="C302:D302"/>
    <mergeCell ref="C303:D303"/>
    <mergeCell ref="C305:D305"/>
    <mergeCell ref="C306:D306"/>
    <mergeCell ref="C307:D307"/>
    <mergeCell ref="C308:D308"/>
    <mergeCell ref="C322:D322"/>
    <mergeCell ref="C323:D323"/>
    <mergeCell ref="C324:D324"/>
    <mergeCell ref="C325:D325"/>
    <mergeCell ref="C326:D326"/>
    <mergeCell ref="C327:D327"/>
    <mergeCell ref="C315:D315"/>
    <mergeCell ref="C317:D317"/>
    <mergeCell ref="C318:D318"/>
    <mergeCell ref="C319:D319"/>
    <mergeCell ref="C320:D320"/>
    <mergeCell ref="C321:D321"/>
    <mergeCell ref="C335:D335"/>
    <mergeCell ref="C336:D336"/>
    <mergeCell ref="C337:D337"/>
    <mergeCell ref="C339:D339"/>
    <mergeCell ref="C340:D340"/>
    <mergeCell ref="C341:D341"/>
    <mergeCell ref="C328:D328"/>
    <mergeCell ref="C330:D330"/>
    <mergeCell ref="C331:D331"/>
    <mergeCell ref="C332:D332"/>
    <mergeCell ref="C333:D333"/>
    <mergeCell ref="C334:D334"/>
    <mergeCell ref="C349:D349"/>
    <mergeCell ref="C350:D350"/>
    <mergeCell ref="C351:D351"/>
    <mergeCell ref="C353:D353"/>
    <mergeCell ref="C354:D354"/>
    <mergeCell ref="C355:D355"/>
    <mergeCell ref="C342:D342"/>
    <mergeCell ref="C343:D343"/>
    <mergeCell ref="C344:D344"/>
    <mergeCell ref="C345:D345"/>
    <mergeCell ref="C346:D346"/>
    <mergeCell ref="C348:D348"/>
    <mergeCell ref="C363:D363"/>
    <mergeCell ref="C364:D364"/>
    <mergeCell ref="C365:D365"/>
    <mergeCell ref="C366:D366"/>
    <mergeCell ref="C367:D367"/>
    <mergeCell ref="C368:D368"/>
    <mergeCell ref="C356:D356"/>
    <mergeCell ref="C357:D357"/>
    <mergeCell ref="C358:D358"/>
    <mergeCell ref="C360:D360"/>
    <mergeCell ref="C361:D361"/>
    <mergeCell ref="C362:D362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87:D387"/>
    <mergeCell ref="C388:D388"/>
    <mergeCell ref="C389:D389"/>
    <mergeCell ref="C391:D391"/>
    <mergeCell ref="C392:D392"/>
    <mergeCell ref="C393:D393"/>
    <mergeCell ref="C381:D381"/>
    <mergeCell ref="C382:D382"/>
    <mergeCell ref="C383:D383"/>
    <mergeCell ref="C384:D384"/>
    <mergeCell ref="C385:D385"/>
    <mergeCell ref="C386:D386"/>
    <mergeCell ref="C401:D401"/>
    <mergeCell ref="C403:D403"/>
    <mergeCell ref="C404:D404"/>
    <mergeCell ref="C423:D423"/>
    <mergeCell ref="C394:D394"/>
    <mergeCell ref="C395:D395"/>
    <mergeCell ref="C396:D396"/>
    <mergeCell ref="C398:D398"/>
    <mergeCell ref="C399:D399"/>
    <mergeCell ref="C400:D400"/>
    <mergeCell ref="C413:D413"/>
    <mergeCell ref="C414:D414"/>
    <mergeCell ref="C415:D415"/>
    <mergeCell ref="C416:D416"/>
    <mergeCell ref="C417:D417"/>
    <mergeCell ref="C418:D418"/>
    <mergeCell ref="C420:D420"/>
    <mergeCell ref="C421:D421"/>
    <mergeCell ref="C422:D422"/>
    <mergeCell ref="C435:D435"/>
    <mergeCell ref="C436:D436"/>
    <mergeCell ref="C437:D437"/>
    <mergeCell ref="C438:D438"/>
    <mergeCell ref="C439:D439"/>
    <mergeCell ref="C440:D440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67:D467"/>
    <mergeCell ref="C468:D468"/>
    <mergeCell ref="C470:D470"/>
    <mergeCell ref="C471:D471"/>
    <mergeCell ref="C473:D473"/>
    <mergeCell ref="C474:D474"/>
    <mergeCell ref="C453:D453"/>
    <mergeCell ref="C458:D458"/>
    <mergeCell ref="C459:D459"/>
    <mergeCell ref="C460:D460"/>
    <mergeCell ref="C461:D461"/>
    <mergeCell ref="C463:D463"/>
    <mergeCell ref="C465:D465"/>
    <mergeCell ref="C466:D466"/>
    <mergeCell ref="C483:D483"/>
    <mergeCell ref="C486:D486"/>
    <mergeCell ref="C491:D491"/>
    <mergeCell ref="C507:D507"/>
    <mergeCell ref="C508:D508"/>
    <mergeCell ref="C509:D509"/>
    <mergeCell ref="C510:D510"/>
    <mergeCell ref="C475:D475"/>
    <mergeCell ref="C476:D476"/>
    <mergeCell ref="C478:D478"/>
    <mergeCell ref="C480:D480"/>
    <mergeCell ref="C481:D481"/>
    <mergeCell ref="C482:D482"/>
    <mergeCell ref="C495:D495"/>
    <mergeCell ref="C496:D496"/>
    <mergeCell ref="C498:D498"/>
    <mergeCell ref="C499:D499"/>
    <mergeCell ref="C500:D500"/>
    <mergeCell ref="C502:D502"/>
    <mergeCell ref="C503:D503"/>
    <mergeCell ref="C504:D504"/>
    <mergeCell ref="C505:D505"/>
    <mergeCell ref="C517:D517"/>
    <mergeCell ref="C518:D518"/>
    <mergeCell ref="C519:D519"/>
    <mergeCell ref="C520:D520"/>
    <mergeCell ref="C521:D521"/>
    <mergeCell ref="C522:D522"/>
    <mergeCell ref="C511:D511"/>
    <mergeCell ref="C512:D512"/>
    <mergeCell ref="C513:D513"/>
    <mergeCell ref="C514:D514"/>
    <mergeCell ref="C515:D515"/>
    <mergeCell ref="C516:D516"/>
    <mergeCell ref="C529:D529"/>
    <mergeCell ref="C530:D530"/>
    <mergeCell ref="C531:D531"/>
    <mergeCell ref="C532:D532"/>
    <mergeCell ref="C533:D533"/>
    <mergeCell ref="C534:D534"/>
    <mergeCell ref="C523:D523"/>
    <mergeCell ref="C524:D524"/>
    <mergeCell ref="C525:D525"/>
    <mergeCell ref="C526:D526"/>
    <mergeCell ref="C527:D527"/>
    <mergeCell ref="C528:D528"/>
    <mergeCell ref="C543:D543"/>
    <mergeCell ref="C545:D545"/>
    <mergeCell ref="C547:D547"/>
    <mergeCell ref="C549:D549"/>
    <mergeCell ref="C550:D550"/>
    <mergeCell ref="C551:D551"/>
    <mergeCell ref="C535:D535"/>
    <mergeCell ref="C536:D536"/>
    <mergeCell ref="C537:D537"/>
    <mergeCell ref="C538:D538"/>
    <mergeCell ref="C539:D539"/>
    <mergeCell ref="C541:D541"/>
    <mergeCell ref="C568:D568"/>
    <mergeCell ref="C570:D570"/>
    <mergeCell ref="C571:D571"/>
    <mergeCell ref="C572:D572"/>
    <mergeCell ref="C573:D573"/>
    <mergeCell ref="C574:D574"/>
    <mergeCell ref="C553:D553"/>
    <mergeCell ref="C555:D555"/>
    <mergeCell ref="C557:D557"/>
    <mergeCell ref="C558:D558"/>
    <mergeCell ref="C563:D563"/>
    <mergeCell ref="C565:D565"/>
    <mergeCell ref="C566:D566"/>
    <mergeCell ref="C567:D567"/>
    <mergeCell ref="C583:D583"/>
    <mergeCell ref="C584:D584"/>
    <mergeCell ref="C585:D585"/>
    <mergeCell ref="C586:D586"/>
    <mergeCell ref="C587:D587"/>
    <mergeCell ref="C588:D588"/>
    <mergeCell ref="C575:D575"/>
    <mergeCell ref="C577:D577"/>
    <mergeCell ref="C578:D578"/>
    <mergeCell ref="C579:D579"/>
    <mergeCell ref="C580:D580"/>
    <mergeCell ref="C582:D582"/>
    <mergeCell ref="C602:D602"/>
    <mergeCell ref="C603:D603"/>
    <mergeCell ref="C604:D604"/>
    <mergeCell ref="C605:D605"/>
    <mergeCell ref="C607:D607"/>
    <mergeCell ref="C608:D608"/>
    <mergeCell ref="C589:D589"/>
    <mergeCell ref="C590:D590"/>
    <mergeCell ref="C597:D597"/>
    <mergeCell ref="C598:D598"/>
    <mergeCell ref="C599:D599"/>
    <mergeCell ref="C600:D600"/>
    <mergeCell ref="C617:D617"/>
    <mergeCell ref="C618:D618"/>
    <mergeCell ref="C619:D619"/>
    <mergeCell ref="C620:D620"/>
    <mergeCell ref="C622:D622"/>
    <mergeCell ref="C623:D623"/>
    <mergeCell ref="C609:D609"/>
    <mergeCell ref="C610:D610"/>
    <mergeCell ref="C612:D612"/>
    <mergeCell ref="C613:D613"/>
    <mergeCell ref="C614:D614"/>
    <mergeCell ref="C615:D615"/>
    <mergeCell ref="C637:D637"/>
    <mergeCell ref="C638:D638"/>
    <mergeCell ref="C640:D640"/>
    <mergeCell ref="C641:D641"/>
    <mergeCell ref="C642:D642"/>
    <mergeCell ref="C643:D643"/>
    <mergeCell ref="C624:D624"/>
    <mergeCell ref="C625:D625"/>
    <mergeCell ref="C630:D630"/>
    <mergeCell ref="C631:D631"/>
    <mergeCell ref="C632:D632"/>
    <mergeCell ref="C633:D633"/>
    <mergeCell ref="C635:D635"/>
    <mergeCell ref="C636:D636"/>
    <mergeCell ref="C653:D653"/>
    <mergeCell ref="C654:D654"/>
    <mergeCell ref="C656:D656"/>
    <mergeCell ref="C657:D657"/>
    <mergeCell ref="C659:D659"/>
    <mergeCell ref="C660:D660"/>
    <mergeCell ref="C645:D645"/>
    <mergeCell ref="C646:D646"/>
    <mergeCell ref="C647:D647"/>
    <mergeCell ref="C648:D648"/>
    <mergeCell ref="C650:D650"/>
    <mergeCell ref="C651:D651"/>
    <mergeCell ref="C671:D671"/>
    <mergeCell ref="C672:D672"/>
    <mergeCell ref="C673:D673"/>
    <mergeCell ref="C674:D674"/>
    <mergeCell ref="C677:D677"/>
    <mergeCell ref="C678:D678"/>
    <mergeCell ref="C662:D662"/>
    <mergeCell ref="C663:D663"/>
    <mergeCell ref="C665:D665"/>
    <mergeCell ref="C666:D666"/>
    <mergeCell ref="C668:D668"/>
    <mergeCell ref="C669:D669"/>
    <mergeCell ref="C692:D692"/>
    <mergeCell ref="C693:D693"/>
    <mergeCell ref="C694:D694"/>
    <mergeCell ref="C695:D695"/>
    <mergeCell ref="C696:D696"/>
    <mergeCell ref="C697:D697"/>
    <mergeCell ref="C679:D679"/>
    <mergeCell ref="C680:D680"/>
    <mergeCell ref="C681:D681"/>
    <mergeCell ref="C682:D682"/>
    <mergeCell ref="C687:D687"/>
    <mergeCell ref="C688:D688"/>
    <mergeCell ref="C689:D689"/>
    <mergeCell ref="C690:D690"/>
    <mergeCell ref="C719:D719"/>
    <mergeCell ref="C724:D724"/>
    <mergeCell ref="C725:D725"/>
    <mergeCell ref="C726:D726"/>
    <mergeCell ref="C727:D727"/>
    <mergeCell ref="C728:D728"/>
    <mergeCell ref="C729:D729"/>
    <mergeCell ref="C711:D711"/>
    <mergeCell ref="C702:D702"/>
    <mergeCell ref="C703:D703"/>
    <mergeCell ref="C705:D705"/>
    <mergeCell ref="C706:D706"/>
    <mergeCell ref="C741:D741"/>
    <mergeCell ref="C742:D742"/>
    <mergeCell ref="C744:D744"/>
    <mergeCell ref="C745:D745"/>
    <mergeCell ref="C747:D747"/>
    <mergeCell ref="C748:D748"/>
    <mergeCell ref="C731:D731"/>
    <mergeCell ref="C732:D732"/>
    <mergeCell ref="C733:D733"/>
    <mergeCell ref="C734:D734"/>
    <mergeCell ref="C737:D737"/>
    <mergeCell ref="C739:D739"/>
    <mergeCell ref="C758:D758"/>
    <mergeCell ref="C760:D760"/>
    <mergeCell ref="C761:D761"/>
    <mergeCell ref="C763:D763"/>
    <mergeCell ref="C764:D764"/>
    <mergeCell ref="C766:D766"/>
    <mergeCell ref="C750:D750"/>
    <mergeCell ref="C751:D751"/>
    <mergeCell ref="C753:D753"/>
    <mergeCell ref="C754:D754"/>
    <mergeCell ref="C756:D756"/>
    <mergeCell ref="C757:D757"/>
    <mergeCell ref="C767:D767"/>
    <mergeCell ref="C769:D769"/>
    <mergeCell ref="C770:D770"/>
    <mergeCell ref="C772:D772"/>
    <mergeCell ref="C773:D773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805:D805"/>
    <mergeCell ref="C806:D806"/>
    <mergeCell ref="C807:D807"/>
    <mergeCell ref="C808:D808"/>
    <mergeCell ref="C809:D809"/>
    <mergeCell ref="C811:D811"/>
    <mergeCell ref="C799:D799"/>
    <mergeCell ref="C800:D800"/>
    <mergeCell ref="C801:D801"/>
    <mergeCell ref="C802:D802"/>
    <mergeCell ref="C803:D803"/>
    <mergeCell ref="C804:D804"/>
    <mergeCell ref="C818:D818"/>
    <mergeCell ref="C819:D819"/>
    <mergeCell ref="C820:D820"/>
    <mergeCell ref="C821:D821"/>
    <mergeCell ref="C822:D822"/>
    <mergeCell ref="C823:D823"/>
    <mergeCell ref="C812:D812"/>
    <mergeCell ref="C813:D813"/>
    <mergeCell ref="C814:D814"/>
    <mergeCell ref="C815:D815"/>
    <mergeCell ref="C816:D816"/>
    <mergeCell ref="C817:D817"/>
    <mergeCell ref="C830:D830"/>
    <mergeCell ref="C831:D831"/>
    <mergeCell ref="C832:D832"/>
    <mergeCell ref="C833:D833"/>
    <mergeCell ref="C834:D834"/>
    <mergeCell ref="C835:D835"/>
    <mergeCell ref="C824:D824"/>
    <mergeCell ref="C825:D825"/>
    <mergeCell ref="C826:D826"/>
    <mergeCell ref="C827:D827"/>
    <mergeCell ref="C828:D828"/>
    <mergeCell ref="C829:D829"/>
    <mergeCell ref="C850:D850"/>
    <mergeCell ref="C851:D851"/>
    <mergeCell ref="C852:D852"/>
    <mergeCell ref="C853:D853"/>
    <mergeCell ref="C854:D854"/>
    <mergeCell ref="C856:D856"/>
    <mergeCell ref="C836:D836"/>
    <mergeCell ref="C837:D837"/>
    <mergeCell ref="C842:D842"/>
    <mergeCell ref="C843:D843"/>
    <mergeCell ref="C844:D844"/>
    <mergeCell ref="C845:D845"/>
    <mergeCell ref="C846:D846"/>
    <mergeCell ref="C848:D848"/>
    <mergeCell ref="C865:D865"/>
    <mergeCell ref="C866:D866"/>
    <mergeCell ref="C867:D867"/>
    <mergeCell ref="C868:D868"/>
    <mergeCell ref="C869:D869"/>
    <mergeCell ref="C870:D870"/>
    <mergeCell ref="C857:D857"/>
    <mergeCell ref="C858:D858"/>
    <mergeCell ref="C859:D859"/>
    <mergeCell ref="C860:D860"/>
    <mergeCell ref="C862:D862"/>
    <mergeCell ref="C863:D863"/>
    <mergeCell ref="C878:D878"/>
    <mergeCell ref="C879:D879"/>
    <mergeCell ref="C880:D880"/>
    <mergeCell ref="C881:D881"/>
    <mergeCell ref="C882:D882"/>
    <mergeCell ref="C883:D883"/>
    <mergeCell ref="C871:D871"/>
    <mergeCell ref="C872:D872"/>
    <mergeCell ref="C873:D873"/>
    <mergeCell ref="C875:D875"/>
    <mergeCell ref="C876:D876"/>
    <mergeCell ref="C877:D877"/>
    <mergeCell ref="C891:D891"/>
    <mergeCell ref="C892:D892"/>
    <mergeCell ref="C893:D893"/>
    <mergeCell ref="C894:D894"/>
    <mergeCell ref="C895:D895"/>
    <mergeCell ref="C897:D897"/>
    <mergeCell ref="C884:D884"/>
    <mergeCell ref="C886:D886"/>
    <mergeCell ref="C887:D887"/>
    <mergeCell ref="C888:D888"/>
    <mergeCell ref="C889:D889"/>
    <mergeCell ref="C890:D890"/>
    <mergeCell ref="C904:D904"/>
    <mergeCell ref="C905:D905"/>
    <mergeCell ref="C906:D906"/>
    <mergeCell ref="C908:D908"/>
    <mergeCell ref="C909:D909"/>
    <mergeCell ref="C910:D910"/>
    <mergeCell ref="C898:D898"/>
    <mergeCell ref="C899:D899"/>
    <mergeCell ref="C900:D900"/>
    <mergeCell ref="C901:D901"/>
    <mergeCell ref="C902:D902"/>
    <mergeCell ref="C903:D903"/>
    <mergeCell ref="C919:D919"/>
    <mergeCell ref="C921:D921"/>
    <mergeCell ref="C922:D922"/>
    <mergeCell ref="C923:D923"/>
    <mergeCell ref="C924:D924"/>
    <mergeCell ref="C925:D925"/>
    <mergeCell ref="C912:D912"/>
    <mergeCell ref="C913:D913"/>
    <mergeCell ref="C914:D914"/>
    <mergeCell ref="C915:D915"/>
    <mergeCell ref="C917:D917"/>
    <mergeCell ref="C918:D918"/>
    <mergeCell ref="C926:D926"/>
    <mergeCell ref="C927:D927"/>
    <mergeCell ref="C929:D929"/>
    <mergeCell ref="C930:D930"/>
    <mergeCell ref="C931:D931"/>
    <mergeCell ref="C945:D945"/>
    <mergeCell ref="C946:D946"/>
    <mergeCell ref="C947:D947"/>
    <mergeCell ref="C949:D949"/>
    <mergeCell ref="C950:D950"/>
    <mergeCell ref="C951:D951"/>
    <mergeCell ref="C952:D952"/>
    <mergeCell ref="C953:D953"/>
    <mergeCell ref="C954:D954"/>
    <mergeCell ref="C955:D955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63:D963"/>
    <mergeCell ref="C964:D964"/>
    <mergeCell ref="C965:D965"/>
    <mergeCell ref="C966:D966"/>
    <mergeCell ref="C967:D967"/>
    <mergeCell ref="C968:D968"/>
    <mergeCell ref="C956:D956"/>
    <mergeCell ref="C957:D957"/>
    <mergeCell ref="C958:D958"/>
    <mergeCell ref="C959:D959"/>
    <mergeCell ref="C960:D960"/>
    <mergeCell ref="C962:D962"/>
    <mergeCell ref="C975:D975"/>
    <mergeCell ref="C977:D977"/>
    <mergeCell ref="C978:D978"/>
    <mergeCell ref="C979:D979"/>
    <mergeCell ref="C980:D980"/>
    <mergeCell ref="C981:D981"/>
    <mergeCell ref="C969:D969"/>
    <mergeCell ref="C970:D970"/>
    <mergeCell ref="C971:D971"/>
    <mergeCell ref="C972:D972"/>
    <mergeCell ref="C973:D973"/>
    <mergeCell ref="C974:D974"/>
    <mergeCell ref="C988:D988"/>
    <mergeCell ref="C989:D989"/>
    <mergeCell ref="C990:D990"/>
    <mergeCell ref="C991:D991"/>
    <mergeCell ref="C992:D992"/>
    <mergeCell ref="C993:D993"/>
    <mergeCell ref="C982:D982"/>
    <mergeCell ref="C983:D983"/>
    <mergeCell ref="C984:D984"/>
    <mergeCell ref="C985:D985"/>
    <mergeCell ref="C986:D986"/>
    <mergeCell ref="C987:D987"/>
    <mergeCell ref="C1000:D1000"/>
    <mergeCell ref="C1001:D1001"/>
    <mergeCell ref="C1002:D1002"/>
    <mergeCell ref="C1003:D1003"/>
    <mergeCell ref="C1004:D1004"/>
    <mergeCell ref="C1005:D1005"/>
    <mergeCell ref="C994:D994"/>
    <mergeCell ref="C995:D995"/>
    <mergeCell ref="C996:D996"/>
    <mergeCell ref="C997:D997"/>
    <mergeCell ref="C998:D998"/>
    <mergeCell ref="C999:D999"/>
    <mergeCell ref="C1013:D1013"/>
    <mergeCell ref="C1014:D1014"/>
    <mergeCell ref="C1015:D1015"/>
    <mergeCell ref="C1016:D1016"/>
    <mergeCell ref="C1017:D1017"/>
    <mergeCell ref="C1018:D1018"/>
    <mergeCell ref="C1006:D1006"/>
    <mergeCell ref="C1007:D1007"/>
    <mergeCell ref="C1009:D1009"/>
    <mergeCell ref="C1010:D1010"/>
    <mergeCell ref="C1011:D1011"/>
    <mergeCell ref="C1012:D1012"/>
    <mergeCell ref="C1025:D1025"/>
    <mergeCell ref="C1026:D1026"/>
    <mergeCell ref="C1027:D1027"/>
    <mergeCell ref="C1029:D1029"/>
    <mergeCell ref="C1030:D1030"/>
    <mergeCell ref="C1031:D1031"/>
    <mergeCell ref="C1019:D1019"/>
    <mergeCell ref="C1020:D1020"/>
    <mergeCell ref="C1021:D1021"/>
    <mergeCell ref="C1022:D1022"/>
    <mergeCell ref="C1023:D1023"/>
    <mergeCell ref="C1024:D1024"/>
    <mergeCell ref="C1043:D1043"/>
    <mergeCell ref="C1044:D1044"/>
    <mergeCell ref="C1045:D1045"/>
    <mergeCell ref="C1046:D1046"/>
    <mergeCell ref="C1047:D1047"/>
    <mergeCell ref="C1048:D1048"/>
    <mergeCell ref="C1032:D1032"/>
    <mergeCell ref="C1036:D1036"/>
    <mergeCell ref="C1037:D1037"/>
    <mergeCell ref="C1038:D1038"/>
    <mergeCell ref="C1039:D1039"/>
    <mergeCell ref="C1040:D1040"/>
    <mergeCell ref="C1041:D1041"/>
    <mergeCell ref="C1042:D1042"/>
    <mergeCell ref="C1061:D1061"/>
    <mergeCell ref="C1062:D1062"/>
    <mergeCell ref="C1064:D1064"/>
    <mergeCell ref="C1065:D1065"/>
    <mergeCell ref="C1066:D1066"/>
    <mergeCell ref="C1067:D1067"/>
    <mergeCell ref="C1055:D1055"/>
    <mergeCell ref="C1056:D1056"/>
    <mergeCell ref="C1057:D1057"/>
    <mergeCell ref="C1058:D1058"/>
    <mergeCell ref="C1059:D1059"/>
    <mergeCell ref="C1060:D1060"/>
    <mergeCell ref="C1087:D1087"/>
    <mergeCell ref="C1088:D1088"/>
    <mergeCell ref="C1089:D1089"/>
    <mergeCell ref="C1109:D1109"/>
    <mergeCell ref="C1075:D1075"/>
    <mergeCell ref="C1079:D1079"/>
    <mergeCell ref="C1081:D1081"/>
    <mergeCell ref="C1082:D1082"/>
    <mergeCell ref="C1068:D1068"/>
    <mergeCell ref="C1069:D1069"/>
    <mergeCell ref="C1070:D1070"/>
    <mergeCell ref="C1071:D1071"/>
    <mergeCell ref="C1073:D1073"/>
    <mergeCell ref="C1074:D1074"/>
    <mergeCell ref="C1096:D1096"/>
    <mergeCell ref="C1097:D1097"/>
    <mergeCell ref="C1098:D1098"/>
    <mergeCell ref="C1100:D1100"/>
    <mergeCell ref="C1101:D1101"/>
    <mergeCell ref="C1103:D1103"/>
    <mergeCell ref="C1104:D1104"/>
    <mergeCell ref="C1106:D1106"/>
    <mergeCell ref="C1107:D110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6"/>
  <sheetViews>
    <sheetView workbookViewId="0" topLeftCell="A1118">
      <selection activeCell="F1123" sqref="F1123:F1155"/>
    </sheetView>
  </sheetViews>
  <sheetFormatPr defaultColWidth="9.00390625" defaultRowHeight="12.75"/>
  <cols>
    <col min="1" max="1" width="9.125" style="304" customWidth="1"/>
    <col min="2" max="2" width="11.25390625" style="304" customWidth="1"/>
    <col min="3" max="3" width="47.125" style="304" customWidth="1"/>
    <col min="4" max="4" width="9.75390625" style="304" customWidth="1"/>
    <col min="5" max="5" width="7.75390625" style="304" customWidth="1"/>
    <col min="6" max="6" width="9.75390625" style="304" customWidth="1"/>
    <col min="7" max="7" width="12.75390625" style="304" customWidth="1"/>
    <col min="8" max="16384" width="9.125" style="304" customWidth="1"/>
  </cols>
  <sheetData>
    <row r="1" spans="1:7" ht="15.75">
      <c r="A1" s="702" t="s">
        <v>3000</v>
      </c>
      <c r="B1" s="702"/>
      <c r="C1" s="702"/>
      <c r="D1" s="702"/>
      <c r="E1" s="702"/>
      <c r="F1" s="702"/>
      <c r="G1" s="702"/>
    </row>
    <row r="2" spans="1:7" ht="13.5" thickBot="1">
      <c r="A2" s="225"/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542" t="s">
        <v>99</v>
      </c>
      <c r="D3" s="543"/>
      <c r="E3" s="219" t="s">
        <v>80</v>
      </c>
      <c r="F3" s="220" t="str">
        <f>'[1]SO 04 1 1 Rek'!H1</f>
        <v>1</v>
      </c>
      <c r="G3" s="544"/>
    </row>
    <row r="4" spans="1:7" ht="13.5" thickBot="1">
      <c r="A4" s="703" t="s">
        <v>71</v>
      </c>
      <c r="B4" s="693"/>
      <c r="C4" s="545" t="s">
        <v>1476</v>
      </c>
      <c r="D4" s="546"/>
      <c r="E4" s="704" t="str">
        <f>'[1]SO 04 1 1 Rek'!G2</f>
        <v>Pavilon E - internát</v>
      </c>
      <c r="F4" s="705"/>
      <c r="G4" s="706"/>
    </row>
    <row r="5" spans="1:7" ht="13.5" thickTop="1">
      <c r="A5" s="547"/>
      <c r="B5" s="225"/>
      <c r="C5" s="225"/>
      <c r="D5" s="225"/>
      <c r="E5" s="224"/>
      <c r="F5" s="225"/>
      <c r="G5" s="225"/>
    </row>
    <row r="6" spans="1:7" ht="12.75">
      <c r="A6" s="548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</row>
    <row r="7" spans="1:7" ht="12.75">
      <c r="A7" s="231" t="s">
        <v>92</v>
      </c>
      <c r="B7" s="232" t="s">
        <v>93</v>
      </c>
      <c r="C7" s="549" t="s">
        <v>94</v>
      </c>
      <c r="D7" s="234"/>
      <c r="E7" s="235"/>
      <c r="F7" s="235"/>
      <c r="G7" s="550"/>
    </row>
    <row r="8" spans="1:7" ht="12.75">
      <c r="A8" s="551">
        <v>1</v>
      </c>
      <c r="B8" s="552" t="s">
        <v>104</v>
      </c>
      <c r="C8" s="553" t="s">
        <v>105</v>
      </c>
      <c r="D8" s="245" t="s">
        <v>106</v>
      </c>
      <c r="E8" s="246">
        <v>5.8275</v>
      </c>
      <c r="F8" s="576"/>
      <c r="G8" s="554">
        <f>E8*F8</f>
        <v>0</v>
      </c>
    </row>
    <row r="9" spans="1:7" ht="12.75">
      <c r="A9" s="250"/>
      <c r="B9" s="253"/>
      <c r="C9" s="699" t="s">
        <v>1477</v>
      </c>
      <c r="D9" s="700"/>
      <c r="E9" s="254">
        <v>5.8275</v>
      </c>
      <c r="F9" s="577"/>
      <c r="G9" s="256"/>
    </row>
    <row r="10" spans="1:7" ht="12.75">
      <c r="A10" s="551">
        <v>2</v>
      </c>
      <c r="B10" s="552" t="s">
        <v>109</v>
      </c>
      <c r="C10" s="553" t="s">
        <v>110</v>
      </c>
      <c r="D10" s="245" t="s">
        <v>106</v>
      </c>
      <c r="E10" s="246">
        <v>27.95</v>
      </c>
      <c r="F10" s="576"/>
      <c r="G10" s="554">
        <f>E10*F10</f>
        <v>0</v>
      </c>
    </row>
    <row r="11" spans="1:7" ht="12.75">
      <c r="A11" s="250"/>
      <c r="B11" s="253"/>
      <c r="C11" s="699" t="s">
        <v>1478</v>
      </c>
      <c r="D11" s="700"/>
      <c r="E11" s="254">
        <v>2.6425</v>
      </c>
      <c r="F11" s="577"/>
      <c r="G11" s="256"/>
    </row>
    <row r="12" spans="1:7" ht="12.75">
      <c r="A12" s="250"/>
      <c r="B12" s="253"/>
      <c r="C12" s="699" t="s">
        <v>1479</v>
      </c>
      <c r="D12" s="700"/>
      <c r="E12" s="254">
        <v>19.7125</v>
      </c>
      <c r="F12" s="577"/>
      <c r="G12" s="256"/>
    </row>
    <row r="13" spans="1:7" ht="12.75">
      <c r="A13" s="250"/>
      <c r="B13" s="253"/>
      <c r="C13" s="699" t="s">
        <v>1480</v>
      </c>
      <c r="D13" s="700"/>
      <c r="E13" s="254">
        <v>5.595</v>
      </c>
      <c r="F13" s="577"/>
      <c r="G13" s="256"/>
    </row>
    <row r="14" spans="1:7" ht="12.75">
      <c r="A14" s="551">
        <v>3</v>
      </c>
      <c r="B14" s="552" t="s">
        <v>120</v>
      </c>
      <c r="C14" s="553" t="s">
        <v>121</v>
      </c>
      <c r="D14" s="245" t="s">
        <v>122</v>
      </c>
      <c r="E14" s="246">
        <v>20.9763</v>
      </c>
      <c r="F14" s="576"/>
      <c r="G14" s="554">
        <f>E14*F14</f>
        <v>0</v>
      </c>
    </row>
    <row r="15" spans="1:7" ht="12.75">
      <c r="A15" s="250"/>
      <c r="B15" s="253"/>
      <c r="C15" s="699" t="s">
        <v>1481</v>
      </c>
      <c r="D15" s="700"/>
      <c r="E15" s="254">
        <v>0.48</v>
      </c>
      <c r="F15" s="577"/>
      <c r="G15" s="256"/>
    </row>
    <row r="16" spans="1:7" ht="12.75">
      <c r="A16" s="250"/>
      <c r="B16" s="253"/>
      <c r="C16" s="699" t="s">
        <v>1482</v>
      </c>
      <c r="D16" s="700"/>
      <c r="E16" s="254">
        <v>0.88</v>
      </c>
      <c r="F16" s="577"/>
      <c r="G16" s="256"/>
    </row>
    <row r="17" spans="1:7" ht="12.75">
      <c r="A17" s="250"/>
      <c r="B17" s="253"/>
      <c r="C17" s="701" t="s">
        <v>113</v>
      </c>
      <c r="D17" s="700"/>
      <c r="E17" s="279">
        <v>1.3599999999999999</v>
      </c>
      <c r="F17" s="577"/>
      <c r="G17" s="256"/>
    </row>
    <row r="18" spans="1:7" ht="12.75">
      <c r="A18" s="250"/>
      <c r="B18" s="253"/>
      <c r="C18" s="699" t="s">
        <v>1483</v>
      </c>
      <c r="D18" s="700"/>
      <c r="E18" s="254">
        <v>2.9137</v>
      </c>
      <c r="F18" s="577"/>
      <c r="G18" s="256"/>
    </row>
    <row r="19" spans="1:7" ht="12.75">
      <c r="A19" s="250"/>
      <c r="B19" s="253"/>
      <c r="C19" s="699" t="s">
        <v>1484</v>
      </c>
      <c r="D19" s="700"/>
      <c r="E19" s="254">
        <v>2.3782</v>
      </c>
      <c r="F19" s="577"/>
      <c r="G19" s="256"/>
    </row>
    <row r="20" spans="1:7" ht="12.75">
      <c r="A20" s="250"/>
      <c r="B20" s="253"/>
      <c r="C20" s="699" t="s">
        <v>1485</v>
      </c>
      <c r="D20" s="700"/>
      <c r="E20" s="254">
        <v>5.0625</v>
      </c>
      <c r="F20" s="577"/>
      <c r="G20" s="256"/>
    </row>
    <row r="21" spans="1:7" ht="12.75">
      <c r="A21" s="250"/>
      <c r="B21" s="253"/>
      <c r="C21" s="699" t="s">
        <v>1486</v>
      </c>
      <c r="D21" s="700"/>
      <c r="E21" s="254">
        <v>4.2263</v>
      </c>
      <c r="F21" s="577"/>
      <c r="G21" s="256"/>
    </row>
    <row r="22" spans="1:7" ht="12.75">
      <c r="A22" s="250"/>
      <c r="B22" s="253"/>
      <c r="C22" s="699" t="s">
        <v>1487</v>
      </c>
      <c r="D22" s="700"/>
      <c r="E22" s="254">
        <v>5.0355</v>
      </c>
      <c r="F22" s="577"/>
      <c r="G22" s="256"/>
    </row>
    <row r="23" spans="1:7" ht="12.75">
      <c r="A23" s="551">
        <v>4</v>
      </c>
      <c r="B23" s="552" t="s">
        <v>129</v>
      </c>
      <c r="C23" s="553" t="s">
        <v>130</v>
      </c>
      <c r="D23" s="245" t="s">
        <v>122</v>
      </c>
      <c r="E23" s="246">
        <v>14.8203</v>
      </c>
      <c r="F23" s="576"/>
      <c r="G23" s="554">
        <f>E23*F23</f>
        <v>0</v>
      </c>
    </row>
    <row r="24" spans="1:7" ht="12.75">
      <c r="A24" s="250"/>
      <c r="B24" s="253"/>
      <c r="C24" s="699" t="s">
        <v>1488</v>
      </c>
      <c r="D24" s="700"/>
      <c r="E24" s="254">
        <v>20.9763</v>
      </c>
      <c r="F24" s="577"/>
      <c r="G24" s="256"/>
    </row>
    <row r="25" spans="1:7" ht="12.75">
      <c r="A25" s="250"/>
      <c r="B25" s="253"/>
      <c r="C25" s="699" t="s">
        <v>1489</v>
      </c>
      <c r="D25" s="700"/>
      <c r="E25" s="254">
        <v>-6.156</v>
      </c>
      <c r="F25" s="577"/>
      <c r="G25" s="256"/>
    </row>
    <row r="26" spans="1:7" ht="12.75">
      <c r="A26" s="551">
        <v>5</v>
      </c>
      <c r="B26" s="552" t="s">
        <v>133</v>
      </c>
      <c r="C26" s="553" t="s">
        <v>134</v>
      </c>
      <c r="D26" s="245" t="s">
        <v>122</v>
      </c>
      <c r="E26" s="246">
        <v>6.156</v>
      </c>
      <c r="F26" s="576"/>
      <c r="G26" s="554">
        <f>E26*F26</f>
        <v>0</v>
      </c>
    </row>
    <row r="27" spans="1:7" ht="12.75">
      <c r="A27" s="250"/>
      <c r="B27" s="253"/>
      <c r="C27" s="699" t="s">
        <v>1490</v>
      </c>
      <c r="D27" s="700"/>
      <c r="E27" s="254">
        <v>1.1655</v>
      </c>
      <c r="F27" s="577"/>
      <c r="G27" s="256"/>
    </row>
    <row r="28" spans="1:7" ht="12.75">
      <c r="A28" s="250"/>
      <c r="B28" s="253"/>
      <c r="C28" s="699" t="s">
        <v>1491</v>
      </c>
      <c r="D28" s="700"/>
      <c r="E28" s="254">
        <v>0.9513</v>
      </c>
      <c r="F28" s="577"/>
      <c r="G28" s="256"/>
    </row>
    <row r="29" spans="1:7" ht="12.75">
      <c r="A29" s="250"/>
      <c r="B29" s="253"/>
      <c r="C29" s="699" t="s">
        <v>1492</v>
      </c>
      <c r="D29" s="700"/>
      <c r="E29" s="254">
        <v>2.025</v>
      </c>
      <c r="F29" s="577"/>
      <c r="G29" s="256"/>
    </row>
    <row r="30" spans="1:7" ht="12.75">
      <c r="A30" s="250"/>
      <c r="B30" s="253"/>
      <c r="C30" s="699" t="s">
        <v>1493</v>
      </c>
      <c r="D30" s="700"/>
      <c r="E30" s="254">
        <v>2.0142</v>
      </c>
      <c r="F30" s="577"/>
      <c r="G30" s="256"/>
    </row>
    <row r="31" spans="1:7" ht="12.75">
      <c r="A31" s="551">
        <v>6</v>
      </c>
      <c r="B31" s="552" t="s">
        <v>137</v>
      </c>
      <c r="C31" s="553" t="s">
        <v>138</v>
      </c>
      <c r="D31" s="245" t="s">
        <v>122</v>
      </c>
      <c r="E31" s="246">
        <v>14.8203</v>
      </c>
      <c r="F31" s="576"/>
      <c r="G31" s="554">
        <f>E31*F31</f>
        <v>0</v>
      </c>
    </row>
    <row r="32" spans="1:7" ht="12.75">
      <c r="A32" s="250"/>
      <c r="B32" s="253"/>
      <c r="C32" s="699" t="s">
        <v>1488</v>
      </c>
      <c r="D32" s="700"/>
      <c r="E32" s="254">
        <v>20.9763</v>
      </c>
      <c r="F32" s="577"/>
      <c r="G32" s="256"/>
    </row>
    <row r="33" spans="1:7" ht="12.75">
      <c r="A33" s="250"/>
      <c r="B33" s="253"/>
      <c r="C33" s="699" t="s">
        <v>1489</v>
      </c>
      <c r="D33" s="700"/>
      <c r="E33" s="254">
        <v>-6.156</v>
      </c>
      <c r="F33" s="577"/>
      <c r="G33" s="256"/>
    </row>
    <row r="34" spans="1:7" ht="12.75">
      <c r="A34" s="551">
        <v>7</v>
      </c>
      <c r="B34" s="552" t="s">
        <v>139</v>
      </c>
      <c r="C34" s="553" t="s">
        <v>140</v>
      </c>
      <c r="D34" s="245" t="s">
        <v>122</v>
      </c>
      <c r="E34" s="246">
        <v>14.8203</v>
      </c>
      <c r="F34" s="576"/>
      <c r="G34" s="554">
        <f>E34*F34</f>
        <v>0</v>
      </c>
    </row>
    <row r="35" spans="1:7" ht="12.75">
      <c r="A35" s="250"/>
      <c r="B35" s="253"/>
      <c r="C35" s="699" t="s">
        <v>1488</v>
      </c>
      <c r="D35" s="700"/>
      <c r="E35" s="254">
        <v>20.9763</v>
      </c>
      <c r="F35" s="577"/>
      <c r="G35" s="256"/>
    </row>
    <row r="36" spans="1:7" ht="12.75">
      <c r="A36" s="250"/>
      <c r="B36" s="253"/>
      <c r="C36" s="699" t="s">
        <v>1489</v>
      </c>
      <c r="D36" s="700"/>
      <c r="E36" s="254">
        <v>-6.156</v>
      </c>
      <c r="F36" s="577"/>
      <c r="G36" s="256"/>
    </row>
    <row r="37" spans="1:7" ht="12.75">
      <c r="A37" s="551">
        <v>8</v>
      </c>
      <c r="B37" s="552" t="s">
        <v>141</v>
      </c>
      <c r="C37" s="553" t="s">
        <v>142</v>
      </c>
      <c r="D37" s="245" t="s">
        <v>122</v>
      </c>
      <c r="E37" s="246">
        <v>6.156</v>
      </c>
      <c r="F37" s="576"/>
      <c r="G37" s="554">
        <f>E37*F37</f>
        <v>0</v>
      </c>
    </row>
    <row r="38" spans="1:7" ht="12.75">
      <c r="A38" s="250"/>
      <c r="B38" s="253"/>
      <c r="C38" s="699" t="s">
        <v>1490</v>
      </c>
      <c r="D38" s="700"/>
      <c r="E38" s="254">
        <v>1.1655</v>
      </c>
      <c r="F38" s="577"/>
      <c r="G38" s="256"/>
    </row>
    <row r="39" spans="1:7" ht="12.75">
      <c r="A39" s="250"/>
      <c r="B39" s="253"/>
      <c r="C39" s="699" t="s">
        <v>1491</v>
      </c>
      <c r="D39" s="700"/>
      <c r="E39" s="254">
        <v>0.9513</v>
      </c>
      <c r="F39" s="577"/>
      <c r="G39" s="256"/>
    </row>
    <row r="40" spans="1:7" ht="12.75">
      <c r="A40" s="250"/>
      <c r="B40" s="253"/>
      <c r="C40" s="699" t="s">
        <v>1492</v>
      </c>
      <c r="D40" s="700"/>
      <c r="E40" s="254">
        <v>2.025</v>
      </c>
      <c r="F40" s="577"/>
      <c r="G40" s="256"/>
    </row>
    <row r="41" spans="1:7" ht="12.75">
      <c r="A41" s="250"/>
      <c r="B41" s="253"/>
      <c r="C41" s="699" t="s">
        <v>1493</v>
      </c>
      <c r="D41" s="700"/>
      <c r="E41" s="254">
        <v>2.0142</v>
      </c>
      <c r="F41" s="577"/>
      <c r="G41" s="256"/>
    </row>
    <row r="42" spans="1:7" ht="12.75">
      <c r="A42" s="551">
        <v>9</v>
      </c>
      <c r="B42" s="552" t="s">
        <v>143</v>
      </c>
      <c r="C42" s="553" t="s">
        <v>144</v>
      </c>
      <c r="D42" s="245" t="s">
        <v>122</v>
      </c>
      <c r="E42" s="246">
        <v>14.8203</v>
      </c>
      <c r="F42" s="576"/>
      <c r="G42" s="554">
        <f>E42*F42</f>
        <v>0</v>
      </c>
    </row>
    <row r="43" spans="1:7" ht="12.75">
      <c r="A43" s="250"/>
      <c r="B43" s="253"/>
      <c r="C43" s="699" t="s">
        <v>1488</v>
      </c>
      <c r="D43" s="700"/>
      <c r="E43" s="254">
        <v>20.9763</v>
      </c>
      <c r="F43" s="577"/>
      <c r="G43" s="256"/>
    </row>
    <row r="44" spans="1:7" ht="12.75">
      <c r="A44" s="250"/>
      <c r="B44" s="253"/>
      <c r="C44" s="699" t="s">
        <v>1489</v>
      </c>
      <c r="D44" s="700"/>
      <c r="E44" s="254">
        <v>-6.156</v>
      </c>
      <c r="F44" s="577"/>
      <c r="G44" s="256"/>
    </row>
    <row r="45" spans="1:7" ht="22.5">
      <c r="A45" s="551">
        <v>10</v>
      </c>
      <c r="B45" s="552" t="s">
        <v>149</v>
      </c>
      <c r="C45" s="553" t="s">
        <v>150</v>
      </c>
      <c r="D45" s="245" t="s">
        <v>106</v>
      </c>
      <c r="E45" s="246">
        <v>27.95</v>
      </c>
      <c r="F45" s="576"/>
      <c r="G45" s="554">
        <f>E45*F45</f>
        <v>0</v>
      </c>
    </row>
    <row r="46" spans="1:7" ht="12.75">
      <c r="A46" s="250"/>
      <c r="B46" s="253"/>
      <c r="C46" s="699" t="s">
        <v>1478</v>
      </c>
      <c r="D46" s="700"/>
      <c r="E46" s="254">
        <v>2.6425</v>
      </c>
      <c r="F46" s="577"/>
      <c r="G46" s="256"/>
    </row>
    <row r="47" spans="1:7" ht="12.75">
      <c r="A47" s="250"/>
      <c r="B47" s="253"/>
      <c r="C47" s="699" t="s">
        <v>1479</v>
      </c>
      <c r="D47" s="700"/>
      <c r="E47" s="254">
        <v>19.7125</v>
      </c>
      <c r="F47" s="577"/>
      <c r="G47" s="256"/>
    </row>
    <row r="48" spans="1:7" ht="12.75">
      <c r="A48" s="250"/>
      <c r="B48" s="253"/>
      <c r="C48" s="699" t="s">
        <v>1480</v>
      </c>
      <c r="D48" s="700"/>
      <c r="E48" s="254">
        <v>5.595</v>
      </c>
      <c r="F48" s="577"/>
      <c r="G48" s="256"/>
    </row>
    <row r="49" spans="1:7" ht="12.75">
      <c r="A49" s="259"/>
      <c r="B49" s="260" t="s">
        <v>96</v>
      </c>
      <c r="C49" s="555" t="s">
        <v>103</v>
      </c>
      <c r="D49" s="262"/>
      <c r="E49" s="263"/>
      <c r="F49" s="578"/>
      <c r="G49" s="556">
        <f>SUM(G7:G48)</f>
        <v>0</v>
      </c>
    </row>
    <row r="50" spans="1:7" ht="12.75">
      <c r="A50" s="231" t="s">
        <v>92</v>
      </c>
      <c r="B50" s="232" t="s">
        <v>152</v>
      </c>
      <c r="C50" s="549" t="s">
        <v>153</v>
      </c>
      <c r="D50" s="234"/>
      <c r="E50" s="235"/>
      <c r="F50" s="579"/>
      <c r="G50" s="550"/>
    </row>
    <row r="51" spans="1:7" ht="12.75">
      <c r="A51" s="551">
        <v>11</v>
      </c>
      <c r="B51" s="552" t="s">
        <v>1494</v>
      </c>
      <c r="C51" s="553" t="s">
        <v>1495</v>
      </c>
      <c r="D51" s="245" t="s">
        <v>122</v>
      </c>
      <c r="E51" s="246">
        <v>1.4008</v>
      </c>
      <c r="F51" s="576"/>
      <c r="G51" s="554">
        <f>E51*F51</f>
        <v>0</v>
      </c>
    </row>
    <row r="52" spans="1:7" ht="12.75">
      <c r="A52" s="250"/>
      <c r="B52" s="253"/>
      <c r="C52" s="699" t="s">
        <v>1496</v>
      </c>
      <c r="D52" s="700"/>
      <c r="E52" s="254">
        <v>0.4944</v>
      </c>
      <c r="F52" s="577"/>
      <c r="G52" s="256"/>
    </row>
    <row r="53" spans="1:7" ht="12.75">
      <c r="A53" s="250"/>
      <c r="B53" s="253"/>
      <c r="C53" s="699" t="s">
        <v>1497</v>
      </c>
      <c r="D53" s="700"/>
      <c r="E53" s="254">
        <v>0.9064</v>
      </c>
      <c r="F53" s="577"/>
      <c r="G53" s="256"/>
    </row>
    <row r="54" spans="1:7" ht="12.75">
      <c r="A54" s="551">
        <v>12</v>
      </c>
      <c r="B54" s="552" t="s">
        <v>155</v>
      </c>
      <c r="C54" s="553" t="s">
        <v>156</v>
      </c>
      <c r="D54" s="245" t="s">
        <v>106</v>
      </c>
      <c r="E54" s="246">
        <v>31.4644</v>
      </c>
      <c r="F54" s="576"/>
      <c r="G54" s="554">
        <f>E54*F54</f>
        <v>0</v>
      </c>
    </row>
    <row r="55" spans="1:7" ht="12.75">
      <c r="A55" s="250"/>
      <c r="B55" s="253"/>
      <c r="C55" s="699" t="s">
        <v>1498</v>
      </c>
      <c r="D55" s="700"/>
      <c r="E55" s="254">
        <v>31.4644</v>
      </c>
      <c r="F55" s="577"/>
      <c r="G55" s="256"/>
    </row>
    <row r="56" spans="1:7" ht="12.75">
      <c r="A56" s="259"/>
      <c r="B56" s="260" t="s">
        <v>96</v>
      </c>
      <c r="C56" s="555" t="s">
        <v>154</v>
      </c>
      <c r="D56" s="262"/>
      <c r="E56" s="263"/>
      <c r="F56" s="578"/>
      <c r="G56" s="556">
        <f>SUM(G50:G55)</f>
        <v>0</v>
      </c>
    </row>
    <row r="57" spans="1:7" ht="12.75">
      <c r="A57" s="231" t="s">
        <v>92</v>
      </c>
      <c r="B57" s="232" t="s">
        <v>174</v>
      </c>
      <c r="C57" s="549" t="s">
        <v>175</v>
      </c>
      <c r="D57" s="234"/>
      <c r="E57" s="235"/>
      <c r="F57" s="579"/>
      <c r="G57" s="550"/>
    </row>
    <row r="58" spans="1:7" ht="12.75">
      <c r="A58" s="551">
        <v>13</v>
      </c>
      <c r="B58" s="552" t="s">
        <v>1499</v>
      </c>
      <c r="C58" s="553" t="s">
        <v>1500</v>
      </c>
      <c r="D58" s="245" t="s">
        <v>106</v>
      </c>
      <c r="E58" s="246">
        <v>1.74</v>
      </c>
      <c r="F58" s="576"/>
      <c r="G58" s="554">
        <f>E58*F58</f>
        <v>0</v>
      </c>
    </row>
    <row r="59" spans="1:7" ht="12.75">
      <c r="A59" s="250"/>
      <c r="B59" s="253"/>
      <c r="C59" s="699" t="s">
        <v>1501</v>
      </c>
      <c r="D59" s="700"/>
      <c r="E59" s="254">
        <v>1.74</v>
      </c>
      <c r="F59" s="577"/>
      <c r="G59" s="256"/>
    </row>
    <row r="60" spans="1:7" ht="22.5">
      <c r="A60" s="551">
        <v>14</v>
      </c>
      <c r="B60" s="552" t="s">
        <v>1502</v>
      </c>
      <c r="C60" s="553" t="s">
        <v>1503</v>
      </c>
      <c r="D60" s="245" t="s">
        <v>106</v>
      </c>
      <c r="E60" s="246">
        <v>69.69</v>
      </c>
      <c r="F60" s="576"/>
      <c r="G60" s="554">
        <f>E60*F60</f>
        <v>0</v>
      </c>
    </row>
    <row r="61" spans="1:7" ht="12.75">
      <c r="A61" s="250"/>
      <c r="B61" s="253"/>
      <c r="C61" s="699" t="s">
        <v>1504</v>
      </c>
      <c r="D61" s="700"/>
      <c r="E61" s="254">
        <v>0</v>
      </c>
      <c r="F61" s="577"/>
      <c r="G61" s="256"/>
    </row>
    <row r="62" spans="1:7" ht="12.75">
      <c r="A62" s="250"/>
      <c r="B62" s="253"/>
      <c r="C62" s="699" t="s">
        <v>1505</v>
      </c>
      <c r="D62" s="700"/>
      <c r="E62" s="254">
        <v>0</v>
      </c>
      <c r="F62" s="577"/>
      <c r="G62" s="256"/>
    </row>
    <row r="63" spans="1:7" ht="12.75">
      <c r="A63" s="250"/>
      <c r="B63" s="253"/>
      <c r="C63" s="699" t="s">
        <v>1506</v>
      </c>
      <c r="D63" s="700"/>
      <c r="E63" s="254">
        <v>69.69</v>
      </c>
      <c r="F63" s="577"/>
      <c r="G63" s="256"/>
    </row>
    <row r="64" spans="1:7" ht="12.75">
      <c r="A64" s="551">
        <v>15</v>
      </c>
      <c r="B64" s="552" t="s">
        <v>1507</v>
      </c>
      <c r="C64" s="553" t="s">
        <v>1508</v>
      </c>
      <c r="D64" s="245" t="s">
        <v>106</v>
      </c>
      <c r="E64" s="246">
        <v>69.69</v>
      </c>
      <c r="F64" s="576"/>
      <c r="G64" s="554">
        <f>E64*F64</f>
        <v>0</v>
      </c>
    </row>
    <row r="65" spans="1:7" ht="12.75">
      <c r="A65" s="250"/>
      <c r="B65" s="253"/>
      <c r="C65" s="699" t="s">
        <v>1504</v>
      </c>
      <c r="D65" s="700"/>
      <c r="E65" s="254">
        <v>0</v>
      </c>
      <c r="F65" s="577"/>
      <c r="G65" s="256"/>
    </row>
    <row r="66" spans="1:7" ht="12.75">
      <c r="A66" s="250"/>
      <c r="B66" s="253"/>
      <c r="C66" s="699" t="s">
        <v>1505</v>
      </c>
      <c r="D66" s="700"/>
      <c r="E66" s="254">
        <v>0</v>
      </c>
      <c r="F66" s="577"/>
      <c r="G66" s="256"/>
    </row>
    <row r="67" spans="1:7" ht="12.75">
      <c r="A67" s="250"/>
      <c r="B67" s="253"/>
      <c r="C67" s="699" t="s">
        <v>1506</v>
      </c>
      <c r="D67" s="700"/>
      <c r="E67" s="254">
        <v>69.69</v>
      </c>
      <c r="F67" s="577"/>
      <c r="G67" s="256"/>
    </row>
    <row r="68" spans="1:7" ht="22.5">
      <c r="A68" s="551">
        <v>16</v>
      </c>
      <c r="B68" s="552" t="s">
        <v>1509</v>
      </c>
      <c r="C68" s="553" t="s">
        <v>1510</v>
      </c>
      <c r="D68" s="245" t="s">
        <v>106</v>
      </c>
      <c r="E68" s="246">
        <v>1058.2</v>
      </c>
      <c r="F68" s="576"/>
      <c r="G68" s="554">
        <f>E68*F68</f>
        <v>0</v>
      </c>
    </row>
    <row r="69" spans="1:7" ht="12.75">
      <c r="A69" s="250"/>
      <c r="B69" s="253"/>
      <c r="C69" s="699" t="s">
        <v>1511</v>
      </c>
      <c r="D69" s="700"/>
      <c r="E69" s="254">
        <v>0</v>
      </c>
      <c r="F69" s="577"/>
      <c r="G69" s="256"/>
    </row>
    <row r="70" spans="1:7" ht="12.75">
      <c r="A70" s="250"/>
      <c r="B70" s="253"/>
      <c r="C70" s="699" t="s">
        <v>1512</v>
      </c>
      <c r="D70" s="700"/>
      <c r="E70" s="254">
        <v>1058.2</v>
      </c>
      <c r="F70" s="577"/>
      <c r="G70" s="256"/>
    </row>
    <row r="71" spans="1:7" ht="12.75">
      <c r="A71" s="551">
        <v>17</v>
      </c>
      <c r="B71" s="552" t="s">
        <v>1513</v>
      </c>
      <c r="C71" s="553" t="s">
        <v>1514</v>
      </c>
      <c r="D71" s="245" t="s">
        <v>106</v>
      </c>
      <c r="E71" s="246">
        <v>1704.36</v>
      </c>
      <c r="F71" s="576"/>
      <c r="G71" s="554">
        <f>E71*F71</f>
        <v>0</v>
      </c>
    </row>
    <row r="72" spans="1:7" ht="12.75">
      <c r="A72" s="250"/>
      <c r="B72" s="253"/>
      <c r="C72" s="699" t="s">
        <v>1511</v>
      </c>
      <c r="D72" s="700"/>
      <c r="E72" s="254">
        <v>0</v>
      </c>
      <c r="F72" s="577"/>
      <c r="G72" s="256"/>
    </row>
    <row r="73" spans="1:7" ht="12.75">
      <c r="A73" s="250"/>
      <c r="B73" s="253"/>
      <c r="C73" s="699" t="s">
        <v>1512</v>
      </c>
      <c r="D73" s="700"/>
      <c r="E73" s="254">
        <v>1058.2</v>
      </c>
      <c r="F73" s="577"/>
      <c r="G73" s="256"/>
    </row>
    <row r="74" spans="1:7" ht="12.75">
      <c r="A74" s="250"/>
      <c r="B74" s="253"/>
      <c r="C74" s="699" t="s">
        <v>1515</v>
      </c>
      <c r="D74" s="700"/>
      <c r="E74" s="254">
        <v>0</v>
      </c>
      <c r="F74" s="577"/>
      <c r="G74" s="256"/>
    </row>
    <row r="75" spans="1:7" ht="12.75">
      <c r="A75" s="250"/>
      <c r="B75" s="253"/>
      <c r="C75" s="699" t="s">
        <v>1516</v>
      </c>
      <c r="D75" s="700"/>
      <c r="E75" s="254">
        <v>162.8</v>
      </c>
      <c r="F75" s="577"/>
      <c r="G75" s="256"/>
    </row>
    <row r="76" spans="1:7" ht="12.75">
      <c r="A76" s="250"/>
      <c r="B76" s="253"/>
      <c r="C76" s="699" t="s">
        <v>1517</v>
      </c>
      <c r="D76" s="700"/>
      <c r="E76" s="254">
        <v>0</v>
      </c>
      <c r="F76" s="577"/>
      <c r="G76" s="256"/>
    </row>
    <row r="77" spans="1:7" ht="12.75">
      <c r="A77" s="250"/>
      <c r="B77" s="253"/>
      <c r="C77" s="699" t="s">
        <v>1518</v>
      </c>
      <c r="D77" s="700"/>
      <c r="E77" s="254">
        <v>483.36</v>
      </c>
      <c r="F77" s="577"/>
      <c r="G77" s="256"/>
    </row>
    <row r="78" spans="1:7" ht="12.75">
      <c r="A78" s="551">
        <v>18</v>
      </c>
      <c r="B78" s="552" t="s">
        <v>1519</v>
      </c>
      <c r="C78" s="553" t="s">
        <v>1520</v>
      </c>
      <c r="D78" s="245" t="s">
        <v>166</v>
      </c>
      <c r="E78" s="246">
        <v>814</v>
      </c>
      <c r="F78" s="576"/>
      <c r="G78" s="554">
        <f>E78*F78</f>
        <v>0</v>
      </c>
    </row>
    <row r="79" spans="1:7" ht="12.75">
      <c r="A79" s="250"/>
      <c r="B79" s="253"/>
      <c r="C79" s="699" t="s">
        <v>1515</v>
      </c>
      <c r="D79" s="700"/>
      <c r="E79" s="254">
        <v>0</v>
      </c>
      <c r="F79" s="577"/>
      <c r="G79" s="256"/>
    </row>
    <row r="80" spans="1:7" ht="12.75">
      <c r="A80" s="250"/>
      <c r="B80" s="253"/>
      <c r="C80" s="699" t="s">
        <v>1521</v>
      </c>
      <c r="D80" s="700"/>
      <c r="E80" s="254">
        <v>814</v>
      </c>
      <c r="F80" s="577"/>
      <c r="G80" s="256"/>
    </row>
    <row r="81" spans="1:7" ht="12.75">
      <c r="A81" s="551">
        <v>19</v>
      </c>
      <c r="B81" s="552" t="s">
        <v>1522</v>
      </c>
      <c r="C81" s="553" t="s">
        <v>1523</v>
      </c>
      <c r="D81" s="245" t="s">
        <v>166</v>
      </c>
      <c r="E81" s="246">
        <v>1272</v>
      </c>
      <c r="F81" s="576"/>
      <c r="G81" s="554">
        <f>E81*F81</f>
        <v>0</v>
      </c>
    </row>
    <row r="82" spans="1:7" ht="12.75">
      <c r="A82" s="250"/>
      <c r="B82" s="253"/>
      <c r="C82" s="699" t="s">
        <v>1517</v>
      </c>
      <c r="D82" s="700"/>
      <c r="E82" s="254">
        <v>0</v>
      </c>
      <c r="F82" s="577"/>
      <c r="G82" s="256"/>
    </row>
    <row r="83" spans="1:7" ht="12.75">
      <c r="A83" s="250"/>
      <c r="B83" s="253"/>
      <c r="C83" s="699" t="s">
        <v>1524</v>
      </c>
      <c r="D83" s="700"/>
      <c r="E83" s="254">
        <v>1272</v>
      </c>
      <c r="F83" s="577"/>
      <c r="G83" s="256"/>
    </row>
    <row r="84" spans="1:7" ht="22.5">
      <c r="A84" s="551">
        <v>20</v>
      </c>
      <c r="B84" s="552" t="s">
        <v>2983</v>
      </c>
      <c r="C84" s="553" t="s">
        <v>2984</v>
      </c>
      <c r="D84" s="245" t="s">
        <v>166</v>
      </c>
      <c r="E84" s="246">
        <v>499.8</v>
      </c>
      <c r="F84" s="576"/>
      <c r="G84" s="554">
        <f>E84*F84</f>
        <v>0</v>
      </c>
    </row>
    <row r="85" spans="1:7" ht="12.75">
      <c r="A85" s="250"/>
      <c r="B85" s="253"/>
      <c r="C85" s="699" t="s">
        <v>2985</v>
      </c>
      <c r="D85" s="700"/>
      <c r="E85" s="254">
        <v>0</v>
      </c>
      <c r="F85" s="577"/>
      <c r="G85" s="256"/>
    </row>
    <row r="86" spans="1:7" ht="12.75">
      <c r="A86" s="250"/>
      <c r="B86" s="253"/>
      <c r="C86" s="699" t="s">
        <v>2986</v>
      </c>
      <c r="D86" s="700"/>
      <c r="E86" s="254">
        <v>0</v>
      </c>
      <c r="F86" s="577"/>
      <c r="G86" s="256"/>
    </row>
    <row r="87" spans="1:7" ht="12.75">
      <c r="A87" s="250"/>
      <c r="B87" s="253"/>
      <c r="C87" s="699" t="s">
        <v>123</v>
      </c>
      <c r="D87" s="700"/>
      <c r="E87" s="254">
        <v>0</v>
      </c>
      <c r="F87" s="577"/>
      <c r="G87" s="256"/>
    </row>
    <row r="88" spans="1:7" ht="12.75">
      <c r="A88" s="250"/>
      <c r="B88" s="253"/>
      <c r="C88" s="699" t="s">
        <v>2987</v>
      </c>
      <c r="D88" s="700"/>
      <c r="E88" s="254">
        <v>30.6</v>
      </c>
      <c r="F88" s="577"/>
      <c r="G88" s="256"/>
    </row>
    <row r="89" spans="1:7" ht="12.75">
      <c r="A89" s="250"/>
      <c r="B89" s="253"/>
      <c r="C89" s="699" t="s">
        <v>2988</v>
      </c>
      <c r="D89" s="700"/>
      <c r="E89" s="254">
        <v>35.7</v>
      </c>
      <c r="F89" s="577"/>
      <c r="G89" s="256"/>
    </row>
    <row r="90" spans="1:7" ht="12.75">
      <c r="A90" s="250"/>
      <c r="B90" s="253"/>
      <c r="C90" s="699" t="s">
        <v>2989</v>
      </c>
      <c r="D90" s="700"/>
      <c r="E90" s="254">
        <v>433.5</v>
      </c>
      <c r="F90" s="577"/>
      <c r="G90" s="256"/>
    </row>
    <row r="91" spans="1:7" ht="12.75">
      <c r="A91" s="551">
        <v>21</v>
      </c>
      <c r="B91" s="552" t="s">
        <v>1525</v>
      </c>
      <c r="C91" s="553" t="s">
        <v>1526</v>
      </c>
      <c r="D91" s="245" t="s">
        <v>106</v>
      </c>
      <c r="E91" s="246">
        <v>2.04</v>
      </c>
      <c r="F91" s="576"/>
      <c r="G91" s="554">
        <f>E91*F91</f>
        <v>0</v>
      </c>
    </row>
    <row r="92" spans="1:7" ht="12.75">
      <c r="A92" s="250"/>
      <c r="B92" s="253"/>
      <c r="C92" s="699" t="s">
        <v>1527</v>
      </c>
      <c r="D92" s="700"/>
      <c r="E92" s="254">
        <v>2.04</v>
      </c>
      <c r="F92" s="577"/>
      <c r="G92" s="256"/>
    </row>
    <row r="93" spans="1:7" ht="12.75">
      <c r="A93" s="551">
        <v>22</v>
      </c>
      <c r="B93" s="552" t="s">
        <v>177</v>
      </c>
      <c r="C93" s="553" t="s">
        <v>178</v>
      </c>
      <c r="D93" s="245" t="s">
        <v>106</v>
      </c>
      <c r="E93" s="246">
        <v>33.03</v>
      </c>
      <c r="F93" s="576"/>
      <c r="G93" s="554">
        <f>E93*F93</f>
        <v>0</v>
      </c>
    </row>
    <row r="94" spans="1:7" ht="12.75">
      <c r="A94" s="250"/>
      <c r="B94" s="253"/>
      <c r="C94" s="699" t="s">
        <v>1528</v>
      </c>
      <c r="D94" s="700"/>
      <c r="E94" s="254">
        <v>3.9</v>
      </c>
      <c r="F94" s="577"/>
      <c r="G94" s="256"/>
    </row>
    <row r="95" spans="1:7" ht="12.75">
      <c r="A95" s="250"/>
      <c r="B95" s="253"/>
      <c r="C95" s="699" t="s">
        <v>1529</v>
      </c>
      <c r="D95" s="700"/>
      <c r="E95" s="254">
        <v>2.88</v>
      </c>
      <c r="F95" s="577"/>
      <c r="G95" s="256"/>
    </row>
    <row r="96" spans="1:7" ht="12.75">
      <c r="A96" s="250"/>
      <c r="B96" s="253"/>
      <c r="C96" s="699" t="s">
        <v>1530</v>
      </c>
      <c r="D96" s="700"/>
      <c r="E96" s="254">
        <v>33.6</v>
      </c>
      <c r="F96" s="577"/>
      <c r="G96" s="256"/>
    </row>
    <row r="97" spans="1:7" ht="12.75">
      <c r="A97" s="250"/>
      <c r="B97" s="253"/>
      <c r="C97" s="699" t="s">
        <v>1531</v>
      </c>
      <c r="D97" s="700"/>
      <c r="E97" s="254">
        <v>48</v>
      </c>
      <c r="F97" s="577"/>
      <c r="G97" s="256"/>
    </row>
    <row r="98" spans="1:7" ht="12.75">
      <c r="A98" s="250"/>
      <c r="B98" s="253"/>
      <c r="C98" s="699" t="s">
        <v>1532</v>
      </c>
      <c r="D98" s="700"/>
      <c r="E98" s="254">
        <v>4.74</v>
      </c>
      <c r="F98" s="577"/>
      <c r="G98" s="256"/>
    </row>
    <row r="99" spans="1:7" ht="12.75">
      <c r="A99" s="250"/>
      <c r="B99" s="253"/>
      <c r="C99" s="699" t="s">
        <v>1533</v>
      </c>
      <c r="D99" s="700"/>
      <c r="E99" s="254">
        <v>5.24</v>
      </c>
      <c r="F99" s="577"/>
      <c r="G99" s="256"/>
    </row>
    <row r="100" spans="1:7" ht="12.75">
      <c r="A100" s="250"/>
      <c r="B100" s="253"/>
      <c r="C100" s="699" t="s">
        <v>1534</v>
      </c>
      <c r="D100" s="700"/>
      <c r="E100" s="254">
        <v>7</v>
      </c>
      <c r="F100" s="577"/>
      <c r="G100" s="256"/>
    </row>
    <row r="101" spans="1:7" ht="12.75">
      <c r="A101" s="250"/>
      <c r="B101" s="253"/>
      <c r="C101" s="699" t="s">
        <v>1535</v>
      </c>
      <c r="D101" s="700"/>
      <c r="E101" s="254">
        <v>4.74</v>
      </c>
      <c r="F101" s="577"/>
      <c r="G101" s="256"/>
    </row>
    <row r="102" spans="1:7" ht="12.75">
      <c r="A102" s="250"/>
      <c r="B102" s="253"/>
      <c r="C102" s="701" t="s">
        <v>113</v>
      </c>
      <c r="D102" s="700"/>
      <c r="E102" s="279">
        <v>110.09999999999998</v>
      </c>
      <c r="F102" s="577"/>
      <c r="G102" s="256"/>
    </row>
    <row r="103" spans="1:7" ht="12.75">
      <c r="A103" s="250"/>
      <c r="B103" s="253"/>
      <c r="C103" s="699" t="s">
        <v>1536</v>
      </c>
      <c r="D103" s="700"/>
      <c r="E103" s="254">
        <v>-77.07</v>
      </c>
      <c r="F103" s="577"/>
      <c r="G103" s="256"/>
    </row>
    <row r="104" spans="1:7" ht="22.5">
      <c r="A104" s="551">
        <v>23</v>
      </c>
      <c r="B104" s="552" t="s">
        <v>1537</v>
      </c>
      <c r="C104" s="553" t="s">
        <v>1538</v>
      </c>
      <c r="D104" s="245" t="s">
        <v>106</v>
      </c>
      <c r="E104" s="246">
        <v>1704.36</v>
      </c>
      <c r="F104" s="576"/>
      <c r="G104" s="554">
        <f>E104*F104</f>
        <v>0</v>
      </c>
    </row>
    <row r="105" spans="1:7" ht="12.75">
      <c r="A105" s="250"/>
      <c r="B105" s="253"/>
      <c r="C105" s="699" t="s">
        <v>1511</v>
      </c>
      <c r="D105" s="700"/>
      <c r="E105" s="254">
        <v>0</v>
      </c>
      <c r="F105" s="577"/>
      <c r="G105" s="256"/>
    </row>
    <row r="106" spans="1:7" ht="12.75">
      <c r="A106" s="250"/>
      <c r="B106" s="253"/>
      <c r="C106" s="699" t="s">
        <v>1512</v>
      </c>
      <c r="D106" s="700"/>
      <c r="E106" s="254">
        <v>1058.2</v>
      </c>
      <c r="F106" s="577"/>
      <c r="G106" s="256"/>
    </row>
    <row r="107" spans="1:7" ht="12.75">
      <c r="A107" s="250"/>
      <c r="B107" s="253"/>
      <c r="C107" s="699" t="s">
        <v>1515</v>
      </c>
      <c r="D107" s="700"/>
      <c r="E107" s="254">
        <v>0</v>
      </c>
      <c r="F107" s="577"/>
      <c r="G107" s="256"/>
    </row>
    <row r="108" spans="1:7" ht="12.75">
      <c r="A108" s="250"/>
      <c r="B108" s="253"/>
      <c r="C108" s="699" t="s">
        <v>1516</v>
      </c>
      <c r="D108" s="700"/>
      <c r="E108" s="254">
        <v>162.8</v>
      </c>
      <c r="F108" s="577"/>
      <c r="G108" s="256"/>
    </row>
    <row r="109" spans="1:7" ht="12.75">
      <c r="A109" s="250"/>
      <c r="B109" s="253"/>
      <c r="C109" s="699" t="s">
        <v>1517</v>
      </c>
      <c r="D109" s="700"/>
      <c r="E109" s="254">
        <v>0</v>
      </c>
      <c r="F109" s="577"/>
      <c r="G109" s="256"/>
    </row>
    <row r="110" spans="1:7" ht="12.75">
      <c r="A110" s="250"/>
      <c r="B110" s="253"/>
      <c r="C110" s="699" t="s">
        <v>1518</v>
      </c>
      <c r="D110" s="700"/>
      <c r="E110" s="254">
        <v>483.36</v>
      </c>
      <c r="F110" s="577"/>
      <c r="G110" s="256"/>
    </row>
    <row r="111" spans="1:7" ht="12.75">
      <c r="A111" s="551">
        <v>24</v>
      </c>
      <c r="B111" s="552" t="s">
        <v>1539</v>
      </c>
      <c r="C111" s="553" t="s">
        <v>1540</v>
      </c>
      <c r="D111" s="245" t="s">
        <v>106</v>
      </c>
      <c r="E111" s="246">
        <v>1095.4</v>
      </c>
      <c r="F111" s="576"/>
      <c r="G111" s="554">
        <f>E111*F111</f>
        <v>0</v>
      </c>
    </row>
    <row r="112" spans="1:7" ht="12.75">
      <c r="A112" s="250"/>
      <c r="B112" s="253"/>
      <c r="C112" s="699" t="s">
        <v>1541</v>
      </c>
      <c r="D112" s="700"/>
      <c r="E112" s="254">
        <v>0</v>
      </c>
      <c r="F112" s="577"/>
      <c r="G112" s="256"/>
    </row>
    <row r="113" spans="1:7" ht="12.75">
      <c r="A113" s="250"/>
      <c r="B113" s="253"/>
      <c r="C113" s="699" t="s">
        <v>1542</v>
      </c>
      <c r="D113" s="700"/>
      <c r="E113" s="254">
        <v>0</v>
      </c>
      <c r="F113" s="577"/>
      <c r="G113" s="256"/>
    </row>
    <row r="114" spans="1:7" ht="12.75">
      <c r="A114" s="250"/>
      <c r="B114" s="253"/>
      <c r="C114" s="699" t="s">
        <v>330</v>
      </c>
      <c r="D114" s="700"/>
      <c r="E114" s="254">
        <v>0</v>
      </c>
      <c r="F114" s="577"/>
      <c r="G114" s="256"/>
    </row>
    <row r="115" spans="1:7" ht="12.75">
      <c r="A115" s="250"/>
      <c r="B115" s="253"/>
      <c r="C115" s="699" t="s">
        <v>123</v>
      </c>
      <c r="D115" s="700"/>
      <c r="E115" s="254">
        <v>0</v>
      </c>
      <c r="F115" s="577"/>
      <c r="G115" s="256"/>
    </row>
    <row r="116" spans="1:7" ht="12.75">
      <c r="A116" s="250"/>
      <c r="B116" s="253"/>
      <c r="C116" s="699" t="s">
        <v>1543</v>
      </c>
      <c r="D116" s="700"/>
      <c r="E116" s="254">
        <v>547.7</v>
      </c>
      <c r="F116" s="577"/>
      <c r="G116" s="256"/>
    </row>
    <row r="117" spans="1:7" ht="12.75">
      <c r="A117" s="250"/>
      <c r="B117" s="253"/>
      <c r="C117" s="699" t="s">
        <v>1544</v>
      </c>
      <c r="D117" s="700"/>
      <c r="E117" s="254">
        <v>547.7</v>
      </c>
      <c r="F117" s="577"/>
      <c r="G117" s="256"/>
    </row>
    <row r="118" spans="1:7" ht="12.75">
      <c r="A118" s="551">
        <v>25</v>
      </c>
      <c r="B118" s="552" t="s">
        <v>1545</v>
      </c>
      <c r="C118" s="553" t="s">
        <v>1546</v>
      </c>
      <c r="D118" s="245" t="s">
        <v>106</v>
      </c>
      <c r="E118" s="246">
        <v>254.53</v>
      </c>
      <c r="F118" s="576"/>
      <c r="G118" s="554">
        <f>E118*F118</f>
        <v>0</v>
      </c>
    </row>
    <row r="119" spans="1:7" ht="12.75">
      <c r="A119" s="250"/>
      <c r="B119" s="253"/>
      <c r="C119" s="699" t="s">
        <v>1541</v>
      </c>
      <c r="D119" s="700"/>
      <c r="E119" s="254">
        <v>0</v>
      </c>
      <c r="F119" s="577"/>
      <c r="G119" s="256"/>
    </row>
    <row r="120" spans="1:7" ht="12.75">
      <c r="A120" s="250"/>
      <c r="B120" s="253"/>
      <c r="C120" s="699" t="s">
        <v>330</v>
      </c>
      <c r="D120" s="700"/>
      <c r="E120" s="254">
        <v>0</v>
      </c>
      <c r="F120" s="577"/>
      <c r="G120" s="256"/>
    </row>
    <row r="121" spans="1:7" ht="12.75">
      <c r="A121" s="250"/>
      <c r="B121" s="253"/>
      <c r="C121" s="699" t="s">
        <v>123</v>
      </c>
      <c r="D121" s="700"/>
      <c r="E121" s="254">
        <v>0</v>
      </c>
      <c r="F121" s="577"/>
      <c r="G121" s="256"/>
    </row>
    <row r="122" spans="1:7" ht="12.75">
      <c r="A122" s="250"/>
      <c r="B122" s="253"/>
      <c r="C122" s="699" t="s">
        <v>1547</v>
      </c>
      <c r="D122" s="700"/>
      <c r="E122" s="254">
        <v>138.24</v>
      </c>
      <c r="F122" s="577"/>
      <c r="G122" s="256"/>
    </row>
    <row r="123" spans="1:7" ht="12.75">
      <c r="A123" s="250"/>
      <c r="B123" s="253"/>
      <c r="C123" s="699" t="s">
        <v>1548</v>
      </c>
      <c r="D123" s="700"/>
      <c r="E123" s="254">
        <v>116.29</v>
      </c>
      <c r="F123" s="577"/>
      <c r="G123" s="256"/>
    </row>
    <row r="124" spans="1:7" ht="12.75">
      <c r="A124" s="259"/>
      <c r="B124" s="260" t="s">
        <v>96</v>
      </c>
      <c r="C124" s="555" t="s">
        <v>176</v>
      </c>
      <c r="D124" s="262"/>
      <c r="E124" s="263"/>
      <c r="F124" s="578"/>
      <c r="G124" s="556">
        <f>SUM(G57:G123)</f>
        <v>0</v>
      </c>
    </row>
    <row r="125" spans="1:7" ht="12.75">
      <c r="A125" s="231" t="s">
        <v>92</v>
      </c>
      <c r="B125" s="232" t="s">
        <v>972</v>
      </c>
      <c r="C125" s="549" t="s">
        <v>973</v>
      </c>
      <c r="D125" s="234"/>
      <c r="E125" s="235"/>
      <c r="F125" s="579"/>
      <c r="G125" s="550"/>
    </row>
    <row r="126" spans="1:7" ht="22.5">
      <c r="A126" s="551">
        <v>26</v>
      </c>
      <c r="B126" s="552" t="s">
        <v>1549</v>
      </c>
      <c r="C126" s="553" t="s">
        <v>1550</v>
      </c>
      <c r="D126" s="245" t="s">
        <v>106</v>
      </c>
      <c r="E126" s="246">
        <v>17.8</v>
      </c>
      <c r="F126" s="576"/>
      <c r="G126" s="554">
        <f>E126*F126</f>
        <v>0</v>
      </c>
    </row>
    <row r="127" spans="1:7" ht="12.75">
      <c r="A127" s="250"/>
      <c r="B127" s="253"/>
      <c r="C127" s="699" t="s">
        <v>1551</v>
      </c>
      <c r="D127" s="700"/>
      <c r="E127" s="254">
        <v>0</v>
      </c>
      <c r="F127" s="577"/>
      <c r="G127" s="256"/>
    </row>
    <row r="128" spans="1:7" ht="12.75">
      <c r="A128" s="250"/>
      <c r="B128" s="253"/>
      <c r="C128" s="699" t="s">
        <v>123</v>
      </c>
      <c r="D128" s="700"/>
      <c r="E128" s="254">
        <v>0</v>
      </c>
      <c r="F128" s="577"/>
      <c r="G128" s="256"/>
    </row>
    <row r="129" spans="1:7" ht="12.75">
      <c r="A129" s="250"/>
      <c r="B129" s="253"/>
      <c r="C129" s="699" t="s">
        <v>1552</v>
      </c>
      <c r="D129" s="700"/>
      <c r="E129" s="254">
        <v>17.8</v>
      </c>
      <c r="F129" s="577"/>
      <c r="G129" s="256"/>
    </row>
    <row r="130" spans="1:7" ht="12.75">
      <c r="A130" s="259"/>
      <c r="B130" s="260" t="s">
        <v>96</v>
      </c>
      <c r="C130" s="555" t="s">
        <v>974</v>
      </c>
      <c r="D130" s="262"/>
      <c r="E130" s="263"/>
      <c r="F130" s="578"/>
      <c r="G130" s="556">
        <f>SUM(G125:G129)</f>
        <v>0</v>
      </c>
    </row>
    <row r="131" spans="1:7" ht="12.75">
      <c r="A131" s="231" t="s">
        <v>92</v>
      </c>
      <c r="B131" s="232" t="s">
        <v>201</v>
      </c>
      <c r="C131" s="549" t="s">
        <v>202</v>
      </c>
      <c r="D131" s="234"/>
      <c r="E131" s="235"/>
      <c r="F131" s="579"/>
      <c r="G131" s="550"/>
    </row>
    <row r="132" spans="1:7" ht="12.75">
      <c r="A132" s="551">
        <v>27</v>
      </c>
      <c r="B132" s="552" t="s">
        <v>204</v>
      </c>
      <c r="C132" s="553" t="s">
        <v>205</v>
      </c>
      <c r="D132" s="245" t="s">
        <v>106</v>
      </c>
      <c r="E132" s="246">
        <v>39.3675</v>
      </c>
      <c r="F132" s="576"/>
      <c r="G132" s="554">
        <f>E132*F132</f>
        <v>0</v>
      </c>
    </row>
    <row r="133" spans="1:7" ht="12.75">
      <c r="A133" s="250"/>
      <c r="B133" s="253"/>
      <c r="C133" s="699" t="s">
        <v>1477</v>
      </c>
      <c r="D133" s="700"/>
      <c r="E133" s="254">
        <v>5.8275</v>
      </c>
      <c r="F133" s="577"/>
      <c r="G133" s="256"/>
    </row>
    <row r="134" spans="1:7" ht="12.75">
      <c r="A134" s="250"/>
      <c r="B134" s="253"/>
      <c r="C134" s="699" t="s">
        <v>1553</v>
      </c>
      <c r="D134" s="700"/>
      <c r="E134" s="254">
        <v>3.171</v>
      </c>
      <c r="F134" s="577"/>
      <c r="G134" s="256"/>
    </row>
    <row r="135" spans="1:7" ht="12.75">
      <c r="A135" s="250"/>
      <c r="B135" s="253"/>
      <c r="C135" s="699" t="s">
        <v>1554</v>
      </c>
      <c r="D135" s="700"/>
      <c r="E135" s="254">
        <v>23.655</v>
      </c>
      <c r="F135" s="577"/>
      <c r="G135" s="256"/>
    </row>
    <row r="136" spans="1:7" ht="12.75">
      <c r="A136" s="250"/>
      <c r="B136" s="253"/>
      <c r="C136" s="699" t="s">
        <v>1555</v>
      </c>
      <c r="D136" s="700"/>
      <c r="E136" s="254">
        <v>6.714</v>
      </c>
      <c r="F136" s="577"/>
      <c r="G136" s="256"/>
    </row>
    <row r="137" spans="1:7" ht="12.75">
      <c r="A137" s="551">
        <v>28</v>
      </c>
      <c r="B137" s="552" t="s">
        <v>210</v>
      </c>
      <c r="C137" s="553" t="s">
        <v>211</v>
      </c>
      <c r="D137" s="245" t="s">
        <v>106</v>
      </c>
      <c r="E137" s="246">
        <v>39.3675</v>
      </c>
      <c r="F137" s="576"/>
      <c r="G137" s="554">
        <f>E137*F137</f>
        <v>0</v>
      </c>
    </row>
    <row r="138" spans="1:7" ht="12.75">
      <c r="A138" s="250"/>
      <c r="B138" s="253"/>
      <c r="C138" s="699" t="s">
        <v>1477</v>
      </c>
      <c r="D138" s="700"/>
      <c r="E138" s="254">
        <v>5.8275</v>
      </c>
      <c r="F138" s="577"/>
      <c r="G138" s="256"/>
    </row>
    <row r="139" spans="1:7" ht="12.75">
      <c r="A139" s="250"/>
      <c r="B139" s="253"/>
      <c r="C139" s="699" t="s">
        <v>1553</v>
      </c>
      <c r="D139" s="700"/>
      <c r="E139" s="254">
        <v>3.171</v>
      </c>
      <c r="F139" s="577"/>
      <c r="G139" s="256"/>
    </row>
    <row r="140" spans="1:7" ht="12.75">
      <c r="A140" s="250"/>
      <c r="B140" s="253"/>
      <c r="C140" s="699" t="s">
        <v>1554</v>
      </c>
      <c r="D140" s="700"/>
      <c r="E140" s="254">
        <v>23.655</v>
      </c>
      <c r="F140" s="577"/>
      <c r="G140" s="256"/>
    </row>
    <row r="141" spans="1:7" ht="12.75">
      <c r="A141" s="250"/>
      <c r="B141" s="253"/>
      <c r="C141" s="699" t="s">
        <v>1555</v>
      </c>
      <c r="D141" s="700"/>
      <c r="E141" s="254">
        <v>6.714</v>
      </c>
      <c r="F141" s="577"/>
      <c r="G141" s="256"/>
    </row>
    <row r="142" spans="1:7" ht="22.5">
      <c r="A142" s="551">
        <v>29</v>
      </c>
      <c r="B142" s="552" t="s">
        <v>214</v>
      </c>
      <c r="C142" s="553" t="s">
        <v>215</v>
      </c>
      <c r="D142" s="245" t="s">
        <v>106</v>
      </c>
      <c r="E142" s="246">
        <v>27.95</v>
      </c>
      <c r="F142" s="576"/>
      <c r="G142" s="554">
        <f>E142*F142</f>
        <v>0</v>
      </c>
    </row>
    <row r="143" spans="1:7" ht="12.75">
      <c r="A143" s="250"/>
      <c r="B143" s="253"/>
      <c r="C143" s="699" t="s">
        <v>1478</v>
      </c>
      <c r="D143" s="700"/>
      <c r="E143" s="254">
        <v>2.6425</v>
      </c>
      <c r="F143" s="577"/>
      <c r="G143" s="256"/>
    </row>
    <row r="144" spans="1:7" ht="12.75">
      <c r="A144" s="250"/>
      <c r="B144" s="253"/>
      <c r="C144" s="699" t="s">
        <v>1479</v>
      </c>
      <c r="D144" s="700"/>
      <c r="E144" s="254">
        <v>19.7125</v>
      </c>
      <c r="F144" s="577"/>
      <c r="G144" s="256"/>
    </row>
    <row r="145" spans="1:7" ht="12.75">
      <c r="A145" s="250"/>
      <c r="B145" s="253"/>
      <c r="C145" s="699" t="s">
        <v>1480</v>
      </c>
      <c r="D145" s="700"/>
      <c r="E145" s="254">
        <v>5.595</v>
      </c>
      <c r="F145" s="577"/>
      <c r="G145" s="256"/>
    </row>
    <row r="146" spans="1:7" ht="12.75">
      <c r="A146" s="551">
        <v>30</v>
      </c>
      <c r="B146" s="552" t="s">
        <v>216</v>
      </c>
      <c r="C146" s="553" t="s">
        <v>217</v>
      </c>
      <c r="D146" s="245" t="s">
        <v>106</v>
      </c>
      <c r="E146" s="246">
        <v>5.8275</v>
      </c>
      <c r="F146" s="576"/>
      <c r="G146" s="554">
        <f>E146*F146</f>
        <v>0</v>
      </c>
    </row>
    <row r="147" spans="1:7" ht="12.75">
      <c r="A147" s="250"/>
      <c r="B147" s="253"/>
      <c r="C147" s="699" t="s">
        <v>1477</v>
      </c>
      <c r="D147" s="700"/>
      <c r="E147" s="254">
        <v>5.8275</v>
      </c>
      <c r="F147" s="577"/>
      <c r="G147" s="256"/>
    </row>
    <row r="148" spans="1:7" ht="22.5">
      <c r="A148" s="551">
        <v>31</v>
      </c>
      <c r="B148" s="552" t="s">
        <v>218</v>
      </c>
      <c r="C148" s="553" t="s">
        <v>219</v>
      </c>
      <c r="D148" s="245" t="s">
        <v>166</v>
      </c>
      <c r="E148" s="246">
        <v>55.9</v>
      </c>
      <c r="F148" s="576"/>
      <c r="G148" s="554">
        <f>E148*F148</f>
        <v>0</v>
      </c>
    </row>
    <row r="149" spans="1:7" ht="12.75">
      <c r="A149" s="250"/>
      <c r="B149" s="253"/>
      <c r="C149" s="699" t="s">
        <v>1556</v>
      </c>
      <c r="D149" s="700"/>
      <c r="E149" s="254">
        <v>5.285</v>
      </c>
      <c r="F149" s="577"/>
      <c r="G149" s="256"/>
    </row>
    <row r="150" spans="1:7" ht="12.75">
      <c r="A150" s="250"/>
      <c r="B150" s="253"/>
      <c r="C150" s="699" t="s">
        <v>1557</v>
      </c>
      <c r="D150" s="700"/>
      <c r="E150" s="254">
        <v>39.425</v>
      </c>
      <c r="F150" s="577"/>
      <c r="G150" s="256"/>
    </row>
    <row r="151" spans="1:7" ht="12.75">
      <c r="A151" s="250"/>
      <c r="B151" s="253"/>
      <c r="C151" s="699" t="s">
        <v>1558</v>
      </c>
      <c r="D151" s="700"/>
      <c r="E151" s="254">
        <v>11.19</v>
      </c>
      <c r="F151" s="577"/>
      <c r="G151" s="256"/>
    </row>
    <row r="152" spans="1:7" ht="12.75">
      <c r="A152" s="551">
        <v>32</v>
      </c>
      <c r="B152" s="552" t="s">
        <v>223</v>
      </c>
      <c r="C152" s="553" t="s">
        <v>224</v>
      </c>
      <c r="D152" s="245" t="s">
        <v>106</v>
      </c>
      <c r="E152" s="246">
        <v>45.2726</v>
      </c>
      <c r="F152" s="576"/>
      <c r="G152" s="554">
        <f>E152*F152</f>
        <v>0</v>
      </c>
    </row>
    <row r="153" spans="1:7" ht="12.75">
      <c r="A153" s="250"/>
      <c r="B153" s="253"/>
      <c r="C153" s="699" t="s">
        <v>1477</v>
      </c>
      <c r="D153" s="700"/>
      <c r="E153" s="254">
        <v>5.8275</v>
      </c>
      <c r="F153" s="577"/>
      <c r="G153" s="256"/>
    </row>
    <row r="154" spans="1:7" ht="12.75">
      <c r="A154" s="250"/>
      <c r="B154" s="253"/>
      <c r="C154" s="699" t="s">
        <v>1553</v>
      </c>
      <c r="D154" s="700"/>
      <c r="E154" s="254">
        <v>3.171</v>
      </c>
      <c r="F154" s="577"/>
      <c r="G154" s="256"/>
    </row>
    <row r="155" spans="1:7" ht="12.75">
      <c r="A155" s="250"/>
      <c r="B155" s="253"/>
      <c r="C155" s="699" t="s">
        <v>1554</v>
      </c>
      <c r="D155" s="700"/>
      <c r="E155" s="254">
        <v>23.655</v>
      </c>
      <c r="F155" s="577"/>
      <c r="G155" s="256"/>
    </row>
    <row r="156" spans="1:7" ht="12.75">
      <c r="A156" s="250"/>
      <c r="B156" s="253"/>
      <c r="C156" s="699" t="s">
        <v>1555</v>
      </c>
      <c r="D156" s="700"/>
      <c r="E156" s="254">
        <v>6.714</v>
      </c>
      <c r="F156" s="577"/>
      <c r="G156" s="256"/>
    </row>
    <row r="157" spans="1:7" ht="12.75">
      <c r="A157" s="250"/>
      <c r="B157" s="253"/>
      <c r="C157" s="701" t="s">
        <v>113</v>
      </c>
      <c r="D157" s="700"/>
      <c r="E157" s="279">
        <v>39.3675</v>
      </c>
      <c r="F157" s="577"/>
      <c r="G157" s="256"/>
    </row>
    <row r="158" spans="1:7" ht="12.75">
      <c r="A158" s="250"/>
      <c r="B158" s="253"/>
      <c r="C158" s="699" t="s">
        <v>1559</v>
      </c>
      <c r="D158" s="700"/>
      <c r="E158" s="254">
        <v>5.9051</v>
      </c>
      <c r="F158" s="577"/>
      <c r="G158" s="256"/>
    </row>
    <row r="159" spans="1:7" ht="12.75">
      <c r="A159" s="259"/>
      <c r="B159" s="260" t="s">
        <v>96</v>
      </c>
      <c r="C159" s="555" t="s">
        <v>203</v>
      </c>
      <c r="D159" s="262"/>
      <c r="E159" s="263"/>
      <c r="F159" s="578"/>
      <c r="G159" s="556">
        <f>SUM(G131:G158)</f>
        <v>0</v>
      </c>
    </row>
    <row r="160" spans="1:7" ht="12.75">
      <c r="A160" s="231" t="s">
        <v>92</v>
      </c>
      <c r="B160" s="232" t="s">
        <v>226</v>
      </c>
      <c r="C160" s="549" t="s">
        <v>227</v>
      </c>
      <c r="D160" s="234"/>
      <c r="E160" s="235"/>
      <c r="F160" s="579"/>
      <c r="G160" s="550"/>
    </row>
    <row r="161" spans="1:7" ht="12.75">
      <c r="A161" s="551">
        <v>33</v>
      </c>
      <c r="B161" s="552" t="s">
        <v>229</v>
      </c>
      <c r="C161" s="553" t="s">
        <v>230</v>
      </c>
      <c r="D161" s="245" t="s">
        <v>166</v>
      </c>
      <c r="E161" s="246">
        <v>814</v>
      </c>
      <c r="F161" s="576"/>
      <c r="G161" s="554">
        <f>E161*F161</f>
        <v>0</v>
      </c>
    </row>
    <row r="162" spans="1:7" ht="12.75">
      <c r="A162" s="250"/>
      <c r="B162" s="253"/>
      <c r="C162" s="699" t="s">
        <v>1560</v>
      </c>
      <c r="D162" s="700"/>
      <c r="E162" s="254">
        <v>0</v>
      </c>
      <c r="F162" s="577"/>
      <c r="G162" s="256"/>
    </row>
    <row r="163" spans="1:7" ht="12.75">
      <c r="A163" s="250"/>
      <c r="B163" s="253"/>
      <c r="C163" s="699" t="s">
        <v>1521</v>
      </c>
      <c r="D163" s="700"/>
      <c r="E163" s="254">
        <v>814</v>
      </c>
      <c r="F163" s="577"/>
      <c r="G163" s="256"/>
    </row>
    <row r="164" spans="1:7" ht="12.75">
      <c r="A164" s="551">
        <v>34</v>
      </c>
      <c r="B164" s="552" t="s">
        <v>243</v>
      </c>
      <c r="C164" s="553" t="s">
        <v>244</v>
      </c>
      <c r="D164" s="245" t="s">
        <v>106</v>
      </c>
      <c r="E164" s="246">
        <v>136.8138</v>
      </c>
      <c r="F164" s="576"/>
      <c r="G164" s="554">
        <f>E164*F164</f>
        <v>0</v>
      </c>
    </row>
    <row r="165" spans="1:7" ht="12.75">
      <c r="A165" s="250"/>
      <c r="B165" s="253"/>
      <c r="C165" s="699" t="s">
        <v>1561</v>
      </c>
      <c r="D165" s="700"/>
      <c r="E165" s="254">
        <v>1.8</v>
      </c>
      <c r="F165" s="577"/>
      <c r="G165" s="256"/>
    </row>
    <row r="166" spans="1:7" ht="12.75">
      <c r="A166" s="250"/>
      <c r="B166" s="253"/>
      <c r="C166" s="699" t="s">
        <v>1562</v>
      </c>
      <c r="D166" s="700"/>
      <c r="E166" s="254">
        <v>0.4608</v>
      </c>
      <c r="F166" s="577"/>
      <c r="G166" s="256"/>
    </row>
    <row r="167" spans="1:7" ht="12.75">
      <c r="A167" s="250"/>
      <c r="B167" s="253"/>
      <c r="C167" s="699" t="s">
        <v>1563</v>
      </c>
      <c r="D167" s="700"/>
      <c r="E167" s="254">
        <v>15.12</v>
      </c>
      <c r="F167" s="577"/>
      <c r="G167" s="256"/>
    </row>
    <row r="168" spans="1:7" ht="12.75">
      <c r="A168" s="250"/>
      <c r="B168" s="253"/>
      <c r="C168" s="699" t="s">
        <v>1564</v>
      </c>
      <c r="D168" s="700"/>
      <c r="E168" s="254">
        <v>21.6</v>
      </c>
      <c r="F168" s="577"/>
      <c r="G168" s="256"/>
    </row>
    <row r="169" spans="1:7" ht="12.75">
      <c r="A169" s="250"/>
      <c r="B169" s="253"/>
      <c r="C169" s="699" t="s">
        <v>1565</v>
      </c>
      <c r="D169" s="700"/>
      <c r="E169" s="254">
        <v>21.6</v>
      </c>
      <c r="F169" s="577"/>
      <c r="G169" s="256"/>
    </row>
    <row r="170" spans="1:7" ht="12.75">
      <c r="A170" s="250"/>
      <c r="B170" s="253"/>
      <c r="C170" s="699" t="s">
        <v>1566</v>
      </c>
      <c r="D170" s="700"/>
      <c r="E170" s="254">
        <v>32.4</v>
      </c>
      <c r="F170" s="577"/>
      <c r="G170" s="256"/>
    </row>
    <row r="171" spans="1:7" ht="12.75">
      <c r="A171" s="250"/>
      <c r="B171" s="253"/>
      <c r="C171" s="699" t="s">
        <v>1567</v>
      </c>
      <c r="D171" s="700"/>
      <c r="E171" s="254">
        <v>29.7</v>
      </c>
      <c r="F171" s="577"/>
      <c r="G171" s="256"/>
    </row>
    <row r="172" spans="1:7" ht="12.75">
      <c r="A172" s="250"/>
      <c r="B172" s="253"/>
      <c r="C172" s="699" t="s">
        <v>1568</v>
      </c>
      <c r="D172" s="700"/>
      <c r="E172" s="254">
        <v>4.5</v>
      </c>
      <c r="F172" s="577"/>
      <c r="G172" s="256"/>
    </row>
    <row r="173" spans="1:7" ht="12.75">
      <c r="A173" s="250"/>
      <c r="B173" s="253"/>
      <c r="C173" s="701" t="s">
        <v>113</v>
      </c>
      <c r="D173" s="700"/>
      <c r="E173" s="279">
        <v>127.1808</v>
      </c>
      <c r="F173" s="577"/>
      <c r="G173" s="256"/>
    </row>
    <row r="174" spans="1:7" ht="12.75">
      <c r="A174" s="250"/>
      <c r="B174" s="253"/>
      <c r="C174" s="699" t="s">
        <v>1569</v>
      </c>
      <c r="D174" s="700"/>
      <c r="E174" s="254">
        <v>1.576</v>
      </c>
      <c r="F174" s="577"/>
      <c r="G174" s="256"/>
    </row>
    <row r="175" spans="1:7" ht="12.75">
      <c r="A175" s="250"/>
      <c r="B175" s="253"/>
      <c r="C175" s="699" t="s">
        <v>1570</v>
      </c>
      <c r="D175" s="700"/>
      <c r="E175" s="254">
        <v>2.561</v>
      </c>
      <c r="F175" s="577"/>
      <c r="G175" s="256"/>
    </row>
    <row r="176" spans="1:7" ht="12.75">
      <c r="A176" s="250"/>
      <c r="B176" s="253"/>
      <c r="C176" s="699" t="s">
        <v>1571</v>
      </c>
      <c r="D176" s="700"/>
      <c r="E176" s="254">
        <v>3.92</v>
      </c>
      <c r="F176" s="577"/>
      <c r="G176" s="256"/>
    </row>
    <row r="177" spans="1:7" ht="12.75">
      <c r="A177" s="250"/>
      <c r="B177" s="253"/>
      <c r="C177" s="699" t="s">
        <v>1572</v>
      </c>
      <c r="D177" s="700"/>
      <c r="E177" s="254">
        <v>1.576</v>
      </c>
      <c r="F177" s="577"/>
      <c r="G177" s="256"/>
    </row>
    <row r="178" spans="1:7" ht="12.75">
      <c r="A178" s="250"/>
      <c r="B178" s="253"/>
      <c r="C178" s="701" t="s">
        <v>113</v>
      </c>
      <c r="D178" s="700"/>
      <c r="E178" s="279">
        <v>9.633000000000001</v>
      </c>
      <c r="F178" s="577"/>
      <c r="G178" s="256"/>
    </row>
    <row r="179" spans="1:7" ht="12.75">
      <c r="A179" s="551">
        <v>35</v>
      </c>
      <c r="B179" s="552" t="s">
        <v>257</v>
      </c>
      <c r="C179" s="553" t="s">
        <v>258</v>
      </c>
      <c r="D179" s="245" t="s">
        <v>147</v>
      </c>
      <c r="E179" s="246">
        <v>200</v>
      </c>
      <c r="F179" s="576"/>
      <c r="G179" s="554">
        <f>E179*F179</f>
        <v>0</v>
      </c>
    </row>
    <row r="180" spans="1:7" ht="12.75">
      <c r="A180" s="250"/>
      <c r="B180" s="253"/>
      <c r="C180" s="699" t="s">
        <v>1573</v>
      </c>
      <c r="D180" s="700"/>
      <c r="E180" s="254">
        <v>200</v>
      </c>
      <c r="F180" s="577"/>
      <c r="G180" s="256"/>
    </row>
    <row r="181" spans="1:7" ht="22.5">
      <c r="A181" s="551">
        <v>36</v>
      </c>
      <c r="B181" s="552" t="s">
        <v>1574</v>
      </c>
      <c r="C181" s="553" t="s">
        <v>1575</v>
      </c>
      <c r="D181" s="245" t="s">
        <v>166</v>
      </c>
      <c r="E181" s="246">
        <v>814</v>
      </c>
      <c r="F181" s="576"/>
      <c r="G181" s="554">
        <f>E181*F181</f>
        <v>0</v>
      </c>
    </row>
    <row r="182" spans="1:7" ht="12.75">
      <c r="A182" s="250"/>
      <c r="B182" s="253"/>
      <c r="C182" s="699" t="s">
        <v>1560</v>
      </c>
      <c r="D182" s="700"/>
      <c r="E182" s="254">
        <v>0</v>
      </c>
      <c r="F182" s="577"/>
      <c r="G182" s="256"/>
    </row>
    <row r="183" spans="1:7" ht="12.75">
      <c r="A183" s="250"/>
      <c r="B183" s="253"/>
      <c r="C183" s="699" t="s">
        <v>1521</v>
      </c>
      <c r="D183" s="700"/>
      <c r="E183" s="254">
        <v>814</v>
      </c>
      <c r="F183" s="577"/>
      <c r="G183" s="256"/>
    </row>
    <row r="184" spans="1:7" ht="12.75">
      <c r="A184" s="551">
        <v>37</v>
      </c>
      <c r="B184" s="552" t="s">
        <v>262</v>
      </c>
      <c r="C184" s="553" t="s">
        <v>263</v>
      </c>
      <c r="D184" s="245" t="s">
        <v>106</v>
      </c>
      <c r="E184" s="246">
        <v>33.03</v>
      </c>
      <c r="F184" s="576"/>
      <c r="G184" s="554">
        <f>E184*F184</f>
        <v>0</v>
      </c>
    </row>
    <row r="185" spans="1:7" ht="12.75">
      <c r="A185" s="250"/>
      <c r="B185" s="253"/>
      <c r="C185" s="699" t="s">
        <v>1528</v>
      </c>
      <c r="D185" s="700"/>
      <c r="E185" s="254">
        <v>3.9</v>
      </c>
      <c r="F185" s="577"/>
      <c r="G185" s="256"/>
    </row>
    <row r="186" spans="1:7" ht="12.75">
      <c r="A186" s="250"/>
      <c r="B186" s="253"/>
      <c r="C186" s="699" t="s">
        <v>1529</v>
      </c>
      <c r="D186" s="700"/>
      <c r="E186" s="254">
        <v>2.88</v>
      </c>
      <c r="F186" s="577"/>
      <c r="G186" s="256"/>
    </row>
    <row r="187" spans="1:7" ht="12.75">
      <c r="A187" s="250"/>
      <c r="B187" s="253"/>
      <c r="C187" s="699" t="s">
        <v>1530</v>
      </c>
      <c r="D187" s="700"/>
      <c r="E187" s="254">
        <v>33.6</v>
      </c>
      <c r="F187" s="577"/>
      <c r="G187" s="256"/>
    </row>
    <row r="188" spans="1:7" ht="12.75">
      <c r="A188" s="250"/>
      <c r="B188" s="253"/>
      <c r="C188" s="699" t="s">
        <v>1531</v>
      </c>
      <c r="D188" s="700"/>
      <c r="E188" s="254">
        <v>48</v>
      </c>
      <c r="F188" s="577"/>
      <c r="G188" s="256"/>
    </row>
    <row r="189" spans="1:7" ht="12.75">
      <c r="A189" s="250"/>
      <c r="B189" s="253"/>
      <c r="C189" s="699" t="s">
        <v>1532</v>
      </c>
      <c r="D189" s="700"/>
      <c r="E189" s="254">
        <v>4.74</v>
      </c>
      <c r="F189" s="577"/>
      <c r="G189" s="256"/>
    </row>
    <row r="190" spans="1:7" ht="12.75">
      <c r="A190" s="250"/>
      <c r="B190" s="253"/>
      <c r="C190" s="699" t="s">
        <v>1533</v>
      </c>
      <c r="D190" s="700"/>
      <c r="E190" s="254">
        <v>5.24</v>
      </c>
      <c r="F190" s="577"/>
      <c r="G190" s="256"/>
    </row>
    <row r="191" spans="1:7" ht="12.75">
      <c r="A191" s="250"/>
      <c r="B191" s="253"/>
      <c r="C191" s="699" t="s">
        <v>1534</v>
      </c>
      <c r="D191" s="700"/>
      <c r="E191" s="254">
        <v>7</v>
      </c>
      <c r="F191" s="577"/>
      <c r="G191" s="256"/>
    </row>
    <row r="192" spans="1:7" ht="12.75">
      <c r="A192" s="250"/>
      <c r="B192" s="253"/>
      <c r="C192" s="699" t="s">
        <v>1535</v>
      </c>
      <c r="D192" s="700"/>
      <c r="E192" s="254">
        <v>4.74</v>
      </c>
      <c r="F192" s="577"/>
      <c r="G192" s="256"/>
    </row>
    <row r="193" spans="1:7" ht="12.75">
      <c r="A193" s="250"/>
      <c r="B193" s="253"/>
      <c r="C193" s="701" t="s">
        <v>113</v>
      </c>
      <c r="D193" s="700"/>
      <c r="E193" s="279">
        <v>110.09999999999998</v>
      </c>
      <c r="F193" s="577"/>
      <c r="G193" s="256"/>
    </row>
    <row r="194" spans="1:7" ht="12.75">
      <c r="A194" s="250"/>
      <c r="B194" s="253"/>
      <c r="C194" s="699" t="s">
        <v>1536</v>
      </c>
      <c r="D194" s="700"/>
      <c r="E194" s="254">
        <v>-77.07</v>
      </c>
      <c r="F194" s="577"/>
      <c r="G194" s="256"/>
    </row>
    <row r="195" spans="1:7" ht="12.75">
      <c r="A195" s="259"/>
      <c r="B195" s="260" t="s">
        <v>96</v>
      </c>
      <c r="C195" s="555" t="s">
        <v>228</v>
      </c>
      <c r="D195" s="262"/>
      <c r="E195" s="263"/>
      <c r="F195" s="578"/>
      <c r="G195" s="556">
        <f>SUM(G160:G194)</f>
        <v>0</v>
      </c>
    </row>
    <row r="196" spans="1:7" ht="12.75">
      <c r="A196" s="231" t="s">
        <v>92</v>
      </c>
      <c r="B196" s="232" t="s">
        <v>276</v>
      </c>
      <c r="C196" s="549" t="s">
        <v>277</v>
      </c>
      <c r="D196" s="234"/>
      <c r="E196" s="235"/>
      <c r="F196" s="579"/>
      <c r="G196" s="550"/>
    </row>
    <row r="197" spans="1:7" ht="22.5">
      <c r="A197" s="551">
        <v>38</v>
      </c>
      <c r="B197" s="552" t="s">
        <v>1191</v>
      </c>
      <c r="C197" s="553" t="s">
        <v>1192</v>
      </c>
      <c r="D197" s="245" t="s">
        <v>106</v>
      </c>
      <c r="E197" s="246">
        <v>271.5</v>
      </c>
      <c r="F197" s="576"/>
      <c r="G197" s="554">
        <f>E197*F197</f>
        <v>0</v>
      </c>
    </row>
    <row r="198" spans="1:7" ht="12.75">
      <c r="A198" s="250"/>
      <c r="B198" s="253"/>
      <c r="C198" s="699" t="s">
        <v>123</v>
      </c>
      <c r="D198" s="700"/>
      <c r="E198" s="254">
        <v>0</v>
      </c>
      <c r="F198" s="577"/>
      <c r="G198" s="256"/>
    </row>
    <row r="199" spans="1:7" ht="12.75">
      <c r="A199" s="250"/>
      <c r="B199" s="253"/>
      <c r="C199" s="699" t="s">
        <v>1576</v>
      </c>
      <c r="D199" s="700"/>
      <c r="E199" s="254">
        <v>11.2</v>
      </c>
      <c r="F199" s="577"/>
      <c r="G199" s="256"/>
    </row>
    <row r="200" spans="1:7" ht="12.75">
      <c r="A200" s="250"/>
      <c r="B200" s="253"/>
      <c r="C200" s="699" t="s">
        <v>1577</v>
      </c>
      <c r="D200" s="700"/>
      <c r="E200" s="254">
        <v>95.2</v>
      </c>
      <c r="F200" s="577"/>
      <c r="G200" s="256"/>
    </row>
    <row r="201" spans="1:7" ht="12.75">
      <c r="A201" s="250"/>
      <c r="B201" s="253"/>
      <c r="C201" s="699" t="s">
        <v>1578</v>
      </c>
      <c r="D201" s="700"/>
      <c r="E201" s="254">
        <v>95.2</v>
      </c>
      <c r="F201" s="577"/>
      <c r="G201" s="256"/>
    </row>
    <row r="202" spans="1:7" ht="12.75">
      <c r="A202" s="250"/>
      <c r="B202" s="253"/>
      <c r="C202" s="699" t="s">
        <v>1579</v>
      </c>
      <c r="D202" s="700"/>
      <c r="E202" s="254">
        <v>34.3</v>
      </c>
      <c r="F202" s="577"/>
      <c r="G202" s="256"/>
    </row>
    <row r="203" spans="1:7" ht="12.75">
      <c r="A203" s="250"/>
      <c r="B203" s="253"/>
      <c r="C203" s="699" t="s">
        <v>1580</v>
      </c>
      <c r="D203" s="700"/>
      <c r="E203" s="254">
        <v>35.6</v>
      </c>
      <c r="F203" s="577"/>
      <c r="G203" s="256"/>
    </row>
    <row r="204" spans="1:7" ht="12.75">
      <c r="A204" s="551">
        <v>39</v>
      </c>
      <c r="B204" s="552" t="s">
        <v>279</v>
      </c>
      <c r="C204" s="553" t="s">
        <v>280</v>
      </c>
      <c r="D204" s="245" t="s">
        <v>106</v>
      </c>
      <c r="E204" s="246">
        <v>136.8138</v>
      </c>
      <c r="F204" s="576"/>
      <c r="G204" s="554">
        <f>E204*F204</f>
        <v>0</v>
      </c>
    </row>
    <row r="205" spans="1:7" ht="12.75">
      <c r="A205" s="250"/>
      <c r="B205" s="253"/>
      <c r="C205" s="699" t="s">
        <v>1561</v>
      </c>
      <c r="D205" s="700"/>
      <c r="E205" s="254">
        <v>1.8</v>
      </c>
      <c r="F205" s="577"/>
      <c r="G205" s="256"/>
    </row>
    <row r="206" spans="1:7" ht="12.75">
      <c r="A206" s="250"/>
      <c r="B206" s="253"/>
      <c r="C206" s="699" t="s">
        <v>1562</v>
      </c>
      <c r="D206" s="700"/>
      <c r="E206" s="254">
        <v>0.4608</v>
      </c>
      <c r="F206" s="577"/>
      <c r="G206" s="256"/>
    </row>
    <row r="207" spans="1:7" ht="12.75">
      <c r="A207" s="250"/>
      <c r="B207" s="253"/>
      <c r="C207" s="699" t="s">
        <v>1563</v>
      </c>
      <c r="D207" s="700"/>
      <c r="E207" s="254">
        <v>15.12</v>
      </c>
      <c r="F207" s="577"/>
      <c r="G207" s="256"/>
    </row>
    <row r="208" spans="1:7" ht="12.75">
      <c r="A208" s="250"/>
      <c r="B208" s="253"/>
      <c r="C208" s="699" t="s">
        <v>1564</v>
      </c>
      <c r="D208" s="700"/>
      <c r="E208" s="254">
        <v>21.6</v>
      </c>
      <c r="F208" s="577"/>
      <c r="G208" s="256"/>
    </row>
    <row r="209" spans="1:7" ht="12.75">
      <c r="A209" s="250"/>
      <c r="B209" s="253"/>
      <c r="C209" s="699" t="s">
        <v>1565</v>
      </c>
      <c r="D209" s="700"/>
      <c r="E209" s="254">
        <v>21.6</v>
      </c>
      <c r="F209" s="577"/>
      <c r="G209" s="256"/>
    </row>
    <row r="210" spans="1:7" ht="12.75">
      <c r="A210" s="250"/>
      <c r="B210" s="253"/>
      <c r="C210" s="699" t="s">
        <v>1566</v>
      </c>
      <c r="D210" s="700"/>
      <c r="E210" s="254">
        <v>32.4</v>
      </c>
      <c r="F210" s="577"/>
      <c r="G210" s="256"/>
    </row>
    <row r="211" spans="1:7" ht="12.75">
      <c r="A211" s="250"/>
      <c r="B211" s="253"/>
      <c r="C211" s="699" t="s">
        <v>1567</v>
      </c>
      <c r="D211" s="700"/>
      <c r="E211" s="254">
        <v>29.7</v>
      </c>
      <c r="F211" s="577"/>
      <c r="G211" s="256"/>
    </row>
    <row r="212" spans="1:7" ht="12.75">
      <c r="A212" s="250"/>
      <c r="B212" s="253"/>
      <c r="C212" s="699" t="s">
        <v>1568</v>
      </c>
      <c r="D212" s="700"/>
      <c r="E212" s="254">
        <v>4.5</v>
      </c>
      <c r="F212" s="577"/>
      <c r="G212" s="256"/>
    </row>
    <row r="213" spans="1:7" ht="12.75">
      <c r="A213" s="250"/>
      <c r="B213" s="253"/>
      <c r="C213" s="701" t="s">
        <v>113</v>
      </c>
      <c r="D213" s="700"/>
      <c r="E213" s="279">
        <v>127.1808</v>
      </c>
      <c r="F213" s="577"/>
      <c r="G213" s="256"/>
    </row>
    <row r="214" spans="1:7" ht="12.75">
      <c r="A214" s="250"/>
      <c r="B214" s="253"/>
      <c r="C214" s="699" t="s">
        <v>1569</v>
      </c>
      <c r="D214" s="700"/>
      <c r="E214" s="254">
        <v>1.576</v>
      </c>
      <c r="F214" s="577"/>
      <c r="G214" s="256"/>
    </row>
    <row r="215" spans="1:7" ht="12.75">
      <c r="A215" s="250"/>
      <c r="B215" s="253"/>
      <c r="C215" s="699" t="s">
        <v>1570</v>
      </c>
      <c r="D215" s="700"/>
      <c r="E215" s="254">
        <v>2.561</v>
      </c>
      <c r="F215" s="577"/>
      <c r="G215" s="256"/>
    </row>
    <row r="216" spans="1:7" ht="12.75">
      <c r="A216" s="250"/>
      <c r="B216" s="253"/>
      <c r="C216" s="699" t="s">
        <v>1571</v>
      </c>
      <c r="D216" s="700"/>
      <c r="E216" s="254">
        <v>3.92</v>
      </c>
      <c r="F216" s="577"/>
      <c r="G216" s="256"/>
    </row>
    <row r="217" spans="1:7" ht="12.75">
      <c r="A217" s="250"/>
      <c r="B217" s="253"/>
      <c r="C217" s="699" t="s">
        <v>1572</v>
      </c>
      <c r="D217" s="700"/>
      <c r="E217" s="254">
        <v>1.576</v>
      </c>
      <c r="F217" s="577"/>
      <c r="G217" s="256"/>
    </row>
    <row r="218" spans="1:7" ht="12.75">
      <c r="A218" s="250"/>
      <c r="B218" s="253"/>
      <c r="C218" s="701" t="s">
        <v>113</v>
      </c>
      <c r="D218" s="700"/>
      <c r="E218" s="279">
        <v>9.633000000000001</v>
      </c>
      <c r="F218" s="577"/>
      <c r="G218" s="256"/>
    </row>
    <row r="219" spans="1:7" ht="12.75">
      <c r="A219" s="551">
        <v>40</v>
      </c>
      <c r="B219" s="552" t="s">
        <v>287</v>
      </c>
      <c r="C219" s="553" t="s">
        <v>288</v>
      </c>
      <c r="D219" s="245" t="s">
        <v>166</v>
      </c>
      <c r="E219" s="246">
        <v>98.86</v>
      </c>
      <c r="F219" s="576"/>
      <c r="G219" s="554">
        <f>E219*F219</f>
        <v>0</v>
      </c>
    </row>
    <row r="220" spans="1:7" ht="12.75">
      <c r="A220" s="250"/>
      <c r="B220" s="253"/>
      <c r="C220" s="699" t="s">
        <v>1581</v>
      </c>
      <c r="D220" s="700"/>
      <c r="E220" s="254">
        <v>98.86</v>
      </c>
      <c r="F220" s="577"/>
      <c r="G220" s="256"/>
    </row>
    <row r="221" spans="1:7" ht="12.75">
      <c r="A221" s="551">
        <v>41</v>
      </c>
      <c r="B221" s="552" t="s">
        <v>295</v>
      </c>
      <c r="C221" s="553" t="s">
        <v>296</v>
      </c>
      <c r="D221" s="245" t="s">
        <v>106</v>
      </c>
      <c r="E221" s="246">
        <v>1687.357</v>
      </c>
      <c r="F221" s="576"/>
      <c r="G221" s="554">
        <f>E221*F221</f>
        <v>0</v>
      </c>
    </row>
    <row r="222" spans="1:7" ht="12.75">
      <c r="A222" s="250"/>
      <c r="B222" s="253"/>
      <c r="C222" s="699" t="s">
        <v>1582</v>
      </c>
      <c r="D222" s="700"/>
      <c r="E222" s="254">
        <v>54.8</v>
      </c>
      <c r="F222" s="577"/>
      <c r="G222" s="256"/>
    </row>
    <row r="223" spans="1:7" ht="12.75">
      <c r="A223" s="250"/>
      <c r="B223" s="253"/>
      <c r="C223" s="699" t="s">
        <v>1583</v>
      </c>
      <c r="D223" s="700"/>
      <c r="E223" s="254">
        <v>79.087</v>
      </c>
      <c r="F223" s="577"/>
      <c r="G223" s="256"/>
    </row>
    <row r="224" spans="1:7" ht="12.75">
      <c r="A224" s="250"/>
      <c r="B224" s="253"/>
      <c r="C224" s="699" t="s">
        <v>1584</v>
      </c>
      <c r="D224" s="700"/>
      <c r="E224" s="254">
        <v>1265.51</v>
      </c>
      <c r="F224" s="577"/>
      <c r="G224" s="256"/>
    </row>
    <row r="225" spans="1:7" ht="12.75">
      <c r="A225" s="250"/>
      <c r="B225" s="253"/>
      <c r="C225" s="699" t="s">
        <v>1585</v>
      </c>
      <c r="D225" s="700"/>
      <c r="E225" s="254">
        <v>271.5</v>
      </c>
      <c r="F225" s="577"/>
      <c r="G225" s="256"/>
    </row>
    <row r="226" spans="1:7" ht="12.75">
      <c r="A226" s="250"/>
      <c r="B226" s="253"/>
      <c r="C226" s="701" t="s">
        <v>113</v>
      </c>
      <c r="D226" s="700"/>
      <c r="E226" s="279">
        <v>1670.897</v>
      </c>
      <c r="F226" s="577"/>
      <c r="G226" s="256"/>
    </row>
    <row r="227" spans="1:7" ht="12.75">
      <c r="A227" s="250"/>
      <c r="B227" s="253"/>
      <c r="C227" s="699" t="s">
        <v>1586</v>
      </c>
      <c r="D227" s="700"/>
      <c r="E227" s="254">
        <v>0</v>
      </c>
      <c r="F227" s="577"/>
      <c r="G227" s="256"/>
    </row>
    <row r="228" spans="1:7" ht="12.75">
      <c r="A228" s="250"/>
      <c r="B228" s="253"/>
      <c r="C228" s="699" t="s">
        <v>1587</v>
      </c>
      <c r="D228" s="700"/>
      <c r="E228" s="254">
        <v>5.3</v>
      </c>
      <c r="F228" s="577"/>
      <c r="G228" s="256"/>
    </row>
    <row r="229" spans="1:7" ht="12.75">
      <c r="A229" s="250"/>
      <c r="B229" s="253"/>
      <c r="C229" s="699" t="s">
        <v>1441</v>
      </c>
      <c r="D229" s="700"/>
      <c r="E229" s="254">
        <v>6</v>
      </c>
      <c r="F229" s="577"/>
      <c r="G229" s="256"/>
    </row>
    <row r="230" spans="1:7" ht="12.75">
      <c r="A230" s="250"/>
      <c r="B230" s="253"/>
      <c r="C230" s="699" t="s">
        <v>1588</v>
      </c>
      <c r="D230" s="700"/>
      <c r="E230" s="254">
        <v>5.16</v>
      </c>
      <c r="F230" s="577"/>
      <c r="G230" s="256"/>
    </row>
    <row r="231" spans="1:7" ht="12.75">
      <c r="A231" s="551">
        <v>42</v>
      </c>
      <c r="B231" s="552" t="s">
        <v>322</v>
      </c>
      <c r="C231" s="553" t="s">
        <v>323</v>
      </c>
      <c r="D231" s="245" t="s">
        <v>166</v>
      </c>
      <c r="E231" s="246">
        <v>65</v>
      </c>
      <c r="F231" s="576"/>
      <c r="G231" s="554">
        <f>E231*F231</f>
        <v>0</v>
      </c>
    </row>
    <row r="232" spans="1:7" ht="12.75">
      <c r="A232" s="551">
        <v>43</v>
      </c>
      <c r="B232" s="552" t="s">
        <v>388</v>
      </c>
      <c r="C232" s="553" t="s">
        <v>389</v>
      </c>
      <c r="D232" s="245" t="s">
        <v>106</v>
      </c>
      <c r="E232" s="246">
        <v>16.46</v>
      </c>
      <c r="F232" s="576"/>
      <c r="G232" s="554">
        <f>E232*F232</f>
        <v>0</v>
      </c>
    </row>
    <row r="233" spans="1:7" ht="12.75">
      <c r="A233" s="250"/>
      <c r="B233" s="253"/>
      <c r="C233" s="699" t="s">
        <v>328</v>
      </c>
      <c r="D233" s="700"/>
      <c r="E233" s="254">
        <v>0</v>
      </c>
      <c r="F233" s="577"/>
      <c r="G233" s="256"/>
    </row>
    <row r="234" spans="1:7" ht="12.75">
      <c r="A234" s="250"/>
      <c r="B234" s="253"/>
      <c r="C234" s="699" t="s">
        <v>329</v>
      </c>
      <c r="D234" s="700"/>
      <c r="E234" s="254">
        <v>0</v>
      </c>
      <c r="F234" s="577"/>
      <c r="G234" s="256"/>
    </row>
    <row r="235" spans="1:7" ht="12.75">
      <c r="A235" s="250"/>
      <c r="B235" s="253"/>
      <c r="C235" s="699" t="s">
        <v>330</v>
      </c>
      <c r="D235" s="700"/>
      <c r="E235" s="254">
        <v>0</v>
      </c>
      <c r="F235" s="577"/>
      <c r="G235" s="256"/>
    </row>
    <row r="236" spans="1:7" ht="12.75">
      <c r="A236" s="250"/>
      <c r="B236" s="253"/>
      <c r="C236" s="699" t="s">
        <v>384</v>
      </c>
      <c r="D236" s="700"/>
      <c r="E236" s="254">
        <v>0</v>
      </c>
      <c r="F236" s="577"/>
      <c r="G236" s="256"/>
    </row>
    <row r="237" spans="1:7" ht="12.75">
      <c r="A237" s="250"/>
      <c r="B237" s="253"/>
      <c r="C237" s="699" t="s">
        <v>390</v>
      </c>
      <c r="D237" s="700"/>
      <c r="E237" s="254">
        <v>0</v>
      </c>
      <c r="F237" s="577"/>
      <c r="G237" s="256"/>
    </row>
    <row r="238" spans="1:7" ht="12.75">
      <c r="A238" s="250"/>
      <c r="B238" s="253"/>
      <c r="C238" s="699" t="s">
        <v>123</v>
      </c>
      <c r="D238" s="700"/>
      <c r="E238" s="254">
        <v>0</v>
      </c>
      <c r="F238" s="577"/>
      <c r="G238" s="256"/>
    </row>
    <row r="239" spans="1:7" ht="12.75">
      <c r="A239" s="250"/>
      <c r="B239" s="253"/>
      <c r="C239" s="699" t="s">
        <v>1587</v>
      </c>
      <c r="D239" s="700"/>
      <c r="E239" s="254">
        <v>5.3</v>
      </c>
      <c r="F239" s="577"/>
      <c r="G239" s="256"/>
    </row>
    <row r="240" spans="1:7" ht="12.75">
      <c r="A240" s="250"/>
      <c r="B240" s="253"/>
      <c r="C240" s="699" t="s">
        <v>1441</v>
      </c>
      <c r="D240" s="700"/>
      <c r="E240" s="254">
        <v>6</v>
      </c>
      <c r="F240" s="577"/>
      <c r="G240" s="256"/>
    </row>
    <row r="241" spans="1:7" ht="12.75">
      <c r="A241" s="250"/>
      <c r="B241" s="253"/>
      <c r="C241" s="699" t="s">
        <v>1588</v>
      </c>
      <c r="D241" s="700"/>
      <c r="E241" s="254">
        <v>5.16</v>
      </c>
      <c r="F241" s="577"/>
      <c r="G241" s="256"/>
    </row>
    <row r="242" spans="1:7" ht="12.75">
      <c r="A242" s="551">
        <v>44</v>
      </c>
      <c r="B242" s="552" t="s">
        <v>393</v>
      </c>
      <c r="C242" s="553" t="s">
        <v>394</v>
      </c>
      <c r="D242" s="245" t="s">
        <v>106</v>
      </c>
      <c r="E242" s="246">
        <v>9.38</v>
      </c>
      <c r="F242" s="576"/>
      <c r="G242" s="554">
        <f>E242*F242</f>
        <v>0</v>
      </c>
    </row>
    <row r="243" spans="1:7" ht="12.75">
      <c r="A243" s="250"/>
      <c r="B243" s="253"/>
      <c r="C243" s="699" t="s">
        <v>328</v>
      </c>
      <c r="D243" s="700"/>
      <c r="E243" s="254">
        <v>0</v>
      </c>
      <c r="F243" s="577"/>
      <c r="G243" s="256"/>
    </row>
    <row r="244" spans="1:7" ht="12.75">
      <c r="A244" s="250"/>
      <c r="B244" s="253"/>
      <c r="C244" s="699" t="s">
        <v>329</v>
      </c>
      <c r="D244" s="700"/>
      <c r="E244" s="254">
        <v>0</v>
      </c>
      <c r="F244" s="577"/>
      <c r="G244" s="256"/>
    </row>
    <row r="245" spans="1:7" ht="12.75">
      <c r="A245" s="250"/>
      <c r="B245" s="253"/>
      <c r="C245" s="699" t="s">
        <v>330</v>
      </c>
      <c r="D245" s="700"/>
      <c r="E245" s="254">
        <v>0</v>
      </c>
      <c r="F245" s="577"/>
      <c r="G245" s="256"/>
    </row>
    <row r="246" spans="1:7" ht="12.75">
      <c r="A246" s="250"/>
      <c r="B246" s="253"/>
      <c r="C246" s="699" t="s">
        <v>384</v>
      </c>
      <c r="D246" s="700"/>
      <c r="E246" s="254">
        <v>0</v>
      </c>
      <c r="F246" s="577"/>
      <c r="G246" s="256"/>
    </row>
    <row r="247" spans="1:7" ht="12.75">
      <c r="A247" s="250"/>
      <c r="B247" s="253"/>
      <c r="C247" s="699" t="s">
        <v>395</v>
      </c>
      <c r="D247" s="700"/>
      <c r="E247" s="254">
        <v>0</v>
      </c>
      <c r="F247" s="577"/>
      <c r="G247" s="256"/>
    </row>
    <row r="248" spans="1:7" ht="12.75">
      <c r="A248" s="250"/>
      <c r="B248" s="253"/>
      <c r="C248" s="699" t="s">
        <v>333</v>
      </c>
      <c r="D248" s="700"/>
      <c r="E248" s="254">
        <v>0</v>
      </c>
      <c r="F248" s="577"/>
      <c r="G248" s="256"/>
    </row>
    <row r="249" spans="1:7" ht="12.75">
      <c r="A249" s="250"/>
      <c r="B249" s="253"/>
      <c r="C249" s="699" t="s">
        <v>334</v>
      </c>
      <c r="D249" s="700"/>
      <c r="E249" s="254">
        <v>0</v>
      </c>
      <c r="F249" s="577"/>
      <c r="G249" s="256"/>
    </row>
    <row r="250" spans="1:7" ht="12.75">
      <c r="A250" s="250"/>
      <c r="B250" s="253"/>
      <c r="C250" s="699" t="s">
        <v>396</v>
      </c>
      <c r="D250" s="700"/>
      <c r="E250" s="254">
        <v>0</v>
      </c>
      <c r="F250" s="577"/>
      <c r="G250" s="256"/>
    </row>
    <row r="251" spans="1:7" ht="12.75">
      <c r="A251" s="250"/>
      <c r="B251" s="253"/>
      <c r="C251" s="699" t="s">
        <v>123</v>
      </c>
      <c r="D251" s="700"/>
      <c r="E251" s="254">
        <v>0</v>
      </c>
      <c r="F251" s="577"/>
      <c r="G251" s="256"/>
    </row>
    <row r="252" spans="1:7" ht="12.75">
      <c r="A252" s="250"/>
      <c r="B252" s="253"/>
      <c r="C252" s="699" t="s">
        <v>1589</v>
      </c>
      <c r="D252" s="700"/>
      <c r="E252" s="254">
        <v>5.16</v>
      </c>
      <c r="F252" s="577"/>
      <c r="G252" s="256"/>
    </row>
    <row r="253" spans="1:7" ht="12.75">
      <c r="A253" s="250"/>
      <c r="B253" s="253"/>
      <c r="C253" s="699" t="s">
        <v>1590</v>
      </c>
      <c r="D253" s="700"/>
      <c r="E253" s="254">
        <v>4.22</v>
      </c>
      <c r="F253" s="577"/>
      <c r="G253" s="256"/>
    </row>
    <row r="254" spans="1:7" ht="12.75">
      <c r="A254" s="551">
        <v>45</v>
      </c>
      <c r="B254" s="552" t="s">
        <v>403</v>
      </c>
      <c r="C254" s="553" t="s">
        <v>404</v>
      </c>
      <c r="D254" s="245" t="s">
        <v>106</v>
      </c>
      <c r="E254" s="246">
        <v>11</v>
      </c>
      <c r="F254" s="576"/>
      <c r="G254" s="554">
        <f>E254*F254</f>
        <v>0</v>
      </c>
    </row>
    <row r="255" spans="1:7" ht="12.75">
      <c r="A255" s="250"/>
      <c r="B255" s="253"/>
      <c r="C255" s="699" t="s">
        <v>328</v>
      </c>
      <c r="D255" s="700"/>
      <c r="E255" s="254">
        <v>0</v>
      </c>
      <c r="F255" s="577"/>
      <c r="G255" s="256"/>
    </row>
    <row r="256" spans="1:7" ht="12.75">
      <c r="A256" s="250"/>
      <c r="B256" s="253"/>
      <c r="C256" s="699" t="s">
        <v>329</v>
      </c>
      <c r="D256" s="700"/>
      <c r="E256" s="254">
        <v>0</v>
      </c>
      <c r="F256" s="577"/>
      <c r="G256" s="256"/>
    </row>
    <row r="257" spans="1:7" ht="12.75">
      <c r="A257" s="250"/>
      <c r="B257" s="253"/>
      <c r="C257" s="699" t="s">
        <v>330</v>
      </c>
      <c r="D257" s="700"/>
      <c r="E257" s="254">
        <v>0</v>
      </c>
      <c r="F257" s="577"/>
      <c r="G257" s="256"/>
    </row>
    <row r="258" spans="1:7" ht="12.75">
      <c r="A258" s="250"/>
      <c r="B258" s="253"/>
      <c r="C258" s="699" t="s">
        <v>384</v>
      </c>
      <c r="D258" s="700"/>
      <c r="E258" s="254">
        <v>0</v>
      </c>
      <c r="F258" s="577"/>
      <c r="G258" s="256"/>
    </row>
    <row r="259" spans="1:7" ht="12.75">
      <c r="A259" s="250"/>
      <c r="B259" s="253"/>
      <c r="C259" s="699" t="s">
        <v>405</v>
      </c>
      <c r="D259" s="700"/>
      <c r="E259" s="254">
        <v>0</v>
      </c>
      <c r="F259" s="577"/>
      <c r="G259" s="256"/>
    </row>
    <row r="260" spans="1:7" ht="12.75">
      <c r="A260" s="250"/>
      <c r="B260" s="253"/>
      <c r="C260" s="699" t="s">
        <v>333</v>
      </c>
      <c r="D260" s="700"/>
      <c r="E260" s="254">
        <v>0</v>
      </c>
      <c r="F260" s="577"/>
      <c r="G260" s="256"/>
    </row>
    <row r="261" spans="1:7" ht="12.75">
      <c r="A261" s="250"/>
      <c r="B261" s="253"/>
      <c r="C261" s="699" t="s">
        <v>334</v>
      </c>
      <c r="D261" s="700"/>
      <c r="E261" s="254">
        <v>0</v>
      </c>
      <c r="F261" s="577"/>
      <c r="G261" s="256"/>
    </row>
    <row r="262" spans="1:7" ht="12.75">
      <c r="A262" s="250"/>
      <c r="B262" s="253"/>
      <c r="C262" s="699" t="s">
        <v>400</v>
      </c>
      <c r="D262" s="700"/>
      <c r="E262" s="254">
        <v>0</v>
      </c>
      <c r="F262" s="577"/>
      <c r="G262" s="256"/>
    </row>
    <row r="263" spans="1:7" ht="12.75">
      <c r="A263" s="250"/>
      <c r="B263" s="253"/>
      <c r="C263" s="699" t="s">
        <v>123</v>
      </c>
      <c r="D263" s="700"/>
      <c r="E263" s="254">
        <v>0</v>
      </c>
      <c r="F263" s="577"/>
      <c r="G263" s="256"/>
    </row>
    <row r="264" spans="1:7" ht="12.75">
      <c r="A264" s="250"/>
      <c r="B264" s="253"/>
      <c r="C264" s="699" t="s">
        <v>1591</v>
      </c>
      <c r="D264" s="700"/>
      <c r="E264" s="254">
        <v>3.3</v>
      </c>
      <c r="F264" s="577"/>
      <c r="G264" s="256"/>
    </row>
    <row r="265" spans="1:7" ht="12.75">
      <c r="A265" s="250"/>
      <c r="B265" s="253"/>
      <c r="C265" s="699" t="s">
        <v>1592</v>
      </c>
      <c r="D265" s="700"/>
      <c r="E265" s="254">
        <v>4.46</v>
      </c>
      <c r="F265" s="577"/>
      <c r="G265" s="256"/>
    </row>
    <row r="266" spans="1:7" ht="12.75">
      <c r="A266" s="250"/>
      <c r="B266" s="253"/>
      <c r="C266" s="699" t="s">
        <v>1593</v>
      </c>
      <c r="D266" s="700"/>
      <c r="E266" s="254">
        <v>3.24</v>
      </c>
      <c r="F266" s="577"/>
      <c r="G266" s="256"/>
    </row>
    <row r="267" spans="1:7" ht="12.75">
      <c r="A267" s="551">
        <v>46</v>
      </c>
      <c r="B267" s="552" t="s">
        <v>406</v>
      </c>
      <c r="C267" s="553" t="s">
        <v>407</v>
      </c>
      <c r="D267" s="245" t="s">
        <v>106</v>
      </c>
      <c r="E267" s="246">
        <v>8.001</v>
      </c>
      <c r="F267" s="576"/>
      <c r="G267" s="554">
        <f>E267*F267</f>
        <v>0</v>
      </c>
    </row>
    <row r="268" spans="1:7" ht="12.75">
      <c r="A268" s="250"/>
      <c r="B268" s="253"/>
      <c r="C268" s="699" t="s">
        <v>1594</v>
      </c>
      <c r="D268" s="700"/>
      <c r="E268" s="254">
        <v>1.5</v>
      </c>
      <c r="F268" s="577"/>
      <c r="G268" s="256"/>
    </row>
    <row r="269" spans="1:7" ht="12.75">
      <c r="A269" s="250"/>
      <c r="B269" s="253"/>
      <c r="C269" s="699" t="s">
        <v>1595</v>
      </c>
      <c r="D269" s="700"/>
      <c r="E269" s="254">
        <v>0.96</v>
      </c>
      <c r="F269" s="577"/>
      <c r="G269" s="256"/>
    </row>
    <row r="270" spans="1:7" ht="12.75">
      <c r="A270" s="250"/>
      <c r="B270" s="253"/>
      <c r="C270" s="699" t="s">
        <v>1596</v>
      </c>
      <c r="D270" s="700"/>
      <c r="E270" s="254">
        <v>8.4</v>
      </c>
      <c r="F270" s="577"/>
      <c r="G270" s="256"/>
    </row>
    <row r="271" spans="1:7" ht="12.75">
      <c r="A271" s="250"/>
      <c r="B271" s="253"/>
      <c r="C271" s="699" t="s">
        <v>1597</v>
      </c>
      <c r="D271" s="700"/>
      <c r="E271" s="254">
        <v>12</v>
      </c>
      <c r="F271" s="577"/>
      <c r="G271" s="256"/>
    </row>
    <row r="272" spans="1:7" ht="12.75">
      <c r="A272" s="250"/>
      <c r="B272" s="253"/>
      <c r="C272" s="701" t="s">
        <v>113</v>
      </c>
      <c r="D272" s="700"/>
      <c r="E272" s="279">
        <v>22.86</v>
      </c>
      <c r="F272" s="577"/>
      <c r="G272" s="256"/>
    </row>
    <row r="273" spans="1:7" ht="12.75">
      <c r="A273" s="250"/>
      <c r="B273" s="253"/>
      <c r="C273" s="699" t="s">
        <v>1598</v>
      </c>
      <c r="D273" s="700"/>
      <c r="E273" s="254">
        <v>-14.859</v>
      </c>
      <c r="F273" s="577"/>
      <c r="G273" s="256"/>
    </row>
    <row r="274" spans="1:7" ht="12.75">
      <c r="A274" s="551">
        <v>47</v>
      </c>
      <c r="B274" s="552" t="s">
        <v>1599</v>
      </c>
      <c r="C274" s="553" t="s">
        <v>1600</v>
      </c>
      <c r="D274" s="245" t="s">
        <v>106</v>
      </c>
      <c r="E274" s="246">
        <v>54.8</v>
      </c>
      <c r="F274" s="576"/>
      <c r="G274" s="554">
        <f>E274*F274</f>
        <v>0</v>
      </c>
    </row>
    <row r="275" spans="1:7" ht="12.75">
      <c r="A275" s="250"/>
      <c r="B275" s="253"/>
      <c r="C275" s="699" t="s">
        <v>328</v>
      </c>
      <c r="D275" s="700"/>
      <c r="E275" s="254">
        <v>0</v>
      </c>
      <c r="F275" s="577"/>
      <c r="G275" s="256"/>
    </row>
    <row r="276" spans="1:7" ht="12.75">
      <c r="A276" s="250"/>
      <c r="B276" s="253"/>
      <c r="C276" s="699" t="s">
        <v>329</v>
      </c>
      <c r="D276" s="700"/>
      <c r="E276" s="254">
        <v>0</v>
      </c>
      <c r="F276" s="577"/>
      <c r="G276" s="256"/>
    </row>
    <row r="277" spans="1:7" ht="12.75">
      <c r="A277" s="250"/>
      <c r="B277" s="253"/>
      <c r="C277" s="699" t="s">
        <v>330</v>
      </c>
      <c r="D277" s="700"/>
      <c r="E277" s="254">
        <v>0</v>
      </c>
      <c r="F277" s="577"/>
      <c r="G277" s="256"/>
    </row>
    <row r="278" spans="1:7" ht="12.75">
      <c r="A278" s="250"/>
      <c r="B278" s="253"/>
      <c r="C278" s="699" t="s">
        <v>331</v>
      </c>
      <c r="D278" s="700"/>
      <c r="E278" s="254">
        <v>0</v>
      </c>
      <c r="F278" s="577"/>
      <c r="G278" s="256"/>
    </row>
    <row r="279" spans="1:7" ht="12.75">
      <c r="A279" s="250"/>
      <c r="B279" s="253"/>
      <c r="C279" s="699" t="s">
        <v>1601</v>
      </c>
      <c r="D279" s="700"/>
      <c r="E279" s="254">
        <v>0</v>
      </c>
      <c r="F279" s="577"/>
      <c r="G279" s="256"/>
    </row>
    <row r="280" spans="1:7" ht="12.75">
      <c r="A280" s="250"/>
      <c r="B280" s="253"/>
      <c r="C280" s="699" t="s">
        <v>333</v>
      </c>
      <c r="D280" s="700"/>
      <c r="E280" s="254">
        <v>0</v>
      </c>
      <c r="F280" s="577"/>
      <c r="G280" s="256"/>
    </row>
    <row r="281" spans="1:7" ht="12.75">
      <c r="A281" s="250"/>
      <c r="B281" s="253"/>
      <c r="C281" s="699" t="s">
        <v>334</v>
      </c>
      <c r="D281" s="700"/>
      <c r="E281" s="254">
        <v>0</v>
      </c>
      <c r="F281" s="577"/>
      <c r="G281" s="256"/>
    </row>
    <row r="282" spans="1:7" ht="12.75">
      <c r="A282" s="250"/>
      <c r="B282" s="253"/>
      <c r="C282" s="699" t="s">
        <v>335</v>
      </c>
      <c r="D282" s="700"/>
      <c r="E282" s="254">
        <v>0</v>
      </c>
      <c r="F282" s="577"/>
      <c r="G282" s="256"/>
    </row>
    <row r="283" spans="1:7" ht="12.75">
      <c r="A283" s="250"/>
      <c r="B283" s="253"/>
      <c r="C283" s="699" t="s">
        <v>123</v>
      </c>
      <c r="D283" s="700"/>
      <c r="E283" s="254">
        <v>0</v>
      </c>
      <c r="F283" s="577"/>
      <c r="G283" s="256"/>
    </row>
    <row r="284" spans="1:7" ht="12.75">
      <c r="A284" s="250"/>
      <c r="B284" s="253"/>
      <c r="C284" s="699" t="s">
        <v>1602</v>
      </c>
      <c r="D284" s="700"/>
      <c r="E284" s="254">
        <v>54.8</v>
      </c>
      <c r="F284" s="577"/>
      <c r="G284" s="256"/>
    </row>
    <row r="285" spans="1:7" ht="12.75">
      <c r="A285" s="551">
        <v>48</v>
      </c>
      <c r="B285" s="552" t="s">
        <v>1603</v>
      </c>
      <c r="C285" s="553" t="s">
        <v>1604</v>
      </c>
      <c r="D285" s="245" t="s">
        <v>106</v>
      </c>
      <c r="E285" s="246">
        <v>79.087</v>
      </c>
      <c r="F285" s="576"/>
      <c r="G285" s="554">
        <f>E285*F285</f>
        <v>0</v>
      </c>
    </row>
    <row r="286" spans="1:7" ht="12.75">
      <c r="A286" s="250"/>
      <c r="B286" s="253"/>
      <c r="C286" s="699" t="s">
        <v>328</v>
      </c>
      <c r="D286" s="700"/>
      <c r="E286" s="254">
        <v>0</v>
      </c>
      <c r="F286" s="577"/>
      <c r="G286" s="256"/>
    </row>
    <row r="287" spans="1:7" ht="12.75">
      <c r="A287" s="250"/>
      <c r="B287" s="253"/>
      <c r="C287" s="699" t="s">
        <v>329</v>
      </c>
      <c r="D287" s="700"/>
      <c r="E287" s="254">
        <v>0</v>
      </c>
      <c r="F287" s="577"/>
      <c r="G287" s="256"/>
    </row>
    <row r="288" spans="1:7" ht="12.75">
      <c r="A288" s="250"/>
      <c r="B288" s="253"/>
      <c r="C288" s="699" t="s">
        <v>330</v>
      </c>
      <c r="D288" s="700"/>
      <c r="E288" s="254">
        <v>0</v>
      </c>
      <c r="F288" s="577"/>
      <c r="G288" s="256"/>
    </row>
    <row r="289" spans="1:7" ht="12.75">
      <c r="A289" s="250"/>
      <c r="B289" s="253"/>
      <c r="C289" s="699" t="s">
        <v>331</v>
      </c>
      <c r="D289" s="700"/>
      <c r="E289" s="254">
        <v>0</v>
      </c>
      <c r="F289" s="577"/>
      <c r="G289" s="256"/>
    </row>
    <row r="290" spans="1:7" ht="12.75">
      <c r="A290" s="250"/>
      <c r="B290" s="253"/>
      <c r="C290" s="699" t="s">
        <v>1605</v>
      </c>
      <c r="D290" s="700"/>
      <c r="E290" s="254">
        <v>0</v>
      </c>
      <c r="F290" s="577"/>
      <c r="G290" s="256"/>
    </row>
    <row r="291" spans="1:7" ht="12.75">
      <c r="A291" s="250"/>
      <c r="B291" s="253"/>
      <c r="C291" s="699" t="s">
        <v>333</v>
      </c>
      <c r="D291" s="700"/>
      <c r="E291" s="254">
        <v>0</v>
      </c>
      <c r="F291" s="577"/>
      <c r="G291" s="256"/>
    </row>
    <row r="292" spans="1:7" ht="12.75">
      <c r="A292" s="250"/>
      <c r="B292" s="253"/>
      <c r="C292" s="699" t="s">
        <v>334</v>
      </c>
      <c r="D292" s="700"/>
      <c r="E292" s="254">
        <v>0</v>
      </c>
      <c r="F292" s="577"/>
      <c r="G292" s="256"/>
    </row>
    <row r="293" spans="1:7" ht="12.75">
      <c r="A293" s="250"/>
      <c r="B293" s="253"/>
      <c r="C293" s="699" t="s">
        <v>335</v>
      </c>
      <c r="D293" s="700"/>
      <c r="E293" s="254">
        <v>0</v>
      </c>
      <c r="F293" s="577"/>
      <c r="G293" s="256"/>
    </row>
    <row r="294" spans="1:7" ht="12.75">
      <c r="A294" s="250"/>
      <c r="B294" s="253"/>
      <c r="C294" s="699" t="s">
        <v>123</v>
      </c>
      <c r="D294" s="700"/>
      <c r="E294" s="254">
        <v>0</v>
      </c>
      <c r="F294" s="577"/>
      <c r="G294" s="256"/>
    </row>
    <row r="295" spans="1:7" ht="12.75">
      <c r="A295" s="250"/>
      <c r="B295" s="253"/>
      <c r="C295" s="699" t="s">
        <v>1606</v>
      </c>
      <c r="D295" s="700"/>
      <c r="E295" s="254">
        <v>29.737</v>
      </c>
      <c r="F295" s="577"/>
      <c r="G295" s="256"/>
    </row>
    <row r="296" spans="1:7" ht="12.75">
      <c r="A296" s="250"/>
      <c r="B296" s="253"/>
      <c r="C296" s="699" t="s">
        <v>1607</v>
      </c>
      <c r="D296" s="700"/>
      <c r="E296" s="254">
        <v>49.35</v>
      </c>
      <c r="F296" s="577"/>
      <c r="G296" s="256"/>
    </row>
    <row r="297" spans="1:7" ht="12.75">
      <c r="A297" s="551">
        <v>49</v>
      </c>
      <c r="B297" s="552" t="s">
        <v>1608</v>
      </c>
      <c r="C297" s="553" t="s">
        <v>1609</v>
      </c>
      <c r="D297" s="245" t="s">
        <v>106</v>
      </c>
      <c r="E297" s="246">
        <v>1265.51</v>
      </c>
      <c r="F297" s="576"/>
      <c r="G297" s="554">
        <f>E297*F297</f>
        <v>0</v>
      </c>
    </row>
    <row r="298" spans="1:7" ht="12.75">
      <c r="A298" s="250"/>
      <c r="B298" s="253"/>
      <c r="C298" s="699" t="s">
        <v>328</v>
      </c>
      <c r="D298" s="700"/>
      <c r="E298" s="254">
        <v>0</v>
      </c>
      <c r="F298" s="577"/>
      <c r="G298" s="256"/>
    </row>
    <row r="299" spans="1:7" ht="12.75">
      <c r="A299" s="250"/>
      <c r="B299" s="253"/>
      <c r="C299" s="699" t="s">
        <v>329</v>
      </c>
      <c r="D299" s="700"/>
      <c r="E299" s="254">
        <v>0</v>
      </c>
      <c r="F299" s="577"/>
      <c r="G299" s="256"/>
    </row>
    <row r="300" spans="1:7" ht="12.75">
      <c r="A300" s="250"/>
      <c r="B300" s="253"/>
      <c r="C300" s="699" t="s">
        <v>330</v>
      </c>
      <c r="D300" s="700"/>
      <c r="E300" s="254">
        <v>0</v>
      </c>
      <c r="F300" s="577"/>
      <c r="G300" s="256"/>
    </row>
    <row r="301" spans="1:7" ht="12.75">
      <c r="A301" s="250"/>
      <c r="B301" s="253"/>
      <c r="C301" s="699" t="s">
        <v>331</v>
      </c>
      <c r="D301" s="700"/>
      <c r="E301" s="254">
        <v>0</v>
      </c>
      <c r="F301" s="577"/>
      <c r="G301" s="256"/>
    </row>
    <row r="302" spans="1:7" ht="12.75">
      <c r="A302" s="250"/>
      <c r="B302" s="253"/>
      <c r="C302" s="699" t="s">
        <v>1610</v>
      </c>
      <c r="D302" s="700"/>
      <c r="E302" s="254">
        <v>0</v>
      </c>
      <c r="F302" s="577"/>
      <c r="G302" s="256"/>
    </row>
    <row r="303" spans="1:7" ht="12.75">
      <c r="A303" s="250"/>
      <c r="B303" s="253"/>
      <c r="C303" s="699" t="s">
        <v>333</v>
      </c>
      <c r="D303" s="700"/>
      <c r="E303" s="254">
        <v>0</v>
      </c>
      <c r="F303" s="577"/>
      <c r="G303" s="256"/>
    </row>
    <row r="304" spans="1:7" ht="12.75">
      <c r="A304" s="250"/>
      <c r="B304" s="253"/>
      <c r="C304" s="699" t="s">
        <v>334</v>
      </c>
      <c r="D304" s="700"/>
      <c r="E304" s="254">
        <v>0</v>
      </c>
      <c r="F304" s="577"/>
      <c r="G304" s="256"/>
    </row>
    <row r="305" spans="1:7" ht="12.75">
      <c r="A305" s="250"/>
      <c r="B305" s="253"/>
      <c r="C305" s="699" t="s">
        <v>335</v>
      </c>
      <c r="D305" s="700"/>
      <c r="E305" s="254">
        <v>0</v>
      </c>
      <c r="F305" s="577"/>
      <c r="G305" s="256"/>
    </row>
    <row r="306" spans="1:7" ht="12.75">
      <c r="A306" s="250"/>
      <c r="B306" s="253"/>
      <c r="C306" s="699" t="s">
        <v>123</v>
      </c>
      <c r="D306" s="700"/>
      <c r="E306" s="254">
        <v>0</v>
      </c>
      <c r="F306" s="577"/>
      <c r="G306" s="256"/>
    </row>
    <row r="307" spans="1:7" ht="12.75">
      <c r="A307" s="250"/>
      <c r="B307" s="253"/>
      <c r="C307" s="699" t="s">
        <v>1611</v>
      </c>
      <c r="D307" s="700"/>
      <c r="E307" s="254">
        <v>104</v>
      </c>
      <c r="F307" s="577"/>
      <c r="G307" s="256"/>
    </row>
    <row r="308" spans="1:7" ht="12.75">
      <c r="A308" s="250"/>
      <c r="B308" s="253"/>
      <c r="C308" s="699" t="s">
        <v>1612</v>
      </c>
      <c r="D308" s="700"/>
      <c r="E308" s="254">
        <v>158.76</v>
      </c>
      <c r="F308" s="577"/>
      <c r="G308" s="256"/>
    </row>
    <row r="309" spans="1:7" ht="12.75">
      <c r="A309" s="250"/>
      <c r="B309" s="253"/>
      <c r="C309" s="699" t="s">
        <v>1613</v>
      </c>
      <c r="D309" s="700"/>
      <c r="E309" s="254">
        <v>504.245</v>
      </c>
      <c r="F309" s="577"/>
      <c r="G309" s="256"/>
    </row>
    <row r="310" spans="1:7" ht="12.75">
      <c r="A310" s="250"/>
      <c r="B310" s="253"/>
      <c r="C310" s="699" t="s">
        <v>1614</v>
      </c>
      <c r="D310" s="700"/>
      <c r="E310" s="254">
        <v>498.505</v>
      </c>
      <c r="F310" s="577"/>
      <c r="G310" s="256"/>
    </row>
    <row r="311" spans="1:7" ht="22.5">
      <c r="A311" s="551">
        <v>50</v>
      </c>
      <c r="B311" s="552" t="s">
        <v>1615</v>
      </c>
      <c r="C311" s="553" t="s">
        <v>1616</v>
      </c>
      <c r="D311" s="245" t="s">
        <v>106</v>
      </c>
      <c r="E311" s="246">
        <v>18.717</v>
      </c>
      <c r="F311" s="576"/>
      <c r="G311" s="554">
        <f>E311*F311</f>
        <v>0</v>
      </c>
    </row>
    <row r="312" spans="1:7" ht="12.75">
      <c r="A312" s="250"/>
      <c r="B312" s="253"/>
      <c r="C312" s="699" t="s">
        <v>341</v>
      </c>
      <c r="D312" s="700"/>
      <c r="E312" s="254">
        <v>0</v>
      </c>
      <c r="F312" s="577"/>
      <c r="G312" s="256"/>
    </row>
    <row r="313" spans="1:7" ht="12.75">
      <c r="A313" s="250"/>
      <c r="B313" s="253"/>
      <c r="C313" s="699" t="s">
        <v>1528</v>
      </c>
      <c r="D313" s="700"/>
      <c r="E313" s="254">
        <v>3.9</v>
      </c>
      <c r="F313" s="577"/>
      <c r="G313" s="256"/>
    </row>
    <row r="314" spans="1:7" ht="12.75">
      <c r="A314" s="250"/>
      <c r="B314" s="253"/>
      <c r="C314" s="699" t="s">
        <v>1529</v>
      </c>
      <c r="D314" s="700"/>
      <c r="E314" s="254">
        <v>2.88</v>
      </c>
      <c r="F314" s="577"/>
      <c r="G314" s="256"/>
    </row>
    <row r="315" spans="1:7" ht="12.75">
      <c r="A315" s="250"/>
      <c r="B315" s="253"/>
      <c r="C315" s="699" t="s">
        <v>1530</v>
      </c>
      <c r="D315" s="700"/>
      <c r="E315" s="254">
        <v>33.6</v>
      </c>
      <c r="F315" s="577"/>
      <c r="G315" s="256"/>
    </row>
    <row r="316" spans="1:7" ht="12.75">
      <c r="A316" s="250"/>
      <c r="B316" s="253"/>
      <c r="C316" s="699" t="s">
        <v>1531</v>
      </c>
      <c r="D316" s="700"/>
      <c r="E316" s="254">
        <v>48</v>
      </c>
      <c r="F316" s="577"/>
      <c r="G316" s="256"/>
    </row>
    <row r="317" spans="1:7" ht="12.75">
      <c r="A317" s="250"/>
      <c r="B317" s="253"/>
      <c r="C317" s="699" t="s">
        <v>1532</v>
      </c>
      <c r="D317" s="700"/>
      <c r="E317" s="254">
        <v>4.74</v>
      </c>
      <c r="F317" s="577"/>
      <c r="G317" s="256"/>
    </row>
    <row r="318" spans="1:7" ht="12.75">
      <c r="A318" s="250"/>
      <c r="B318" s="253"/>
      <c r="C318" s="699" t="s">
        <v>1533</v>
      </c>
      <c r="D318" s="700"/>
      <c r="E318" s="254">
        <v>5.24</v>
      </c>
      <c r="F318" s="577"/>
      <c r="G318" s="256"/>
    </row>
    <row r="319" spans="1:7" ht="12.75">
      <c r="A319" s="250"/>
      <c r="B319" s="253"/>
      <c r="C319" s="699" t="s">
        <v>1534</v>
      </c>
      <c r="D319" s="700"/>
      <c r="E319" s="254">
        <v>7</v>
      </c>
      <c r="F319" s="577"/>
      <c r="G319" s="256"/>
    </row>
    <row r="320" spans="1:7" ht="12.75">
      <c r="A320" s="250"/>
      <c r="B320" s="253"/>
      <c r="C320" s="699" t="s">
        <v>1535</v>
      </c>
      <c r="D320" s="700"/>
      <c r="E320" s="254">
        <v>4.74</v>
      </c>
      <c r="F320" s="577"/>
      <c r="G320" s="256"/>
    </row>
    <row r="321" spans="1:7" ht="12.75">
      <c r="A321" s="250"/>
      <c r="B321" s="253"/>
      <c r="C321" s="701" t="s">
        <v>113</v>
      </c>
      <c r="D321" s="700"/>
      <c r="E321" s="279">
        <v>110.09999999999998</v>
      </c>
      <c r="F321" s="577"/>
      <c r="G321" s="256"/>
    </row>
    <row r="322" spans="1:7" ht="12.75">
      <c r="A322" s="250"/>
      <c r="B322" s="253"/>
      <c r="C322" s="699" t="s">
        <v>1617</v>
      </c>
      <c r="D322" s="700"/>
      <c r="E322" s="254">
        <v>-91.383</v>
      </c>
      <c r="F322" s="577"/>
      <c r="G322" s="256"/>
    </row>
    <row r="323" spans="1:7" ht="12.75">
      <c r="A323" s="551">
        <v>51</v>
      </c>
      <c r="B323" s="552" t="s">
        <v>1618</v>
      </c>
      <c r="C323" s="553" t="s">
        <v>1619</v>
      </c>
      <c r="D323" s="245" t="s">
        <v>106</v>
      </c>
      <c r="E323" s="246">
        <v>19.818</v>
      </c>
      <c r="F323" s="576"/>
      <c r="G323" s="554">
        <f>E323*F323</f>
        <v>0</v>
      </c>
    </row>
    <row r="324" spans="1:7" ht="12.75">
      <c r="A324" s="250"/>
      <c r="B324" s="253"/>
      <c r="C324" s="699" t="s">
        <v>361</v>
      </c>
      <c r="D324" s="700"/>
      <c r="E324" s="254">
        <v>0</v>
      </c>
      <c r="F324" s="577"/>
      <c r="G324" s="256"/>
    </row>
    <row r="325" spans="1:7" ht="12.75">
      <c r="A325" s="250"/>
      <c r="B325" s="253"/>
      <c r="C325" s="699" t="s">
        <v>362</v>
      </c>
      <c r="D325" s="700"/>
      <c r="E325" s="254">
        <v>0</v>
      </c>
      <c r="F325" s="577"/>
      <c r="G325" s="256"/>
    </row>
    <row r="326" spans="1:7" ht="12.75">
      <c r="A326" s="250"/>
      <c r="B326" s="253"/>
      <c r="C326" s="699" t="s">
        <v>1528</v>
      </c>
      <c r="D326" s="700"/>
      <c r="E326" s="254">
        <v>3.9</v>
      </c>
      <c r="F326" s="577"/>
      <c r="G326" s="256"/>
    </row>
    <row r="327" spans="1:7" ht="12.75">
      <c r="A327" s="250"/>
      <c r="B327" s="253"/>
      <c r="C327" s="699" t="s">
        <v>1529</v>
      </c>
      <c r="D327" s="700"/>
      <c r="E327" s="254">
        <v>2.88</v>
      </c>
      <c r="F327" s="577"/>
      <c r="G327" s="256"/>
    </row>
    <row r="328" spans="1:7" ht="12.75">
      <c r="A328" s="250"/>
      <c r="B328" s="253"/>
      <c r="C328" s="699" t="s">
        <v>1530</v>
      </c>
      <c r="D328" s="700"/>
      <c r="E328" s="254">
        <v>33.6</v>
      </c>
      <c r="F328" s="577"/>
      <c r="G328" s="256"/>
    </row>
    <row r="329" spans="1:7" ht="12.75">
      <c r="A329" s="250"/>
      <c r="B329" s="253"/>
      <c r="C329" s="699" t="s">
        <v>1531</v>
      </c>
      <c r="D329" s="700"/>
      <c r="E329" s="254">
        <v>48</v>
      </c>
      <c r="F329" s="577"/>
      <c r="G329" s="256"/>
    </row>
    <row r="330" spans="1:7" ht="12.75">
      <c r="A330" s="250"/>
      <c r="B330" s="253"/>
      <c r="C330" s="699" t="s">
        <v>1532</v>
      </c>
      <c r="D330" s="700"/>
      <c r="E330" s="254">
        <v>4.74</v>
      </c>
      <c r="F330" s="577"/>
      <c r="G330" s="256"/>
    </row>
    <row r="331" spans="1:7" ht="12.75">
      <c r="A331" s="250"/>
      <c r="B331" s="253"/>
      <c r="C331" s="699" t="s">
        <v>1533</v>
      </c>
      <c r="D331" s="700"/>
      <c r="E331" s="254">
        <v>5.24</v>
      </c>
      <c r="F331" s="577"/>
      <c r="G331" s="256"/>
    </row>
    <row r="332" spans="1:7" ht="12.75">
      <c r="A332" s="250"/>
      <c r="B332" s="253"/>
      <c r="C332" s="699" t="s">
        <v>1534</v>
      </c>
      <c r="D332" s="700"/>
      <c r="E332" s="254">
        <v>7</v>
      </c>
      <c r="F332" s="577"/>
      <c r="G332" s="256"/>
    </row>
    <row r="333" spans="1:7" ht="12.75">
      <c r="A333" s="250"/>
      <c r="B333" s="253"/>
      <c r="C333" s="699" t="s">
        <v>1535</v>
      </c>
      <c r="D333" s="700"/>
      <c r="E333" s="254">
        <v>4.74</v>
      </c>
      <c r="F333" s="577"/>
      <c r="G333" s="256"/>
    </row>
    <row r="334" spans="1:7" ht="12.75">
      <c r="A334" s="250"/>
      <c r="B334" s="253"/>
      <c r="C334" s="701" t="s">
        <v>113</v>
      </c>
      <c r="D334" s="700"/>
      <c r="E334" s="279">
        <v>110.09999999999998</v>
      </c>
      <c r="F334" s="577"/>
      <c r="G334" s="256"/>
    </row>
    <row r="335" spans="1:7" ht="12.75">
      <c r="A335" s="250"/>
      <c r="B335" s="253"/>
      <c r="C335" s="699" t="s">
        <v>1620</v>
      </c>
      <c r="D335" s="700"/>
      <c r="E335" s="254">
        <v>-90.282</v>
      </c>
      <c r="F335" s="577"/>
      <c r="G335" s="256"/>
    </row>
    <row r="336" spans="1:7" ht="12.75">
      <c r="A336" s="551">
        <v>52</v>
      </c>
      <c r="B336" s="552" t="s">
        <v>429</v>
      </c>
      <c r="C336" s="553" t="s">
        <v>430</v>
      </c>
      <c r="D336" s="245" t="s">
        <v>106</v>
      </c>
      <c r="E336" s="246">
        <v>1415.857</v>
      </c>
      <c r="F336" s="576"/>
      <c r="G336" s="554">
        <f>E336*F336</f>
        <v>0</v>
      </c>
    </row>
    <row r="337" spans="1:7" ht="12.75">
      <c r="A337" s="250"/>
      <c r="B337" s="253"/>
      <c r="C337" s="699" t="s">
        <v>1582</v>
      </c>
      <c r="D337" s="700"/>
      <c r="E337" s="254">
        <v>54.8</v>
      </c>
      <c r="F337" s="577"/>
      <c r="G337" s="256"/>
    </row>
    <row r="338" spans="1:7" ht="12.75">
      <c r="A338" s="250"/>
      <c r="B338" s="253"/>
      <c r="C338" s="699" t="s">
        <v>1583</v>
      </c>
      <c r="D338" s="700"/>
      <c r="E338" s="254">
        <v>79.087</v>
      </c>
      <c r="F338" s="577"/>
      <c r="G338" s="256"/>
    </row>
    <row r="339" spans="1:7" ht="12.75">
      <c r="A339" s="250"/>
      <c r="B339" s="253"/>
      <c r="C339" s="699" t="s">
        <v>1584</v>
      </c>
      <c r="D339" s="700"/>
      <c r="E339" s="254">
        <v>1265.51</v>
      </c>
      <c r="F339" s="577"/>
      <c r="G339" s="256"/>
    </row>
    <row r="340" spans="1:7" ht="12.75">
      <c r="A340" s="250"/>
      <c r="B340" s="253"/>
      <c r="C340" s="701" t="s">
        <v>113</v>
      </c>
      <c r="D340" s="700"/>
      <c r="E340" s="279">
        <v>1399.397</v>
      </c>
      <c r="F340" s="577"/>
      <c r="G340" s="256"/>
    </row>
    <row r="341" spans="1:7" ht="12.75">
      <c r="A341" s="250"/>
      <c r="B341" s="253"/>
      <c r="C341" s="699" t="s">
        <v>1586</v>
      </c>
      <c r="D341" s="700"/>
      <c r="E341" s="254">
        <v>0</v>
      </c>
      <c r="F341" s="577"/>
      <c r="G341" s="256"/>
    </row>
    <row r="342" spans="1:7" ht="12.75">
      <c r="A342" s="250"/>
      <c r="B342" s="253"/>
      <c r="C342" s="699" t="s">
        <v>1587</v>
      </c>
      <c r="D342" s="700"/>
      <c r="E342" s="254">
        <v>5.3</v>
      </c>
      <c r="F342" s="577"/>
      <c r="G342" s="256"/>
    </row>
    <row r="343" spans="1:7" ht="12.75">
      <c r="A343" s="250"/>
      <c r="B343" s="253"/>
      <c r="C343" s="699" t="s">
        <v>1441</v>
      </c>
      <c r="D343" s="700"/>
      <c r="E343" s="254">
        <v>6</v>
      </c>
      <c r="F343" s="577"/>
      <c r="G343" s="256"/>
    </row>
    <row r="344" spans="1:7" ht="12.75">
      <c r="A344" s="250"/>
      <c r="B344" s="253"/>
      <c r="C344" s="699" t="s">
        <v>1588</v>
      </c>
      <c r="D344" s="700"/>
      <c r="E344" s="254">
        <v>5.16</v>
      </c>
      <c r="F344" s="577"/>
      <c r="G344" s="256"/>
    </row>
    <row r="345" spans="1:7" ht="12.75">
      <c r="A345" s="551">
        <v>53</v>
      </c>
      <c r="B345" s="552" t="s">
        <v>431</v>
      </c>
      <c r="C345" s="553" t="s">
        <v>432</v>
      </c>
      <c r="D345" s="245" t="s">
        <v>106</v>
      </c>
      <c r="E345" s="246">
        <v>1415.857</v>
      </c>
      <c r="F345" s="576"/>
      <c r="G345" s="554">
        <f>E345*F345</f>
        <v>0</v>
      </c>
    </row>
    <row r="346" spans="1:7" ht="12.75">
      <c r="A346" s="250"/>
      <c r="B346" s="253"/>
      <c r="C346" s="699" t="s">
        <v>1582</v>
      </c>
      <c r="D346" s="700"/>
      <c r="E346" s="254">
        <v>54.8</v>
      </c>
      <c r="F346" s="577"/>
      <c r="G346" s="256"/>
    </row>
    <row r="347" spans="1:7" ht="12.75">
      <c r="A347" s="250"/>
      <c r="B347" s="253"/>
      <c r="C347" s="699" t="s">
        <v>1583</v>
      </c>
      <c r="D347" s="700"/>
      <c r="E347" s="254">
        <v>79.087</v>
      </c>
      <c r="F347" s="577"/>
      <c r="G347" s="256"/>
    </row>
    <row r="348" spans="1:7" ht="12.75">
      <c r="A348" s="250"/>
      <c r="B348" s="253"/>
      <c r="C348" s="699" t="s">
        <v>1584</v>
      </c>
      <c r="D348" s="700"/>
      <c r="E348" s="254">
        <v>1265.51</v>
      </c>
      <c r="F348" s="577"/>
      <c r="G348" s="256"/>
    </row>
    <row r="349" spans="1:7" ht="12.75">
      <c r="A349" s="250"/>
      <c r="B349" s="253"/>
      <c r="C349" s="701" t="s">
        <v>113</v>
      </c>
      <c r="D349" s="700"/>
      <c r="E349" s="279">
        <v>1399.397</v>
      </c>
      <c r="F349" s="577"/>
      <c r="G349" s="256"/>
    </row>
    <row r="350" spans="1:7" ht="12.75">
      <c r="A350" s="250"/>
      <c r="B350" s="253"/>
      <c r="C350" s="699" t="s">
        <v>1586</v>
      </c>
      <c r="D350" s="700"/>
      <c r="E350" s="254">
        <v>0</v>
      </c>
      <c r="F350" s="577"/>
      <c r="G350" s="256"/>
    </row>
    <row r="351" spans="1:7" ht="12.75">
      <c r="A351" s="250"/>
      <c r="B351" s="253"/>
      <c r="C351" s="699" t="s">
        <v>1587</v>
      </c>
      <c r="D351" s="700"/>
      <c r="E351" s="254">
        <v>5.3</v>
      </c>
      <c r="F351" s="577"/>
      <c r="G351" s="256"/>
    </row>
    <row r="352" spans="1:7" ht="12.75">
      <c r="A352" s="250"/>
      <c r="B352" s="253"/>
      <c r="C352" s="699" t="s">
        <v>1441</v>
      </c>
      <c r="D352" s="700"/>
      <c r="E352" s="254">
        <v>6</v>
      </c>
      <c r="F352" s="577"/>
      <c r="G352" s="256"/>
    </row>
    <row r="353" spans="1:7" ht="12.75">
      <c r="A353" s="250"/>
      <c r="B353" s="253"/>
      <c r="C353" s="699" t="s">
        <v>1588</v>
      </c>
      <c r="D353" s="700"/>
      <c r="E353" s="254">
        <v>5.16</v>
      </c>
      <c r="F353" s="577"/>
      <c r="G353" s="256"/>
    </row>
    <row r="354" spans="1:7" ht="12.75">
      <c r="A354" s="551">
        <v>54</v>
      </c>
      <c r="B354" s="552" t="s">
        <v>435</v>
      </c>
      <c r="C354" s="553" t="s">
        <v>436</v>
      </c>
      <c r="D354" s="245" t="s">
        <v>106</v>
      </c>
      <c r="E354" s="246">
        <v>16.46</v>
      </c>
      <c r="F354" s="576"/>
      <c r="G354" s="554">
        <f>E354*F354</f>
        <v>0</v>
      </c>
    </row>
    <row r="355" spans="1:7" ht="12.75">
      <c r="A355" s="250"/>
      <c r="B355" s="253"/>
      <c r="C355" s="699" t="s">
        <v>123</v>
      </c>
      <c r="D355" s="700"/>
      <c r="E355" s="254">
        <v>0</v>
      </c>
      <c r="F355" s="577"/>
      <c r="G355" s="256"/>
    </row>
    <row r="356" spans="1:7" ht="12.75">
      <c r="A356" s="250"/>
      <c r="B356" s="253"/>
      <c r="C356" s="699" t="s">
        <v>1587</v>
      </c>
      <c r="D356" s="700"/>
      <c r="E356" s="254">
        <v>5.3</v>
      </c>
      <c r="F356" s="577"/>
      <c r="G356" s="256"/>
    </row>
    <row r="357" spans="1:7" ht="12.75">
      <c r="A357" s="250"/>
      <c r="B357" s="253"/>
      <c r="C357" s="699" t="s">
        <v>1441</v>
      </c>
      <c r="D357" s="700"/>
      <c r="E357" s="254">
        <v>6</v>
      </c>
      <c r="F357" s="577"/>
      <c r="G357" s="256"/>
    </row>
    <row r="358" spans="1:7" ht="12.75">
      <c r="A358" s="250"/>
      <c r="B358" s="253"/>
      <c r="C358" s="699" t="s">
        <v>1588</v>
      </c>
      <c r="D358" s="700"/>
      <c r="E358" s="254">
        <v>5.16</v>
      </c>
      <c r="F358" s="577"/>
      <c r="G358" s="256"/>
    </row>
    <row r="359" spans="1:7" ht="12.75">
      <c r="A359" s="551">
        <v>55</v>
      </c>
      <c r="B359" s="552" t="s">
        <v>435</v>
      </c>
      <c r="C359" s="553" t="s">
        <v>436</v>
      </c>
      <c r="D359" s="245" t="s">
        <v>106</v>
      </c>
      <c r="E359" s="246">
        <v>501.2691</v>
      </c>
      <c r="F359" s="576"/>
      <c r="G359" s="554">
        <f>E359*F359</f>
        <v>0</v>
      </c>
    </row>
    <row r="360" spans="1:7" ht="12.75">
      <c r="A360" s="250"/>
      <c r="B360" s="253"/>
      <c r="C360" s="699" t="s">
        <v>1582</v>
      </c>
      <c r="D360" s="700"/>
      <c r="E360" s="254">
        <v>54.8</v>
      </c>
      <c r="F360" s="577"/>
      <c r="G360" s="256"/>
    </row>
    <row r="361" spans="1:7" ht="12.75">
      <c r="A361" s="250"/>
      <c r="B361" s="253"/>
      <c r="C361" s="699" t="s">
        <v>1583</v>
      </c>
      <c r="D361" s="700"/>
      <c r="E361" s="254">
        <v>79.087</v>
      </c>
      <c r="F361" s="577"/>
      <c r="G361" s="256"/>
    </row>
    <row r="362" spans="1:7" ht="12.75">
      <c r="A362" s="250"/>
      <c r="B362" s="253"/>
      <c r="C362" s="699" t="s">
        <v>1584</v>
      </c>
      <c r="D362" s="700"/>
      <c r="E362" s="254">
        <v>1265.51</v>
      </c>
      <c r="F362" s="577"/>
      <c r="G362" s="256"/>
    </row>
    <row r="363" spans="1:7" ht="12.75">
      <c r="A363" s="250"/>
      <c r="B363" s="253"/>
      <c r="C363" s="699" t="s">
        <v>1585</v>
      </c>
      <c r="D363" s="700"/>
      <c r="E363" s="254">
        <v>271.5</v>
      </c>
      <c r="F363" s="577"/>
      <c r="G363" s="256"/>
    </row>
    <row r="364" spans="1:7" ht="12.75">
      <c r="A364" s="250"/>
      <c r="B364" s="253"/>
      <c r="C364" s="701" t="s">
        <v>113</v>
      </c>
      <c r="D364" s="700"/>
      <c r="E364" s="279">
        <v>1670.897</v>
      </c>
      <c r="F364" s="577"/>
      <c r="G364" s="256"/>
    </row>
    <row r="365" spans="1:7" ht="12.75">
      <c r="A365" s="250"/>
      <c r="B365" s="253"/>
      <c r="C365" s="699" t="s">
        <v>1621</v>
      </c>
      <c r="D365" s="700"/>
      <c r="E365" s="254">
        <v>-1169.6279</v>
      </c>
      <c r="F365" s="577"/>
      <c r="G365" s="256"/>
    </row>
    <row r="366" spans="1:7" ht="12.75">
      <c r="A366" s="551">
        <v>56</v>
      </c>
      <c r="B366" s="552" t="s">
        <v>439</v>
      </c>
      <c r="C366" s="553" t="s">
        <v>440</v>
      </c>
      <c r="D366" s="245" t="s">
        <v>166</v>
      </c>
      <c r="E366" s="246">
        <v>3513.54</v>
      </c>
      <c r="F366" s="576"/>
      <c r="G366" s="554">
        <f>E366*F366</f>
        <v>0</v>
      </c>
    </row>
    <row r="367" spans="1:7" ht="12.75">
      <c r="A367" s="250"/>
      <c r="B367" s="253"/>
      <c r="C367" s="699" t="s">
        <v>1528</v>
      </c>
      <c r="D367" s="700"/>
      <c r="E367" s="254">
        <v>3.9</v>
      </c>
      <c r="F367" s="577"/>
      <c r="G367" s="256"/>
    </row>
    <row r="368" spans="1:7" ht="12.75">
      <c r="A368" s="250"/>
      <c r="B368" s="253"/>
      <c r="C368" s="699" t="s">
        <v>1529</v>
      </c>
      <c r="D368" s="700"/>
      <c r="E368" s="254">
        <v>2.88</v>
      </c>
      <c r="F368" s="577"/>
      <c r="G368" s="256"/>
    </row>
    <row r="369" spans="1:7" ht="12.75">
      <c r="A369" s="250"/>
      <c r="B369" s="253"/>
      <c r="C369" s="699" t="s">
        <v>1530</v>
      </c>
      <c r="D369" s="700"/>
      <c r="E369" s="254">
        <v>33.6</v>
      </c>
      <c r="F369" s="577"/>
      <c r="G369" s="256"/>
    </row>
    <row r="370" spans="1:7" ht="12.75">
      <c r="A370" s="250"/>
      <c r="B370" s="253"/>
      <c r="C370" s="699" t="s">
        <v>1531</v>
      </c>
      <c r="D370" s="700"/>
      <c r="E370" s="254">
        <v>48</v>
      </c>
      <c r="F370" s="577"/>
      <c r="G370" s="256"/>
    </row>
    <row r="371" spans="1:7" ht="12.75">
      <c r="A371" s="250"/>
      <c r="B371" s="253"/>
      <c r="C371" s="699" t="s">
        <v>1532</v>
      </c>
      <c r="D371" s="700"/>
      <c r="E371" s="254">
        <v>4.74</v>
      </c>
      <c r="F371" s="577"/>
      <c r="G371" s="256"/>
    </row>
    <row r="372" spans="1:7" ht="12.75">
      <c r="A372" s="250"/>
      <c r="B372" s="253"/>
      <c r="C372" s="699" t="s">
        <v>1533</v>
      </c>
      <c r="D372" s="700"/>
      <c r="E372" s="254">
        <v>5.24</v>
      </c>
      <c r="F372" s="577"/>
      <c r="G372" s="256"/>
    </row>
    <row r="373" spans="1:7" ht="12.75">
      <c r="A373" s="250"/>
      <c r="B373" s="253"/>
      <c r="C373" s="699" t="s">
        <v>1534</v>
      </c>
      <c r="D373" s="700"/>
      <c r="E373" s="254">
        <v>7</v>
      </c>
      <c r="F373" s="577"/>
      <c r="G373" s="256"/>
    </row>
    <row r="374" spans="1:7" ht="12.75">
      <c r="A374" s="250"/>
      <c r="B374" s="253"/>
      <c r="C374" s="699" t="s">
        <v>1535</v>
      </c>
      <c r="D374" s="700"/>
      <c r="E374" s="254">
        <v>4.74</v>
      </c>
      <c r="F374" s="577"/>
      <c r="G374" s="256"/>
    </row>
    <row r="375" spans="1:7" ht="12.75">
      <c r="A375" s="250"/>
      <c r="B375" s="253"/>
      <c r="C375" s="701" t="s">
        <v>113</v>
      </c>
      <c r="D375" s="700"/>
      <c r="E375" s="279">
        <v>110.09999999999998</v>
      </c>
      <c r="F375" s="577"/>
      <c r="G375" s="256"/>
    </row>
    <row r="376" spans="1:7" ht="12.75">
      <c r="A376" s="250"/>
      <c r="B376" s="253"/>
      <c r="C376" s="699" t="s">
        <v>1622</v>
      </c>
      <c r="D376" s="700"/>
      <c r="E376" s="254">
        <v>756.8</v>
      </c>
      <c r="F376" s="577"/>
      <c r="G376" s="256"/>
    </row>
    <row r="377" spans="1:7" ht="12.75">
      <c r="A377" s="250"/>
      <c r="B377" s="253"/>
      <c r="C377" s="699" t="s">
        <v>1623</v>
      </c>
      <c r="D377" s="700"/>
      <c r="E377" s="254">
        <v>804.1</v>
      </c>
      <c r="F377" s="577"/>
      <c r="G377" s="256"/>
    </row>
    <row r="378" spans="1:7" ht="12.75">
      <c r="A378" s="250"/>
      <c r="B378" s="253"/>
      <c r="C378" s="699" t="s">
        <v>1624</v>
      </c>
      <c r="D378" s="700"/>
      <c r="E378" s="254">
        <v>86</v>
      </c>
      <c r="F378" s="577"/>
      <c r="G378" s="256"/>
    </row>
    <row r="379" spans="1:7" ht="12.75">
      <c r="A379" s="250"/>
      <c r="B379" s="253"/>
      <c r="C379" s="699" t="s">
        <v>1625</v>
      </c>
      <c r="D379" s="700"/>
      <c r="E379" s="254">
        <v>86</v>
      </c>
      <c r="F379" s="577"/>
      <c r="G379" s="256"/>
    </row>
    <row r="380" spans="1:7" ht="12.75">
      <c r="A380" s="250"/>
      <c r="B380" s="253"/>
      <c r="C380" s="699" t="s">
        <v>1626</v>
      </c>
      <c r="D380" s="700"/>
      <c r="E380" s="254">
        <v>799.8</v>
      </c>
      <c r="F380" s="577"/>
      <c r="G380" s="256"/>
    </row>
    <row r="381" spans="1:7" ht="12.75">
      <c r="A381" s="250"/>
      <c r="B381" s="253"/>
      <c r="C381" s="699" t="s">
        <v>1627</v>
      </c>
      <c r="D381" s="700"/>
      <c r="E381" s="254">
        <v>43</v>
      </c>
      <c r="F381" s="577"/>
      <c r="G381" s="256"/>
    </row>
    <row r="382" spans="1:7" ht="12.75">
      <c r="A382" s="250"/>
      <c r="B382" s="253"/>
      <c r="C382" s="699" t="s">
        <v>1628</v>
      </c>
      <c r="D382" s="700"/>
      <c r="E382" s="254">
        <v>47.3</v>
      </c>
      <c r="F382" s="577"/>
      <c r="G382" s="256"/>
    </row>
    <row r="383" spans="1:7" ht="12.75">
      <c r="A383" s="250"/>
      <c r="B383" s="253"/>
      <c r="C383" s="699" t="s">
        <v>1629</v>
      </c>
      <c r="D383" s="700"/>
      <c r="E383" s="254">
        <v>189.2</v>
      </c>
      <c r="F383" s="577"/>
      <c r="G383" s="256"/>
    </row>
    <row r="384" spans="1:7" ht="12.75">
      <c r="A384" s="250"/>
      <c r="B384" s="253"/>
      <c r="C384" s="699" t="s">
        <v>1630</v>
      </c>
      <c r="D384" s="700"/>
      <c r="E384" s="254">
        <v>102</v>
      </c>
      <c r="F384" s="577"/>
      <c r="G384" s="256"/>
    </row>
    <row r="385" spans="1:7" ht="12.75">
      <c r="A385" s="250"/>
      <c r="B385" s="253"/>
      <c r="C385" s="699" t="s">
        <v>1631</v>
      </c>
      <c r="D385" s="700"/>
      <c r="E385" s="254">
        <v>192</v>
      </c>
      <c r="F385" s="577"/>
      <c r="G385" s="256"/>
    </row>
    <row r="386" spans="1:7" ht="12.75">
      <c r="A386" s="250"/>
      <c r="B386" s="253"/>
      <c r="C386" s="699" t="s">
        <v>1632</v>
      </c>
      <c r="D386" s="700"/>
      <c r="E386" s="254">
        <v>18</v>
      </c>
      <c r="F386" s="577"/>
      <c r="G386" s="256"/>
    </row>
    <row r="387" spans="1:7" ht="12.75">
      <c r="A387" s="250"/>
      <c r="B387" s="253"/>
      <c r="C387" s="699" t="s">
        <v>1633</v>
      </c>
      <c r="D387" s="700"/>
      <c r="E387" s="254">
        <v>18</v>
      </c>
      <c r="F387" s="577"/>
      <c r="G387" s="256"/>
    </row>
    <row r="388" spans="1:7" ht="12.75">
      <c r="A388" s="250"/>
      <c r="B388" s="253"/>
      <c r="C388" s="699" t="s">
        <v>1634</v>
      </c>
      <c r="D388" s="700"/>
      <c r="E388" s="254">
        <v>18</v>
      </c>
      <c r="F388" s="577"/>
      <c r="G388" s="256"/>
    </row>
    <row r="389" spans="1:7" ht="12.75">
      <c r="A389" s="250"/>
      <c r="B389" s="253"/>
      <c r="C389" s="699" t="s">
        <v>1635</v>
      </c>
      <c r="D389" s="700"/>
      <c r="E389" s="254">
        <v>18</v>
      </c>
      <c r="F389" s="577"/>
      <c r="G389" s="256"/>
    </row>
    <row r="390" spans="1:7" ht="12.75">
      <c r="A390" s="250"/>
      <c r="B390" s="253"/>
      <c r="C390" s="699" t="s">
        <v>1636</v>
      </c>
      <c r="D390" s="700"/>
      <c r="E390" s="254">
        <v>6</v>
      </c>
      <c r="F390" s="577"/>
      <c r="G390" s="256"/>
    </row>
    <row r="391" spans="1:7" ht="12.75">
      <c r="A391" s="250"/>
      <c r="B391" s="253"/>
      <c r="C391" s="699" t="s">
        <v>1637</v>
      </c>
      <c r="D391" s="700"/>
      <c r="E391" s="254">
        <v>24</v>
      </c>
      <c r="F391" s="577"/>
      <c r="G391" s="256"/>
    </row>
    <row r="392" spans="1:7" ht="12.75">
      <c r="A392" s="250"/>
      <c r="B392" s="253"/>
      <c r="C392" s="699" t="s">
        <v>1638</v>
      </c>
      <c r="D392" s="700"/>
      <c r="E392" s="254">
        <v>88.8</v>
      </c>
      <c r="F392" s="577"/>
      <c r="G392" s="256"/>
    </row>
    <row r="393" spans="1:7" ht="12.75">
      <c r="A393" s="250"/>
      <c r="B393" s="253"/>
      <c r="C393" s="699" t="s">
        <v>1639</v>
      </c>
      <c r="D393" s="700"/>
      <c r="E393" s="254">
        <v>44.4</v>
      </c>
      <c r="F393" s="577"/>
      <c r="G393" s="256"/>
    </row>
    <row r="394" spans="1:7" ht="12.75">
      <c r="A394" s="250"/>
      <c r="B394" s="253"/>
      <c r="C394" s="699" t="s">
        <v>1640</v>
      </c>
      <c r="D394" s="700"/>
      <c r="E394" s="254">
        <v>14.8</v>
      </c>
      <c r="F394" s="577"/>
      <c r="G394" s="256"/>
    </row>
    <row r="395" spans="1:7" ht="12.75">
      <c r="A395" s="250"/>
      <c r="B395" s="253"/>
      <c r="C395" s="699" t="s">
        <v>1641</v>
      </c>
      <c r="D395" s="700"/>
      <c r="E395" s="254">
        <v>17.64</v>
      </c>
      <c r="F395" s="577"/>
      <c r="G395" s="256"/>
    </row>
    <row r="396" spans="1:7" ht="12.75">
      <c r="A396" s="250"/>
      <c r="B396" s="253"/>
      <c r="C396" s="699" t="s">
        <v>1642</v>
      </c>
      <c r="D396" s="700"/>
      <c r="E396" s="254">
        <v>29.6</v>
      </c>
      <c r="F396" s="577"/>
      <c r="G396" s="256"/>
    </row>
    <row r="397" spans="1:7" ht="22.5">
      <c r="A397" s="551">
        <v>57</v>
      </c>
      <c r="B397" s="552" t="s">
        <v>441</v>
      </c>
      <c r="C397" s="553" t="s">
        <v>442</v>
      </c>
      <c r="D397" s="245" t="s">
        <v>106</v>
      </c>
      <c r="E397" s="246">
        <v>271.5</v>
      </c>
      <c r="F397" s="576"/>
      <c r="G397" s="554">
        <f>E397*F397</f>
        <v>0</v>
      </c>
    </row>
    <row r="398" spans="1:7" ht="12.75">
      <c r="A398" s="250"/>
      <c r="B398" s="253"/>
      <c r="C398" s="699" t="s">
        <v>123</v>
      </c>
      <c r="D398" s="700"/>
      <c r="E398" s="254">
        <v>0</v>
      </c>
      <c r="F398" s="577"/>
      <c r="G398" s="256"/>
    </row>
    <row r="399" spans="1:7" ht="12.75">
      <c r="A399" s="250"/>
      <c r="B399" s="253"/>
      <c r="C399" s="699" t="s">
        <v>1576</v>
      </c>
      <c r="D399" s="700"/>
      <c r="E399" s="254">
        <v>11.2</v>
      </c>
      <c r="F399" s="577"/>
      <c r="G399" s="256"/>
    </row>
    <row r="400" spans="1:7" ht="12.75">
      <c r="A400" s="250"/>
      <c r="B400" s="253"/>
      <c r="C400" s="699" t="s">
        <v>1577</v>
      </c>
      <c r="D400" s="700"/>
      <c r="E400" s="254">
        <v>95.2</v>
      </c>
      <c r="F400" s="577"/>
      <c r="G400" s="256"/>
    </row>
    <row r="401" spans="1:7" ht="12.75">
      <c r="A401" s="250"/>
      <c r="B401" s="253"/>
      <c r="C401" s="699" t="s">
        <v>1578</v>
      </c>
      <c r="D401" s="700"/>
      <c r="E401" s="254">
        <v>95.2</v>
      </c>
      <c r="F401" s="577"/>
      <c r="G401" s="256"/>
    </row>
    <row r="402" spans="1:7" ht="12.75">
      <c r="A402" s="250"/>
      <c r="B402" s="253"/>
      <c r="C402" s="699" t="s">
        <v>1579</v>
      </c>
      <c r="D402" s="700"/>
      <c r="E402" s="254">
        <v>34.3</v>
      </c>
      <c r="F402" s="577"/>
      <c r="G402" s="256"/>
    </row>
    <row r="403" spans="1:7" ht="12.75">
      <c r="A403" s="250"/>
      <c r="B403" s="253"/>
      <c r="C403" s="699" t="s">
        <v>1580</v>
      </c>
      <c r="D403" s="700"/>
      <c r="E403" s="254">
        <v>35.6</v>
      </c>
      <c r="F403" s="577"/>
      <c r="G403" s="256"/>
    </row>
    <row r="404" spans="1:7" ht="12.75">
      <c r="A404" s="551">
        <v>58</v>
      </c>
      <c r="B404" s="552" t="s">
        <v>443</v>
      </c>
      <c r="C404" s="553" t="s">
        <v>444</v>
      </c>
      <c r="D404" s="245" t="s">
        <v>106</v>
      </c>
      <c r="E404" s="246">
        <v>125.842</v>
      </c>
      <c r="F404" s="576"/>
      <c r="G404" s="554">
        <f>E404*F404</f>
        <v>0</v>
      </c>
    </row>
    <row r="405" spans="1:7" ht="12.75">
      <c r="A405" s="250"/>
      <c r="B405" s="253"/>
      <c r="C405" s="699" t="s">
        <v>1643</v>
      </c>
      <c r="D405" s="700"/>
      <c r="E405" s="254">
        <v>60.8175</v>
      </c>
      <c r="F405" s="577"/>
      <c r="G405" s="256"/>
    </row>
    <row r="406" spans="1:7" ht="12.75">
      <c r="A406" s="250"/>
      <c r="B406" s="253"/>
      <c r="C406" s="699" t="s">
        <v>1644</v>
      </c>
      <c r="D406" s="700"/>
      <c r="E406" s="254">
        <v>17.225</v>
      </c>
      <c r="F406" s="577"/>
      <c r="G406" s="256"/>
    </row>
    <row r="407" spans="1:7" ht="12.75">
      <c r="A407" s="250"/>
      <c r="B407" s="253"/>
      <c r="C407" s="699" t="s">
        <v>1645</v>
      </c>
      <c r="D407" s="700"/>
      <c r="E407" s="254">
        <v>37.6075</v>
      </c>
      <c r="F407" s="577"/>
      <c r="G407" s="256"/>
    </row>
    <row r="408" spans="1:7" ht="12.75">
      <c r="A408" s="250"/>
      <c r="B408" s="253"/>
      <c r="C408" s="699" t="s">
        <v>1646</v>
      </c>
      <c r="D408" s="700"/>
      <c r="E408" s="254">
        <v>10.192</v>
      </c>
      <c r="F408" s="577"/>
      <c r="G408" s="256"/>
    </row>
    <row r="409" spans="1:7" ht="12.75">
      <c r="A409" s="551">
        <v>59</v>
      </c>
      <c r="B409" s="552" t="s">
        <v>454</v>
      </c>
      <c r="C409" s="553" t="s">
        <v>455</v>
      </c>
      <c r="D409" s="245" t="s">
        <v>166</v>
      </c>
      <c r="E409" s="246">
        <v>108.749</v>
      </c>
      <c r="F409" s="576"/>
      <c r="G409" s="554">
        <f>E409*F409</f>
        <v>0</v>
      </c>
    </row>
    <row r="410" spans="1:7" ht="12.75">
      <c r="A410" s="250"/>
      <c r="B410" s="253"/>
      <c r="C410" s="699" t="s">
        <v>1581</v>
      </c>
      <c r="D410" s="700"/>
      <c r="E410" s="254">
        <v>98.86</v>
      </c>
      <c r="F410" s="577"/>
      <c r="G410" s="256"/>
    </row>
    <row r="411" spans="1:7" ht="12.75">
      <c r="A411" s="250"/>
      <c r="B411" s="253"/>
      <c r="C411" s="699" t="s">
        <v>1647</v>
      </c>
      <c r="D411" s="700"/>
      <c r="E411" s="254">
        <v>9.889</v>
      </c>
      <c r="F411" s="577"/>
      <c r="G411" s="256"/>
    </row>
    <row r="412" spans="1:7" ht="12.75">
      <c r="A412" s="259"/>
      <c r="B412" s="260" t="s">
        <v>96</v>
      </c>
      <c r="C412" s="555" t="s">
        <v>278</v>
      </c>
      <c r="D412" s="262"/>
      <c r="E412" s="263"/>
      <c r="F412" s="578"/>
      <c r="G412" s="556">
        <f>SUM(G196:G411)</f>
        <v>0</v>
      </c>
    </row>
    <row r="413" spans="1:7" ht="12.75">
      <c r="A413" s="231" t="s">
        <v>92</v>
      </c>
      <c r="B413" s="232" t="s">
        <v>462</v>
      </c>
      <c r="C413" s="549" t="s">
        <v>463</v>
      </c>
      <c r="D413" s="234"/>
      <c r="E413" s="235"/>
      <c r="F413" s="579"/>
      <c r="G413" s="550"/>
    </row>
    <row r="414" spans="1:7" ht="12.75">
      <c r="A414" s="551">
        <v>60</v>
      </c>
      <c r="B414" s="552" t="s">
        <v>465</v>
      </c>
      <c r="C414" s="553" t="s">
        <v>466</v>
      </c>
      <c r="D414" s="245" t="s">
        <v>147</v>
      </c>
      <c r="E414" s="246">
        <v>20</v>
      </c>
      <c r="F414" s="576"/>
      <c r="G414" s="554">
        <f>E414*F414</f>
        <v>0</v>
      </c>
    </row>
    <row r="415" spans="1:7" ht="22.5">
      <c r="A415" s="551">
        <v>61</v>
      </c>
      <c r="B415" s="552" t="s">
        <v>469</v>
      </c>
      <c r="C415" s="553" t="s">
        <v>470</v>
      </c>
      <c r="D415" s="245" t="s">
        <v>147</v>
      </c>
      <c r="E415" s="246">
        <v>1</v>
      </c>
      <c r="F415" s="576"/>
      <c r="G415" s="554">
        <f>E415*F415</f>
        <v>0</v>
      </c>
    </row>
    <row r="416" spans="1:7" ht="12.75">
      <c r="A416" s="551">
        <v>62</v>
      </c>
      <c r="B416" s="552" t="s">
        <v>473</v>
      </c>
      <c r="C416" s="553" t="s">
        <v>474</v>
      </c>
      <c r="D416" s="245" t="s">
        <v>147</v>
      </c>
      <c r="E416" s="246">
        <v>20</v>
      </c>
      <c r="F416" s="576"/>
      <c r="G416" s="554">
        <f>E416*F416</f>
        <v>0</v>
      </c>
    </row>
    <row r="417" spans="1:7" ht="12.75">
      <c r="A417" s="259"/>
      <c r="B417" s="260" t="s">
        <v>96</v>
      </c>
      <c r="C417" s="555" t="s">
        <v>464</v>
      </c>
      <c r="D417" s="262"/>
      <c r="E417" s="263"/>
      <c r="F417" s="578"/>
      <c r="G417" s="556">
        <f>SUM(G413:G416)</f>
        <v>0</v>
      </c>
    </row>
    <row r="418" spans="1:7" ht="12.75">
      <c r="A418" s="231" t="s">
        <v>92</v>
      </c>
      <c r="B418" s="232" t="s">
        <v>476</v>
      </c>
      <c r="C418" s="549" t="s">
        <v>477</v>
      </c>
      <c r="D418" s="234"/>
      <c r="E418" s="235"/>
      <c r="F418" s="579"/>
      <c r="G418" s="550"/>
    </row>
    <row r="419" spans="1:7" ht="12.75">
      <c r="A419" s="551">
        <v>63</v>
      </c>
      <c r="B419" s="552" t="s">
        <v>479</v>
      </c>
      <c r="C419" s="553" t="s">
        <v>480</v>
      </c>
      <c r="D419" s="245" t="s">
        <v>106</v>
      </c>
      <c r="E419" s="246">
        <v>3.429</v>
      </c>
      <c r="F419" s="576"/>
      <c r="G419" s="554">
        <f>E419*F419</f>
        <v>0</v>
      </c>
    </row>
    <row r="420" spans="1:7" ht="12.75">
      <c r="A420" s="250"/>
      <c r="B420" s="253"/>
      <c r="C420" s="699" t="s">
        <v>1594</v>
      </c>
      <c r="D420" s="700"/>
      <c r="E420" s="254">
        <v>1.5</v>
      </c>
      <c r="F420" s="577"/>
      <c r="G420" s="256"/>
    </row>
    <row r="421" spans="1:7" ht="12.75">
      <c r="A421" s="250"/>
      <c r="B421" s="253"/>
      <c r="C421" s="699" t="s">
        <v>1595</v>
      </c>
      <c r="D421" s="700"/>
      <c r="E421" s="254">
        <v>0.96</v>
      </c>
      <c r="F421" s="577"/>
      <c r="G421" s="256"/>
    </row>
    <row r="422" spans="1:7" ht="12.75">
      <c r="A422" s="250"/>
      <c r="B422" s="253"/>
      <c r="C422" s="699" t="s">
        <v>1596</v>
      </c>
      <c r="D422" s="700"/>
      <c r="E422" s="254">
        <v>8.4</v>
      </c>
      <c r="F422" s="577"/>
      <c r="G422" s="256"/>
    </row>
    <row r="423" spans="1:7" ht="12.75">
      <c r="A423" s="250"/>
      <c r="B423" s="253"/>
      <c r="C423" s="699" t="s">
        <v>1597</v>
      </c>
      <c r="D423" s="700"/>
      <c r="E423" s="254">
        <v>12</v>
      </c>
      <c r="F423" s="577"/>
      <c r="G423" s="256"/>
    </row>
    <row r="424" spans="1:7" ht="12.75">
      <c r="A424" s="250"/>
      <c r="B424" s="253"/>
      <c r="C424" s="701" t="s">
        <v>113</v>
      </c>
      <c r="D424" s="700"/>
      <c r="E424" s="279">
        <v>22.86</v>
      </c>
      <c r="F424" s="577"/>
      <c r="G424" s="256"/>
    </row>
    <row r="425" spans="1:7" ht="12.75">
      <c r="A425" s="250"/>
      <c r="B425" s="253"/>
      <c r="C425" s="699" t="s">
        <v>1648</v>
      </c>
      <c r="D425" s="700"/>
      <c r="E425" s="254">
        <v>-19.431</v>
      </c>
      <c r="F425" s="577"/>
      <c r="G425" s="256"/>
    </row>
    <row r="426" spans="1:7" ht="12.75">
      <c r="A426" s="551">
        <v>64</v>
      </c>
      <c r="B426" s="552" t="s">
        <v>501</v>
      </c>
      <c r="C426" s="553" t="s">
        <v>502</v>
      </c>
      <c r="D426" s="245" t="s">
        <v>106</v>
      </c>
      <c r="E426" s="246">
        <v>2.15</v>
      </c>
      <c r="F426" s="576"/>
      <c r="G426" s="554">
        <f>E426*F426</f>
        <v>0</v>
      </c>
    </row>
    <row r="427" spans="1:7" ht="12.75">
      <c r="A427" s="250"/>
      <c r="B427" s="253"/>
      <c r="C427" s="699" t="s">
        <v>1649</v>
      </c>
      <c r="D427" s="700"/>
      <c r="E427" s="254">
        <v>0.4</v>
      </c>
      <c r="F427" s="577"/>
      <c r="G427" s="256"/>
    </row>
    <row r="428" spans="1:7" ht="12.75">
      <c r="A428" s="250"/>
      <c r="B428" s="253"/>
      <c r="C428" s="699" t="s">
        <v>1650</v>
      </c>
      <c r="D428" s="700"/>
      <c r="E428" s="254">
        <v>0.65</v>
      </c>
      <c r="F428" s="577"/>
      <c r="G428" s="256"/>
    </row>
    <row r="429" spans="1:7" ht="12.75">
      <c r="A429" s="250"/>
      <c r="B429" s="253"/>
      <c r="C429" s="699" t="s">
        <v>1651</v>
      </c>
      <c r="D429" s="700"/>
      <c r="E429" s="254">
        <v>0.7</v>
      </c>
      <c r="F429" s="577"/>
      <c r="G429" s="256"/>
    </row>
    <row r="430" spans="1:7" ht="12.75">
      <c r="A430" s="250"/>
      <c r="B430" s="253"/>
      <c r="C430" s="699" t="s">
        <v>1652</v>
      </c>
      <c r="D430" s="700"/>
      <c r="E430" s="254">
        <v>0.4</v>
      </c>
      <c r="F430" s="577"/>
      <c r="G430" s="256"/>
    </row>
    <row r="431" spans="1:7" ht="12.75">
      <c r="A431" s="259"/>
      <c r="B431" s="260" t="s">
        <v>96</v>
      </c>
      <c r="C431" s="555" t="s">
        <v>478</v>
      </c>
      <c r="D431" s="262"/>
      <c r="E431" s="263"/>
      <c r="F431" s="578"/>
      <c r="G431" s="556">
        <f>SUM(G418:G430)</f>
        <v>0</v>
      </c>
    </row>
    <row r="432" spans="1:7" ht="12.75">
      <c r="A432" s="231" t="s">
        <v>92</v>
      </c>
      <c r="B432" s="232" t="s">
        <v>507</v>
      </c>
      <c r="C432" s="549" t="s">
        <v>508</v>
      </c>
      <c r="D432" s="234"/>
      <c r="E432" s="235"/>
      <c r="F432" s="579"/>
      <c r="G432" s="550"/>
    </row>
    <row r="433" spans="1:7" ht="22.5">
      <c r="A433" s="551">
        <v>65</v>
      </c>
      <c r="B433" s="552" t="s">
        <v>510</v>
      </c>
      <c r="C433" s="553" t="s">
        <v>511</v>
      </c>
      <c r="D433" s="245" t="s">
        <v>166</v>
      </c>
      <c r="E433" s="246">
        <v>847.86</v>
      </c>
      <c r="F433" s="576"/>
      <c r="G433" s="554">
        <f>E433*F433</f>
        <v>0</v>
      </c>
    </row>
    <row r="434" spans="1:7" ht="12.75">
      <c r="A434" s="250"/>
      <c r="B434" s="253"/>
      <c r="C434" s="699" t="s">
        <v>1594</v>
      </c>
      <c r="D434" s="700"/>
      <c r="E434" s="254">
        <v>1.5</v>
      </c>
      <c r="F434" s="577"/>
      <c r="G434" s="256"/>
    </row>
    <row r="435" spans="1:7" ht="12.75">
      <c r="A435" s="250"/>
      <c r="B435" s="253"/>
      <c r="C435" s="699" t="s">
        <v>1595</v>
      </c>
      <c r="D435" s="700"/>
      <c r="E435" s="254">
        <v>0.96</v>
      </c>
      <c r="F435" s="577"/>
      <c r="G435" s="256"/>
    </row>
    <row r="436" spans="1:7" ht="12.75">
      <c r="A436" s="250"/>
      <c r="B436" s="253"/>
      <c r="C436" s="699" t="s">
        <v>1596</v>
      </c>
      <c r="D436" s="700"/>
      <c r="E436" s="254">
        <v>8.4</v>
      </c>
      <c r="F436" s="577"/>
      <c r="G436" s="256"/>
    </row>
    <row r="437" spans="1:7" ht="12.75">
      <c r="A437" s="250"/>
      <c r="B437" s="253"/>
      <c r="C437" s="699" t="s">
        <v>1597</v>
      </c>
      <c r="D437" s="700"/>
      <c r="E437" s="254">
        <v>12</v>
      </c>
      <c r="F437" s="577"/>
      <c r="G437" s="256"/>
    </row>
    <row r="438" spans="1:7" ht="12.75">
      <c r="A438" s="250"/>
      <c r="B438" s="253"/>
      <c r="C438" s="701" t="s">
        <v>113</v>
      </c>
      <c r="D438" s="700"/>
      <c r="E438" s="279">
        <v>22.86</v>
      </c>
      <c r="F438" s="577"/>
      <c r="G438" s="256"/>
    </row>
    <row r="439" spans="1:7" ht="12.75">
      <c r="A439" s="250"/>
      <c r="B439" s="253"/>
      <c r="C439" s="699" t="s">
        <v>1653</v>
      </c>
      <c r="D439" s="700"/>
      <c r="E439" s="254">
        <v>193.6</v>
      </c>
      <c r="F439" s="577"/>
      <c r="G439" s="256"/>
    </row>
    <row r="440" spans="1:7" ht="12.75">
      <c r="A440" s="250"/>
      <c r="B440" s="253"/>
      <c r="C440" s="699" t="s">
        <v>1654</v>
      </c>
      <c r="D440" s="700"/>
      <c r="E440" s="254">
        <v>205.7</v>
      </c>
      <c r="F440" s="577"/>
      <c r="G440" s="256"/>
    </row>
    <row r="441" spans="1:7" ht="12.75">
      <c r="A441" s="250"/>
      <c r="B441" s="253"/>
      <c r="C441" s="699" t="s">
        <v>1655</v>
      </c>
      <c r="D441" s="700"/>
      <c r="E441" s="254">
        <v>22</v>
      </c>
      <c r="F441" s="577"/>
      <c r="G441" s="256"/>
    </row>
    <row r="442" spans="1:7" ht="12.75">
      <c r="A442" s="250"/>
      <c r="B442" s="253"/>
      <c r="C442" s="699" t="s">
        <v>1656</v>
      </c>
      <c r="D442" s="700"/>
      <c r="E442" s="254">
        <v>22</v>
      </c>
      <c r="F442" s="577"/>
      <c r="G442" s="256"/>
    </row>
    <row r="443" spans="1:7" ht="12.75">
      <c r="A443" s="250"/>
      <c r="B443" s="253"/>
      <c r="C443" s="699" t="s">
        <v>1657</v>
      </c>
      <c r="D443" s="700"/>
      <c r="E443" s="254">
        <v>204.6</v>
      </c>
      <c r="F443" s="577"/>
      <c r="G443" s="256"/>
    </row>
    <row r="444" spans="1:7" ht="12.75">
      <c r="A444" s="250"/>
      <c r="B444" s="253"/>
      <c r="C444" s="699" t="s">
        <v>1658</v>
      </c>
      <c r="D444" s="700"/>
      <c r="E444" s="254">
        <v>11</v>
      </c>
      <c r="F444" s="577"/>
      <c r="G444" s="256"/>
    </row>
    <row r="445" spans="1:7" ht="12.75">
      <c r="A445" s="250"/>
      <c r="B445" s="253"/>
      <c r="C445" s="699" t="s">
        <v>1659</v>
      </c>
      <c r="D445" s="700"/>
      <c r="E445" s="254">
        <v>12.1</v>
      </c>
      <c r="F445" s="577"/>
      <c r="G445" s="256"/>
    </row>
    <row r="446" spans="1:7" ht="12.75">
      <c r="A446" s="250"/>
      <c r="B446" s="253"/>
      <c r="C446" s="699" t="s">
        <v>1660</v>
      </c>
      <c r="D446" s="700"/>
      <c r="E446" s="254">
        <v>48.4</v>
      </c>
      <c r="F446" s="577"/>
      <c r="G446" s="256"/>
    </row>
    <row r="447" spans="1:7" ht="12.75">
      <c r="A447" s="250"/>
      <c r="B447" s="253"/>
      <c r="C447" s="699" t="s">
        <v>1661</v>
      </c>
      <c r="D447" s="700"/>
      <c r="E447" s="254">
        <v>18.7</v>
      </c>
      <c r="F447" s="577"/>
      <c r="G447" s="256"/>
    </row>
    <row r="448" spans="1:7" ht="12.75">
      <c r="A448" s="250"/>
      <c r="B448" s="253"/>
      <c r="C448" s="699" t="s">
        <v>1662</v>
      </c>
      <c r="D448" s="700"/>
      <c r="E448" s="254">
        <v>35.2</v>
      </c>
      <c r="F448" s="577"/>
      <c r="G448" s="256"/>
    </row>
    <row r="449" spans="1:7" ht="12.75">
      <c r="A449" s="250"/>
      <c r="B449" s="253"/>
      <c r="C449" s="699" t="s">
        <v>1663</v>
      </c>
      <c r="D449" s="700"/>
      <c r="E449" s="254">
        <v>3.3</v>
      </c>
      <c r="F449" s="577"/>
      <c r="G449" s="256"/>
    </row>
    <row r="450" spans="1:7" ht="12.75">
      <c r="A450" s="250"/>
      <c r="B450" s="253"/>
      <c r="C450" s="699" t="s">
        <v>1664</v>
      </c>
      <c r="D450" s="700"/>
      <c r="E450" s="254">
        <v>3.3</v>
      </c>
      <c r="F450" s="577"/>
      <c r="G450" s="256"/>
    </row>
    <row r="451" spans="1:7" ht="12.75">
      <c r="A451" s="250"/>
      <c r="B451" s="253"/>
      <c r="C451" s="699" t="s">
        <v>1665</v>
      </c>
      <c r="D451" s="700"/>
      <c r="E451" s="254">
        <v>3.3</v>
      </c>
      <c r="F451" s="577"/>
      <c r="G451" s="256"/>
    </row>
    <row r="452" spans="1:7" ht="12.75">
      <c r="A452" s="250"/>
      <c r="B452" s="253"/>
      <c r="C452" s="699" t="s">
        <v>1666</v>
      </c>
      <c r="D452" s="700"/>
      <c r="E452" s="254">
        <v>3.3</v>
      </c>
      <c r="F452" s="577"/>
      <c r="G452" s="256"/>
    </row>
    <row r="453" spans="1:7" ht="12.75">
      <c r="A453" s="250"/>
      <c r="B453" s="253"/>
      <c r="C453" s="699" t="s">
        <v>1667</v>
      </c>
      <c r="D453" s="700"/>
      <c r="E453" s="254">
        <v>1.1</v>
      </c>
      <c r="F453" s="577"/>
      <c r="G453" s="256"/>
    </row>
    <row r="454" spans="1:7" ht="12.75">
      <c r="A454" s="250"/>
      <c r="B454" s="253"/>
      <c r="C454" s="699" t="s">
        <v>1668</v>
      </c>
      <c r="D454" s="700"/>
      <c r="E454" s="254">
        <v>4.4</v>
      </c>
      <c r="F454" s="577"/>
      <c r="G454" s="256"/>
    </row>
    <row r="455" spans="1:7" ht="12.75">
      <c r="A455" s="250"/>
      <c r="B455" s="253"/>
      <c r="C455" s="699" t="s">
        <v>1669</v>
      </c>
      <c r="D455" s="700"/>
      <c r="E455" s="254">
        <v>13.2</v>
      </c>
      <c r="F455" s="577"/>
      <c r="G455" s="256"/>
    </row>
    <row r="456" spans="1:7" ht="12.75">
      <c r="A456" s="250"/>
      <c r="B456" s="253"/>
      <c r="C456" s="699" t="s">
        <v>1670</v>
      </c>
      <c r="D456" s="700"/>
      <c r="E456" s="254">
        <v>6.6</v>
      </c>
      <c r="F456" s="577"/>
      <c r="G456" s="256"/>
    </row>
    <row r="457" spans="1:7" ht="12.75">
      <c r="A457" s="250"/>
      <c r="B457" s="253"/>
      <c r="C457" s="699" t="s">
        <v>1671</v>
      </c>
      <c r="D457" s="700"/>
      <c r="E457" s="254">
        <v>2.2</v>
      </c>
      <c r="F457" s="577"/>
      <c r="G457" s="256"/>
    </row>
    <row r="458" spans="1:7" ht="12.75">
      <c r="A458" s="250"/>
      <c r="B458" s="253"/>
      <c r="C458" s="699" t="s">
        <v>1672</v>
      </c>
      <c r="D458" s="700"/>
      <c r="E458" s="254">
        <v>6.6</v>
      </c>
      <c r="F458" s="577"/>
      <c r="G458" s="256"/>
    </row>
    <row r="459" spans="1:7" ht="12.75">
      <c r="A459" s="250"/>
      <c r="B459" s="253"/>
      <c r="C459" s="699" t="s">
        <v>1673</v>
      </c>
      <c r="D459" s="700"/>
      <c r="E459" s="254">
        <v>4.4</v>
      </c>
      <c r="F459" s="577"/>
      <c r="G459" s="256"/>
    </row>
    <row r="460" spans="1:7" ht="12.75">
      <c r="A460" s="250"/>
      <c r="B460" s="253"/>
      <c r="C460" s="701" t="s">
        <v>113</v>
      </c>
      <c r="D460" s="700"/>
      <c r="E460" s="279">
        <v>825</v>
      </c>
      <c r="F460" s="577"/>
      <c r="G460" s="256"/>
    </row>
    <row r="461" spans="1:7" ht="22.5">
      <c r="A461" s="551">
        <v>66</v>
      </c>
      <c r="B461" s="552" t="s">
        <v>2990</v>
      </c>
      <c r="C461" s="553" t="s">
        <v>2991</v>
      </c>
      <c r="D461" s="245" t="s">
        <v>166</v>
      </c>
      <c r="E461" s="246">
        <v>847.86</v>
      </c>
      <c r="F461" s="576"/>
      <c r="G461" s="554">
        <f>E461*F461</f>
        <v>0</v>
      </c>
    </row>
    <row r="462" spans="1:7" ht="12.75">
      <c r="A462" s="250"/>
      <c r="B462" s="253"/>
      <c r="C462" s="699" t="s">
        <v>1594</v>
      </c>
      <c r="D462" s="700"/>
      <c r="E462" s="254">
        <v>1.5</v>
      </c>
      <c r="F462" s="577"/>
      <c r="G462" s="256"/>
    </row>
    <row r="463" spans="1:7" ht="12.75">
      <c r="A463" s="250"/>
      <c r="B463" s="253"/>
      <c r="C463" s="699" t="s">
        <v>1595</v>
      </c>
      <c r="D463" s="700"/>
      <c r="E463" s="254">
        <v>0.96</v>
      </c>
      <c r="F463" s="577"/>
      <c r="G463" s="256"/>
    </row>
    <row r="464" spans="1:7" ht="12.75">
      <c r="A464" s="250"/>
      <c r="B464" s="253"/>
      <c r="C464" s="699" t="s">
        <v>1596</v>
      </c>
      <c r="D464" s="700"/>
      <c r="E464" s="254">
        <v>8.4</v>
      </c>
      <c r="F464" s="577"/>
      <c r="G464" s="256"/>
    </row>
    <row r="465" spans="1:7" ht="12.75">
      <c r="A465" s="250"/>
      <c r="B465" s="253"/>
      <c r="C465" s="699" t="s">
        <v>1597</v>
      </c>
      <c r="D465" s="700"/>
      <c r="E465" s="254">
        <v>12</v>
      </c>
      <c r="F465" s="577"/>
      <c r="G465" s="256"/>
    </row>
    <row r="466" spans="1:7" ht="12.75">
      <c r="A466" s="250"/>
      <c r="B466" s="253"/>
      <c r="C466" s="701" t="s">
        <v>113</v>
      </c>
      <c r="D466" s="700"/>
      <c r="E466" s="279">
        <v>22.86</v>
      </c>
      <c r="F466" s="577"/>
      <c r="G466" s="256"/>
    </row>
    <row r="467" spans="1:7" ht="12.75">
      <c r="A467" s="250"/>
      <c r="B467" s="253"/>
      <c r="C467" s="699" t="s">
        <v>1653</v>
      </c>
      <c r="D467" s="700"/>
      <c r="E467" s="254">
        <v>193.6</v>
      </c>
      <c r="F467" s="577"/>
      <c r="G467" s="256"/>
    </row>
    <row r="468" spans="1:7" ht="12.75">
      <c r="A468" s="250"/>
      <c r="B468" s="253"/>
      <c r="C468" s="699" t="s">
        <v>1654</v>
      </c>
      <c r="D468" s="700"/>
      <c r="E468" s="254">
        <v>205.7</v>
      </c>
      <c r="F468" s="577"/>
      <c r="G468" s="256"/>
    </row>
    <row r="469" spans="1:7" ht="12.75">
      <c r="A469" s="250"/>
      <c r="B469" s="253"/>
      <c r="C469" s="699" t="s">
        <v>1655</v>
      </c>
      <c r="D469" s="700"/>
      <c r="E469" s="254">
        <v>22</v>
      </c>
      <c r="F469" s="577"/>
      <c r="G469" s="256"/>
    </row>
    <row r="470" spans="1:7" ht="12.75">
      <c r="A470" s="250"/>
      <c r="B470" s="253"/>
      <c r="C470" s="699" t="s">
        <v>1656</v>
      </c>
      <c r="D470" s="700"/>
      <c r="E470" s="254">
        <v>22</v>
      </c>
      <c r="F470" s="577"/>
      <c r="G470" s="256"/>
    </row>
    <row r="471" spans="1:7" ht="12.75">
      <c r="A471" s="250"/>
      <c r="B471" s="253"/>
      <c r="C471" s="699" t="s">
        <v>1657</v>
      </c>
      <c r="D471" s="700"/>
      <c r="E471" s="254">
        <v>204.6</v>
      </c>
      <c r="F471" s="577"/>
      <c r="G471" s="256"/>
    </row>
    <row r="472" spans="1:7" ht="12.75">
      <c r="A472" s="250"/>
      <c r="B472" s="253"/>
      <c r="C472" s="699" t="s">
        <v>1658</v>
      </c>
      <c r="D472" s="700"/>
      <c r="E472" s="254">
        <v>11</v>
      </c>
      <c r="F472" s="577"/>
      <c r="G472" s="256"/>
    </row>
    <row r="473" spans="1:7" ht="12.75">
      <c r="A473" s="250"/>
      <c r="B473" s="253"/>
      <c r="C473" s="699" t="s">
        <v>1659</v>
      </c>
      <c r="D473" s="700"/>
      <c r="E473" s="254">
        <v>12.1</v>
      </c>
      <c r="F473" s="577"/>
      <c r="G473" s="256"/>
    </row>
    <row r="474" spans="1:7" ht="12.75">
      <c r="A474" s="250"/>
      <c r="B474" s="253"/>
      <c r="C474" s="699" t="s">
        <v>1660</v>
      </c>
      <c r="D474" s="700"/>
      <c r="E474" s="254">
        <v>48.4</v>
      </c>
      <c r="F474" s="577"/>
      <c r="G474" s="256"/>
    </row>
    <row r="475" spans="1:7" ht="12.75">
      <c r="A475" s="250"/>
      <c r="B475" s="253"/>
      <c r="C475" s="699" t="s">
        <v>1661</v>
      </c>
      <c r="D475" s="700"/>
      <c r="E475" s="254">
        <v>18.7</v>
      </c>
      <c r="F475" s="577"/>
      <c r="G475" s="256"/>
    </row>
    <row r="476" spans="1:7" ht="12.75">
      <c r="A476" s="250"/>
      <c r="B476" s="253"/>
      <c r="C476" s="699" t="s">
        <v>1662</v>
      </c>
      <c r="D476" s="700"/>
      <c r="E476" s="254">
        <v>35.2</v>
      </c>
      <c r="F476" s="577"/>
      <c r="G476" s="256"/>
    </row>
    <row r="477" spans="1:7" ht="12.75">
      <c r="A477" s="250"/>
      <c r="B477" s="253"/>
      <c r="C477" s="699" t="s">
        <v>1663</v>
      </c>
      <c r="D477" s="700"/>
      <c r="E477" s="254">
        <v>3.3</v>
      </c>
      <c r="F477" s="577"/>
      <c r="G477" s="256"/>
    </row>
    <row r="478" spans="1:7" ht="12.75">
      <c r="A478" s="250"/>
      <c r="B478" s="253"/>
      <c r="C478" s="699" t="s">
        <v>1664</v>
      </c>
      <c r="D478" s="700"/>
      <c r="E478" s="254">
        <v>3.3</v>
      </c>
      <c r="F478" s="577"/>
      <c r="G478" s="256"/>
    </row>
    <row r="479" spans="1:7" ht="12.75">
      <c r="A479" s="250"/>
      <c r="B479" s="253"/>
      <c r="C479" s="699" t="s">
        <v>1665</v>
      </c>
      <c r="D479" s="700"/>
      <c r="E479" s="254">
        <v>3.3</v>
      </c>
      <c r="F479" s="577"/>
      <c r="G479" s="256"/>
    </row>
    <row r="480" spans="1:7" ht="12.75">
      <c r="A480" s="250"/>
      <c r="B480" s="253"/>
      <c r="C480" s="699" t="s">
        <v>1666</v>
      </c>
      <c r="D480" s="700"/>
      <c r="E480" s="254">
        <v>3.3</v>
      </c>
      <c r="F480" s="577"/>
      <c r="G480" s="256"/>
    </row>
    <row r="481" spans="1:7" ht="12.75">
      <c r="A481" s="250"/>
      <c r="B481" s="253"/>
      <c r="C481" s="699" t="s">
        <v>1667</v>
      </c>
      <c r="D481" s="700"/>
      <c r="E481" s="254">
        <v>1.1</v>
      </c>
      <c r="F481" s="577"/>
      <c r="G481" s="256"/>
    </row>
    <row r="482" spans="1:7" ht="12.75">
      <c r="A482" s="250"/>
      <c r="B482" s="253"/>
      <c r="C482" s="699" t="s">
        <v>1668</v>
      </c>
      <c r="D482" s="700"/>
      <c r="E482" s="254">
        <v>4.4</v>
      </c>
      <c r="F482" s="577"/>
      <c r="G482" s="256"/>
    </row>
    <row r="483" spans="1:7" ht="12.75">
      <c r="A483" s="250"/>
      <c r="B483" s="253"/>
      <c r="C483" s="699" t="s">
        <v>1669</v>
      </c>
      <c r="D483" s="700"/>
      <c r="E483" s="254">
        <v>13.2</v>
      </c>
      <c r="F483" s="577"/>
      <c r="G483" s="256"/>
    </row>
    <row r="484" spans="1:7" ht="12.75">
      <c r="A484" s="250"/>
      <c r="B484" s="253"/>
      <c r="C484" s="699" t="s">
        <v>1670</v>
      </c>
      <c r="D484" s="700"/>
      <c r="E484" s="254">
        <v>6.6</v>
      </c>
      <c r="F484" s="577"/>
      <c r="G484" s="256"/>
    </row>
    <row r="485" spans="1:7" ht="12.75">
      <c r="A485" s="250"/>
      <c r="B485" s="253"/>
      <c r="C485" s="699" t="s">
        <v>1671</v>
      </c>
      <c r="D485" s="700"/>
      <c r="E485" s="254">
        <v>2.2</v>
      </c>
      <c r="F485" s="577"/>
      <c r="G485" s="256"/>
    </row>
    <row r="486" spans="1:7" ht="12.75">
      <c r="A486" s="250"/>
      <c r="B486" s="253"/>
      <c r="C486" s="699" t="s">
        <v>1672</v>
      </c>
      <c r="D486" s="700"/>
      <c r="E486" s="254">
        <v>6.6</v>
      </c>
      <c r="F486" s="577"/>
      <c r="G486" s="256"/>
    </row>
    <row r="487" spans="1:7" ht="12.75">
      <c r="A487" s="250"/>
      <c r="B487" s="253"/>
      <c r="C487" s="699" t="s">
        <v>1673</v>
      </c>
      <c r="D487" s="700"/>
      <c r="E487" s="254">
        <v>4.4</v>
      </c>
      <c r="F487" s="577"/>
      <c r="G487" s="256"/>
    </row>
    <row r="488" spans="1:7" ht="12.75">
      <c r="A488" s="250"/>
      <c r="B488" s="253"/>
      <c r="C488" s="701" t="s">
        <v>113</v>
      </c>
      <c r="D488" s="700"/>
      <c r="E488" s="279">
        <v>825</v>
      </c>
      <c r="F488" s="577"/>
      <c r="G488" s="256"/>
    </row>
    <row r="489" spans="1:7" ht="12.75">
      <c r="A489" s="551">
        <v>67</v>
      </c>
      <c r="B489" s="552" t="s">
        <v>1674</v>
      </c>
      <c r="C489" s="553" t="s">
        <v>1675</v>
      </c>
      <c r="D489" s="245" t="s">
        <v>147</v>
      </c>
      <c r="E489" s="246">
        <v>1</v>
      </c>
      <c r="F489" s="576"/>
      <c r="G489" s="554">
        <f>E489*F489</f>
        <v>0</v>
      </c>
    </row>
    <row r="490" spans="1:7" ht="12.75">
      <c r="A490" s="551">
        <v>68</v>
      </c>
      <c r="B490" s="552" t="s">
        <v>2992</v>
      </c>
      <c r="C490" s="553" t="s">
        <v>2993</v>
      </c>
      <c r="D490" s="245" t="s">
        <v>106</v>
      </c>
      <c r="E490" s="246">
        <v>211.965</v>
      </c>
      <c r="F490" s="576"/>
      <c r="G490" s="554">
        <f>E490*F490</f>
        <v>0</v>
      </c>
    </row>
    <row r="491" spans="1:7" ht="12.75">
      <c r="A491" s="250"/>
      <c r="B491" s="253"/>
      <c r="C491" s="699" t="s">
        <v>2994</v>
      </c>
      <c r="D491" s="700"/>
      <c r="E491" s="254">
        <v>211.965</v>
      </c>
      <c r="F491" s="577"/>
      <c r="G491" s="256"/>
    </row>
    <row r="492" spans="1:7" ht="12.75">
      <c r="A492" s="259"/>
      <c r="B492" s="260" t="s">
        <v>96</v>
      </c>
      <c r="C492" s="555" t="s">
        <v>509</v>
      </c>
      <c r="D492" s="262"/>
      <c r="E492" s="263"/>
      <c r="F492" s="578"/>
      <c r="G492" s="556">
        <f>SUM(G432:G491)</f>
        <v>0</v>
      </c>
    </row>
    <row r="493" spans="1:7" ht="12.75">
      <c r="A493" s="231" t="s">
        <v>92</v>
      </c>
      <c r="B493" s="232" t="s">
        <v>521</v>
      </c>
      <c r="C493" s="549" t="s">
        <v>522</v>
      </c>
      <c r="D493" s="234"/>
      <c r="E493" s="235"/>
      <c r="F493" s="579"/>
      <c r="G493" s="550"/>
    </row>
    <row r="494" spans="1:7" ht="12.75">
      <c r="A494" s="551">
        <v>69</v>
      </c>
      <c r="B494" s="552" t="s">
        <v>1676</v>
      </c>
      <c r="C494" s="553" t="s">
        <v>1677</v>
      </c>
      <c r="D494" s="245" t="s">
        <v>106</v>
      </c>
      <c r="E494" s="246">
        <v>5130</v>
      </c>
      <c r="F494" s="576"/>
      <c r="G494" s="554">
        <f>E494*F494</f>
        <v>0</v>
      </c>
    </row>
    <row r="495" spans="1:7" ht="12.75">
      <c r="A495" s="250"/>
      <c r="B495" s="253"/>
      <c r="C495" s="699" t="s">
        <v>1678</v>
      </c>
      <c r="D495" s="700"/>
      <c r="E495" s="254">
        <v>1800</v>
      </c>
      <c r="F495" s="577"/>
      <c r="G495" s="256"/>
    </row>
    <row r="496" spans="1:7" ht="12.75">
      <c r="A496" s="250"/>
      <c r="B496" s="253"/>
      <c r="C496" s="699" t="s">
        <v>1679</v>
      </c>
      <c r="D496" s="700"/>
      <c r="E496" s="254">
        <v>1800</v>
      </c>
      <c r="F496" s="577"/>
      <c r="G496" s="256"/>
    </row>
    <row r="497" spans="1:7" ht="12.75">
      <c r="A497" s="250"/>
      <c r="B497" s="253"/>
      <c r="C497" s="699" t="s">
        <v>1680</v>
      </c>
      <c r="D497" s="700"/>
      <c r="E497" s="254">
        <v>765</v>
      </c>
      <c r="F497" s="577"/>
      <c r="G497" s="256"/>
    </row>
    <row r="498" spans="1:7" ht="12.75">
      <c r="A498" s="250"/>
      <c r="B498" s="253"/>
      <c r="C498" s="699" t="s">
        <v>1681</v>
      </c>
      <c r="D498" s="700"/>
      <c r="E498" s="254">
        <v>765</v>
      </c>
      <c r="F498" s="577"/>
      <c r="G498" s="256"/>
    </row>
    <row r="499" spans="1:7" ht="12.75">
      <c r="A499" s="551">
        <v>70</v>
      </c>
      <c r="B499" s="552" t="s">
        <v>1682</v>
      </c>
      <c r="C499" s="553" t="s">
        <v>1683</v>
      </c>
      <c r="D499" s="245" t="s">
        <v>106</v>
      </c>
      <c r="E499" s="246">
        <v>25650</v>
      </c>
      <c r="F499" s="576"/>
      <c r="G499" s="554">
        <f>E499*F499</f>
        <v>0</v>
      </c>
    </row>
    <row r="500" spans="1:7" ht="12.75">
      <c r="A500" s="250"/>
      <c r="B500" s="253"/>
      <c r="C500" s="699" t="s">
        <v>1684</v>
      </c>
      <c r="D500" s="700"/>
      <c r="E500" s="254">
        <v>25650</v>
      </c>
      <c r="F500" s="577"/>
      <c r="G500" s="256"/>
    </row>
    <row r="501" spans="1:7" ht="12.75">
      <c r="A501" s="551">
        <v>71</v>
      </c>
      <c r="B501" s="552" t="s">
        <v>1685</v>
      </c>
      <c r="C501" s="553" t="s">
        <v>1686</v>
      </c>
      <c r="D501" s="245" t="s">
        <v>106</v>
      </c>
      <c r="E501" s="246">
        <v>5130</v>
      </c>
      <c r="F501" s="576"/>
      <c r="G501" s="554">
        <f>E501*F501</f>
        <v>0</v>
      </c>
    </row>
    <row r="502" spans="1:7" ht="12.75">
      <c r="A502" s="250"/>
      <c r="B502" s="253"/>
      <c r="C502" s="699" t="s">
        <v>1678</v>
      </c>
      <c r="D502" s="700"/>
      <c r="E502" s="254">
        <v>1800</v>
      </c>
      <c r="F502" s="577"/>
      <c r="G502" s="256"/>
    </row>
    <row r="503" spans="1:7" ht="12.75">
      <c r="A503" s="250"/>
      <c r="B503" s="253"/>
      <c r="C503" s="699" t="s">
        <v>1679</v>
      </c>
      <c r="D503" s="700"/>
      <c r="E503" s="254">
        <v>1800</v>
      </c>
      <c r="F503" s="577"/>
      <c r="G503" s="256"/>
    </row>
    <row r="504" spans="1:7" ht="12.75">
      <c r="A504" s="250"/>
      <c r="B504" s="253"/>
      <c r="C504" s="699" t="s">
        <v>1680</v>
      </c>
      <c r="D504" s="700"/>
      <c r="E504" s="254">
        <v>765</v>
      </c>
      <c r="F504" s="577"/>
      <c r="G504" s="256"/>
    </row>
    <row r="505" spans="1:7" ht="12.75">
      <c r="A505" s="250"/>
      <c r="B505" s="253"/>
      <c r="C505" s="699" t="s">
        <v>1681</v>
      </c>
      <c r="D505" s="700"/>
      <c r="E505" s="254">
        <v>765</v>
      </c>
      <c r="F505" s="577"/>
      <c r="G505" s="256"/>
    </row>
    <row r="506" spans="1:7" ht="12.75">
      <c r="A506" s="551">
        <v>72</v>
      </c>
      <c r="B506" s="552" t="s">
        <v>1058</v>
      </c>
      <c r="C506" s="553" t="s">
        <v>1059</v>
      </c>
      <c r="D506" s="245" t="s">
        <v>106</v>
      </c>
      <c r="E506" s="246">
        <v>976.8</v>
      </c>
      <c r="F506" s="576"/>
      <c r="G506" s="554">
        <f>E506*F506</f>
        <v>0</v>
      </c>
    </row>
    <row r="507" spans="1:7" ht="12.75">
      <c r="A507" s="250"/>
      <c r="B507" s="253"/>
      <c r="C507" s="699" t="s">
        <v>1560</v>
      </c>
      <c r="D507" s="700"/>
      <c r="E507" s="254">
        <v>0</v>
      </c>
      <c r="F507" s="577"/>
      <c r="G507" s="256"/>
    </row>
    <row r="508" spans="1:7" ht="12.75">
      <c r="A508" s="250"/>
      <c r="B508" s="253"/>
      <c r="C508" s="699" t="s">
        <v>1687</v>
      </c>
      <c r="D508" s="700"/>
      <c r="E508" s="254">
        <v>976.8</v>
      </c>
      <c r="F508" s="577"/>
      <c r="G508" s="256"/>
    </row>
    <row r="509" spans="1:7" ht="12.75">
      <c r="A509" s="551">
        <v>73</v>
      </c>
      <c r="B509" s="552" t="s">
        <v>537</v>
      </c>
      <c r="C509" s="553" t="s">
        <v>538</v>
      </c>
      <c r="D509" s="245" t="s">
        <v>106</v>
      </c>
      <c r="E509" s="246">
        <v>5130</v>
      </c>
      <c r="F509" s="576"/>
      <c r="G509" s="554">
        <f>E509*F509</f>
        <v>0</v>
      </c>
    </row>
    <row r="510" spans="1:7" ht="12.75">
      <c r="A510" s="250"/>
      <c r="B510" s="253"/>
      <c r="C510" s="699" t="s">
        <v>1678</v>
      </c>
      <c r="D510" s="700"/>
      <c r="E510" s="254">
        <v>1800</v>
      </c>
      <c r="F510" s="577"/>
      <c r="G510" s="256"/>
    </row>
    <row r="511" spans="1:7" ht="12.75">
      <c r="A511" s="250"/>
      <c r="B511" s="253"/>
      <c r="C511" s="699" t="s">
        <v>1679</v>
      </c>
      <c r="D511" s="700"/>
      <c r="E511" s="254">
        <v>1800</v>
      </c>
      <c r="F511" s="577"/>
      <c r="G511" s="256"/>
    </row>
    <row r="512" spans="1:7" ht="12.75">
      <c r="A512" s="250"/>
      <c r="B512" s="253"/>
      <c r="C512" s="699" t="s">
        <v>1680</v>
      </c>
      <c r="D512" s="700"/>
      <c r="E512" s="254">
        <v>765</v>
      </c>
      <c r="F512" s="577"/>
      <c r="G512" s="256"/>
    </row>
    <row r="513" spans="1:7" ht="12.75">
      <c r="A513" s="250"/>
      <c r="B513" s="253"/>
      <c r="C513" s="699" t="s">
        <v>1681</v>
      </c>
      <c r="D513" s="700"/>
      <c r="E513" s="254">
        <v>765</v>
      </c>
      <c r="F513" s="577"/>
      <c r="G513" s="256"/>
    </row>
    <row r="514" spans="1:7" ht="12.75">
      <c r="A514" s="551">
        <v>74</v>
      </c>
      <c r="B514" s="552" t="s">
        <v>539</v>
      </c>
      <c r="C514" s="553" t="s">
        <v>540</v>
      </c>
      <c r="D514" s="245" t="s">
        <v>106</v>
      </c>
      <c r="E514" s="246">
        <v>25650</v>
      </c>
      <c r="F514" s="576"/>
      <c r="G514" s="554">
        <f>E514*F514</f>
        <v>0</v>
      </c>
    </row>
    <row r="515" spans="1:7" ht="12.75">
      <c r="A515" s="250"/>
      <c r="B515" s="253"/>
      <c r="C515" s="699" t="s">
        <v>1684</v>
      </c>
      <c r="D515" s="700"/>
      <c r="E515" s="254">
        <v>25650</v>
      </c>
      <c r="F515" s="577"/>
      <c r="G515" s="256"/>
    </row>
    <row r="516" spans="1:7" ht="12.75">
      <c r="A516" s="551">
        <v>75</v>
      </c>
      <c r="B516" s="552" t="s">
        <v>541</v>
      </c>
      <c r="C516" s="553" t="s">
        <v>542</v>
      </c>
      <c r="D516" s="245" t="s">
        <v>106</v>
      </c>
      <c r="E516" s="246">
        <v>5130</v>
      </c>
      <c r="F516" s="576"/>
      <c r="G516" s="554">
        <f>E516*F516</f>
        <v>0</v>
      </c>
    </row>
    <row r="517" spans="1:7" ht="12.75">
      <c r="A517" s="250"/>
      <c r="B517" s="253"/>
      <c r="C517" s="699" t="s">
        <v>1678</v>
      </c>
      <c r="D517" s="700"/>
      <c r="E517" s="254">
        <v>1800</v>
      </c>
      <c r="F517" s="577"/>
      <c r="G517" s="256"/>
    </row>
    <row r="518" spans="1:7" ht="12.75">
      <c r="A518" s="250"/>
      <c r="B518" s="253"/>
      <c r="C518" s="699" t="s">
        <v>1679</v>
      </c>
      <c r="D518" s="700"/>
      <c r="E518" s="254">
        <v>1800</v>
      </c>
      <c r="F518" s="577"/>
      <c r="G518" s="256"/>
    </row>
    <row r="519" spans="1:7" ht="12.75">
      <c r="A519" s="250"/>
      <c r="B519" s="253"/>
      <c r="C519" s="699" t="s">
        <v>1680</v>
      </c>
      <c r="D519" s="700"/>
      <c r="E519" s="254">
        <v>765</v>
      </c>
      <c r="F519" s="577"/>
      <c r="G519" s="256"/>
    </row>
    <row r="520" spans="1:7" ht="12.75">
      <c r="A520" s="250"/>
      <c r="B520" s="253"/>
      <c r="C520" s="699" t="s">
        <v>1681</v>
      </c>
      <c r="D520" s="700"/>
      <c r="E520" s="254">
        <v>765</v>
      </c>
      <c r="F520" s="577"/>
      <c r="G520" s="256"/>
    </row>
    <row r="521" spans="1:7" ht="22.5">
      <c r="A521" s="551">
        <v>76</v>
      </c>
      <c r="B521" s="552" t="s">
        <v>543</v>
      </c>
      <c r="C521" s="553" t="s">
        <v>544</v>
      </c>
      <c r="D521" s="245" t="s">
        <v>147</v>
      </c>
      <c r="E521" s="246">
        <v>1</v>
      </c>
      <c r="F521" s="576"/>
      <c r="G521" s="554">
        <f>E521*F521</f>
        <v>0</v>
      </c>
    </row>
    <row r="522" spans="1:7" ht="22.5">
      <c r="A522" s="551">
        <v>77</v>
      </c>
      <c r="B522" s="552" t="s">
        <v>1061</v>
      </c>
      <c r="C522" s="553" t="s">
        <v>1062</v>
      </c>
      <c r="D522" s="245" t="s">
        <v>147</v>
      </c>
      <c r="E522" s="246">
        <v>1</v>
      </c>
      <c r="F522" s="576"/>
      <c r="G522" s="554">
        <f>E522*F522</f>
        <v>0</v>
      </c>
    </row>
    <row r="523" spans="1:7" ht="12.75">
      <c r="A523" s="250"/>
      <c r="B523" s="253"/>
      <c r="C523" s="699" t="s">
        <v>1688</v>
      </c>
      <c r="D523" s="700"/>
      <c r="E523" s="254">
        <v>1</v>
      </c>
      <c r="F523" s="577"/>
      <c r="G523" s="256"/>
    </row>
    <row r="524" spans="1:7" ht="12.75">
      <c r="A524" s="259"/>
      <c r="B524" s="260" t="s">
        <v>96</v>
      </c>
      <c r="C524" s="555" t="s">
        <v>523</v>
      </c>
      <c r="D524" s="262"/>
      <c r="E524" s="263"/>
      <c r="F524" s="578"/>
      <c r="G524" s="556">
        <f>SUM(G493:G523)</f>
        <v>0</v>
      </c>
    </row>
    <row r="525" spans="1:7" ht="12.75">
      <c r="A525" s="231" t="s">
        <v>92</v>
      </c>
      <c r="B525" s="232" t="s">
        <v>545</v>
      </c>
      <c r="C525" s="549" t="s">
        <v>546</v>
      </c>
      <c r="D525" s="234"/>
      <c r="E525" s="235"/>
      <c r="F525" s="579"/>
      <c r="G525" s="550"/>
    </row>
    <row r="526" spans="1:7" ht="12.75">
      <c r="A526" s="551">
        <v>78</v>
      </c>
      <c r="B526" s="552" t="s">
        <v>548</v>
      </c>
      <c r="C526" s="553" t="s">
        <v>549</v>
      </c>
      <c r="D526" s="245" t="s">
        <v>147</v>
      </c>
      <c r="E526" s="246">
        <v>1</v>
      </c>
      <c r="F526" s="576"/>
      <c r="G526" s="554">
        <f>E526*F526</f>
        <v>0</v>
      </c>
    </row>
    <row r="527" spans="1:7" ht="22.5">
      <c r="A527" s="551">
        <v>79</v>
      </c>
      <c r="B527" s="552" t="s">
        <v>554</v>
      </c>
      <c r="C527" s="553" t="s">
        <v>555</v>
      </c>
      <c r="D527" s="245" t="s">
        <v>147</v>
      </c>
      <c r="E527" s="246">
        <v>8</v>
      </c>
      <c r="F527" s="576"/>
      <c r="G527" s="554">
        <f>E527*F527</f>
        <v>0</v>
      </c>
    </row>
    <row r="528" spans="1:7" ht="12.75">
      <c r="A528" s="250"/>
      <c r="B528" s="253"/>
      <c r="C528" s="699" t="s">
        <v>1689</v>
      </c>
      <c r="D528" s="700"/>
      <c r="E528" s="254">
        <v>8</v>
      </c>
      <c r="F528" s="577"/>
      <c r="G528" s="256"/>
    </row>
    <row r="529" spans="1:7" ht="12.75">
      <c r="A529" s="259"/>
      <c r="B529" s="260" t="s">
        <v>96</v>
      </c>
      <c r="C529" s="555" t="s">
        <v>547</v>
      </c>
      <c r="D529" s="262"/>
      <c r="E529" s="263"/>
      <c r="F529" s="578"/>
      <c r="G529" s="556">
        <f>SUM(G525:G528)</f>
        <v>0</v>
      </c>
    </row>
    <row r="530" spans="1:7" ht="12.75">
      <c r="A530" s="231" t="s">
        <v>92</v>
      </c>
      <c r="B530" s="232" t="s">
        <v>559</v>
      </c>
      <c r="C530" s="549" t="s">
        <v>560</v>
      </c>
      <c r="D530" s="234"/>
      <c r="E530" s="235"/>
      <c r="F530" s="579"/>
      <c r="G530" s="550"/>
    </row>
    <row r="531" spans="1:7" ht="12.75">
      <c r="A531" s="551">
        <v>80</v>
      </c>
      <c r="B531" s="552" t="s">
        <v>1690</v>
      </c>
      <c r="C531" s="553" t="s">
        <v>1691</v>
      </c>
      <c r="D531" s="245" t="s">
        <v>166</v>
      </c>
      <c r="E531" s="246">
        <v>31</v>
      </c>
      <c r="F531" s="576"/>
      <c r="G531" s="554">
        <f>E531*F531</f>
        <v>0</v>
      </c>
    </row>
    <row r="532" spans="1:7" ht="12.75">
      <c r="A532" s="250"/>
      <c r="B532" s="253"/>
      <c r="C532" s="699" t="s">
        <v>1692</v>
      </c>
      <c r="D532" s="700"/>
      <c r="E532" s="254">
        <v>21</v>
      </c>
      <c r="F532" s="577"/>
      <c r="G532" s="256"/>
    </row>
    <row r="533" spans="1:7" ht="12.75">
      <c r="A533" s="250"/>
      <c r="B533" s="253"/>
      <c r="C533" s="699" t="s">
        <v>1693</v>
      </c>
      <c r="D533" s="700"/>
      <c r="E533" s="254">
        <v>10</v>
      </c>
      <c r="F533" s="577"/>
      <c r="G533" s="256"/>
    </row>
    <row r="534" spans="1:7" ht="12.75">
      <c r="A534" s="551">
        <v>81</v>
      </c>
      <c r="B534" s="552" t="s">
        <v>1694</v>
      </c>
      <c r="C534" s="553" t="s">
        <v>1695</v>
      </c>
      <c r="D534" s="245" t="s">
        <v>122</v>
      </c>
      <c r="E534" s="246">
        <v>0.5715</v>
      </c>
      <c r="F534" s="576"/>
      <c r="G534" s="554">
        <f>E534*F534</f>
        <v>0</v>
      </c>
    </row>
    <row r="535" spans="1:7" ht="12.75">
      <c r="A535" s="250"/>
      <c r="B535" s="253"/>
      <c r="C535" s="699" t="s">
        <v>1696</v>
      </c>
      <c r="D535" s="700"/>
      <c r="E535" s="254">
        <v>0</v>
      </c>
      <c r="F535" s="577"/>
      <c r="G535" s="256"/>
    </row>
    <row r="536" spans="1:7" ht="12.75">
      <c r="A536" s="250"/>
      <c r="B536" s="253"/>
      <c r="C536" s="699" t="s">
        <v>1697</v>
      </c>
      <c r="D536" s="700"/>
      <c r="E536" s="254">
        <v>0.3465</v>
      </c>
      <c r="F536" s="577"/>
      <c r="G536" s="256"/>
    </row>
    <row r="537" spans="1:7" ht="12.75">
      <c r="A537" s="250"/>
      <c r="B537" s="253"/>
      <c r="C537" s="699" t="s">
        <v>1698</v>
      </c>
      <c r="D537" s="700"/>
      <c r="E537" s="254">
        <v>0.225</v>
      </c>
      <c r="F537" s="577"/>
      <c r="G537" s="256"/>
    </row>
    <row r="538" spans="1:7" ht="12.75">
      <c r="A538" s="551">
        <v>82</v>
      </c>
      <c r="B538" s="552" t="s">
        <v>1699</v>
      </c>
      <c r="C538" s="553" t="s">
        <v>1700</v>
      </c>
      <c r="D538" s="245" t="s">
        <v>106</v>
      </c>
      <c r="E538" s="246">
        <v>16.46</v>
      </c>
      <c r="F538" s="576"/>
      <c r="G538" s="554">
        <f>E538*F538</f>
        <v>0</v>
      </c>
    </row>
    <row r="539" spans="1:7" ht="12.75">
      <c r="A539" s="250"/>
      <c r="B539" s="253"/>
      <c r="C539" s="699" t="s">
        <v>1701</v>
      </c>
      <c r="D539" s="700"/>
      <c r="E539" s="254">
        <v>0</v>
      </c>
      <c r="F539" s="577"/>
      <c r="G539" s="256"/>
    </row>
    <row r="540" spans="1:7" ht="12.75">
      <c r="A540" s="250"/>
      <c r="B540" s="253"/>
      <c r="C540" s="699" t="s">
        <v>1587</v>
      </c>
      <c r="D540" s="700"/>
      <c r="E540" s="254">
        <v>5.3</v>
      </c>
      <c r="F540" s="577"/>
      <c r="G540" s="256"/>
    </row>
    <row r="541" spans="1:7" ht="12.75">
      <c r="A541" s="250"/>
      <c r="B541" s="253"/>
      <c r="C541" s="699" t="s">
        <v>1441</v>
      </c>
      <c r="D541" s="700"/>
      <c r="E541" s="254">
        <v>6</v>
      </c>
      <c r="F541" s="577"/>
      <c r="G541" s="256"/>
    </row>
    <row r="542" spans="1:7" ht="12.75">
      <c r="A542" s="250"/>
      <c r="B542" s="253"/>
      <c r="C542" s="699" t="s">
        <v>1588</v>
      </c>
      <c r="D542" s="700"/>
      <c r="E542" s="254">
        <v>5.16</v>
      </c>
      <c r="F542" s="577"/>
      <c r="G542" s="256"/>
    </row>
    <row r="543" spans="1:7" ht="22.5">
      <c r="A543" s="551">
        <v>83</v>
      </c>
      <c r="B543" s="552" t="s">
        <v>567</v>
      </c>
      <c r="C543" s="553" t="s">
        <v>568</v>
      </c>
      <c r="D543" s="245" t="s">
        <v>106</v>
      </c>
      <c r="E543" s="246">
        <v>1554.9558</v>
      </c>
      <c r="F543" s="576"/>
      <c r="G543" s="554">
        <f>E543*F543</f>
        <v>0</v>
      </c>
    </row>
    <row r="544" spans="1:7" ht="12.75">
      <c r="A544" s="250"/>
      <c r="B544" s="253"/>
      <c r="C544" s="699" t="s">
        <v>1561</v>
      </c>
      <c r="D544" s="700"/>
      <c r="E544" s="254">
        <v>1.8</v>
      </c>
      <c r="F544" s="577"/>
      <c r="G544" s="256"/>
    </row>
    <row r="545" spans="1:7" ht="12.75">
      <c r="A545" s="250"/>
      <c r="B545" s="253"/>
      <c r="C545" s="699" t="s">
        <v>1562</v>
      </c>
      <c r="D545" s="700"/>
      <c r="E545" s="254">
        <v>0.4608</v>
      </c>
      <c r="F545" s="577"/>
      <c r="G545" s="256"/>
    </row>
    <row r="546" spans="1:7" ht="12.75">
      <c r="A546" s="250"/>
      <c r="B546" s="253"/>
      <c r="C546" s="699" t="s">
        <v>1563</v>
      </c>
      <c r="D546" s="700"/>
      <c r="E546" s="254">
        <v>15.12</v>
      </c>
      <c r="F546" s="577"/>
      <c r="G546" s="256"/>
    </row>
    <row r="547" spans="1:7" ht="12.75">
      <c r="A547" s="250"/>
      <c r="B547" s="253"/>
      <c r="C547" s="699" t="s">
        <v>1564</v>
      </c>
      <c r="D547" s="700"/>
      <c r="E547" s="254">
        <v>21.6</v>
      </c>
      <c r="F547" s="577"/>
      <c r="G547" s="256"/>
    </row>
    <row r="548" spans="1:7" ht="12.75">
      <c r="A548" s="250"/>
      <c r="B548" s="253"/>
      <c r="C548" s="699" t="s">
        <v>1565</v>
      </c>
      <c r="D548" s="700"/>
      <c r="E548" s="254">
        <v>21.6</v>
      </c>
      <c r="F548" s="577"/>
      <c r="G548" s="256"/>
    </row>
    <row r="549" spans="1:7" ht="12.75">
      <c r="A549" s="250"/>
      <c r="B549" s="253"/>
      <c r="C549" s="699" t="s">
        <v>1566</v>
      </c>
      <c r="D549" s="700"/>
      <c r="E549" s="254">
        <v>32.4</v>
      </c>
      <c r="F549" s="577"/>
      <c r="G549" s="256"/>
    </row>
    <row r="550" spans="1:7" ht="12.75">
      <c r="A550" s="250"/>
      <c r="B550" s="253"/>
      <c r="C550" s="699" t="s">
        <v>1567</v>
      </c>
      <c r="D550" s="700"/>
      <c r="E550" s="254">
        <v>29.7</v>
      </c>
      <c r="F550" s="577"/>
      <c r="G550" s="256"/>
    </row>
    <row r="551" spans="1:7" ht="12.75">
      <c r="A551" s="250"/>
      <c r="B551" s="253"/>
      <c r="C551" s="699" t="s">
        <v>1568</v>
      </c>
      <c r="D551" s="700"/>
      <c r="E551" s="254">
        <v>4.5</v>
      </c>
      <c r="F551" s="577"/>
      <c r="G551" s="256"/>
    </row>
    <row r="552" spans="1:7" ht="12.75">
      <c r="A552" s="250"/>
      <c r="B552" s="253"/>
      <c r="C552" s="699" t="s">
        <v>1702</v>
      </c>
      <c r="D552" s="700"/>
      <c r="E552" s="254">
        <v>309.76</v>
      </c>
      <c r="F552" s="577"/>
      <c r="G552" s="256"/>
    </row>
    <row r="553" spans="1:7" ht="12.75">
      <c r="A553" s="250"/>
      <c r="B553" s="253"/>
      <c r="C553" s="699" t="s">
        <v>1703</v>
      </c>
      <c r="D553" s="700"/>
      <c r="E553" s="254">
        <v>329.12</v>
      </c>
      <c r="F553" s="577"/>
      <c r="G553" s="256"/>
    </row>
    <row r="554" spans="1:7" ht="12.75">
      <c r="A554" s="250"/>
      <c r="B554" s="253"/>
      <c r="C554" s="699" t="s">
        <v>1704</v>
      </c>
      <c r="D554" s="700"/>
      <c r="E554" s="254">
        <v>35.2</v>
      </c>
      <c r="F554" s="577"/>
      <c r="G554" s="256"/>
    </row>
    <row r="555" spans="1:7" ht="12.75">
      <c r="A555" s="250"/>
      <c r="B555" s="253"/>
      <c r="C555" s="699" t="s">
        <v>1705</v>
      </c>
      <c r="D555" s="700"/>
      <c r="E555" s="254">
        <v>35.2</v>
      </c>
      <c r="F555" s="577"/>
      <c r="G555" s="256"/>
    </row>
    <row r="556" spans="1:7" ht="12.75">
      <c r="A556" s="250"/>
      <c r="B556" s="253"/>
      <c r="C556" s="699" t="s">
        <v>1706</v>
      </c>
      <c r="D556" s="700"/>
      <c r="E556" s="254">
        <v>327.36</v>
      </c>
      <c r="F556" s="577"/>
      <c r="G556" s="256"/>
    </row>
    <row r="557" spans="1:7" ht="12.75">
      <c r="A557" s="250"/>
      <c r="B557" s="253"/>
      <c r="C557" s="699" t="s">
        <v>1707</v>
      </c>
      <c r="D557" s="700"/>
      <c r="E557" s="254">
        <v>17.6</v>
      </c>
      <c r="F557" s="577"/>
      <c r="G557" s="256"/>
    </row>
    <row r="558" spans="1:7" ht="12.75">
      <c r="A558" s="250"/>
      <c r="B558" s="253"/>
      <c r="C558" s="699" t="s">
        <v>1708</v>
      </c>
      <c r="D558" s="700"/>
      <c r="E558" s="254">
        <v>19.36</v>
      </c>
      <c r="F558" s="577"/>
      <c r="G558" s="256"/>
    </row>
    <row r="559" spans="1:7" ht="12.75">
      <c r="A559" s="250"/>
      <c r="B559" s="253"/>
      <c r="C559" s="699" t="s">
        <v>1709</v>
      </c>
      <c r="D559" s="700"/>
      <c r="E559" s="254">
        <v>77.44</v>
      </c>
      <c r="F559" s="577"/>
      <c r="G559" s="256"/>
    </row>
    <row r="560" spans="1:7" ht="12.75">
      <c r="A560" s="250"/>
      <c r="B560" s="253"/>
      <c r="C560" s="699" t="s">
        <v>1710</v>
      </c>
      <c r="D560" s="700"/>
      <c r="E560" s="254">
        <v>45.815</v>
      </c>
      <c r="F560" s="577"/>
      <c r="G560" s="256"/>
    </row>
    <row r="561" spans="1:7" ht="12.75">
      <c r="A561" s="250"/>
      <c r="B561" s="253"/>
      <c r="C561" s="699" t="s">
        <v>1711</v>
      </c>
      <c r="D561" s="700"/>
      <c r="E561" s="254">
        <v>86.24</v>
      </c>
      <c r="F561" s="577"/>
      <c r="G561" s="256"/>
    </row>
    <row r="562" spans="1:7" ht="12.75">
      <c r="A562" s="250"/>
      <c r="B562" s="253"/>
      <c r="C562" s="699" t="s">
        <v>1712</v>
      </c>
      <c r="D562" s="700"/>
      <c r="E562" s="254">
        <v>8.085</v>
      </c>
      <c r="F562" s="577"/>
      <c r="G562" s="256"/>
    </row>
    <row r="563" spans="1:7" ht="12.75">
      <c r="A563" s="250"/>
      <c r="B563" s="253"/>
      <c r="C563" s="699" t="s">
        <v>1713</v>
      </c>
      <c r="D563" s="700"/>
      <c r="E563" s="254">
        <v>8.085</v>
      </c>
      <c r="F563" s="577"/>
      <c r="G563" s="256"/>
    </row>
    <row r="564" spans="1:7" ht="12.75">
      <c r="A564" s="250"/>
      <c r="B564" s="253"/>
      <c r="C564" s="699" t="s">
        <v>1714</v>
      </c>
      <c r="D564" s="700"/>
      <c r="E564" s="254">
        <v>8.085</v>
      </c>
      <c r="F564" s="577"/>
      <c r="G564" s="256"/>
    </row>
    <row r="565" spans="1:7" ht="12.75">
      <c r="A565" s="250"/>
      <c r="B565" s="253"/>
      <c r="C565" s="699" t="s">
        <v>1715</v>
      </c>
      <c r="D565" s="700"/>
      <c r="E565" s="254">
        <v>8.085</v>
      </c>
      <c r="F565" s="577"/>
      <c r="G565" s="256"/>
    </row>
    <row r="566" spans="1:7" ht="12.75">
      <c r="A566" s="250"/>
      <c r="B566" s="253"/>
      <c r="C566" s="699" t="s">
        <v>1716</v>
      </c>
      <c r="D566" s="700"/>
      <c r="E566" s="254">
        <v>2.695</v>
      </c>
      <c r="F566" s="577"/>
      <c r="G566" s="256"/>
    </row>
    <row r="567" spans="1:7" ht="12.75">
      <c r="A567" s="250"/>
      <c r="B567" s="253"/>
      <c r="C567" s="699" t="s">
        <v>1717</v>
      </c>
      <c r="D567" s="700"/>
      <c r="E567" s="254">
        <v>10.78</v>
      </c>
      <c r="F567" s="577"/>
      <c r="G567" s="256"/>
    </row>
    <row r="568" spans="1:7" ht="12.75">
      <c r="A568" s="250"/>
      <c r="B568" s="253"/>
      <c r="C568" s="699" t="s">
        <v>1718</v>
      </c>
      <c r="D568" s="700"/>
      <c r="E568" s="254">
        <v>41.58</v>
      </c>
      <c r="F568" s="577"/>
      <c r="G568" s="256"/>
    </row>
    <row r="569" spans="1:7" ht="12.75">
      <c r="A569" s="250"/>
      <c r="B569" s="253"/>
      <c r="C569" s="699" t="s">
        <v>1719</v>
      </c>
      <c r="D569" s="700"/>
      <c r="E569" s="254">
        <v>20.79</v>
      </c>
      <c r="F569" s="577"/>
      <c r="G569" s="256"/>
    </row>
    <row r="570" spans="1:7" ht="12.75">
      <c r="A570" s="250"/>
      <c r="B570" s="253"/>
      <c r="C570" s="699" t="s">
        <v>1720</v>
      </c>
      <c r="D570" s="700"/>
      <c r="E570" s="254">
        <v>6.93</v>
      </c>
      <c r="F570" s="577"/>
      <c r="G570" s="256"/>
    </row>
    <row r="571" spans="1:7" ht="12.75">
      <c r="A571" s="250"/>
      <c r="B571" s="253"/>
      <c r="C571" s="699" t="s">
        <v>1721</v>
      </c>
      <c r="D571" s="700"/>
      <c r="E571" s="254">
        <v>6.072</v>
      </c>
      <c r="F571" s="577"/>
      <c r="G571" s="256"/>
    </row>
    <row r="572" spans="1:7" ht="12.75">
      <c r="A572" s="250"/>
      <c r="B572" s="253"/>
      <c r="C572" s="699" t="s">
        <v>1722</v>
      </c>
      <c r="D572" s="700"/>
      <c r="E572" s="254">
        <v>13.86</v>
      </c>
      <c r="F572" s="577"/>
      <c r="G572" s="256"/>
    </row>
    <row r="573" spans="1:7" ht="12.75">
      <c r="A573" s="250"/>
      <c r="B573" s="253"/>
      <c r="C573" s="699" t="s">
        <v>1569</v>
      </c>
      <c r="D573" s="700"/>
      <c r="E573" s="254">
        <v>1.576</v>
      </c>
      <c r="F573" s="577"/>
      <c r="G573" s="256"/>
    </row>
    <row r="574" spans="1:7" ht="12.75">
      <c r="A574" s="250"/>
      <c r="B574" s="253"/>
      <c r="C574" s="699" t="s">
        <v>1570</v>
      </c>
      <c r="D574" s="700"/>
      <c r="E574" s="254">
        <v>2.561</v>
      </c>
      <c r="F574" s="577"/>
      <c r="G574" s="256"/>
    </row>
    <row r="575" spans="1:7" ht="12.75">
      <c r="A575" s="250"/>
      <c r="B575" s="253"/>
      <c r="C575" s="699" t="s">
        <v>1571</v>
      </c>
      <c r="D575" s="700"/>
      <c r="E575" s="254">
        <v>3.92</v>
      </c>
      <c r="F575" s="577"/>
      <c r="G575" s="256"/>
    </row>
    <row r="576" spans="1:7" ht="12.75">
      <c r="A576" s="250"/>
      <c r="B576" s="253"/>
      <c r="C576" s="699" t="s">
        <v>1572</v>
      </c>
      <c r="D576" s="700"/>
      <c r="E576" s="254">
        <v>1.576</v>
      </c>
      <c r="F576" s="577"/>
      <c r="G576" s="256"/>
    </row>
    <row r="577" spans="1:7" ht="22.5">
      <c r="A577" s="551">
        <v>84</v>
      </c>
      <c r="B577" s="552" t="s">
        <v>1723</v>
      </c>
      <c r="C577" s="553" t="s">
        <v>1724</v>
      </c>
      <c r="D577" s="245" t="s">
        <v>106</v>
      </c>
      <c r="E577" s="246">
        <v>2510</v>
      </c>
      <c r="F577" s="576"/>
      <c r="G577" s="554">
        <f>E577*F577</f>
        <v>0</v>
      </c>
    </row>
    <row r="578" spans="1:7" ht="12.75">
      <c r="A578" s="250"/>
      <c r="B578" s="253"/>
      <c r="C578" s="699" t="s">
        <v>1725</v>
      </c>
      <c r="D578" s="700"/>
      <c r="E578" s="254">
        <v>2510</v>
      </c>
      <c r="F578" s="577"/>
      <c r="G578" s="256"/>
    </row>
    <row r="579" spans="1:7" ht="12.75">
      <c r="A579" s="551">
        <v>85</v>
      </c>
      <c r="B579" s="552" t="s">
        <v>1726</v>
      </c>
      <c r="C579" s="553" t="s">
        <v>1727</v>
      </c>
      <c r="D579" s="245" t="s">
        <v>147</v>
      </c>
      <c r="E579" s="246">
        <v>1</v>
      </c>
      <c r="F579" s="576"/>
      <c r="G579" s="554">
        <f>E579*F579</f>
        <v>0</v>
      </c>
    </row>
    <row r="580" spans="1:7" ht="12.75">
      <c r="A580" s="250"/>
      <c r="B580" s="253"/>
      <c r="C580" s="699" t="s">
        <v>1728</v>
      </c>
      <c r="D580" s="700"/>
      <c r="E580" s="254">
        <v>1</v>
      </c>
      <c r="F580" s="577"/>
      <c r="G580" s="256"/>
    </row>
    <row r="581" spans="1:7" ht="12.75">
      <c r="A581" s="551">
        <v>86</v>
      </c>
      <c r="B581" s="552" t="s">
        <v>1729</v>
      </c>
      <c r="C581" s="553" t="s">
        <v>1730</v>
      </c>
      <c r="D581" s="245" t="s">
        <v>147</v>
      </c>
      <c r="E581" s="246">
        <v>4</v>
      </c>
      <c r="F581" s="576"/>
      <c r="G581" s="554">
        <f>E581*F581</f>
        <v>0</v>
      </c>
    </row>
    <row r="582" spans="1:7" ht="12.75">
      <c r="A582" s="250"/>
      <c r="B582" s="253"/>
      <c r="C582" s="699" t="s">
        <v>2995</v>
      </c>
      <c r="D582" s="700"/>
      <c r="E582" s="254">
        <v>4</v>
      </c>
      <c r="F582" s="577"/>
      <c r="G582" s="256"/>
    </row>
    <row r="583" spans="1:7" ht="12.75">
      <c r="A583" s="551">
        <v>87</v>
      </c>
      <c r="B583" s="552" t="s">
        <v>1732</v>
      </c>
      <c r="C583" s="553" t="s">
        <v>1733</v>
      </c>
      <c r="D583" s="245" t="s">
        <v>147</v>
      </c>
      <c r="E583" s="246">
        <v>4</v>
      </c>
      <c r="F583" s="576"/>
      <c r="G583" s="554">
        <f>E583*F583</f>
        <v>0</v>
      </c>
    </row>
    <row r="584" spans="1:7" ht="12.75">
      <c r="A584" s="250"/>
      <c r="B584" s="253"/>
      <c r="C584" s="699" t="s">
        <v>2996</v>
      </c>
      <c r="D584" s="700"/>
      <c r="E584" s="254">
        <v>4</v>
      </c>
      <c r="F584" s="577"/>
      <c r="G584" s="256"/>
    </row>
    <row r="585" spans="1:7" ht="12.75">
      <c r="A585" s="551">
        <v>88</v>
      </c>
      <c r="B585" s="552" t="s">
        <v>1735</v>
      </c>
      <c r="C585" s="553" t="s">
        <v>1736</v>
      </c>
      <c r="D585" s="245" t="s">
        <v>106</v>
      </c>
      <c r="E585" s="246">
        <v>2510</v>
      </c>
      <c r="F585" s="576"/>
      <c r="G585" s="554">
        <f>E585*F585</f>
        <v>0</v>
      </c>
    </row>
    <row r="586" spans="1:7" ht="12.75">
      <c r="A586" s="250"/>
      <c r="B586" s="253"/>
      <c r="C586" s="699" t="s">
        <v>1737</v>
      </c>
      <c r="D586" s="700"/>
      <c r="E586" s="254">
        <v>2510</v>
      </c>
      <c r="F586" s="577"/>
      <c r="G586" s="256"/>
    </row>
    <row r="587" spans="1:7" ht="12.75">
      <c r="A587" s="250"/>
      <c r="B587" s="253"/>
      <c r="C587" s="699" t="s">
        <v>1738</v>
      </c>
      <c r="D587" s="700"/>
      <c r="E587" s="254">
        <v>0</v>
      </c>
      <c r="F587" s="577"/>
      <c r="G587" s="256"/>
    </row>
    <row r="588" spans="1:7" ht="12.75">
      <c r="A588" s="250"/>
      <c r="B588" s="253"/>
      <c r="C588" s="699" t="s">
        <v>1739</v>
      </c>
      <c r="D588" s="700"/>
      <c r="E588" s="254">
        <v>0</v>
      </c>
      <c r="F588" s="577"/>
      <c r="G588" s="256"/>
    </row>
    <row r="589" spans="1:7" ht="12.75">
      <c r="A589" s="551">
        <v>89</v>
      </c>
      <c r="B589" s="552" t="s">
        <v>1740</v>
      </c>
      <c r="C589" s="553" t="s">
        <v>1741</v>
      </c>
      <c r="D589" s="245" t="s">
        <v>122</v>
      </c>
      <c r="E589" s="246">
        <v>100</v>
      </c>
      <c r="F589" s="576"/>
      <c r="G589" s="554">
        <f>E589*F589</f>
        <v>0</v>
      </c>
    </row>
    <row r="590" spans="1:7" ht="12.75">
      <c r="A590" s="250"/>
      <c r="B590" s="253"/>
      <c r="C590" s="699" t="s">
        <v>1742</v>
      </c>
      <c r="D590" s="700"/>
      <c r="E590" s="254">
        <v>100</v>
      </c>
      <c r="F590" s="577"/>
      <c r="G590" s="256"/>
    </row>
    <row r="591" spans="1:7" ht="12.75">
      <c r="A591" s="551">
        <v>90</v>
      </c>
      <c r="B591" s="552" t="s">
        <v>1743</v>
      </c>
      <c r="C591" s="553" t="s">
        <v>1744</v>
      </c>
      <c r="D591" s="245" t="s">
        <v>173</v>
      </c>
      <c r="E591" s="246">
        <v>59</v>
      </c>
      <c r="F591" s="576"/>
      <c r="G591" s="554">
        <f>E591*F591</f>
        <v>0</v>
      </c>
    </row>
    <row r="592" spans="1:7" ht="12.75">
      <c r="A592" s="250"/>
      <c r="B592" s="253"/>
      <c r="C592" s="699" t="s">
        <v>1745</v>
      </c>
      <c r="D592" s="700"/>
      <c r="E592" s="254">
        <v>59</v>
      </c>
      <c r="F592" s="577"/>
      <c r="G592" s="256"/>
    </row>
    <row r="593" spans="1:7" ht="12.75">
      <c r="A593" s="551">
        <v>91</v>
      </c>
      <c r="B593" s="552" t="s">
        <v>1746</v>
      </c>
      <c r="C593" s="553" t="s">
        <v>1747</v>
      </c>
      <c r="D593" s="245" t="s">
        <v>95</v>
      </c>
      <c r="E593" s="246">
        <v>32</v>
      </c>
      <c r="F593" s="576"/>
      <c r="G593" s="554">
        <f>E593*F593</f>
        <v>0</v>
      </c>
    </row>
    <row r="594" spans="1:7" ht="12.75">
      <c r="A594" s="250"/>
      <c r="B594" s="253"/>
      <c r="C594" s="699" t="s">
        <v>2997</v>
      </c>
      <c r="D594" s="700"/>
      <c r="E594" s="254">
        <v>32</v>
      </c>
      <c r="F594" s="577"/>
      <c r="G594" s="256"/>
    </row>
    <row r="595" spans="1:7" ht="12.75">
      <c r="A595" s="250"/>
      <c r="B595" s="253"/>
      <c r="C595" s="699" t="s">
        <v>2998</v>
      </c>
      <c r="D595" s="700"/>
      <c r="E595" s="254">
        <v>0</v>
      </c>
      <c r="F595" s="577"/>
      <c r="G595" s="256"/>
    </row>
    <row r="596" spans="1:7" ht="12.75">
      <c r="A596" s="551">
        <v>92</v>
      </c>
      <c r="B596" s="552" t="s">
        <v>1750</v>
      </c>
      <c r="C596" s="553" t="s">
        <v>1751</v>
      </c>
      <c r="D596" s="245" t="s">
        <v>95</v>
      </c>
      <c r="E596" s="246">
        <v>2</v>
      </c>
      <c r="F596" s="576"/>
      <c r="G596" s="554">
        <f>E596*F596</f>
        <v>0</v>
      </c>
    </row>
    <row r="597" spans="1:7" ht="12.75">
      <c r="A597" s="259"/>
      <c r="B597" s="260" t="s">
        <v>96</v>
      </c>
      <c r="C597" s="555" t="s">
        <v>561</v>
      </c>
      <c r="D597" s="262"/>
      <c r="E597" s="263"/>
      <c r="F597" s="578"/>
      <c r="G597" s="556">
        <f>SUM(G530:G596)</f>
        <v>0</v>
      </c>
    </row>
    <row r="598" spans="1:7" ht="12.75">
      <c r="A598" s="231" t="s">
        <v>92</v>
      </c>
      <c r="B598" s="232" t="s">
        <v>576</v>
      </c>
      <c r="C598" s="549" t="s">
        <v>577</v>
      </c>
      <c r="D598" s="234"/>
      <c r="E598" s="235"/>
      <c r="F598" s="579"/>
      <c r="G598" s="550"/>
    </row>
    <row r="599" spans="1:7" ht="12.75">
      <c r="A599" s="551">
        <v>93</v>
      </c>
      <c r="B599" s="552" t="s">
        <v>1752</v>
      </c>
      <c r="C599" s="553" t="s">
        <v>1753</v>
      </c>
      <c r="D599" s="245" t="s">
        <v>147</v>
      </c>
      <c r="E599" s="246">
        <v>2</v>
      </c>
      <c r="F599" s="576"/>
      <c r="G599" s="554">
        <f>E599*F599</f>
        <v>0</v>
      </c>
    </row>
    <row r="600" spans="1:7" ht="12.75">
      <c r="A600" s="250"/>
      <c r="B600" s="253"/>
      <c r="C600" s="699" t="s">
        <v>1754</v>
      </c>
      <c r="D600" s="700"/>
      <c r="E600" s="254">
        <v>2</v>
      </c>
      <c r="F600" s="577"/>
      <c r="G600" s="256"/>
    </row>
    <row r="601" spans="1:7" ht="12.75">
      <c r="A601" s="551">
        <v>94</v>
      </c>
      <c r="B601" s="552" t="s">
        <v>579</v>
      </c>
      <c r="C601" s="553" t="s">
        <v>580</v>
      </c>
      <c r="D601" s="245" t="s">
        <v>106</v>
      </c>
      <c r="E601" s="246">
        <v>501.2691</v>
      </c>
      <c r="F601" s="576"/>
      <c r="G601" s="554">
        <f>E601*F601</f>
        <v>0</v>
      </c>
    </row>
    <row r="602" spans="1:7" ht="12.75">
      <c r="A602" s="250"/>
      <c r="B602" s="253"/>
      <c r="C602" s="699" t="s">
        <v>1582</v>
      </c>
      <c r="D602" s="700"/>
      <c r="E602" s="254">
        <v>54.8</v>
      </c>
      <c r="F602" s="577"/>
      <c r="G602" s="256"/>
    </row>
    <row r="603" spans="1:7" ht="12.75">
      <c r="A603" s="250"/>
      <c r="B603" s="253"/>
      <c r="C603" s="699" t="s">
        <v>1583</v>
      </c>
      <c r="D603" s="700"/>
      <c r="E603" s="254">
        <v>79.087</v>
      </c>
      <c r="F603" s="577"/>
      <c r="G603" s="256"/>
    </row>
    <row r="604" spans="1:7" ht="12.75">
      <c r="A604" s="250"/>
      <c r="B604" s="253"/>
      <c r="C604" s="699" t="s">
        <v>1584</v>
      </c>
      <c r="D604" s="700"/>
      <c r="E604" s="254">
        <v>1265.51</v>
      </c>
      <c r="F604" s="577"/>
      <c r="G604" s="256"/>
    </row>
    <row r="605" spans="1:7" ht="12.75">
      <c r="A605" s="250"/>
      <c r="B605" s="253"/>
      <c r="C605" s="699" t="s">
        <v>1585</v>
      </c>
      <c r="D605" s="700"/>
      <c r="E605" s="254">
        <v>271.5</v>
      </c>
      <c r="F605" s="577"/>
      <c r="G605" s="256"/>
    </row>
    <row r="606" spans="1:7" ht="12.75">
      <c r="A606" s="250"/>
      <c r="B606" s="253"/>
      <c r="C606" s="701" t="s">
        <v>113</v>
      </c>
      <c r="D606" s="700"/>
      <c r="E606" s="279">
        <v>1670.897</v>
      </c>
      <c r="F606" s="577"/>
      <c r="G606" s="256"/>
    </row>
    <row r="607" spans="1:7" ht="12.75">
      <c r="A607" s="250"/>
      <c r="B607" s="253"/>
      <c r="C607" s="699" t="s">
        <v>1621</v>
      </c>
      <c r="D607" s="700"/>
      <c r="E607" s="254">
        <v>-1169.6279</v>
      </c>
      <c r="F607" s="577"/>
      <c r="G607" s="256"/>
    </row>
    <row r="608" spans="1:7" ht="12.75">
      <c r="A608" s="551">
        <v>95</v>
      </c>
      <c r="B608" s="552" t="s">
        <v>579</v>
      </c>
      <c r="C608" s="553" t="s">
        <v>580</v>
      </c>
      <c r="D608" s="245" t="s">
        <v>106</v>
      </c>
      <c r="E608" s="246">
        <v>16.46</v>
      </c>
      <c r="F608" s="576"/>
      <c r="G608" s="554">
        <f>E608*F608</f>
        <v>0</v>
      </c>
    </row>
    <row r="609" spans="1:7" ht="12.75">
      <c r="A609" s="250"/>
      <c r="B609" s="253"/>
      <c r="C609" s="699" t="s">
        <v>123</v>
      </c>
      <c r="D609" s="700"/>
      <c r="E609" s="254">
        <v>0</v>
      </c>
      <c r="F609" s="577"/>
      <c r="G609" s="256"/>
    </row>
    <row r="610" spans="1:7" ht="12.75">
      <c r="A610" s="250"/>
      <c r="B610" s="253"/>
      <c r="C610" s="699" t="s">
        <v>1587</v>
      </c>
      <c r="D610" s="700"/>
      <c r="E610" s="254">
        <v>5.3</v>
      </c>
      <c r="F610" s="577"/>
      <c r="G610" s="256"/>
    </row>
    <row r="611" spans="1:7" ht="12.75">
      <c r="A611" s="250"/>
      <c r="B611" s="253"/>
      <c r="C611" s="699" t="s">
        <v>1441</v>
      </c>
      <c r="D611" s="700"/>
      <c r="E611" s="254">
        <v>6</v>
      </c>
      <c r="F611" s="577"/>
      <c r="G611" s="256"/>
    </row>
    <row r="612" spans="1:7" ht="12.75">
      <c r="A612" s="250"/>
      <c r="B612" s="253"/>
      <c r="C612" s="699" t="s">
        <v>1588</v>
      </c>
      <c r="D612" s="700"/>
      <c r="E612" s="254">
        <v>5.16</v>
      </c>
      <c r="F612" s="577"/>
      <c r="G612" s="256"/>
    </row>
    <row r="613" spans="1:7" ht="12.75">
      <c r="A613" s="551">
        <v>96</v>
      </c>
      <c r="B613" s="552" t="s">
        <v>581</v>
      </c>
      <c r="C613" s="553" t="s">
        <v>582</v>
      </c>
      <c r="D613" s="245" t="s">
        <v>106</v>
      </c>
      <c r="E613" s="246">
        <v>16.46</v>
      </c>
      <c r="F613" s="576"/>
      <c r="G613" s="554">
        <f>E613*F613</f>
        <v>0</v>
      </c>
    </row>
    <row r="614" spans="1:7" ht="12.75">
      <c r="A614" s="250"/>
      <c r="B614" s="253"/>
      <c r="C614" s="699" t="s">
        <v>1755</v>
      </c>
      <c r="D614" s="700"/>
      <c r="E614" s="254">
        <v>0</v>
      </c>
      <c r="F614" s="577"/>
      <c r="G614" s="256"/>
    </row>
    <row r="615" spans="1:7" ht="12.75">
      <c r="A615" s="250"/>
      <c r="B615" s="253"/>
      <c r="C615" s="699" t="s">
        <v>1587</v>
      </c>
      <c r="D615" s="700"/>
      <c r="E615" s="254">
        <v>5.3</v>
      </c>
      <c r="F615" s="577"/>
      <c r="G615" s="256"/>
    </row>
    <row r="616" spans="1:7" ht="12.75">
      <c r="A616" s="250"/>
      <c r="B616" s="253"/>
      <c r="C616" s="699" t="s">
        <v>1441</v>
      </c>
      <c r="D616" s="700"/>
      <c r="E616" s="254">
        <v>6</v>
      </c>
      <c r="F616" s="577"/>
      <c r="G616" s="256"/>
    </row>
    <row r="617" spans="1:7" ht="12.75">
      <c r="A617" s="250"/>
      <c r="B617" s="253"/>
      <c r="C617" s="699" t="s">
        <v>1588</v>
      </c>
      <c r="D617" s="700"/>
      <c r="E617" s="254">
        <v>5.16</v>
      </c>
      <c r="F617" s="577"/>
      <c r="G617" s="256"/>
    </row>
    <row r="618" spans="1:7" ht="12.75">
      <c r="A618" s="551">
        <v>97</v>
      </c>
      <c r="B618" s="552" t="s">
        <v>586</v>
      </c>
      <c r="C618" s="553" t="s">
        <v>587</v>
      </c>
      <c r="D618" s="245" t="s">
        <v>106</v>
      </c>
      <c r="E618" s="246">
        <v>1687.357</v>
      </c>
      <c r="F618" s="576"/>
      <c r="G618" s="554">
        <f>E618*F618</f>
        <v>0</v>
      </c>
    </row>
    <row r="619" spans="1:7" ht="12.75">
      <c r="A619" s="250"/>
      <c r="B619" s="253"/>
      <c r="C619" s="699" t="s">
        <v>1582</v>
      </c>
      <c r="D619" s="700"/>
      <c r="E619" s="254">
        <v>54.8</v>
      </c>
      <c r="F619" s="577"/>
      <c r="G619" s="256"/>
    </row>
    <row r="620" spans="1:7" ht="12.75">
      <c r="A620" s="250"/>
      <c r="B620" s="253"/>
      <c r="C620" s="699" t="s">
        <v>1583</v>
      </c>
      <c r="D620" s="700"/>
      <c r="E620" s="254">
        <v>79.087</v>
      </c>
      <c r="F620" s="577"/>
      <c r="G620" s="256"/>
    </row>
    <row r="621" spans="1:7" ht="12.75">
      <c r="A621" s="250"/>
      <c r="B621" s="253"/>
      <c r="C621" s="699" t="s">
        <v>1584</v>
      </c>
      <c r="D621" s="700"/>
      <c r="E621" s="254">
        <v>1265.51</v>
      </c>
      <c r="F621" s="577"/>
      <c r="G621" s="256"/>
    </row>
    <row r="622" spans="1:7" ht="12.75">
      <c r="A622" s="250"/>
      <c r="B622" s="253"/>
      <c r="C622" s="699" t="s">
        <v>1585</v>
      </c>
      <c r="D622" s="700"/>
      <c r="E622" s="254">
        <v>271.5</v>
      </c>
      <c r="F622" s="577"/>
      <c r="G622" s="256"/>
    </row>
    <row r="623" spans="1:7" ht="12.75">
      <c r="A623" s="250"/>
      <c r="B623" s="253"/>
      <c r="C623" s="701" t="s">
        <v>113</v>
      </c>
      <c r="D623" s="700"/>
      <c r="E623" s="279">
        <v>1670.897</v>
      </c>
      <c r="F623" s="577"/>
      <c r="G623" s="256"/>
    </row>
    <row r="624" spans="1:7" ht="12.75">
      <c r="A624" s="250"/>
      <c r="B624" s="253"/>
      <c r="C624" s="699" t="s">
        <v>1586</v>
      </c>
      <c r="D624" s="700"/>
      <c r="E624" s="254">
        <v>0</v>
      </c>
      <c r="F624" s="577"/>
      <c r="G624" s="256"/>
    </row>
    <row r="625" spans="1:7" ht="12.75">
      <c r="A625" s="250"/>
      <c r="B625" s="253"/>
      <c r="C625" s="699" t="s">
        <v>1587</v>
      </c>
      <c r="D625" s="700"/>
      <c r="E625" s="254">
        <v>5.3</v>
      </c>
      <c r="F625" s="577"/>
      <c r="G625" s="256"/>
    </row>
    <row r="626" spans="1:7" ht="12.75">
      <c r="A626" s="250"/>
      <c r="B626" s="253"/>
      <c r="C626" s="699" t="s">
        <v>1441</v>
      </c>
      <c r="D626" s="700"/>
      <c r="E626" s="254">
        <v>6</v>
      </c>
      <c r="F626" s="577"/>
      <c r="G626" s="256"/>
    </row>
    <row r="627" spans="1:7" ht="12.75">
      <c r="A627" s="250"/>
      <c r="B627" s="253"/>
      <c r="C627" s="699" t="s">
        <v>1588</v>
      </c>
      <c r="D627" s="700"/>
      <c r="E627" s="254">
        <v>5.16</v>
      </c>
      <c r="F627" s="577"/>
      <c r="G627" s="256"/>
    </row>
    <row r="628" spans="1:7" ht="12.75">
      <c r="A628" s="259"/>
      <c r="B628" s="260" t="s">
        <v>96</v>
      </c>
      <c r="C628" s="555" t="s">
        <v>578</v>
      </c>
      <c r="D628" s="262"/>
      <c r="E628" s="263"/>
      <c r="F628" s="578"/>
      <c r="G628" s="556">
        <f>SUM(G598:G627)</f>
        <v>0</v>
      </c>
    </row>
    <row r="629" spans="1:7" ht="12.75">
      <c r="A629" s="231" t="s">
        <v>92</v>
      </c>
      <c r="B629" s="232" t="s">
        <v>588</v>
      </c>
      <c r="C629" s="549" t="s">
        <v>589</v>
      </c>
      <c r="D629" s="234"/>
      <c r="E629" s="235"/>
      <c r="F629" s="579"/>
      <c r="G629" s="550"/>
    </row>
    <row r="630" spans="1:7" ht="12.75">
      <c r="A630" s="551">
        <v>98</v>
      </c>
      <c r="B630" s="552" t="s">
        <v>1756</v>
      </c>
      <c r="C630" s="553" t="s">
        <v>1757</v>
      </c>
      <c r="D630" s="245" t="s">
        <v>173</v>
      </c>
      <c r="E630" s="246">
        <v>358.376509016</v>
      </c>
      <c r="F630" s="576"/>
      <c r="G630" s="554">
        <f>E630*F630</f>
        <v>0</v>
      </c>
    </row>
    <row r="631" spans="1:7" ht="12.75">
      <c r="A631" s="259"/>
      <c r="B631" s="260" t="s">
        <v>96</v>
      </c>
      <c r="C631" s="555" t="s">
        <v>590</v>
      </c>
      <c r="D631" s="262"/>
      <c r="E631" s="263"/>
      <c r="F631" s="578"/>
      <c r="G631" s="556">
        <f>SUM(G629:G630)</f>
        <v>0</v>
      </c>
    </row>
    <row r="632" spans="1:7" ht="12.75">
      <c r="A632" s="231" t="s">
        <v>92</v>
      </c>
      <c r="B632" s="232" t="s">
        <v>593</v>
      </c>
      <c r="C632" s="549" t="s">
        <v>594</v>
      </c>
      <c r="D632" s="234"/>
      <c r="E632" s="235"/>
      <c r="F632" s="579"/>
      <c r="G632" s="550"/>
    </row>
    <row r="633" spans="1:7" ht="22.5">
      <c r="A633" s="551">
        <v>99</v>
      </c>
      <c r="B633" s="552" t="s">
        <v>1758</v>
      </c>
      <c r="C633" s="553" t="s">
        <v>1759</v>
      </c>
      <c r="D633" s="245" t="s">
        <v>106</v>
      </c>
      <c r="E633" s="246">
        <v>16.46</v>
      </c>
      <c r="F633" s="576"/>
      <c r="G633" s="554">
        <f>E633*F633</f>
        <v>0</v>
      </c>
    </row>
    <row r="634" spans="1:7" ht="12.75">
      <c r="A634" s="250"/>
      <c r="B634" s="253"/>
      <c r="C634" s="699" t="s">
        <v>123</v>
      </c>
      <c r="D634" s="700"/>
      <c r="E634" s="254">
        <v>0</v>
      </c>
      <c r="F634" s="577"/>
      <c r="G634" s="256"/>
    </row>
    <row r="635" spans="1:7" ht="12.75">
      <c r="A635" s="250"/>
      <c r="B635" s="253"/>
      <c r="C635" s="699" t="s">
        <v>1587</v>
      </c>
      <c r="D635" s="700"/>
      <c r="E635" s="254">
        <v>5.3</v>
      </c>
      <c r="F635" s="577"/>
      <c r="G635" s="256"/>
    </row>
    <row r="636" spans="1:7" ht="12.75">
      <c r="A636" s="250"/>
      <c r="B636" s="253"/>
      <c r="C636" s="699" t="s">
        <v>1441</v>
      </c>
      <c r="D636" s="700"/>
      <c r="E636" s="254">
        <v>6</v>
      </c>
      <c r="F636" s="577"/>
      <c r="G636" s="256"/>
    </row>
    <row r="637" spans="1:7" ht="12.75">
      <c r="A637" s="250"/>
      <c r="B637" s="253"/>
      <c r="C637" s="699" t="s">
        <v>1588</v>
      </c>
      <c r="D637" s="700"/>
      <c r="E637" s="254">
        <v>5.16</v>
      </c>
      <c r="F637" s="577"/>
      <c r="G637" s="256"/>
    </row>
    <row r="638" spans="1:7" ht="12.75">
      <c r="A638" s="551">
        <v>100</v>
      </c>
      <c r="B638" s="552" t="s">
        <v>596</v>
      </c>
      <c r="C638" s="553" t="s">
        <v>597</v>
      </c>
      <c r="D638" s="245" t="s">
        <v>106</v>
      </c>
      <c r="E638" s="246">
        <v>24.69</v>
      </c>
      <c r="F638" s="576"/>
      <c r="G638" s="554">
        <f>E638*F638</f>
        <v>0</v>
      </c>
    </row>
    <row r="639" spans="1:7" ht="12.75">
      <c r="A639" s="250"/>
      <c r="B639" s="253"/>
      <c r="C639" s="699" t="s">
        <v>123</v>
      </c>
      <c r="D639" s="700"/>
      <c r="E639" s="254">
        <v>0</v>
      </c>
      <c r="F639" s="577"/>
      <c r="G639" s="256"/>
    </row>
    <row r="640" spans="1:7" ht="12.75">
      <c r="A640" s="250"/>
      <c r="B640" s="253"/>
      <c r="C640" s="699" t="s">
        <v>1760</v>
      </c>
      <c r="D640" s="700"/>
      <c r="E640" s="254">
        <v>7.95</v>
      </c>
      <c r="F640" s="577"/>
      <c r="G640" s="256"/>
    </row>
    <row r="641" spans="1:7" ht="12.75">
      <c r="A641" s="250"/>
      <c r="B641" s="253"/>
      <c r="C641" s="699" t="s">
        <v>1761</v>
      </c>
      <c r="D641" s="700"/>
      <c r="E641" s="254">
        <v>9</v>
      </c>
      <c r="F641" s="577"/>
      <c r="G641" s="256"/>
    </row>
    <row r="642" spans="1:7" ht="12.75">
      <c r="A642" s="250"/>
      <c r="B642" s="253"/>
      <c r="C642" s="699" t="s">
        <v>1762</v>
      </c>
      <c r="D642" s="700"/>
      <c r="E642" s="254">
        <v>7.74</v>
      </c>
      <c r="F642" s="577"/>
      <c r="G642" s="256"/>
    </row>
    <row r="643" spans="1:7" ht="22.5">
      <c r="A643" s="551">
        <v>101</v>
      </c>
      <c r="B643" s="552" t="s">
        <v>1763</v>
      </c>
      <c r="C643" s="553" t="s">
        <v>1764</v>
      </c>
      <c r="D643" s="245" t="s">
        <v>106</v>
      </c>
      <c r="E643" s="246">
        <v>16.46</v>
      </c>
      <c r="F643" s="576"/>
      <c r="G643" s="554">
        <f>E643*F643</f>
        <v>0</v>
      </c>
    </row>
    <row r="644" spans="1:7" ht="12.75">
      <c r="A644" s="250"/>
      <c r="B644" s="253"/>
      <c r="C644" s="699" t="s">
        <v>123</v>
      </c>
      <c r="D644" s="700"/>
      <c r="E644" s="254">
        <v>0</v>
      </c>
      <c r="F644" s="577"/>
      <c r="G644" s="256"/>
    </row>
    <row r="645" spans="1:7" ht="12.75">
      <c r="A645" s="250"/>
      <c r="B645" s="253"/>
      <c r="C645" s="699" t="s">
        <v>1587</v>
      </c>
      <c r="D645" s="700"/>
      <c r="E645" s="254">
        <v>5.3</v>
      </c>
      <c r="F645" s="577"/>
      <c r="G645" s="256"/>
    </row>
    <row r="646" spans="1:7" ht="12.75">
      <c r="A646" s="250"/>
      <c r="B646" s="253"/>
      <c r="C646" s="699" t="s">
        <v>1441</v>
      </c>
      <c r="D646" s="700"/>
      <c r="E646" s="254">
        <v>6</v>
      </c>
      <c r="F646" s="577"/>
      <c r="G646" s="256"/>
    </row>
    <row r="647" spans="1:7" ht="12.75">
      <c r="A647" s="250"/>
      <c r="B647" s="253"/>
      <c r="C647" s="699" t="s">
        <v>1588</v>
      </c>
      <c r="D647" s="700"/>
      <c r="E647" s="254">
        <v>5.16</v>
      </c>
      <c r="F647" s="577"/>
      <c r="G647" s="256"/>
    </row>
    <row r="648" spans="1:7" ht="12.75">
      <c r="A648" s="551">
        <v>102</v>
      </c>
      <c r="B648" s="552" t="s">
        <v>603</v>
      </c>
      <c r="C648" s="553" t="s">
        <v>604</v>
      </c>
      <c r="D648" s="245" t="s">
        <v>106</v>
      </c>
      <c r="E648" s="246">
        <v>125.842</v>
      </c>
      <c r="F648" s="576"/>
      <c r="G648" s="554">
        <f>E648*F648</f>
        <v>0</v>
      </c>
    </row>
    <row r="649" spans="1:7" ht="12.75">
      <c r="A649" s="250"/>
      <c r="B649" s="253"/>
      <c r="C649" s="699" t="s">
        <v>1643</v>
      </c>
      <c r="D649" s="700"/>
      <c r="E649" s="254">
        <v>60.8175</v>
      </c>
      <c r="F649" s="577"/>
      <c r="G649" s="256"/>
    </row>
    <row r="650" spans="1:7" ht="12.75">
      <c r="A650" s="250"/>
      <c r="B650" s="253"/>
      <c r="C650" s="699" t="s">
        <v>1644</v>
      </c>
      <c r="D650" s="700"/>
      <c r="E650" s="254">
        <v>17.225</v>
      </c>
      <c r="F650" s="577"/>
      <c r="G650" s="256"/>
    </row>
    <row r="651" spans="1:7" ht="12.75">
      <c r="A651" s="250"/>
      <c r="B651" s="253"/>
      <c r="C651" s="699" t="s">
        <v>1645</v>
      </c>
      <c r="D651" s="700"/>
      <c r="E651" s="254">
        <v>37.6075</v>
      </c>
      <c r="F651" s="577"/>
      <c r="G651" s="256"/>
    </row>
    <row r="652" spans="1:7" ht="12.75">
      <c r="A652" s="250"/>
      <c r="B652" s="253"/>
      <c r="C652" s="699" t="s">
        <v>1646</v>
      </c>
      <c r="D652" s="700"/>
      <c r="E652" s="254">
        <v>10.192</v>
      </c>
      <c r="F652" s="577"/>
      <c r="G652" s="256"/>
    </row>
    <row r="653" spans="1:7" ht="12.75">
      <c r="A653" s="551">
        <v>103</v>
      </c>
      <c r="B653" s="552" t="s">
        <v>605</v>
      </c>
      <c r="C653" s="553" t="s">
        <v>606</v>
      </c>
      <c r="D653" s="245" t="s">
        <v>106</v>
      </c>
      <c r="E653" s="246">
        <v>28.3935</v>
      </c>
      <c r="F653" s="576"/>
      <c r="G653" s="554">
        <f>E653*F653</f>
        <v>0</v>
      </c>
    </row>
    <row r="654" spans="1:7" ht="12.75">
      <c r="A654" s="250"/>
      <c r="B654" s="253"/>
      <c r="C654" s="699" t="s">
        <v>123</v>
      </c>
      <c r="D654" s="700"/>
      <c r="E654" s="254">
        <v>0</v>
      </c>
      <c r="F654" s="577"/>
      <c r="G654" s="256"/>
    </row>
    <row r="655" spans="1:7" ht="12.75">
      <c r="A655" s="250"/>
      <c r="B655" s="253"/>
      <c r="C655" s="699" t="s">
        <v>1765</v>
      </c>
      <c r="D655" s="700"/>
      <c r="E655" s="254">
        <v>9.1425</v>
      </c>
      <c r="F655" s="577"/>
      <c r="G655" s="256"/>
    </row>
    <row r="656" spans="1:7" ht="12.75">
      <c r="A656" s="250"/>
      <c r="B656" s="253"/>
      <c r="C656" s="699" t="s">
        <v>1766</v>
      </c>
      <c r="D656" s="700"/>
      <c r="E656" s="254">
        <v>10.35</v>
      </c>
      <c r="F656" s="577"/>
      <c r="G656" s="256"/>
    </row>
    <row r="657" spans="1:7" ht="12.75">
      <c r="A657" s="250"/>
      <c r="B657" s="253"/>
      <c r="C657" s="699" t="s">
        <v>1767</v>
      </c>
      <c r="D657" s="700"/>
      <c r="E657" s="254">
        <v>8.901</v>
      </c>
      <c r="F657" s="577"/>
      <c r="G657" s="256"/>
    </row>
    <row r="658" spans="1:7" ht="12.75">
      <c r="A658" s="551">
        <v>104</v>
      </c>
      <c r="B658" s="552" t="s">
        <v>1768</v>
      </c>
      <c r="C658" s="553" t="s">
        <v>1769</v>
      </c>
      <c r="D658" s="245" t="s">
        <v>106</v>
      </c>
      <c r="E658" s="246">
        <v>37.858</v>
      </c>
      <c r="F658" s="576"/>
      <c r="G658" s="554">
        <f>E658*F658</f>
        <v>0</v>
      </c>
    </row>
    <row r="659" spans="1:7" ht="12.75">
      <c r="A659" s="250"/>
      <c r="B659" s="253"/>
      <c r="C659" s="699" t="s">
        <v>123</v>
      </c>
      <c r="D659" s="700"/>
      <c r="E659" s="254">
        <v>0</v>
      </c>
      <c r="F659" s="577"/>
      <c r="G659" s="256"/>
    </row>
    <row r="660" spans="1:7" ht="12.75">
      <c r="A660" s="250"/>
      <c r="B660" s="253"/>
      <c r="C660" s="699" t="s">
        <v>1770</v>
      </c>
      <c r="D660" s="700"/>
      <c r="E660" s="254">
        <v>12.19</v>
      </c>
      <c r="F660" s="577"/>
      <c r="G660" s="256"/>
    </row>
    <row r="661" spans="1:7" ht="12.75">
      <c r="A661" s="250"/>
      <c r="B661" s="253"/>
      <c r="C661" s="699" t="s">
        <v>1771</v>
      </c>
      <c r="D661" s="700"/>
      <c r="E661" s="254">
        <v>13.8</v>
      </c>
      <c r="F661" s="577"/>
      <c r="G661" s="256"/>
    </row>
    <row r="662" spans="1:7" ht="12.75">
      <c r="A662" s="250"/>
      <c r="B662" s="253"/>
      <c r="C662" s="699" t="s">
        <v>1772</v>
      </c>
      <c r="D662" s="700"/>
      <c r="E662" s="254">
        <v>11.868</v>
      </c>
      <c r="F662" s="577"/>
      <c r="G662" s="256"/>
    </row>
    <row r="663" spans="1:7" ht="12.75">
      <c r="A663" s="551">
        <v>105</v>
      </c>
      <c r="B663" s="552" t="s">
        <v>611</v>
      </c>
      <c r="C663" s="553" t="s">
        <v>612</v>
      </c>
      <c r="D663" s="245" t="s">
        <v>173</v>
      </c>
      <c r="E663" s="246">
        <v>0.8673258</v>
      </c>
      <c r="F663" s="576"/>
      <c r="G663" s="554">
        <f>E663*F663</f>
        <v>0</v>
      </c>
    </row>
    <row r="664" spans="1:7" ht="12.75">
      <c r="A664" s="259"/>
      <c r="B664" s="260" t="s">
        <v>96</v>
      </c>
      <c r="C664" s="555" t="s">
        <v>595</v>
      </c>
      <c r="D664" s="262"/>
      <c r="E664" s="263"/>
      <c r="F664" s="578"/>
      <c r="G664" s="556">
        <f>SUM(G632:G663)</f>
        <v>0</v>
      </c>
    </row>
    <row r="665" spans="1:7" ht="12.75">
      <c r="A665" s="231" t="s">
        <v>92</v>
      </c>
      <c r="B665" s="232" t="s">
        <v>613</v>
      </c>
      <c r="C665" s="549" t="s">
        <v>614</v>
      </c>
      <c r="D665" s="234"/>
      <c r="E665" s="235"/>
      <c r="F665" s="579"/>
      <c r="G665" s="550"/>
    </row>
    <row r="666" spans="1:7" ht="22.5">
      <c r="A666" s="551">
        <v>106</v>
      </c>
      <c r="B666" s="552" t="s">
        <v>616</v>
      </c>
      <c r="C666" s="553" t="s">
        <v>617</v>
      </c>
      <c r="D666" s="245" t="s">
        <v>106</v>
      </c>
      <c r="E666" s="246">
        <v>436.568</v>
      </c>
      <c r="F666" s="576"/>
      <c r="G666" s="554">
        <f>E666*F666</f>
        <v>0</v>
      </c>
    </row>
    <row r="667" spans="1:7" ht="12.75">
      <c r="A667" s="250"/>
      <c r="B667" s="253"/>
      <c r="C667" s="699" t="s">
        <v>123</v>
      </c>
      <c r="D667" s="700"/>
      <c r="E667" s="254">
        <v>0</v>
      </c>
      <c r="F667" s="577"/>
      <c r="G667" s="256"/>
    </row>
    <row r="668" spans="1:7" ht="12.75">
      <c r="A668" s="250"/>
      <c r="B668" s="253"/>
      <c r="C668" s="699" t="s">
        <v>1773</v>
      </c>
      <c r="D668" s="700"/>
      <c r="E668" s="254">
        <v>325.6</v>
      </c>
      <c r="F668" s="577"/>
      <c r="G668" s="256"/>
    </row>
    <row r="669" spans="1:7" ht="12.75">
      <c r="A669" s="250"/>
      <c r="B669" s="253"/>
      <c r="C669" s="699" t="s">
        <v>1774</v>
      </c>
      <c r="D669" s="700"/>
      <c r="E669" s="254">
        <v>60.528</v>
      </c>
      <c r="F669" s="577"/>
      <c r="G669" s="256"/>
    </row>
    <row r="670" spans="1:7" ht="12.75">
      <c r="A670" s="250"/>
      <c r="B670" s="253"/>
      <c r="C670" s="699" t="s">
        <v>1775</v>
      </c>
      <c r="D670" s="700"/>
      <c r="E670" s="254">
        <v>50.44</v>
      </c>
      <c r="F670" s="577"/>
      <c r="G670" s="256"/>
    </row>
    <row r="671" spans="1:7" ht="22.5">
      <c r="A671" s="551">
        <v>107</v>
      </c>
      <c r="B671" s="552" t="s">
        <v>628</v>
      </c>
      <c r="C671" s="553" t="s">
        <v>629</v>
      </c>
      <c r="D671" s="245" t="s">
        <v>106</v>
      </c>
      <c r="E671" s="246">
        <v>436.568</v>
      </c>
      <c r="F671" s="576"/>
      <c r="G671" s="554">
        <f>E671*F671</f>
        <v>0</v>
      </c>
    </row>
    <row r="672" spans="1:7" ht="12.75">
      <c r="A672" s="250"/>
      <c r="B672" s="253"/>
      <c r="C672" s="699" t="s">
        <v>123</v>
      </c>
      <c r="D672" s="700"/>
      <c r="E672" s="254">
        <v>0</v>
      </c>
      <c r="F672" s="577"/>
      <c r="G672" s="256"/>
    </row>
    <row r="673" spans="1:7" ht="12.75">
      <c r="A673" s="250"/>
      <c r="B673" s="253"/>
      <c r="C673" s="699" t="s">
        <v>1773</v>
      </c>
      <c r="D673" s="700"/>
      <c r="E673" s="254">
        <v>325.6</v>
      </c>
      <c r="F673" s="577"/>
      <c r="G673" s="256"/>
    </row>
    <row r="674" spans="1:7" ht="12.75">
      <c r="A674" s="250"/>
      <c r="B674" s="253"/>
      <c r="C674" s="699" t="s">
        <v>1774</v>
      </c>
      <c r="D674" s="700"/>
      <c r="E674" s="254">
        <v>60.528</v>
      </c>
      <c r="F674" s="577"/>
      <c r="G674" s="256"/>
    </row>
    <row r="675" spans="1:7" ht="12.75">
      <c r="A675" s="250"/>
      <c r="B675" s="253"/>
      <c r="C675" s="699" t="s">
        <v>1775</v>
      </c>
      <c r="D675" s="700"/>
      <c r="E675" s="254">
        <v>50.44</v>
      </c>
      <c r="F675" s="577"/>
      <c r="G675" s="256"/>
    </row>
    <row r="676" spans="1:7" ht="22.5">
      <c r="A676" s="551">
        <v>108</v>
      </c>
      <c r="B676" s="552" t="s">
        <v>630</v>
      </c>
      <c r="C676" s="553" t="s">
        <v>631</v>
      </c>
      <c r="D676" s="245" t="s">
        <v>106</v>
      </c>
      <c r="E676" s="246">
        <v>436.568</v>
      </c>
      <c r="F676" s="576"/>
      <c r="G676" s="554">
        <f>E676*F676</f>
        <v>0</v>
      </c>
    </row>
    <row r="677" spans="1:7" ht="12.75">
      <c r="A677" s="250"/>
      <c r="B677" s="253"/>
      <c r="C677" s="699" t="s">
        <v>123</v>
      </c>
      <c r="D677" s="700"/>
      <c r="E677" s="254">
        <v>0</v>
      </c>
      <c r="F677" s="577"/>
      <c r="G677" s="256"/>
    </row>
    <row r="678" spans="1:7" ht="12.75">
      <c r="A678" s="250"/>
      <c r="B678" s="253"/>
      <c r="C678" s="699" t="s">
        <v>1773</v>
      </c>
      <c r="D678" s="700"/>
      <c r="E678" s="254">
        <v>325.6</v>
      </c>
      <c r="F678" s="577"/>
      <c r="G678" s="256"/>
    </row>
    <row r="679" spans="1:7" ht="12.75">
      <c r="A679" s="250"/>
      <c r="B679" s="253"/>
      <c r="C679" s="699" t="s">
        <v>1774</v>
      </c>
      <c r="D679" s="700"/>
      <c r="E679" s="254">
        <v>60.528</v>
      </c>
      <c r="F679" s="577"/>
      <c r="G679" s="256"/>
    </row>
    <row r="680" spans="1:7" ht="12.75">
      <c r="A680" s="250"/>
      <c r="B680" s="253"/>
      <c r="C680" s="699" t="s">
        <v>1775</v>
      </c>
      <c r="D680" s="700"/>
      <c r="E680" s="254">
        <v>50.44</v>
      </c>
      <c r="F680" s="577"/>
      <c r="G680" s="256"/>
    </row>
    <row r="681" spans="1:7" ht="22.5">
      <c r="A681" s="551">
        <v>109</v>
      </c>
      <c r="B681" s="552" t="s">
        <v>635</v>
      </c>
      <c r="C681" s="553" t="s">
        <v>636</v>
      </c>
      <c r="D681" s="245" t="s">
        <v>106</v>
      </c>
      <c r="E681" s="246">
        <v>436.568</v>
      </c>
      <c r="F681" s="576"/>
      <c r="G681" s="554">
        <f>E681*F681</f>
        <v>0</v>
      </c>
    </row>
    <row r="682" spans="1:7" ht="12.75">
      <c r="A682" s="250"/>
      <c r="B682" s="253"/>
      <c r="C682" s="699" t="s">
        <v>123</v>
      </c>
      <c r="D682" s="700"/>
      <c r="E682" s="254">
        <v>0</v>
      </c>
      <c r="F682" s="577"/>
      <c r="G682" s="256"/>
    </row>
    <row r="683" spans="1:7" ht="12.75">
      <c r="A683" s="250"/>
      <c r="B683" s="253"/>
      <c r="C683" s="699" t="s">
        <v>1773</v>
      </c>
      <c r="D683" s="700"/>
      <c r="E683" s="254">
        <v>325.6</v>
      </c>
      <c r="F683" s="577"/>
      <c r="G683" s="256"/>
    </row>
    <row r="684" spans="1:7" ht="12.75">
      <c r="A684" s="250"/>
      <c r="B684" s="253"/>
      <c r="C684" s="699" t="s">
        <v>1774</v>
      </c>
      <c r="D684" s="700"/>
      <c r="E684" s="254">
        <v>60.528</v>
      </c>
      <c r="F684" s="577"/>
      <c r="G684" s="256"/>
    </row>
    <row r="685" spans="1:7" ht="12.75">
      <c r="A685" s="250"/>
      <c r="B685" s="253"/>
      <c r="C685" s="699" t="s">
        <v>1775</v>
      </c>
      <c r="D685" s="700"/>
      <c r="E685" s="254">
        <v>50.44</v>
      </c>
      <c r="F685" s="577"/>
      <c r="G685" s="256"/>
    </row>
    <row r="686" spans="1:7" ht="22.5">
      <c r="A686" s="551">
        <v>110</v>
      </c>
      <c r="B686" s="552" t="s">
        <v>1776</v>
      </c>
      <c r="C686" s="553" t="s">
        <v>1777</v>
      </c>
      <c r="D686" s="245" t="s">
        <v>166</v>
      </c>
      <c r="E686" s="246">
        <v>18.6</v>
      </c>
      <c r="F686" s="576"/>
      <c r="G686" s="554">
        <f>E686*F686</f>
        <v>0</v>
      </c>
    </row>
    <row r="687" spans="1:7" ht="12.75">
      <c r="A687" s="250"/>
      <c r="B687" s="253"/>
      <c r="C687" s="699" t="s">
        <v>639</v>
      </c>
      <c r="D687" s="700"/>
      <c r="E687" s="254">
        <v>0</v>
      </c>
      <c r="F687" s="577"/>
      <c r="G687" s="256"/>
    </row>
    <row r="688" spans="1:7" ht="12.75">
      <c r="A688" s="250"/>
      <c r="B688" s="253"/>
      <c r="C688" s="699" t="s">
        <v>1778</v>
      </c>
      <c r="D688" s="700"/>
      <c r="E688" s="254">
        <v>18.6</v>
      </c>
      <c r="F688" s="577"/>
      <c r="G688" s="256"/>
    </row>
    <row r="689" spans="1:7" ht="22.5">
      <c r="A689" s="551">
        <v>111</v>
      </c>
      <c r="B689" s="552" t="s">
        <v>637</v>
      </c>
      <c r="C689" s="553" t="s">
        <v>638</v>
      </c>
      <c r="D689" s="245" t="s">
        <v>166</v>
      </c>
      <c r="E689" s="246">
        <v>27</v>
      </c>
      <c r="F689" s="576"/>
      <c r="G689" s="554">
        <f>E689*F689</f>
        <v>0</v>
      </c>
    </row>
    <row r="690" spans="1:7" ht="12.75">
      <c r="A690" s="250"/>
      <c r="B690" s="253"/>
      <c r="C690" s="699" t="s">
        <v>639</v>
      </c>
      <c r="D690" s="700"/>
      <c r="E690" s="254">
        <v>0</v>
      </c>
      <c r="F690" s="577"/>
      <c r="G690" s="256"/>
    </row>
    <row r="691" spans="1:7" ht="12.75">
      <c r="A691" s="250"/>
      <c r="B691" s="253"/>
      <c r="C691" s="699" t="s">
        <v>1779</v>
      </c>
      <c r="D691" s="700"/>
      <c r="E691" s="254">
        <v>27</v>
      </c>
      <c r="F691" s="577"/>
      <c r="G691" s="256"/>
    </row>
    <row r="692" spans="1:7" ht="22.5">
      <c r="A692" s="551">
        <v>112</v>
      </c>
      <c r="B692" s="552" t="s">
        <v>1780</v>
      </c>
      <c r="C692" s="553" t="s">
        <v>1781</v>
      </c>
      <c r="D692" s="245" t="s">
        <v>166</v>
      </c>
      <c r="E692" s="246">
        <v>46</v>
      </c>
      <c r="F692" s="576"/>
      <c r="G692" s="554">
        <f>E692*F692</f>
        <v>0</v>
      </c>
    </row>
    <row r="693" spans="1:7" ht="12.75">
      <c r="A693" s="250"/>
      <c r="B693" s="253"/>
      <c r="C693" s="699" t="s">
        <v>639</v>
      </c>
      <c r="D693" s="700"/>
      <c r="E693" s="254">
        <v>0</v>
      </c>
      <c r="F693" s="577"/>
      <c r="G693" s="256"/>
    </row>
    <row r="694" spans="1:7" ht="12.75">
      <c r="A694" s="250"/>
      <c r="B694" s="253"/>
      <c r="C694" s="699" t="s">
        <v>1782</v>
      </c>
      <c r="D694" s="700"/>
      <c r="E694" s="254">
        <v>46</v>
      </c>
      <c r="F694" s="577"/>
      <c r="G694" s="256"/>
    </row>
    <row r="695" spans="1:7" ht="22.5">
      <c r="A695" s="551">
        <v>113</v>
      </c>
      <c r="B695" s="552" t="s">
        <v>642</v>
      </c>
      <c r="C695" s="553" t="s">
        <v>643</v>
      </c>
      <c r="D695" s="245" t="s">
        <v>166</v>
      </c>
      <c r="E695" s="246">
        <v>27</v>
      </c>
      <c r="F695" s="576"/>
      <c r="G695" s="554">
        <f>E695*F695</f>
        <v>0</v>
      </c>
    </row>
    <row r="696" spans="1:7" ht="12.75">
      <c r="A696" s="250"/>
      <c r="B696" s="253"/>
      <c r="C696" s="699" t="s">
        <v>639</v>
      </c>
      <c r="D696" s="700"/>
      <c r="E696" s="254">
        <v>0</v>
      </c>
      <c r="F696" s="577"/>
      <c r="G696" s="256"/>
    </row>
    <row r="697" spans="1:7" ht="12.75">
      <c r="A697" s="250"/>
      <c r="B697" s="253"/>
      <c r="C697" s="699" t="s">
        <v>1783</v>
      </c>
      <c r="D697" s="700"/>
      <c r="E697" s="254">
        <v>27</v>
      </c>
      <c r="F697" s="577"/>
      <c r="G697" s="256"/>
    </row>
    <row r="698" spans="1:7" ht="22.5">
      <c r="A698" s="551">
        <v>114</v>
      </c>
      <c r="B698" s="552" t="s">
        <v>646</v>
      </c>
      <c r="C698" s="553" t="s">
        <v>647</v>
      </c>
      <c r="D698" s="245" t="s">
        <v>166</v>
      </c>
      <c r="E698" s="246">
        <v>77.2</v>
      </c>
      <c r="F698" s="576"/>
      <c r="G698" s="554">
        <f>E698*F698</f>
        <v>0</v>
      </c>
    </row>
    <row r="699" spans="1:7" ht="12.75">
      <c r="A699" s="250"/>
      <c r="B699" s="253"/>
      <c r="C699" s="699" t="s">
        <v>639</v>
      </c>
      <c r="D699" s="700"/>
      <c r="E699" s="254">
        <v>0</v>
      </c>
      <c r="F699" s="577"/>
      <c r="G699" s="256"/>
    </row>
    <row r="700" spans="1:7" ht="12.75">
      <c r="A700" s="250"/>
      <c r="B700" s="253"/>
      <c r="C700" s="699" t="s">
        <v>1784</v>
      </c>
      <c r="D700" s="700"/>
      <c r="E700" s="254">
        <v>77.2</v>
      </c>
      <c r="F700" s="577"/>
      <c r="G700" s="256"/>
    </row>
    <row r="701" spans="1:7" ht="22.5">
      <c r="A701" s="551">
        <v>115</v>
      </c>
      <c r="B701" s="552" t="s">
        <v>1102</v>
      </c>
      <c r="C701" s="553" t="s">
        <v>1785</v>
      </c>
      <c r="D701" s="245" t="s">
        <v>166</v>
      </c>
      <c r="E701" s="246">
        <v>72</v>
      </c>
      <c r="F701" s="576"/>
      <c r="G701" s="554">
        <f>E701*F701</f>
        <v>0</v>
      </c>
    </row>
    <row r="702" spans="1:7" ht="12.75">
      <c r="A702" s="250"/>
      <c r="B702" s="253"/>
      <c r="C702" s="699" t="s">
        <v>639</v>
      </c>
      <c r="D702" s="700"/>
      <c r="E702" s="254">
        <v>0</v>
      </c>
      <c r="F702" s="577"/>
      <c r="G702" s="256"/>
    </row>
    <row r="703" spans="1:7" ht="12.75">
      <c r="A703" s="250"/>
      <c r="B703" s="253"/>
      <c r="C703" s="699" t="s">
        <v>1786</v>
      </c>
      <c r="D703" s="700"/>
      <c r="E703" s="254">
        <v>72</v>
      </c>
      <c r="F703" s="577"/>
      <c r="G703" s="256"/>
    </row>
    <row r="704" spans="1:7" ht="22.5">
      <c r="A704" s="551">
        <v>116</v>
      </c>
      <c r="B704" s="552" t="s">
        <v>1787</v>
      </c>
      <c r="C704" s="553" t="s">
        <v>1788</v>
      </c>
      <c r="D704" s="245" t="s">
        <v>166</v>
      </c>
      <c r="E704" s="246">
        <v>107</v>
      </c>
      <c r="F704" s="576"/>
      <c r="G704" s="554">
        <f>E704*F704</f>
        <v>0</v>
      </c>
    </row>
    <row r="705" spans="1:7" ht="12.75">
      <c r="A705" s="250"/>
      <c r="B705" s="253"/>
      <c r="C705" s="699" t="s">
        <v>639</v>
      </c>
      <c r="D705" s="700"/>
      <c r="E705" s="254">
        <v>0</v>
      </c>
      <c r="F705" s="577"/>
      <c r="G705" s="256"/>
    </row>
    <row r="706" spans="1:7" ht="12.75">
      <c r="A706" s="250"/>
      <c r="B706" s="253"/>
      <c r="C706" s="699" t="s">
        <v>1789</v>
      </c>
      <c r="D706" s="700"/>
      <c r="E706" s="254">
        <v>107</v>
      </c>
      <c r="F706" s="577"/>
      <c r="G706" s="256"/>
    </row>
    <row r="707" spans="1:7" ht="22.5">
      <c r="A707" s="551">
        <v>117</v>
      </c>
      <c r="B707" s="552" t="s">
        <v>668</v>
      </c>
      <c r="C707" s="553" t="s">
        <v>669</v>
      </c>
      <c r="D707" s="245" t="s">
        <v>106</v>
      </c>
      <c r="E707" s="246">
        <v>436.568</v>
      </c>
      <c r="F707" s="576"/>
      <c r="G707" s="554">
        <f>E707*F707</f>
        <v>0</v>
      </c>
    </row>
    <row r="708" spans="1:7" ht="12.75">
      <c r="A708" s="250"/>
      <c r="B708" s="253"/>
      <c r="C708" s="699" t="s">
        <v>123</v>
      </c>
      <c r="D708" s="700"/>
      <c r="E708" s="254">
        <v>0</v>
      </c>
      <c r="F708" s="577"/>
      <c r="G708" s="256"/>
    </row>
    <row r="709" spans="1:7" ht="12.75">
      <c r="A709" s="250"/>
      <c r="B709" s="253"/>
      <c r="C709" s="699" t="s">
        <v>1773</v>
      </c>
      <c r="D709" s="700"/>
      <c r="E709" s="254">
        <v>325.6</v>
      </c>
      <c r="F709" s="577"/>
      <c r="G709" s="256"/>
    </row>
    <row r="710" spans="1:7" ht="12.75">
      <c r="A710" s="250"/>
      <c r="B710" s="253"/>
      <c r="C710" s="699" t="s">
        <v>1774</v>
      </c>
      <c r="D710" s="700"/>
      <c r="E710" s="254">
        <v>60.528</v>
      </c>
      <c r="F710" s="577"/>
      <c r="G710" s="256"/>
    </row>
    <row r="711" spans="1:7" ht="12.75">
      <c r="A711" s="250"/>
      <c r="B711" s="253"/>
      <c r="C711" s="699" t="s">
        <v>1775</v>
      </c>
      <c r="D711" s="700"/>
      <c r="E711" s="254">
        <v>50.44</v>
      </c>
      <c r="F711" s="577"/>
      <c r="G711" s="256"/>
    </row>
    <row r="712" spans="1:7" ht="12.75">
      <c r="A712" s="551">
        <v>118</v>
      </c>
      <c r="B712" s="552" t="s">
        <v>670</v>
      </c>
      <c r="C712" s="553" t="s">
        <v>671</v>
      </c>
      <c r="D712" s="245" t="s">
        <v>147</v>
      </c>
      <c r="E712" s="246">
        <v>1</v>
      </c>
      <c r="F712" s="576"/>
      <c r="G712" s="554">
        <f>E712*F712</f>
        <v>0</v>
      </c>
    </row>
    <row r="713" spans="1:7" ht="12.75">
      <c r="A713" s="551">
        <v>119</v>
      </c>
      <c r="B713" s="552" t="s">
        <v>672</v>
      </c>
      <c r="C713" s="553" t="s">
        <v>673</v>
      </c>
      <c r="D713" s="245" t="s">
        <v>106</v>
      </c>
      <c r="E713" s="246">
        <v>502.0532</v>
      </c>
      <c r="F713" s="576"/>
      <c r="G713" s="554">
        <f>E713*F713</f>
        <v>0</v>
      </c>
    </row>
    <row r="714" spans="1:7" ht="12.75">
      <c r="A714" s="250"/>
      <c r="B714" s="253"/>
      <c r="C714" s="699" t="s">
        <v>123</v>
      </c>
      <c r="D714" s="700"/>
      <c r="E714" s="254">
        <v>0</v>
      </c>
      <c r="F714" s="577"/>
      <c r="G714" s="256"/>
    </row>
    <row r="715" spans="1:7" ht="12.75">
      <c r="A715" s="250"/>
      <c r="B715" s="253"/>
      <c r="C715" s="699" t="s">
        <v>1773</v>
      </c>
      <c r="D715" s="700"/>
      <c r="E715" s="254">
        <v>325.6</v>
      </c>
      <c r="F715" s="577"/>
      <c r="G715" s="256"/>
    </row>
    <row r="716" spans="1:7" ht="12.75">
      <c r="A716" s="250"/>
      <c r="B716" s="253"/>
      <c r="C716" s="699" t="s">
        <v>1774</v>
      </c>
      <c r="D716" s="700"/>
      <c r="E716" s="254">
        <v>60.528</v>
      </c>
      <c r="F716" s="577"/>
      <c r="G716" s="256"/>
    </row>
    <row r="717" spans="1:7" ht="12.75">
      <c r="A717" s="250"/>
      <c r="B717" s="253"/>
      <c r="C717" s="699" t="s">
        <v>1775</v>
      </c>
      <c r="D717" s="700"/>
      <c r="E717" s="254">
        <v>50.44</v>
      </c>
      <c r="F717" s="577"/>
      <c r="G717" s="256"/>
    </row>
    <row r="718" spans="1:7" ht="12.75">
      <c r="A718" s="250"/>
      <c r="B718" s="253"/>
      <c r="C718" s="701" t="s">
        <v>113</v>
      </c>
      <c r="D718" s="700"/>
      <c r="E718" s="279">
        <v>436.56800000000004</v>
      </c>
      <c r="F718" s="577"/>
      <c r="G718" s="256"/>
    </row>
    <row r="719" spans="1:7" ht="12.75">
      <c r="A719" s="250"/>
      <c r="B719" s="253"/>
      <c r="C719" s="699" t="s">
        <v>1790</v>
      </c>
      <c r="D719" s="700"/>
      <c r="E719" s="254">
        <v>65.4852</v>
      </c>
      <c r="F719" s="577"/>
      <c r="G719" s="256"/>
    </row>
    <row r="720" spans="1:7" ht="12.75">
      <c r="A720" s="551">
        <v>120</v>
      </c>
      <c r="B720" s="552" t="s">
        <v>1791</v>
      </c>
      <c r="C720" s="553" t="s">
        <v>1792</v>
      </c>
      <c r="D720" s="245" t="s">
        <v>173</v>
      </c>
      <c r="E720" s="246">
        <v>3.57898712</v>
      </c>
      <c r="F720" s="576"/>
      <c r="G720" s="554">
        <f>E720*F720</f>
        <v>0</v>
      </c>
    </row>
    <row r="721" spans="1:7" ht="12.75">
      <c r="A721" s="259"/>
      <c r="B721" s="260" t="s">
        <v>96</v>
      </c>
      <c r="C721" s="555" t="s">
        <v>615</v>
      </c>
      <c r="D721" s="262"/>
      <c r="E721" s="263"/>
      <c r="F721" s="578"/>
      <c r="G721" s="556">
        <f>SUM(G665:G720)</f>
        <v>0</v>
      </c>
    </row>
    <row r="722" spans="1:7" ht="12.75">
      <c r="A722" s="231" t="s">
        <v>92</v>
      </c>
      <c r="B722" s="232" t="s">
        <v>677</v>
      </c>
      <c r="C722" s="549" t="s">
        <v>678</v>
      </c>
      <c r="D722" s="234"/>
      <c r="E722" s="235"/>
      <c r="F722" s="579"/>
      <c r="G722" s="550"/>
    </row>
    <row r="723" spans="1:7" ht="22.5">
      <c r="A723" s="551">
        <v>121</v>
      </c>
      <c r="B723" s="552" t="s">
        <v>683</v>
      </c>
      <c r="C723" s="553" t="s">
        <v>684</v>
      </c>
      <c r="D723" s="245" t="s">
        <v>106</v>
      </c>
      <c r="E723" s="246">
        <v>762.168</v>
      </c>
      <c r="F723" s="576"/>
      <c r="G723" s="554">
        <f>E723*F723</f>
        <v>0</v>
      </c>
    </row>
    <row r="724" spans="1:7" ht="12.75">
      <c r="A724" s="250"/>
      <c r="B724" s="253"/>
      <c r="C724" s="699" t="s">
        <v>123</v>
      </c>
      <c r="D724" s="700"/>
      <c r="E724" s="254">
        <v>0</v>
      </c>
      <c r="F724" s="577"/>
      <c r="G724" s="256"/>
    </row>
    <row r="725" spans="1:7" ht="12.75">
      <c r="A725" s="250"/>
      <c r="B725" s="253"/>
      <c r="C725" s="699" t="s">
        <v>1793</v>
      </c>
      <c r="D725" s="700"/>
      <c r="E725" s="254">
        <v>651.2</v>
      </c>
      <c r="F725" s="577"/>
      <c r="G725" s="256"/>
    </row>
    <row r="726" spans="1:7" ht="12.75">
      <c r="A726" s="250"/>
      <c r="B726" s="253"/>
      <c r="C726" s="699" t="s">
        <v>1774</v>
      </c>
      <c r="D726" s="700"/>
      <c r="E726" s="254">
        <v>60.528</v>
      </c>
      <c r="F726" s="577"/>
      <c r="G726" s="256"/>
    </row>
    <row r="727" spans="1:7" ht="12.75">
      <c r="A727" s="250"/>
      <c r="B727" s="253"/>
      <c r="C727" s="699" t="s">
        <v>1775</v>
      </c>
      <c r="D727" s="700"/>
      <c r="E727" s="254">
        <v>50.44</v>
      </c>
      <c r="F727" s="577"/>
      <c r="G727" s="256"/>
    </row>
    <row r="728" spans="1:7" ht="12.75">
      <c r="A728" s="551">
        <v>122</v>
      </c>
      <c r="B728" s="552" t="s">
        <v>1794</v>
      </c>
      <c r="C728" s="553" t="s">
        <v>1795</v>
      </c>
      <c r="D728" s="245" t="s">
        <v>122</v>
      </c>
      <c r="E728" s="246">
        <v>82.1196</v>
      </c>
      <c r="F728" s="576"/>
      <c r="G728" s="554">
        <f>E728*F728</f>
        <v>0</v>
      </c>
    </row>
    <row r="729" spans="1:7" ht="12.75">
      <c r="A729" s="250"/>
      <c r="B729" s="253"/>
      <c r="C729" s="699" t="s">
        <v>1796</v>
      </c>
      <c r="D729" s="700"/>
      <c r="E729" s="254">
        <v>0</v>
      </c>
      <c r="F729" s="577"/>
      <c r="G729" s="256"/>
    </row>
    <row r="730" spans="1:7" ht="12.75">
      <c r="A730" s="250"/>
      <c r="B730" s="253"/>
      <c r="C730" s="699" t="s">
        <v>1797</v>
      </c>
      <c r="D730" s="700"/>
      <c r="E730" s="254">
        <v>0</v>
      </c>
      <c r="F730" s="577"/>
      <c r="G730" s="256"/>
    </row>
    <row r="731" spans="1:7" ht="12.75">
      <c r="A731" s="250"/>
      <c r="B731" s="253"/>
      <c r="C731" s="699" t="s">
        <v>123</v>
      </c>
      <c r="D731" s="700"/>
      <c r="E731" s="254">
        <v>0</v>
      </c>
      <c r="F731" s="577"/>
      <c r="G731" s="256"/>
    </row>
    <row r="732" spans="1:7" ht="12.75">
      <c r="A732" s="250"/>
      <c r="B732" s="253"/>
      <c r="C732" s="699" t="s">
        <v>1798</v>
      </c>
      <c r="D732" s="700"/>
      <c r="E732" s="254">
        <v>73.0646</v>
      </c>
      <c r="F732" s="577"/>
      <c r="G732" s="256"/>
    </row>
    <row r="733" spans="1:7" ht="12.75">
      <c r="A733" s="250"/>
      <c r="B733" s="253"/>
      <c r="C733" s="699" t="s">
        <v>1799</v>
      </c>
      <c r="D733" s="700"/>
      <c r="E733" s="254">
        <v>4.9391</v>
      </c>
      <c r="F733" s="577"/>
      <c r="G733" s="256"/>
    </row>
    <row r="734" spans="1:7" ht="12.75">
      <c r="A734" s="250"/>
      <c r="B734" s="253"/>
      <c r="C734" s="699" t="s">
        <v>1800</v>
      </c>
      <c r="D734" s="700"/>
      <c r="E734" s="254">
        <v>4.1159</v>
      </c>
      <c r="F734" s="577"/>
      <c r="G734" s="256"/>
    </row>
    <row r="735" spans="1:7" ht="12.75">
      <c r="A735" s="551">
        <v>123</v>
      </c>
      <c r="B735" s="552" t="s">
        <v>1801</v>
      </c>
      <c r="C735" s="553" t="s">
        <v>1802</v>
      </c>
      <c r="D735" s="245" t="s">
        <v>173</v>
      </c>
      <c r="E735" s="246">
        <v>2.05299</v>
      </c>
      <c r="F735" s="576"/>
      <c r="G735" s="554">
        <f>E735*F735</f>
        <v>0</v>
      </c>
    </row>
    <row r="736" spans="1:7" ht="12.75">
      <c r="A736" s="259"/>
      <c r="B736" s="260" t="s">
        <v>96</v>
      </c>
      <c r="C736" s="555" t="s">
        <v>679</v>
      </c>
      <c r="D736" s="262"/>
      <c r="E736" s="263"/>
      <c r="F736" s="578"/>
      <c r="G736" s="556">
        <f>SUM(G722:G735)</f>
        <v>0</v>
      </c>
    </row>
    <row r="737" spans="1:7" ht="12.75">
      <c r="A737" s="231" t="s">
        <v>92</v>
      </c>
      <c r="B737" s="232" t="s">
        <v>702</v>
      </c>
      <c r="C737" s="549" t="s">
        <v>703</v>
      </c>
      <c r="D737" s="234"/>
      <c r="E737" s="235"/>
      <c r="F737" s="579"/>
      <c r="G737" s="550"/>
    </row>
    <row r="738" spans="1:7" ht="22.5">
      <c r="A738" s="551">
        <v>124</v>
      </c>
      <c r="B738" s="552" t="s">
        <v>705</v>
      </c>
      <c r="C738" s="553" t="s">
        <v>706</v>
      </c>
      <c r="D738" s="245" t="s">
        <v>147</v>
      </c>
      <c r="E738" s="246">
        <v>3</v>
      </c>
      <c r="F738" s="576"/>
      <c r="G738" s="554">
        <f>E738*F738</f>
        <v>0</v>
      </c>
    </row>
    <row r="739" spans="1:7" ht="12.75">
      <c r="A739" s="250"/>
      <c r="B739" s="253"/>
      <c r="C739" s="699" t="s">
        <v>552</v>
      </c>
      <c r="D739" s="700"/>
      <c r="E739" s="254">
        <v>0</v>
      </c>
      <c r="F739" s="577"/>
      <c r="G739" s="256"/>
    </row>
    <row r="740" spans="1:7" ht="12.75">
      <c r="A740" s="250"/>
      <c r="B740" s="253"/>
      <c r="C740" s="699" t="s">
        <v>1803</v>
      </c>
      <c r="D740" s="700"/>
      <c r="E740" s="254">
        <v>3</v>
      </c>
      <c r="F740" s="577"/>
      <c r="G740" s="256"/>
    </row>
    <row r="741" spans="1:7" ht="22.5">
      <c r="A741" s="551">
        <v>125</v>
      </c>
      <c r="B741" s="552" t="s">
        <v>709</v>
      </c>
      <c r="C741" s="553" t="s">
        <v>710</v>
      </c>
      <c r="D741" s="245" t="s">
        <v>147</v>
      </c>
      <c r="E741" s="246">
        <v>5</v>
      </c>
      <c r="F741" s="576"/>
      <c r="G741" s="554">
        <f>E741*F741</f>
        <v>0</v>
      </c>
    </row>
    <row r="742" spans="1:7" ht="12.75">
      <c r="A742" s="250"/>
      <c r="B742" s="253"/>
      <c r="C742" s="699" t="s">
        <v>552</v>
      </c>
      <c r="D742" s="700"/>
      <c r="E742" s="254">
        <v>0</v>
      </c>
      <c r="F742" s="577"/>
      <c r="G742" s="256"/>
    </row>
    <row r="743" spans="1:7" ht="12.75">
      <c r="A743" s="250"/>
      <c r="B743" s="253"/>
      <c r="C743" s="699" t="s">
        <v>1804</v>
      </c>
      <c r="D743" s="700"/>
      <c r="E743" s="254">
        <v>5</v>
      </c>
      <c r="F743" s="577"/>
      <c r="G743" s="256"/>
    </row>
    <row r="744" spans="1:7" ht="12.75">
      <c r="A744" s="551">
        <v>126</v>
      </c>
      <c r="B744" s="552" t="s">
        <v>1805</v>
      </c>
      <c r="C744" s="553" t="s">
        <v>1806</v>
      </c>
      <c r="D744" s="245" t="s">
        <v>173</v>
      </c>
      <c r="E744" s="246">
        <v>0.01161</v>
      </c>
      <c r="F744" s="576"/>
      <c r="G744" s="554">
        <f>E744*F744</f>
        <v>0</v>
      </c>
    </row>
    <row r="745" spans="1:7" ht="12.75">
      <c r="A745" s="259"/>
      <c r="B745" s="260" t="s">
        <v>96</v>
      </c>
      <c r="C745" s="555" t="s">
        <v>704</v>
      </c>
      <c r="D745" s="262"/>
      <c r="E745" s="263"/>
      <c r="F745" s="578"/>
      <c r="G745" s="556">
        <f>SUM(G737:G744)</f>
        <v>0</v>
      </c>
    </row>
    <row r="746" spans="1:7" ht="12.75">
      <c r="A746" s="231" t="s">
        <v>92</v>
      </c>
      <c r="B746" s="232" t="s">
        <v>1357</v>
      </c>
      <c r="C746" s="549" t="s">
        <v>1358</v>
      </c>
      <c r="D746" s="234"/>
      <c r="E746" s="235"/>
      <c r="F746" s="579"/>
      <c r="G746" s="550"/>
    </row>
    <row r="747" spans="1:7" ht="22.5">
      <c r="A747" s="551">
        <v>127</v>
      </c>
      <c r="B747" s="552" t="s">
        <v>1807</v>
      </c>
      <c r="C747" s="553" t="s">
        <v>1808</v>
      </c>
      <c r="D747" s="245" t="s">
        <v>147</v>
      </c>
      <c r="E747" s="246">
        <v>1</v>
      </c>
      <c r="F747" s="576"/>
      <c r="G747" s="554">
        <f>E747*F747</f>
        <v>0</v>
      </c>
    </row>
    <row r="748" spans="1:7" ht="12.75">
      <c r="A748" s="250"/>
      <c r="B748" s="253"/>
      <c r="C748" s="699" t="s">
        <v>1809</v>
      </c>
      <c r="D748" s="700"/>
      <c r="E748" s="254">
        <v>1</v>
      </c>
      <c r="F748" s="577"/>
      <c r="G748" s="256"/>
    </row>
    <row r="749" spans="1:7" ht="12.75">
      <c r="A749" s="259"/>
      <c r="B749" s="260" t="s">
        <v>96</v>
      </c>
      <c r="C749" s="555" t="s">
        <v>1359</v>
      </c>
      <c r="D749" s="262"/>
      <c r="E749" s="263"/>
      <c r="F749" s="264"/>
      <c r="G749" s="556">
        <f>SUM(G746:G748)</f>
        <v>0</v>
      </c>
    </row>
    <row r="750" spans="1:7" ht="12.75">
      <c r="A750" s="231" t="s">
        <v>92</v>
      </c>
      <c r="B750" s="232" t="s">
        <v>1810</v>
      </c>
      <c r="C750" s="549" t="s">
        <v>1811</v>
      </c>
      <c r="D750" s="234"/>
      <c r="E750" s="235"/>
      <c r="F750" s="235"/>
      <c r="G750" s="550"/>
    </row>
    <row r="751" spans="1:7" ht="12.75">
      <c r="A751" s="551">
        <v>128</v>
      </c>
      <c r="B751" s="552" t="s">
        <v>1813</v>
      </c>
      <c r="C751" s="553" t="s">
        <v>1814</v>
      </c>
      <c r="D751" s="245" t="s">
        <v>571</v>
      </c>
      <c r="E751" s="246">
        <v>1</v>
      </c>
      <c r="F751" s="246">
        <f>SUM('SO 04 1 POl UT'!B5)</f>
        <v>0</v>
      </c>
      <c r="G751" s="554">
        <f>E751*F751</f>
        <v>0</v>
      </c>
    </row>
    <row r="752" spans="1:7" ht="12.75">
      <c r="A752" s="551">
        <v>129</v>
      </c>
      <c r="B752" s="552" t="s">
        <v>1815</v>
      </c>
      <c r="C752" s="553" t="s">
        <v>1816</v>
      </c>
      <c r="D752" s="245" t="s">
        <v>571</v>
      </c>
      <c r="E752" s="246">
        <v>1</v>
      </c>
      <c r="F752" s="246">
        <f>SUM('SO 04 1 Pol MaR'!B5)</f>
        <v>0</v>
      </c>
      <c r="G752" s="554">
        <f>E752*F752</f>
        <v>0</v>
      </c>
    </row>
    <row r="753" spans="1:7" ht="12.75">
      <c r="A753" s="259"/>
      <c r="B753" s="260" t="s">
        <v>96</v>
      </c>
      <c r="C753" s="555" t="s">
        <v>1812</v>
      </c>
      <c r="D753" s="262"/>
      <c r="E753" s="263"/>
      <c r="F753" s="264"/>
      <c r="G753" s="556">
        <f>SUM(G750:G752)</f>
        <v>0</v>
      </c>
    </row>
    <row r="754" spans="1:7" ht="12.75">
      <c r="A754" s="231" t="s">
        <v>92</v>
      </c>
      <c r="B754" s="232" t="s">
        <v>714</v>
      </c>
      <c r="C754" s="549" t="s">
        <v>715</v>
      </c>
      <c r="D754" s="234"/>
      <c r="E754" s="235"/>
      <c r="F754" s="235"/>
      <c r="G754" s="550"/>
    </row>
    <row r="755" spans="1:7" ht="22.5">
      <c r="A755" s="551">
        <v>130</v>
      </c>
      <c r="B755" s="552" t="s">
        <v>717</v>
      </c>
      <c r="C755" s="553" t="s">
        <v>718</v>
      </c>
      <c r="D755" s="245" t="s">
        <v>106</v>
      </c>
      <c r="E755" s="246">
        <v>50.44</v>
      </c>
      <c r="F755" s="576"/>
      <c r="G755" s="554">
        <f>E755*F755</f>
        <v>0</v>
      </c>
    </row>
    <row r="756" spans="1:7" ht="12.75">
      <c r="A756" s="250"/>
      <c r="B756" s="253"/>
      <c r="C756" s="699" t="s">
        <v>1775</v>
      </c>
      <c r="D756" s="700"/>
      <c r="E756" s="254">
        <v>50.44</v>
      </c>
      <c r="F756" s="577"/>
      <c r="G756" s="256"/>
    </row>
    <row r="757" spans="1:7" ht="12.75">
      <c r="A757" s="551">
        <v>131</v>
      </c>
      <c r="B757" s="552" t="s">
        <v>1817</v>
      </c>
      <c r="C757" s="553" t="s">
        <v>1818</v>
      </c>
      <c r="D757" s="245" t="s">
        <v>173</v>
      </c>
      <c r="E757" s="246">
        <v>0.5946876</v>
      </c>
      <c r="F757" s="576"/>
      <c r="G757" s="554">
        <f>E757*F757</f>
        <v>0</v>
      </c>
    </row>
    <row r="758" spans="1:7" ht="12.75">
      <c r="A758" s="259"/>
      <c r="B758" s="260" t="s">
        <v>96</v>
      </c>
      <c r="C758" s="555" t="s">
        <v>716</v>
      </c>
      <c r="D758" s="262"/>
      <c r="E758" s="263"/>
      <c r="F758" s="578"/>
      <c r="G758" s="556">
        <f>SUM(G754:G757)</f>
        <v>0</v>
      </c>
    </row>
    <row r="759" spans="1:7" ht="12.75">
      <c r="A759" s="231" t="s">
        <v>92</v>
      </c>
      <c r="B759" s="232" t="s">
        <v>722</v>
      </c>
      <c r="C759" s="549" t="s">
        <v>723</v>
      </c>
      <c r="D759" s="234"/>
      <c r="E759" s="235"/>
      <c r="F759" s="579"/>
      <c r="G759" s="550"/>
    </row>
    <row r="760" spans="1:7" ht="12.75">
      <c r="A760" s="551">
        <v>132</v>
      </c>
      <c r="B760" s="552" t="s">
        <v>725</v>
      </c>
      <c r="C760" s="553" t="s">
        <v>726</v>
      </c>
      <c r="D760" s="245" t="s">
        <v>166</v>
      </c>
      <c r="E760" s="246">
        <v>303.6</v>
      </c>
      <c r="F760" s="576"/>
      <c r="G760" s="554">
        <f>E760*F760</f>
        <v>0</v>
      </c>
    </row>
    <row r="761" spans="1:7" ht="12.75">
      <c r="A761" s="250"/>
      <c r="B761" s="253"/>
      <c r="C761" s="699" t="s">
        <v>1782</v>
      </c>
      <c r="D761" s="700"/>
      <c r="E761" s="254">
        <v>46</v>
      </c>
      <c r="F761" s="577"/>
      <c r="G761" s="256"/>
    </row>
    <row r="762" spans="1:7" ht="12.75">
      <c r="A762" s="250"/>
      <c r="B762" s="253"/>
      <c r="C762" s="699" t="s">
        <v>1789</v>
      </c>
      <c r="D762" s="700"/>
      <c r="E762" s="254">
        <v>107</v>
      </c>
      <c r="F762" s="577"/>
      <c r="G762" s="256"/>
    </row>
    <row r="763" spans="1:7" ht="12.75">
      <c r="A763" s="250"/>
      <c r="B763" s="253"/>
      <c r="C763" s="699" t="s">
        <v>1778</v>
      </c>
      <c r="D763" s="700"/>
      <c r="E763" s="254">
        <v>18.6</v>
      </c>
      <c r="F763" s="577"/>
      <c r="G763" s="256"/>
    </row>
    <row r="764" spans="1:7" ht="12.75">
      <c r="A764" s="250"/>
      <c r="B764" s="253"/>
      <c r="C764" s="699" t="s">
        <v>1819</v>
      </c>
      <c r="D764" s="700"/>
      <c r="E764" s="254">
        <v>33</v>
      </c>
      <c r="F764" s="577"/>
      <c r="G764" s="256"/>
    </row>
    <row r="765" spans="1:7" ht="12.75">
      <c r="A765" s="250"/>
      <c r="B765" s="253"/>
      <c r="C765" s="699" t="s">
        <v>1779</v>
      </c>
      <c r="D765" s="700"/>
      <c r="E765" s="254">
        <v>27</v>
      </c>
      <c r="F765" s="577"/>
      <c r="G765" s="256"/>
    </row>
    <row r="766" spans="1:7" ht="12.75">
      <c r="A766" s="250"/>
      <c r="B766" s="253"/>
      <c r="C766" s="699" t="s">
        <v>1786</v>
      </c>
      <c r="D766" s="700"/>
      <c r="E766" s="254">
        <v>72</v>
      </c>
      <c r="F766" s="577"/>
      <c r="G766" s="256"/>
    </row>
    <row r="767" spans="1:7" ht="12.75">
      <c r="A767" s="551">
        <v>133</v>
      </c>
      <c r="B767" s="552" t="s">
        <v>728</v>
      </c>
      <c r="C767" s="553" t="s">
        <v>729</v>
      </c>
      <c r="D767" s="245" t="s">
        <v>166</v>
      </c>
      <c r="E767" s="246">
        <v>69.36</v>
      </c>
      <c r="F767" s="576"/>
      <c r="G767" s="554">
        <f>E767*F767</f>
        <v>0</v>
      </c>
    </row>
    <row r="768" spans="1:7" ht="12.75">
      <c r="A768" s="250"/>
      <c r="B768" s="253"/>
      <c r="C768" s="699" t="s">
        <v>1820</v>
      </c>
      <c r="D768" s="700"/>
      <c r="E768" s="254">
        <v>0.96</v>
      </c>
      <c r="F768" s="577"/>
      <c r="G768" s="256"/>
    </row>
    <row r="769" spans="1:7" ht="12.75">
      <c r="A769" s="250"/>
      <c r="B769" s="253"/>
      <c r="C769" s="699" t="s">
        <v>1821</v>
      </c>
      <c r="D769" s="700"/>
      <c r="E769" s="254">
        <v>12</v>
      </c>
      <c r="F769" s="577"/>
      <c r="G769" s="256"/>
    </row>
    <row r="770" spans="1:7" ht="12.75">
      <c r="A770" s="250"/>
      <c r="B770" s="253"/>
      <c r="C770" s="699" t="s">
        <v>1822</v>
      </c>
      <c r="D770" s="700"/>
      <c r="E770" s="254">
        <v>20.4</v>
      </c>
      <c r="F770" s="577"/>
      <c r="G770" s="256"/>
    </row>
    <row r="771" spans="1:7" ht="12.75">
      <c r="A771" s="250"/>
      <c r="B771" s="253"/>
      <c r="C771" s="699" t="s">
        <v>1823</v>
      </c>
      <c r="D771" s="700"/>
      <c r="E771" s="254">
        <v>36</v>
      </c>
      <c r="F771" s="577"/>
      <c r="G771" s="256"/>
    </row>
    <row r="772" spans="1:7" ht="12.75">
      <c r="A772" s="551">
        <v>134</v>
      </c>
      <c r="B772" s="552" t="s">
        <v>1824</v>
      </c>
      <c r="C772" s="553" t="s">
        <v>1825</v>
      </c>
      <c r="D772" s="245" t="s">
        <v>147</v>
      </c>
      <c r="E772" s="246">
        <v>1</v>
      </c>
      <c r="F772" s="576"/>
      <c r="G772" s="554">
        <f>E772*F772</f>
        <v>0</v>
      </c>
    </row>
    <row r="773" spans="1:7" ht="12.75">
      <c r="A773" s="551">
        <v>135</v>
      </c>
      <c r="B773" s="552" t="s">
        <v>1395</v>
      </c>
      <c r="C773" s="553" t="s">
        <v>1396</v>
      </c>
      <c r="D773" s="245" t="s">
        <v>166</v>
      </c>
      <c r="E773" s="246">
        <v>11.3</v>
      </c>
      <c r="F773" s="576"/>
      <c r="G773" s="554">
        <f>E773*F773</f>
        <v>0</v>
      </c>
    </row>
    <row r="774" spans="1:7" ht="12.75">
      <c r="A774" s="250"/>
      <c r="B774" s="253"/>
      <c r="C774" s="699" t="s">
        <v>1826</v>
      </c>
      <c r="D774" s="700"/>
      <c r="E774" s="254">
        <v>11.3</v>
      </c>
      <c r="F774" s="577"/>
      <c r="G774" s="256"/>
    </row>
    <row r="775" spans="1:7" ht="12.75">
      <c r="A775" s="551">
        <v>136</v>
      </c>
      <c r="B775" s="552" t="s">
        <v>1399</v>
      </c>
      <c r="C775" s="553" t="s">
        <v>1400</v>
      </c>
      <c r="D775" s="245" t="s">
        <v>166</v>
      </c>
      <c r="E775" s="246">
        <v>2.6</v>
      </c>
      <c r="F775" s="576"/>
      <c r="G775" s="554">
        <f>E775*F775</f>
        <v>0</v>
      </c>
    </row>
    <row r="776" spans="1:7" ht="12.75">
      <c r="A776" s="250"/>
      <c r="B776" s="253"/>
      <c r="C776" s="699" t="s">
        <v>1827</v>
      </c>
      <c r="D776" s="700"/>
      <c r="E776" s="254">
        <v>2.6</v>
      </c>
      <c r="F776" s="577"/>
      <c r="G776" s="256"/>
    </row>
    <row r="777" spans="1:7" ht="22.5">
      <c r="A777" s="551">
        <v>137</v>
      </c>
      <c r="B777" s="552" t="s">
        <v>1828</v>
      </c>
      <c r="C777" s="553" t="s">
        <v>1829</v>
      </c>
      <c r="D777" s="245" t="s">
        <v>166</v>
      </c>
      <c r="E777" s="246">
        <v>0.96</v>
      </c>
      <c r="F777" s="576"/>
      <c r="G777" s="554">
        <f>E777*F777</f>
        <v>0</v>
      </c>
    </row>
    <row r="778" spans="1:7" ht="12.75">
      <c r="A778" s="250"/>
      <c r="B778" s="253"/>
      <c r="C778" s="699" t="s">
        <v>639</v>
      </c>
      <c r="D778" s="700"/>
      <c r="E778" s="254">
        <v>0</v>
      </c>
      <c r="F778" s="577"/>
      <c r="G778" s="256"/>
    </row>
    <row r="779" spans="1:7" ht="12.75">
      <c r="A779" s="250"/>
      <c r="B779" s="253"/>
      <c r="C779" s="699" t="s">
        <v>1820</v>
      </c>
      <c r="D779" s="700"/>
      <c r="E779" s="254">
        <v>0.96</v>
      </c>
      <c r="F779" s="577"/>
      <c r="G779" s="256"/>
    </row>
    <row r="780" spans="1:7" ht="22.5">
      <c r="A780" s="551">
        <v>138</v>
      </c>
      <c r="B780" s="552" t="s">
        <v>740</v>
      </c>
      <c r="C780" s="553" t="s">
        <v>741</v>
      </c>
      <c r="D780" s="245" t="s">
        <v>166</v>
      </c>
      <c r="E780" s="246">
        <v>12</v>
      </c>
      <c r="F780" s="576"/>
      <c r="G780" s="554">
        <f>E780*F780</f>
        <v>0</v>
      </c>
    </row>
    <row r="781" spans="1:7" ht="12.75">
      <c r="A781" s="250"/>
      <c r="B781" s="253"/>
      <c r="C781" s="699" t="s">
        <v>639</v>
      </c>
      <c r="D781" s="700"/>
      <c r="E781" s="254">
        <v>0</v>
      </c>
      <c r="F781" s="577"/>
      <c r="G781" s="256"/>
    </row>
    <row r="782" spans="1:7" ht="12.75">
      <c r="A782" s="250"/>
      <c r="B782" s="253"/>
      <c r="C782" s="699" t="s">
        <v>1821</v>
      </c>
      <c r="D782" s="700"/>
      <c r="E782" s="254">
        <v>12</v>
      </c>
      <c r="F782" s="577"/>
      <c r="G782" s="256"/>
    </row>
    <row r="783" spans="1:7" ht="22.5">
      <c r="A783" s="551">
        <v>139</v>
      </c>
      <c r="B783" s="552" t="s">
        <v>742</v>
      </c>
      <c r="C783" s="553" t="s">
        <v>743</v>
      </c>
      <c r="D783" s="245" t="s">
        <v>166</v>
      </c>
      <c r="E783" s="246">
        <v>20.4</v>
      </c>
      <c r="F783" s="576"/>
      <c r="G783" s="554">
        <f>E783*F783</f>
        <v>0</v>
      </c>
    </row>
    <row r="784" spans="1:7" ht="12.75">
      <c r="A784" s="250"/>
      <c r="B784" s="253"/>
      <c r="C784" s="699" t="s">
        <v>639</v>
      </c>
      <c r="D784" s="700"/>
      <c r="E784" s="254">
        <v>0</v>
      </c>
      <c r="F784" s="577"/>
      <c r="G784" s="256"/>
    </row>
    <row r="785" spans="1:7" ht="12.75">
      <c r="A785" s="250"/>
      <c r="B785" s="253"/>
      <c r="C785" s="699" t="s">
        <v>1822</v>
      </c>
      <c r="D785" s="700"/>
      <c r="E785" s="254">
        <v>20.4</v>
      </c>
      <c r="F785" s="577"/>
      <c r="G785" s="256"/>
    </row>
    <row r="786" spans="1:7" ht="22.5">
      <c r="A786" s="551">
        <v>140</v>
      </c>
      <c r="B786" s="552" t="s">
        <v>1830</v>
      </c>
      <c r="C786" s="553" t="s">
        <v>1831</v>
      </c>
      <c r="D786" s="245" t="s">
        <v>166</v>
      </c>
      <c r="E786" s="246">
        <v>36</v>
      </c>
      <c r="F786" s="576"/>
      <c r="G786" s="554">
        <f>E786*F786</f>
        <v>0</v>
      </c>
    </row>
    <row r="787" spans="1:7" ht="12.75">
      <c r="A787" s="250"/>
      <c r="B787" s="253"/>
      <c r="C787" s="699" t="s">
        <v>639</v>
      </c>
      <c r="D787" s="700"/>
      <c r="E787" s="254">
        <v>0</v>
      </c>
      <c r="F787" s="577"/>
      <c r="G787" s="256"/>
    </row>
    <row r="788" spans="1:7" ht="12.75">
      <c r="A788" s="250"/>
      <c r="B788" s="253"/>
      <c r="C788" s="699" t="s">
        <v>1823</v>
      </c>
      <c r="D788" s="700"/>
      <c r="E788" s="254">
        <v>36</v>
      </c>
      <c r="F788" s="577"/>
      <c r="G788" s="256"/>
    </row>
    <row r="789" spans="1:7" ht="22.5">
      <c r="A789" s="551">
        <v>141</v>
      </c>
      <c r="B789" s="552" t="s">
        <v>1832</v>
      </c>
      <c r="C789" s="553" t="s">
        <v>1833</v>
      </c>
      <c r="D789" s="245" t="s">
        <v>166</v>
      </c>
      <c r="E789" s="246">
        <v>36</v>
      </c>
      <c r="F789" s="576"/>
      <c r="G789" s="554">
        <f>E789*F789</f>
        <v>0</v>
      </c>
    </row>
    <row r="790" spans="1:7" ht="12.75">
      <c r="A790" s="250"/>
      <c r="B790" s="253"/>
      <c r="C790" s="699" t="s">
        <v>639</v>
      </c>
      <c r="D790" s="700"/>
      <c r="E790" s="254">
        <v>0</v>
      </c>
      <c r="F790" s="577"/>
      <c r="G790" s="256"/>
    </row>
    <row r="791" spans="1:7" ht="12.75">
      <c r="A791" s="250"/>
      <c r="B791" s="253"/>
      <c r="C791" s="699" t="s">
        <v>1834</v>
      </c>
      <c r="D791" s="700"/>
      <c r="E791" s="254">
        <v>36</v>
      </c>
      <c r="F791" s="577"/>
      <c r="G791" s="256"/>
    </row>
    <row r="792" spans="1:7" ht="22.5">
      <c r="A792" s="551">
        <v>142</v>
      </c>
      <c r="B792" s="552" t="s">
        <v>1835</v>
      </c>
      <c r="C792" s="553" t="s">
        <v>1836</v>
      </c>
      <c r="D792" s="245" t="s">
        <v>166</v>
      </c>
      <c r="E792" s="246">
        <v>33</v>
      </c>
      <c r="F792" s="576"/>
      <c r="G792" s="554">
        <f>E792*F792</f>
        <v>0</v>
      </c>
    </row>
    <row r="793" spans="1:7" ht="12.75">
      <c r="A793" s="250"/>
      <c r="B793" s="253"/>
      <c r="C793" s="699" t="s">
        <v>639</v>
      </c>
      <c r="D793" s="700"/>
      <c r="E793" s="254">
        <v>0</v>
      </c>
      <c r="F793" s="577"/>
      <c r="G793" s="256"/>
    </row>
    <row r="794" spans="1:7" ht="12.75">
      <c r="A794" s="250"/>
      <c r="B794" s="253"/>
      <c r="C794" s="699" t="s">
        <v>1819</v>
      </c>
      <c r="D794" s="700"/>
      <c r="E794" s="254">
        <v>33</v>
      </c>
      <c r="F794" s="577"/>
      <c r="G794" s="256"/>
    </row>
    <row r="795" spans="1:7" ht="12.75">
      <c r="A795" s="250"/>
      <c r="B795" s="253"/>
      <c r="C795" s="699" t="s">
        <v>1837</v>
      </c>
      <c r="D795" s="700"/>
      <c r="E795" s="254">
        <v>0</v>
      </c>
      <c r="F795" s="577"/>
      <c r="G795" s="256"/>
    </row>
    <row r="796" spans="1:7" ht="22.5">
      <c r="A796" s="551">
        <v>143</v>
      </c>
      <c r="B796" s="552" t="s">
        <v>1838</v>
      </c>
      <c r="C796" s="553" t="s">
        <v>1839</v>
      </c>
      <c r="D796" s="245" t="s">
        <v>166</v>
      </c>
      <c r="E796" s="246">
        <v>900</v>
      </c>
      <c r="F796" s="576"/>
      <c r="G796" s="554">
        <f>E796*F796</f>
        <v>0</v>
      </c>
    </row>
    <row r="797" spans="1:7" ht="12.75">
      <c r="A797" s="250"/>
      <c r="B797" s="253"/>
      <c r="C797" s="699" t="s">
        <v>639</v>
      </c>
      <c r="D797" s="700"/>
      <c r="E797" s="254">
        <v>0</v>
      </c>
      <c r="F797" s="577"/>
      <c r="G797" s="256"/>
    </row>
    <row r="798" spans="1:7" ht="12.75">
      <c r="A798" s="250"/>
      <c r="B798" s="253"/>
      <c r="C798" s="699" t="s">
        <v>1840</v>
      </c>
      <c r="D798" s="700"/>
      <c r="E798" s="254">
        <v>900</v>
      </c>
      <c r="F798" s="577"/>
      <c r="G798" s="256"/>
    </row>
    <row r="799" spans="1:7" ht="22.5">
      <c r="A799" s="551">
        <v>144</v>
      </c>
      <c r="B799" s="552" t="s">
        <v>1841</v>
      </c>
      <c r="C799" s="553" t="s">
        <v>2999</v>
      </c>
      <c r="D799" s="245" t="s">
        <v>166</v>
      </c>
      <c r="E799" s="246">
        <v>900</v>
      </c>
      <c r="F799" s="576"/>
      <c r="G799" s="554">
        <f>E799*F799</f>
        <v>0</v>
      </c>
    </row>
    <row r="800" spans="1:7" ht="12.75">
      <c r="A800" s="250"/>
      <c r="B800" s="253"/>
      <c r="C800" s="699" t="s">
        <v>639</v>
      </c>
      <c r="D800" s="700"/>
      <c r="E800" s="254">
        <v>0</v>
      </c>
      <c r="F800" s="577"/>
      <c r="G800" s="256"/>
    </row>
    <row r="801" spans="1:7" ht="12.75">
      <c r="A801" s="250"/>
      <c r="B801" s="253"/>
      <c r="C801" s="699" t="s">
        <v>1843</v>
      </c>
      <c r="D801" s="700"/>
      <c r="E801" s="254">
        <v>900</v>
      </c>
      <c r="F801" s="577"/>
      <c r="G801" s="256"/>
    </row>
    <row r="802" spans="1:7" ht="22.5">
      <c r="A802" s="551">
        <v>145</v>
      </c>
      <c r="B802" s="552" t="s">
        <v>1844</v>
      </c>
      <c r="C802" s="553" t="s">
        <v>1845</v>
      </c>
      <c r="D802" s="245" t="s">
        <v>166</v>
      </c>
      <c r="E802" s="246">
        <v>36</v>
      </c>
      <c r="F802" s="576"/>
      <c r="G802" s="554">
        <f>E802*F802</f>
        <v>0</v>
      </c>
    </row>
    <row r="803" spans="1:7" ht="12.75">
      <c r="A803" s="250"/>
      <c r="B803" s="253"/>
      <c r="C803" s="699" t="s">
        <v>639</v>
      </c>
      <c r="D803" s="700"/>
      <c r="E803" s="254">
        <v>0</v>
      </c>
      <c r="F803" s="577"/>
      <c r="G803" s="256"/>
    </row>
    <row r="804" spans="1:7" ht="12.75">
      <c r="A804" s="250"/>
      <c r="B804" s="253"/>
      <c r="C804" s="699" t="s">
        <v>1846</v>
      </c>
      <c r="D804" s="700"/>
      <c r="E804" s="254">
        <v>36</v>
      </c>
      <c r="F804" s="577"/>
      <c r="G804" s="256"/>
    </row>
    <row r="805" spans="1:7" ht="22.5">
      <c r="A805" s="551">
        <v>146</v>
      </c>
      <c r="B805" s="552" t="s">
        <v>1847</v>
      </c>
      <c r="C805" s="553" t="s">
        <v>1848</v>
      </c>
      <c r="D805" s="245" t="s">
        <v>166</v>
      </c>
      <c r="E805" s="246">
        <v>246.9</v>
      </c>
      <c r="F805" s="576"/>
      <c r="G805" s="554">
        <f>E805*F805</f>
        <v>0</v>
      </c>
    </row>
    <row r="806" spans="1:7" ht="12.75">
      <c r="A806" s="250"/>
      <c r="B806" s="253"/>
      <c r="C806" s="699" t="s">
        <v>639</v>
      </c>
      <c r="D806" s="700"/>
      <c r="E806" s="254">
        <v>0</v>
      </c>
      <c r="F806" s="577"/>
      <c r="G806" s="256"/>
    </row>
    <row r="807" spans="1:7" ht="12.75">
      <c r="A807" s="250"/>
      <c r="B807" s="253"/>
      <c r="C807" s="699" t="s">
        <v>1849</v>
      </c>
      <c r="D807" s="700"/>
      <c r="E807" s="254">
        <v>246.9</v>
      </c>
      <c r="F807" s="577"/>
      <c r="G807" s="256"/>
    </row>
    <row r="808" spans="1:7" ht="22.5">
      <c r="A808" s="551">
        <v>147</v>
      </c>
      <c r="B808" s="552" t="s">
        <v>1850</v>
      </c>
      <c r="C808" s="553" t="s">
        <v>1851</v>
      </c>
      <c r="D808" s="245" t="s">
        <v>166</v>
      </c>
      <c r="E808" s="246">
        <v>63.7</v>
      </c>
      <c r="F808" s="576"/>
      <c r="G808" s="554">
        <f>E808*F808</f>
        <v>0</v>
      </c>
    </row>
    <row r="809" spans="1:7" ht="12.75">
      <c r="A809" s="250"/>
      <c r="B809" s="253"/>
      <c r="C809" s="699" t="s">
        <v>639</v>
      </c>
      <c r="D809" s="700"/>
      <c r="E809" s="254">
        <v>0</v>
      </c>
      <c r="F809" s="577"/>
      <c r="G809" s="256"/>
    </row>
    <row r="810" spans="1:7" ht="12.75">
      <c r="A810" s="250"/>
      <c r="B810" s="253"/>
      <c r="C810" s="699" t="s">
        <v>1852</v>
      </c>
      <c r="D810" s="700"/>
      <c r="E810" s="254">
        <v>63.7</v>
      </c>
      <c r="F810" s="577"/>
      <c r="G810" s="256"/>
    </row>
    <row r="811" spans="1:7" ht="12.75">
      <c r="A811" s="551">
        <v>148</v>
      </c>
      <c r="B811" s="552" t="s">
        <v>1422</v>
      </c>
      <c r="C811" s="553" t="s">
        <v>1423</v>
      </c>
      <c r="D811" s="245" t="s">
        <v>166</v>
      </c>
      <c r="E811" s="246">
        <v>11.3</v>
      </c>
      <c r="F811" s="576"/>
      <c r="G811" s="554">
        <f>E811*F811</f>
        <v>0</v>
      </c>
    </row>
    <row r="812" spans="1:7" ht="12.75">
      <c r="A812" s="551">
        <v>149</v>
      </c>
      <c r="B812" s="552" t="s">
        <v>1424</v>
      </c>
      <c r="C812" s="553" t="s">
        <v>1425</v>
      </c>
      <c r="D812" s="245" t="s">
        <v>166</v>
      </c>
      <c r="E812" s="246">
        <v>2.6</v>
      </c>
      <c r="F812" s="576"/>
      <c r="G812" s="554">
        <f>E812*F812</f>
        <v>0</v>
      </c>
    </row>
    <row r="813" spans="1:7" ht="12.75">
      <c r="A813" s="551">
        <v>150</v>
      </c>
      <c r="B813" s="552" t="s">
        <v>1853</v>
      </c>
      <c r="C813" s="553" t="s">
        <v>1854</v>
      </c>
      <c r="D813" s="245" t="s">
        <v>173</v>
      </c>
      <c r="E813" s="246">
        <v>4.6700858</v>
      </c>
      <c r="F813" s="576"/>
      <c r="G813" s="554">
        <f>E813*F813</f>
        <v>0</v>
      </c>
    </row>
    <row r="814" spans="1:7" ht="12.75">
      <c r="A814" s="259"/>
      <c r="B814" s="260" t="s">
        <v>96</v>
      </c>
      <c r="C814" s="555" t="s">
        <v>724</v>
      </c>
      <c r="D814" s="262"/>
      <c r="E814" s="263"/>
      <c r="F814" s="578"/>
      <c r="G814" s="556">
        <f>SUM(G759:G813)</f>
        <v>0</v>
      </c>
    </row>
    <row r="815" spans="1:7" ht="12.75">
      <c r="A815" s="231" t="s">
        <v>92</v>
      </c>
      <c r="B815" s="232" t="s">
        <v>754</v>
      </c>
      <c r="C815" s="549" t="s">
        <v>755</v>
      </c>
      <c r="D815" s="234"/>
      <c r="E815" s="235"/>
      <c r="F815" s="579"/>
      <c r="G815" s="550"/>
    </row>
    <row r="816" spans="1:7" ht="12.75">
      <c r="A816" s="551">
        <v>151</v>
      </c>
      <c r="B816" s="552" t="s">
        <v>757</v>
      </c>
      <c r="C816" s="553" t="s">
        <v>758</v>
      </c>
      <c r="D816" s="245" t="s">
        <v>166</v>
      </c>
      <c r="E816" s="246">
        <v>3513.54</v>
      </c>
      <c r="F816" s="576"/>
      <c r="G816" s="554">
        <f>E816*F816</f>
        <v>0</v>
      </c>
    </row>
    <row r="817" spans="1:7" ht="12.75">
      <c r="A817" s="250"/>
      <c r="B817" s="253"/>
      <c r="C817" s="699" t="s">
        <v>1528</v>
      </c>
      <c r="D817" s="700"/>
      <c r="E817" s="254">
        <v>3.9</v>
      </c>
      <c r="F817" s="577"/>
      <c r="G817" s="256"/>
    </row>
    <row r="818" spans="1:7" ht="12.75">
      <c r="A818" s="250"/>
      <c r="B818" s="253"/>
      <c r="C818" s="699" t="s">
        <v>1529</v>
      </c>
      <c r="D818" s="700"/>
      <c r="E818" s="254">
        <v>2.88</v>
      </c>
      <c r="F818" s="577"/>
      <c r="G818" s="256"/>
    </row>
    <row r="819" spans="1:7" ht="12.75">
      <c r="A819" s="250"/>
      <c r="B819" s="253"/>
      <c r="C819" s="699" t="s">
        <v>1530</v>
      </c>
      <c r="D819" s="700"/>
      <c r="E819" s="254">
        <v>33.6</v>
      </c>
      <c r="F819" s="577"/>
      <c r="G819" s="256"/>
    </row>
    <row r="820" spans="1:7" ht="12.75">
      <c r="A820" s="250"/>
      <c r="B820" s="253"/>
      <c r="C820" s="699" t="s">
        <v>1531</v>
      </c>
      <c r="D820" s="700"/>
      <c r="E820" s="254">
        <v>48</v>
      </c>
      <c r="F820" s="577"/>
      <c r="G820" s="256"/>
    </row>
    <row r="821" spans="1:7" ht="12.75">
      <c r="A821" s="250"/>
      <c r="B821" s="253"/>
      <c r="C821" s="699" t="s">
        <v>1532</v>
      </c>
      <c r="D821" s="700"/>
      <c r="E821" s="254">
        <v>4.74</v>
      </c>
      <c r="F821" s="577"/>
      <c r="G821" s="256"/>
    </row>
    <row r="822" spans="1:7" ht="12.75">
      <c r="A822" s="250"/>
      <c r="B822" s="253"/>
      <c r="C822" s="699" t="s">
        <v>1533</v>
      </c>
      <c r="D822" s="700"/>
      <c r="E822" s="254">
        <v>5.24</v>
      </c>
      <c r="F822" s="577"/>
      <c r="G822" s="256"/>
    </row>
    <row r="823" spans="1:7" ht="12.75">
      <c r="A823" s="250"/>
      <c r="B823" s="253"/>
      <c r="C823" s="699" t="s">
        <v>1534</v>
      </c>
      <c r="D823" s="700"/>
      <c r="E823" s="254">
        <v>7</v>
      </c>
      <c r="F823" s="577"/>
      <c r="G823" s="256"/>
    </row>
    <row r="824" spans="1:7" ht="12.75">
      <c r="A824" s="250"/>
      <c r="B824" s="253"/>
      <c r="C824" s="699" t="s">
        <v>1535</v>
      </c>
      <c r="D824" s="700"/>
      <c r="E824" s="254">
        <v>4.74</v>
      </c>
      <c r="F824" s="577"/>
      <c r="G824" s="256"/>
    </row>
    <row r="825" spans="1:7" ht="12.75">
      <c r="A825" s="250"/>
      <c r="B825" s="253"/>
      <c r="C825" s="701" t="s">
        <v>113</v>
      </c>
      <c r="D825" s="700"/>
      <c r="E825" s="279">
        <v>110.09999999999998</v>
      </c>
      <c r="F825" s="577"/>
      <c r="G825" s="256"/>
    </row>
    <row r="826" spans="1:7" ht="12.75">
      <c r="A826" s="250"/>
      <c r="B826" s="253"/>
      <c r="C826" s="699" t="s">
        <v>1622</v>
      </c>
      <c r="D826" s="700"/>
      <c r="E826" s="254">
        <v>756.8</v>
      </c>
      <c r="F826" s="577"/>
      <c r="G826" s="256"/>
    </row>
    <row r="827" spans="1:7" ht="12.75">
      <c r="A827" s="250"/>
      <c r="B827" s="253"/>
      <c r="C827" s="699" t="s">
        <v>1623</v>
      </c>
      <c r="D827" s="700"/>
      <c r="E827" s="254">
        <v>804.1</v>
      </c>
      <c r="F827" s="577"/>
      <c r="G827" s="256"/>
    </row>
    <row r="828" spans="1:7" ht="12.75">
      <c r="A828" s="250"/>
      <c r="B828" s="253"/>
      <c r="C828" s="699" t="s">
        <v>1624</v>
      </c>
      <c r="D828" s="700"/>
      <c r="E828" s="254">
        <v>86</v>
      </c>
      <c r="F828" s="577"/>
      <c r="G828" s="256"/>
    </row>
    <row r="829" spans="1:7" ht="12.75">
      <c r="A829" s="250"/>
      <c r="B829" s="253"/>
      <c r="C829" s="699" t="s">
        <v>1625</v>
      </c>
      <c r="D829" s="700"/>
      <c r="E829" s="254">
        <v>86</v>
      </c>
      <c r="F829" s="577"/>
      <c r="G829" s="256"/>
    </row>
    <row r="830" spans="1:7" ht="12.75">
      <c r="A830" s="250"/>
      <c r="B830" s="253"/>
      <c r="C830" s="699" t="s">
        <v>1626</v>
      </c>
      <c r="D830" s="700"/>
      <c r="E830" s="254">
        <v>799.8</v>
      </c>
      <c r="F830" s="577"/>
      <c r="G830" s="256"/>
    </row>
    <row r="831" spans="1:7" ht="12.75">
      <c r="A831" s="250"/>
      <c r="B831" s="253"/>
      <c r="C831" s="699" t="s">
        <v>1627</v>
      </c>
      <c r="D831" s="700"/>
      <c r="E831" s="254">
        <v>43</v>
      </c>
      <c r="F831" s="577"/>
      <c r="G831" s="256"/>
    </row>
    <row r="832" spans="1:7" ht="12.75">
      <c r="A832" s="250"/>
      <c r="B832" s="253"/>
      <c r="C832" s="699" t="s">
        <v>1628</v>
      </c>
      <c r="D832" s="700"/>
      <c r="E832" s="254">
        <v>47.3</v>
      </c>
      <c r="F832" s="577"/>
      <c r="G832" s="256"/>
    </row>
    <row r="833" spans="1:7" ht="12.75">
      <c r="A833" s="250"/>
      <c r="B833" s="253"/>
      <c r="C833" s="699" t="s">
        <v>1629</v>
      </c>
      <c r="D833" s="700"/>
      <c r="E833" s="254">
        <v>189.2</v>
      </c>
      <c r="F833" s="577"/>
      <c r="G833" s="256"/>
    </row>
    <row r="834" spans="1:7" ht="12.75">
      <c r="A834" s="250"/>
      <c r="B834" s="253"/>
      <c r="C834" s="699" t="s">
        <v>1630</v>
      </c>
      <c r="D834" s="700"/>
      <c r="E834" s="254">
        <v>102</v>
      </c>
      <c r="F834" s="577"/>
      <c r="G834" s="256"/>
    </row>
    <row r="835" spans="1:7" ht="12.75">
      <c r="A835" s="250"/>
      <c r="B835" s="253"/>
      <c r="C835" s="699" t="s">
        <v>1631</v>
      </c>
      <c r="D835" s="700"/>
      <c r="E835" s="254">
        <v>192</v>
      </c>
      <c r="F835" s="577"/>
      <c r="G835" s="256"/>
    </row>
    <row r="836" spans="1:7" ht="12.75">
      <c r="A836" s="250"/>
      <c r="B836" s="253"/>
      <c r="C836" s="699" t="s">
        <v>1632</v>
      </c>
      <c r="D836" s="700"/>
      <c r="E836" s="254">
        <v>18</v>
      </c>
      <c r="F836" s="577"/>
      <c r="G836" s="256"/>
    </row>
    <row r="837" spans="1:7" ht="12.75">
      <c r="A837" s="250"/>
      <c r="B837" s="253"/>
      <c r="C837" s="699" t="s">
        <v>1633</v>
      </c>
      <c r="D837" s="700"/>
      <c r="E837" s="254">
        <v>18</v>
      </c>
      <c r="F837" s="577"/>
      <c r="G837" s="256"/>
    </row>
    <row r="838" spans="1:7" ht="12.75">
      <c r="A838" s="250"/>
      <c r="B838" s="253"/>
      <c r="C838" s="699" t="s">
        <v>1634</v>
      </c>
      <c r="D838" s="700"/>
      <c r="E838" s="254">
        <v>18</v>
      </c>
      <c r="F838" s="577"/>
      <c r="G838" s="256"/>
    </row>
    <row r="839" spans="1:7" ht="12.75">
      <c r="A839" s="250"/>
      <c r="B839" s="253"/>
      <c r="C839" s="699" t="s">
        <v>1635</v>
      </c>
      <c r="D839" s="700"/>
      <c r="E839" s="254">
        <v>18</v>
      </c>
      <c r="F839" s="577"/>
      <c r="G839" s="256"/>
    </row>
    <row r="840" spans="1:7" ht="12.75">
      <c r="A840" s="250"/>
      <c r="B840" s="253"/>
      <c r="C840" s="699" t="s">
        <v>1636</v>
      </c>
      <c r="D840" s="700"/>
      <c r="E840" s="254">
        <v>6</v>
      </c>
      <c r="F840" s="577"/>
      <c r="G840" s="256"/>
    </row>
    <row r="841" spans="1:7" ht="12.75">
      <c r="A841" s="250"/>
      <c r="B841" s="253"/>
      <c r="C841" s="699" t="s">
        <v>1637</v>
      </c>
      <c r="D841" s="700"/>
      <c r="E841" s="254">
        <v>24</v>
      </c>
      <c r="F841" s="577"/>
      <c r="G841" s="256"/>
    </row>
    <row r="842" spans="1:7" ht="12.75">
      <c r="A842" s="250"/>
      <c r="B842" s="253"/>
      <c r="C842" s="699" t="s">
        <v>1638</v>
      </c>
      <c r="D842" s="700"/>
      <c r="E842" s="254">
        <v>88.8</v>
      </c>
      <c r="F842" s="577"/>
      <c r="G842" s="256"/>
    </row>
    <row r="843" spans="1:7" ht="12.75">
      <c r="A843" s="250"/>
      <c r="B843" s="253"/>
      <c r="C843" s="699" t="s">
        <v>1639</v>
      </c>
      <c r="D843" s="700"/>
      <c r="E843" s="254">
        <v>44.4</v>
      </c>
      <c r="F843" s="577"/>
      <c r="G843" s="256"/>
    </row>
    <row r="844" spans="1:7" ht="12.75">
      <c r="A844" s="250"/>
      <c r="B844" s="253"/>
      <c r="C844" s="699" t="s">
        <v>1640</v>
      </c>
      <c r="D844" s="700"/>
      <c r="E844" s="254">
        <v>14.8</v>
      </c>
      <c r="F844" s="577"/>
      <c r="G844" s="256"/>
    </row>
    <row r="845" spans="1:7" ht="12.75">
      <c r="A845" s="250"/>
      <c r="B845" s="253"/>
      <c r="C845" s="699" t="s">
        <v>1641</v>
      </c>
      <c r="D845" s="700"/>
      <c r="E845" s="254">
        <v>17.64</v>
      </c>
      <c r="F845" s="577"/>
      <c r="G845" s="256"/>
    </row>
    <row r="846" spans="1:7" ht="12.75">
      <c r="A846" s="250"/>
      <c r="B846" s="253"/>
      <c r="C846" s="699" t="s">
        <v>1642</v>
      </c>
      <c r="D846" s="700"/>
      <c r="E846" s="254">
        <v>29.6</v>
      </c>
      <c r="F846" s="577"/>
      <c r="G846" s="256"/>
    </row>
    <row r="847" spans="1:7" ht="12.75">
      <c r="A847" s="551">
        <v>152</v>
      </c>
      <c r="B847" s="552" t="s">
        <v>759</v>
      </c>
      <c r="C847" s="553" t="s">
        <v>760</v>
      </c>
      <c r="D847" s="245" t="s">
        <v>166</v>
      </c>
      <c r="E847" s="246">
        <v>847.86</v>
      </c>
      <c r="F847" s="576"/>
      <c r="G847" s="554">
        <f>E847*F847</f>
        <v>0</v>
      </c>
    </row>
    <row r="848" spans="1:7" ht="12.75">
      <c r="A848" s="250"/>
      <c r="B848" s="253"/>
      <c r="C848" s="699" t="s">
        <v>1594</v>
      </c>
      <c r="D848" s="700"/>
      <c r="E848" s="254">
        <v>1.5</v>
      </c>
      <c r="F848" s="577"/>
      <c r="G848" s="256"/>
    </row>
    <row r="849" spans="1:7" ht="12.75">
      <c r="A849" s="250"/>
      <c r="B849" s="253"/>
      <c r="C849" s="699" t="s">
        <v>1595</v>
      </c>
      <c r="D849" s="700"/>
      <c r="E849" s="254">
        <v>0.96</v>
      </c>
      <c r="F849" s="577"/>
      <c r="G849" s="256"/>
    </row>
    <row r="850" spans="1:7" ht="12.75">
      <c r="A850" s="250"/>
      <c r="B850" s="253"/>
      <c r="C850" s="699" t="s">
        <v>1596</v>
      </c>
      <c r="D850" s="700"/>
      <c r="E850" s="254">
        <v>8.4</v>
      </c>
      <c r="F850" s="577"/>
      <c r="G850" s="256"/>
    </row>
    <row r="851" spans="1:7" ht="12.75">
      <c r="A851" s="250"/>
      <c r="B851" s="253"/>
      <c r="C851" s="699" t="s">
        <v>1597</v>
      </c>
      <c r="D851" s="700"/>
      <c r="E851" s="254">
        <v>12</v>
      </c>
      <c r="F851" s="577"/>
      <c r="G851" s="256"/>
    </row>
    <row r="852" spans="1:7" ht="12.75">
      <c r="A852" s="250"/>
      <c r="B852" s="253"/>
      <c r="C852" s="701" t="s">
        <v>113</v>
      </c>
      <c r="D852" s="700"/>
      <c r="E852" s="279">
        <v>22.86</v>
      </c>
      <c r="F852" s="577"/>
      <c r="G852" s="256"/>
    </row>
    <row r="853" spans="1:7" ht="12.75">
      <c r="A853" s="250"/>
      <c r="B853" s="253"/>
      <c r="C853" s="699" t="s">
        <v>1653</v>
      </c>
      <c r="D853" s="700"/>
      <c r="E853" s="254">
        <v>193.6</v>
      </c>
      <c r="F853" s="577"/>
      <c r="G853" s="256"/>
    </row>
    <row r="854" spans="1:7" ht="12.75">
      <c r="A854" s="250"/>
      <c r="B854" s="253"/>
      <c r="C854" s="699" t="s">
        <v>1654</v>
      </c>
      <c r="D854" s="700"/>
      <c r="E854" s="254">
        <v>205.7</v>
      </c>
      <c r="F854" s="577"/>
      <c r="G854" s="256"/>
    </row>
    <row r="855" spans="1:7" ht="12.75">
      <c r="A855" s="250"/>
      <c r="B855" s="253"/>
      <c r="C855" s="699" t="s">
        <v>1655</v>
      </c>
      <c r="D855" s="700"/>
      <c r="E855" s="254">
        <v>22</v>
      </c>
      <c r="F855" s="577"/>
      <c r="G855" s="256"/>
    </row>
    <row r="856" spans="1:7" ht="12.75">
      <c r="A856" s="250"/>
      <c r="B856" s="253"/>
      <c r="C856" s="699" t="s">
        <v>1656</v>
      </c>
      <c r="D856" s="700"/>
      <c r="E856" s="254">
        <v>22</v>
      </c>
      <c r="F856" s="577"/>
      <c r="G856" s="256"/>
    </row>
    <row r="857" spans="1:7" ht="12.75">
      <c r="A857" s="250"/>
      <c r="B857" s="253"/>
      <c r="C857" s="699" t="s">
        <v>1657</v>
      </c>
      <c r="D857" s="700"/>
      <c r="E857" s="254">
        <v>204.6</v>
      </c>
      <c r="F857" s="577"/>
      <c r="G857" s="256"/>
    </row>
    <row r="858" spans="1:7" ht="12.75">
      <c r="A858" s="250"/>
      <c r="B858" s="253"/>
      <c r="C858" s="699" t="s">
        <v>1658</v>
      </c>
      <c r="D858" s="700"/>
      <c r="E858" s="254">
        <v>11</v>
      </c>
      <c r="F858" s="577"/>
      <c r="G858" s="256"/>
    </row>
    <row r="859" spans="1:7" ht="12.75">
      <c r="A859" s="250"/>
      <c r="B859" s="253"/>
      <c r="C859" s="699" t="s">
        <v>1659</v>
      </c>
      <c r="D859" s="700"/>
      <c r="E859" s="254">
        <v>12.1</v>
      </c>
      <c r="F859" s="577"/>
      <c r="G859" s="256"/>
    </row>
    <row r="860" spans="1:7" ht="12.75">
      <c r="A860" s="250"/>
      <c r="B860" s="253"/>
      <c r="C860" s="699" t="s">
        <v>1660</v>
      </c>
      <c r="D860" s="700"/>
      <c r="E860" s="254">
        <v>48.4</v>
      </c>
      <c r="F860" s="577"/>
      <c r="G860" s="256"/>
    </row>
    <row r="861" spans="1:7" ht="12.75">
      <c r="A861" s="250"/>
      <c r="B861" s="253"/>
      <c r="C861" s="699" t="s">
        <v>1661</v>
      </c>
      <c r="D861" s="700"/>
      <c r="E861" s="254">
        <v>18.7</v>
      </c>
      <c r="F861" s="577"/>
      <c r="G861" s="256"/>
    </row>
    <row r="862" spans="1:7" ht="12.75">
      <c r="A862" s="250"/>
      <c r="B862" s="253"/>
      <c r="C862" s="699" t="s">
        <v>1662</v>
      </c>
      <c r="D862" s="700"/>
      <c r="E862" s="254">
        <v>35.2</v>
      </c>
      <c r="F862" s="577"/>
      <c r="G862" s="256"/>
    </row>
    <row r="863" spans="1:7" ht="12.75">
      <c r="A863" s="250"/>
      <c r="B863" s="253"/>
      <c r="C863" s="699" t="s">
        <v>1663</v>
      </c>
      <c r="D863" s="700"/>
      <c r="E863" s="254">
        <v>3.3</v>
      </c>
      <c r="F863" s="577"/>
      <c r="G863" s="256"/>
    </row>
    <row r="864" spans="1:7" ht="12.75">
      <c r="A864" s="250"/>
      <c r="B864" s="253"/>
      <c r="C864" s="699" t="s">
        <v>1664</v>
      </c>
      <c r="D864" s="700"/>
      <c r="E864" s="254">
        <v>3.3</v>
      </c>
      <c r="F864" s="577"/>
      <c r="G864" s="256"/>
    </row>
    <row r="865" spans="1:7" ht="12.75">
      <c r="A865" s="250"/>
      <c r="B865" s="253"/>
      <c r="C865" s="699" t="s">
        <v>1665</v>
      </c>
      <c r="D865" s="700"/>
      <c r="E865" s="254">
        <v>3.3</v>
      </c>
      <c r="F865" s="577"/>
      <c r="G865" s="256"/>
    </row>
    <row r="866" spans="1:7" ht="12.75">
      <c r="A866" s="250"/>
      <c r="B866" s="253"/>
      <c r="C866" s="699" t="s">
        <v>1666</v>
      </c>
      <c r="D866" s="700"/>
      <c r="E866" s="254">
        <v>3.3</v>
      </c>
      <c r="F866" s="577"/>
      <c r="G866" s="256"/>
    </row>
    <row r="867" spans="1:7" ht="12.75">
      <c r="A867" s="250"/>
      <c r="B867" s="253"/>
      <c r="C867" s="699" t="s">
        <v>1667</v>
      </c>
      <c r="D867" s="700"/>
      <c r="E867" s="254">
        <v>1.1</v>
      </c>
      <c r="F867" s="577"/>
      <c r="G867" s="256"/>
    </row>
    <row r="868" spans="1:7" ht="12.75">
      <c r="A868" s="250"/>
      <c r="B868" s="253"/>
      <c r="C868" s="699" t="s">
        <v>1668</v>
      </c>
      <c r="D868" s="700"/>
      <c r="E868" s="254">
        <v>4.4</v>
      </c>
      <c r="F868" s="577"/>
      <c r="G868" s="256"/>
    </row>
    <row r="869" spans="1:7" ht="12.75">
      <c r="A869" s="250"/>
      <c r="B869" s="253"/>
      <c r="C869" s="699" t="s">
        <v>1669</v>
      </c>
      <c r="D869" s="700"/>
      <c r="E869" s="254">
        <v>13.2</v>
      </c>
      <c r="F869" s="577"/>
      <c r="G869" s="256"/>
    </row>
    <row r="870" spans="1:7" ht="12.75">
      <c r="A870" s="250"/>
      <c r="B870" s="253"/>
      <c r="C870" s="699" t="s">
        <v>1670</v>
      </c>
      <c r="D870" s="700"/>
      <c r="E870" s="254">
        <v>6.6</v>
      </c>
      <c r="F870" s="577"/>
      <c r="G870" s="256"/>
    </row>
    <row r="871" spans="1:7" ht="12.75">
      <c r="A871" s="250"/>
      <c r="B871" s="253"/>
      <c r="C871" s="699" t="s">
        <v>1671</v>
      </c>
      <c r="D871" s="700"/>
      <c r="E871" s="254">
        <v>2.2</v>
      </c>
      <c r="F871" s="577"/>
      <c r="G871" s="256"/>
    </row>
    <row r="872" spans="1:7" ht="12.75">
      <c r="A872" s="250"/>
      <c r="B872" s="253"/>
      <c r="C872" s="699" t="s">
        <v>1672</v>
      </c>
      <c r="D872" s="700"/>
      <c r="E872" s="254">
        <v>6.6</v>
      </c>
      <c r="F872" s="577"/>
      <c r="G872" s="256"/>
    </row>
    <row r="873" spans="1:7" ht="12.75">
      <c r="A873" s="250"/>
      <c r="B873" s="253"/>
      <c r="C873" s="699" t="s">
        <v>1673</v>
      </c>
      <c r="D873" s="700"/>
      <c r="E873" s="254">
        <v>4.4</v>
      </c>
      <c r="F873" s="577"/>
      <c r="G873" s="256"/>
    </row>
    <row r="874" spans="1:7" ht="12.75">
      <c r="A874" s="250"/>
      <c r="B874" s="253"/>
      <c r="C874" s="701" t="s">
        <v>113</v>
      </c>
      <c r="D874" s="700"/>
      <c r="E874" s="279">
        <v>825</v>
      </c>
      <c r="F874" s="577"/>
      <c r="G874" s="256"/>
    </row>
    <row r="875" spans="1:7" ht="12.75">
      <c r="A875" s="551">
        <v>153</v>
      </c>
      <c r="B875" s="552" t="s">
        <v>1855</v>
      </c>
      <c r="C875" s="553" t="s">
        <v>1856</v>
      </c>
      <c r="D875" s="245" t="s">
        <v>173</v>
      </c>
      <c r="E875" s="246">
        <v>0.2761992</v>
      </c>
      <c r="F875" s="576"/>
      <c r="G875" s="554">
        <f>E875*F875</f>
        <v>0</v>
      </c>
    </row>
    <row r="876" spans="1:7" ht="12.75">
      <c r="A876" s="259"/>
      <c r="B876" s="260" t="s">
        <v>96</v>
      </c>
      <c r="C876" s="555" t="s">
        <v>756</v>
      </c>
      <c r="D876" s="262"/>
      <c r="E876" s="263"/>
      <c r="F876" s="578"/>
      <c r="G876" s="556">
        <f>SUM(G815:G875)</f>
        <v>0</v>
      </c>
    </row>
    <row r="877" spans="1:7" ht="12.75">
      <c r="A877" s="231" t="s">
        <v>92</v>
      </c>
      <c r="B877" s="232" t="s">
        <v>763</v>
      </c>
      <c r="C877" s="549" t="s">
        <v>764</v>
      </c>
      <c r="D877" s="234"/>
      <c r="E877" s="235"/>
      <c r="F877" s="579"/>
      <c r="G877" s="550"/>
    </row>
    <row r="878" spans="1:7" ht="12.75">
      <c r="A878" s="551">
        <v>154</v>
      </c>
      <c r="B878" s="552" t="s">
        <v>766</v>
      </c>
      <c r="C878" s="553" t="s">
        <v>767</v>
      </c>
      <c r="D878" s="245" t="s">
        <v>768</v>
      </c>
      <c r="E878" s="246">
        <v>5302.2</v>
      </c>
      <c r="F878" s="576"/>
      <c r="G878" s="554">
        <f>E878*F878</f>
        <v>0</v>
      </c>
    </row>
    <row r="879" spans="1:7" ht="12.75">
      <c r="A879" s="250"/>
      <c r="B879" s="253"/>
      <c r="C879" s="699" t="s">
        <v>1857</v>
      </c>
      <c r="D879" s="700"/>
      <c r="E879" s="254">
        <v>360</v>
      </c>
      <c r="F879" s="577"/>
      <c r="G879" s="256"/>
    </row>
    <row r="880" spans="1:7" ht="12.75">
      <c r="A880" s="250"/>
      <c r="B880" s="253"/>
      <c r="C880" s="699" t="s">
        <v>1858</v>
      </c>
      <c r="D880" s="700"/>
      <c r="E880" s="254">
        <v>200</v>
      </c>
      <c r="F880" s="577"/>
      <c r="G880" s="256"/>
    </row>
    <row r="881" spans="1:7" ht="12.75">
      <c r="A881" s="250"/>
      <c r="B881" s="253"/>
      <c r="C881" s="699" t="s">
        <v>1859</v>
      </c>
      <c r="D881" s="700"/>
      <c r="E881" s="254">
        <v>200</v>
      </c>
      <c r="F881" s="577"/>
      <c r="G881" s="256"/>
    </row>
    <row r="882" spans="1:7" ht="12.75">
      <c r="A882" s="250"/>
      <c r="B882" s="253"/>
      <c r="C882" s="699" t="s">
        <v>1860</v>
      </c>
      <c r="D882" s="700"/>
      <c r="E882" s="254">
        <v>192.2</v>
      </c>
      <c r="F882" s="577"/>
      <c r="G882" s="256"/>
    </row>
    <row r="883" spans="1:7" ht="12.75">
      <c r="A883" s="250"/>
      <c r="B883" s="253"/>
      <c r="C883" s="699" t="s">
        <v>1861</v>
      </c>
      <c r="D883" s="700"/>
      <c r="E883" s="254">
        <v>4350</v>
      </c>
      <c r="F883" s="577"/>
      <c r="G883" s="256"/>
    </row>
    <row r="884" spans="1:7" ht="22.5">
      <c r="A884" s="551">
        <v>155</v>
      </c>
      <c r="B884" s="552" t="s">
        <v>770</v>
      </c>
      <c r="C884" s="553" t="s">
        <v>771</v>
      </c>
      <c r="D884" s="245" t="s">
        <v>166</v>
      </c>
      <c r="E884" s="246">
        <v>5</v>
      </c>
      <c r="F884" s="576"/>
      <c r="G884" s="554">
        <f>E884*F884</f>
        <v>0</v>
      </c>
    </row>
    <row r="885" spans="1:7" ht="12.75">
      <c r="A885" s="250"/>
      <c r="B885" s="253"/>
      <c r="C885" s="699" t="s">
        <v>1862</v>
      </c>
      <c r="D885" s="700"/>
      <c r="E885" s="254">
        <v>5</v>
      </c>
      <c r="F885" s="577"/>
      <c r="G885" s="256"/>
    </row>
    <row r="886" spans="1:7" ht="22.5">
      <c r="A886" s="551">
        <v>156</v>
      </c>
      <c r="B886" s="552" t="s">
        <v>780</v>
      </c>
      <c r="C886" s="553" t="s">
        <v>781</v>
      </c>
      <c r="D886" s="245" t="s">
        <v>106</v>
      </c>
      <c r="E886" s="246">
        <v>20.2155</v>
      </c>
      <c r="F886" s="576"/>
      <c r="G886" s="554">
        <f>E886*F886</f>
        <v>0</v>
      </c>
    </row>
    <row r="887" spans="1:7" ht="12.75">
      <c r="A887" s="250"/>
      <c r="B887" s="253"/>
      <c r="C887" s="699" t="s">
        <v>782</v>
      </c>
      <c r="D887" s="700"/>
      <c r="E887" s="254">
        <v>0</v>
      </c>
      <c r="F887" s="577"/>
      <c r="G887" s="256"/>
    </row>
    <row r="888" spans="1:7" ht="12.75">
      <c r="A888" s="250"/>
      <c r="B888" s="253"/>
      <c r="C888" s="699" t="s">
        <v>1863</v>
      </c>
      <c r="D888" s="700"/>
      <c r="E888" s="254">
        <v>3.136</v>
      </c>
      <c r="F888" s="577"/>
      <c r="G888" s="256"/>
    </row>
    <row r="889" spans="1:7" ht="12.75">
      <c r="A889" s="250"/>
      <c r="B889" s="253"/>
      <c r="C889" s="699" t="s">
        <v>1864</v>
      </c>
      <c r="D889" s="700"/>
      <c r="E889" s="254">
        <v>4.9245</v>
      </c>
      <c r="F889" s="577"/>
      <c r="G889" s="256"/>
    </row>
    <row r="890" spans="1:7" ht="12.75">
      <c r="A890" s="250"/>
      <c r="B890" s="253"/>
      <c r="C890" s="699" t="s">
        <v>1865</v>
      </c>
      <c r="D890" s="700"/>
      <c r="E890" s="254">
        <v>7.605</v>
      </c>
      <c r="F890" s="577"/>
      <c r="G890" s="256"/>
    </row>
    <row r="891" spans="1:7" ht="12.75">
      <c r="A891" s="250"/>
      <c r="B891" s="253"/>
      <c r="C891" s="699" t="s">
        <v>1866</v>
      </c>
      <c r="D891" s="700"/>
      <c r="E891" s="254">
        <v>4.55</v>
      </c>
      <c r="F891" s="577"/>
      <c r="G891" s="256"/>
    </row>
    <row r="892" spans="1:7" ht="12.75">
      <c r="A892" s="551">
        <v>157</v>
      </c>
      <c r="B892" s="552" t="s">
        <v>1867</v>
      </c>
      <c r="C892" s="553" t="s">
        <v>1868</v>
      </c>
      <c r="D892" s="245" t="s">
        <v>147</v>
      </c>
      <c r="E892" s="246">
        <v>1</v>
      </c>
      <c r="F892" s="576"/>
      <c r="G892" s="554">
        <f>E892*F892</f>
        <v>0</v>
      </c>
    </row>
    <row r="893" spans="1:7" ht="12.75">
      <c r="A893" s="250"/>
      <c r="B893" s="253"/>
      <c r="C893" s="699" t="s">
        <v>782</v>
      </c>
      <c r="D893" s="700"/>
      <c r="E893" s="254">
        <v>0</v>
      </c>
      <c r="F893" s="577"/>
      <c r="G893" s="256"/>
    </row>
    <row r="894" spans="1:7" ht="12.75">
      <c r="A894" s="250"/>
      <c r="B894" s="253"/>
      <c r="C894" s="699" t="s">
        <v>1869</v>
      </c>
      <c r="D894" s="700"/>
      <c r="E894" s="254">
        <v>1</v>
      </c>
      <c r="F894" s="577"/>
      <c r="G894" s="256"/>
    </row>
    <row r="895" spans="1:7" ht="12.75">
      <c r="A895" s="250"/>
      <c r="B895" s="253"/>
      <c r="C895" s="699" t="s">
        <v>1870</v>
      </c>
      <c r="D895" s="700"/>
      <c r="E895" s="254">
        <v>0</v>
      </c>
      <c r="F895" s="577"/>
      <c r="G895" s="256"/>
    </row>
    <row r="896" spans="1:7" ht="12.75">
      <c r="A896" s="250"/>
      <c r="B896" s="253"/>
      <c r="C896" s="699" t="s">
        <v>1871</v>
      </c>
      <c r="D896" s="700"/>
      <c r="E896" s="254">
        <v>0</v>
      </c>
      <c r="F896" s="577"/>
      <c r="G896" s="256"/>
    </row>
    <row r="897" spans="1:7" ht="12.75">
      <c r="A897" s="250"/>
      <c r="B897" s="253"/>
      <c r="C897" s="699" t="s">
        <v>1872</v>
      </c>
      <c r="D897" s="700"/>
      <c r="E897" s="254">
        <v>0</v>
      </c>
      <c r="F897" s="577"/>
      <c r="G897" s="256"/>
    </row>
    <row r="898" spans="1:7" ht="12.75">
      <c r="A898" s="551">
        <v>158</v>
      </c>
      <c r="B898" s="552" t="s">
        <v>1873</v>
      </c>
      <c r="C898" s="553" t="s">
        <v>1874</v>
      </c>
      <c r="D898" s="245" t="s">
        <v>147</v>
      </c>
      <c r="E898" s="246">
        <v>749</v>
      </c>
      <c r="F898" s="576"/>
      <c r="G898" s="554">
        <f>E898*F898</f>
        <v>0</v>
      </c>
    </row>
    <row r="899" spans="1:7" ht="12.75">
      <c r="A899" s="250"/>
      <c r="B899" s="253"/>
      <c r="C899" s="699" t="s">
        <v>782</v>
      </c>
      <c r="D899" s="700"/>
      <c r="E899" s="254">
        <v>0</v>
      </c>
      <c r="F899" s="577"/>
      <c r="G899" s="256"/>
    </row>
    <row r="900" spans="1:7" ht="12.75">
      <c r="A900" s="250"/>
      <c r="B900" s="253"/>
      <c r="C900" s="699" t="s">
        <v>1875</v>
      </c>
      <c r="D900" s="700"/>
      <c r="E900" s="254">
        <v>749</v>
      </c>
      <c r="F900" s="577"/>
      <c r="G900" s="256"/>
    </row>
    <row r="901" spans="1:7" ht="12.75">
      <c r="A901" s="551">
        <v>159</v>
      </c>
      <c r="B901" s="552" t="s">
        <v>1876</v>
      </c>
      <c r="C901" s="553" t="s">
        <v>1877</v>
      </c>
      <c r="D901" s="245" t="s">
        <v>147</v>
      </c>
      <c r="E901" s="246">
        <v>1</v>
      </c>
      <c r="F901" s="576"/>
      <c r="G901" s="554">
        <f>E901*F901</f>
        <v>0</v>
      </c>
    </row>
    <row r="902" spans="1:7" ht="12.75">
      <c r="A902" s="250"/>
      <c r="B902" s="253"/>
      <c r="C902" s="699" t="s">
        <v>782</v>
      </c>
      <c r="D902" s="700"/>
      <c r="E902" s="254">
        <v>0</v>
      </c>
      <c r="F902" s="577"/>
      <c r="G902" s="256"/>
    </row>
    <row r="903" spans="1:7" ht="12.75">
      <c r="A903" s="250"/>
      <c r="B903" s="253"/>
      <c r="C903" s="699" t="s">
        <v>1878</v>
      </c>
      <c r="D903" s="700"/>
      <c r="E903" s="254">
        <v>1</v>
      </c>
      <c r="F903" s="577"/>
      <c r="G903" s="256"/>
    </row>
    <row r="904" spans="1:7" ht="12.75">
      <c r="A904" s="250"/>
      <c r="B904" s="253"/>
      <c r="C904" s="699" t="s">
        <v>1870</v>
      </c>
      <c r="D904" s="700"/>
      <c r="E904" s="254">
        <v>0</v>
      </c>
      <c r="F904" s="577"/>
      <c r="G904" s="256"/>
    </row>
    <row r="905" spans="1:7" ht="12.75">
      <c r="A905" s="250"/>
      <c r="B905" s="253"/>
      <c r="C905" s="699" t="s">
        <v>1879</v>
      </c>
      <c r="D905" s="700"/>
      <c r="E905" s="254">
        <v>0</v>
      </c>
      <c r="F905" s="577"/>
      <c r="G905" s="256"/>
    </row>
    <row r="906" spans="1:7" ht="12.75">
      <c r="A906" s="250"/>
      <c r="B906" s="253"/>
      <c r="C906" s="699" t="s">
        <v>1880</v>
      </c>
      <c r="D906" s="700"/>
      <c r="E906" s="254">
        <v>0</v>
      </c>
      <c r="F906" s="577"/>
      <c r="G906" s="256"/>
    </row>
    <row r="907" spans="1:7" ht="12.75">
      <c r="A907" s="250"/>
      <c r="B907" s="253"/>
      <c r="C907" s="699" t="s">
        <v>1881</v>
      </c>
      <c r="D907" s="700"/>
      <c r="E907" s="254">
        <v>0</v>
      </c>
      <c r="F907" s="577"/>
      <c r="G907" s="256"/>
    </row>
    <row r="908" spans="1:7" ht="12.75">
      <c r="A908" s="250"/>
      <c r="B908" s="253"/>
      <c r="C908" s="699" t="s">
        <v>1882</v>
      </c>
      <c r="D908" s="700"/>
      <c r="E908" s="254">
        <v>0</v>
      </c>
      <c r="F908" s="577"/>
      <c r="G908" s="256"/>
    </row>
    <row r="909" spans="1:7" ht="12.75">
      <c r="A909" s="250"/>
      <c r="B909" s="253"/>
      <c r="C909" s="699" t="s">
        <v>1883</v>
      </c>
      <c r="D909" s="700"/>
      <c r="E909" s="254">
        <v>0</v>
      </c>
      <c r="F909" s="577"/>
      <c r="G909" s="256"/>
    </row>
    <row r="910" spans="1:7" ht="12.75">
      <c r="A910" s="250"/>
      <c r="B910" s="253"/>
      <c r="C910" s="699" t="s">
        <v>1884</v>
      </c>
      <c r="D910" s="700"/>
      <c r="E910" s="254">
        <v>0</v>
      </c>
      <c r="F910" s="577"/>
      <c r="G910" s="256"/>
    </row>
    <row r="911" spans="1:7" ht="12.75">
      <c r="A911" s="551">
        <v>160</v>
      </c>
      <c r="B911" s="552" t="s">
        <v>1885</v>
      </c>
      <c r="C911" s="553" t="s">
        <v>1886</v>
      </c>
      <c r="D911" s="245" t="s">
        <v>147</v>
      </c>
      <c r="E911" s="246">
        <v>1</v>
      </c>
      <c r="F911" s="576"/>
      <c r="G911" s="554">
        <f>E911*F911</f>
        <v>0</v>
      </c>
    </row>
    <row r="912" spans="1:7" ht="12.75">
      <c r="A912" s="250"/>
      <c r="B912" s="253"/>
      <c r="C912" s="699" t="s">
        <v>782</v>
      </c>
      <c r="D912" s="700"/>
      <c r="E912" s="254">
        <v>0</v>
      </c>
      <c r="F912" s="577"/>
      <c r="G912" s="256"/>
    </row>
    <row r="913" spans="1:7" ht="12.75">
      <c r="A913" s="250"/>
      <c r="B913" s="253"/>
      <c r="C913" s="699" t="s">
        <v>1887</v>
      </c>
      <c r="D913" s="700"/>
      <c r="E913" s="254">
        <v>1</v>
      </c>
      <c r="F913" s="577"/>
      <c r="G913" s="256"/>
    </row>
    <row r="914" spans="1:7" ht="12.75">
      <c r="A914" s="250"/>
      <c r="B914" s="253"/>
      <c r="C914" s="699" t="s">
        <v>1870</v>
      </c>
      <c r="D914" s="700"/>
      <c r="E914" s="254">
        <v>0</v>
      </c>
      <c r="F914" s="577"/>
      <c r="G914" s="256"/>
    </row>
    <row r="915" spans="1:7" ht="12.75">
      <c r="A915" s="250"/>
      <c r="B915" s="253"/>
      <c r="C915" s="699" t="s">
        <v>1879</v>
      </c>
      <c r="D915" s="700"/>
      <c r="E915" s="254">
        <v>0</v>
      </c>
      <c r="F915" s="577"/>
      <c r="G915" s="256"/>
    </row>
    <row r="916" spans="1:7" ht="12.75">
      <c r="A916" s="250"/>
      <c r="B916" s="253"/>
      <c r="C916" s="699" t="s">
        <v>1880</v>
      </c>
      <c r="D916" s="700"/>
      <c r="E916" s="254">
        <v>0</v>
      </c>
      <c r="F916" s="577"/>
      <c r="G916" s="256"/>
    </row>
    <row r="917" spans="1:7" ht="12.75">
      <c r="A917" s="250"/>
      <c r="B917" s="253"/>
      <c r="C917" s="699" t="s">
        <v>1881</v>
      </c>
      <c r="D917" s="700"/>
      <c r="E917" s="254">
        <v>0</v>
      </c>
      <c r="F917" s="577"/>
      <c r="G917" s="256"/>
    </row>
    <row r="918" spans="1:7" ht="12.75">
      <c r="A918" s="250"/>
      <c r="B918" s="253"/>
      <c r="C918" s="699" t="s">
        <v>1882</v>
      </c>
      <c r="D918" s="700"/>
      <c r="E918" s="254">
        <v>0</v>
      </c>
      <c r="F918" s="577"/>
      <c r="G918" s="256"/>
    </row>
    <row r="919" spans="1:7" ht="12.75">
      <c r="A919" s="250"/>
      <c r="B919" s="253"/>
      <c r="C919" s="699" t="s">
        <v>1883</v>
      </c>
      <c r="D919" s="700"/>
      <c r="E919" s="254">
        <v>0</v>
      </c>
      <c r="F919" s="577"/>
      <c r="G919" s="256"/>
    </row>
    <row r="920" spans="1:7" ht="12.75">
      <c r="A920" s="250"/>
      <c r="B920" s="253"/>
      <c r="C920" s="699" t="s">
        <v>1888</v>
      </c>
      <c r="D920" s="700"/>
      <c r="E920" s="254">
        <v>0</v>
      </c>
      <c r="F920" s="577"/>
      <c r="G920" s="256"/>
    </row>
    <row r="921" spans="1:7" ht="12.75">
      <c r="A921" s="250"/>
      <c r="B921" s="253"/>
      <c r="C921" s="699" t="s">
        <v>1889</v>
      </c>
      <c r="D921" s="700"/>
      <c r="E921" s="254">
        <v>0</v>
      </c>
      <c r="F921" s="577"/>
      <c r="G921" s="256"/>
    </row>
    <row r="922" spans="1:7" ht="12.75">
      <c r="A922" s="551">
        <v>161</v>
      </c>
      <c r="B922" s="552" t="s">
        <v>1890</v>
      </c>
      <c r="C922" s="553" t="s">
        <v>1891</v>
      </c>
      <c r="D922" s="245" t="s">
        <v>147</v>
      </c>
      <c r="E922" s="246">
        <v>1</v>
      </c>
      <c r="F922" s="576"/>
      <c r="G922" s="554">
        <f>E922*F922</f>
        <v>0</v>
      </c>
    </row>
    <row r="923" spans="1:7" ht="12.75">
      <c r="A923" s="250"/>
      <c r="B923" s="253"/>
      <c r="C923" s="699" t="s">
        <v>782</v>
      </c>
      <c r="D923" s="700"/>
      <c r="E923" s="254">
        <v>0</v>
      </c>
      <c r="F923" s="577"/>
      <c r="G923" s="256"/>
    </row>
    <row r="924" spans="1:7" ht="12.75">
      <c r="A924" s="250"/>
      <c r="B924" s="253"/>
      <c r="C924" s="699" t="s">
        <v>1892</v>
      </c>
      <c r="D924" s="700"/>
      <c r="E924" s="254">
        <v>1</v>
      </c>
      <c r="F924" s="577"/>
      <c r="G924" s="256"/>
    </row>
    <row r="925" spans="1:7" ht="12.75">
      <c r="A925" s="250"/>
      <c r="B925" s="253"/>
      <c r="C925" s="699" t="s">
        <v>1870</v>
      </c>
      <c r="D925" s="700"/>
      <c r="E925" s="254">
        <v>0</v>
      </c>
      <c r="F925" s="577"/>
      <c r="G925" s="256"/>
    </row>
    <row r="926" spans="1:7" ht="12.75">
      <c r="A926" s="250"/>
      <c r="B926" s="253"/>
      <c r="C926" s="699" t="s">
        <v>1893</v>
      </c>
      <c r="D926" s="700"/>
      <c r="E926" s="254">
        <v>0</v>
      </c>
      <c r="F926" s="577"/>
      <c r="G926" s="256"/>
    </row>
    <row r="927" spans="1:7" ht="12.75">
      <c r="A927" s="250"/>
      <c r="B927" s="253"/>
      <c r="C927" s="699" t="s">
        <v>1894</v>
      </c>
      <c r="D927" s="700"/>
      <c r="E927" s="254">
        <v>0</v>
      </c>
      <c r="F927" s="577"/>
      <c r="G927" s="256"/>
    </row>
    <row r="928" spans="1:7" ht="12.75">
      <c r="A928" s="250"/>
      <c r="B928" s="253"/>
      <c r="C928" s="699" t="s">
        <v>1895</v>
      </c>
      <c r="D928" s="700"/>
      <c r="E928" s="254">
        <v>0</v>
      </c>
      <c r="F928" s="577"/>
      <c r="G928" s="256"/>
    </row>
    <row r="929" spans="1:7" ht="12.75">
      <c r="A929" s="250"/>
      <c r="B929" s="253"/>
      <c r="C929" s="699" t="s">
        <v>1896</v>
      </c>
      <c r="D929" s="700"/>
      <c r="E929" s="254">
        <v>0</v>
      </c>
      <c r="F929" s="577"/>
      <c r="G929" s="256"/>
    </row>
    <row r="930" spans="1:7" ht="12.75">
      <c r="A930" s="250"/>
      <c r="B930" s="253"/>
      <c r="C930" s="699" t="s">
        <v>1897</v>
      </c>
      <c r="D930" s="700"/>
      <c r="E930" s="254">
        <v>0</v>
      </c>
      <c r="F930" s="577"/>
      <c r="G930" s="256"/>
    </row>
    <row r="931" spans="1:7" ht="12.75">
      <c r="A931" s="250"/>
      <c r="B931" s="253"/>
      <c r="C931" s="699" t="s">
        <v>1898</v>
      </c>
      <c r="D931" s="700"/>
      <c r="E931" s="254">
        <v>0</v>
      </c>
      <c r="F931" s="577"/>
      <c r="G931" s="256"/>
    </row>
    <row r="932" spans="1:7" ht="12.75">
      <c r="A932" s="250"/>
      <c r="B932" s="253"/>
      <c r="C932" s="699" t="s">
        <v>1899</v>
      </c>
      <c r="D932" s="700"/>
      <c r="E932" s="254">
        <v>0</v>
      </c>
      <c r="F932" s="577"/>
      <c r="G932" s="256"/>
    </row>
    <row r="933" spans="1:7" ht="12.75">
      <c r="A933" s="551">
        <v>162</v>
      </c>
      <c r="B933" s="552" t="s">
        <v>1900</v>
      </c>
      <c r="C933" s="553" t="s">
        <v>1901</v>
      </c>
      <c r="D933" s="245" t="s">
        <v>147</v>
      </c>
      <c r="E933" s="246">
        <v>1</v>
      </c>
      <c r="F933" s="576"/>
      <c r="G933" s="554">
        <f>E933*F933</f>
        <v>0</v>
      </c>
    </row>
    <row r="934" spans="1:7" ht="12.75">
      <c r="A934" s="250"/>
      <c r="B934" s="253"/>
      <c r="C934" s="699" t="s">
        <v>782</v>
      </c>
      <c r="D934" s="700"/>
      <c r="E934" s="254">
        <v>0</v>
      </c>
      <c r="F934" s="577"/>
      <c r="G934" s="256"/>
    </row>
    <row r="935" spans="1:7" ht="12.75">
      <c r="A935" s="250"/>
      <c r="B935" s="253"/>
      <c r="C935" s="699" t="s">
        <v>1902</v>
      </c>
      <c r="D935" s="700"/>
      <c r="E935" s="254">
        <v>1</v>
      </c>
      <c r="F935" s="577"/>
      <c r="G935" s="256"/>
    </row>
    <row r="936" spans="1:7" ht="12.75">
      <c r="A936" s="250"/>
      <c r="B936" s="253"/>
      <c r="C936" s="699" t="s">
        <v>1870</v>
      </c>
      <c r="D936" s="700"/>
      <c r="E936" s="254">
        <v>0</v>
      </c>
      <c r="F936" s="577"/>
      <c r="G936" s="256"/>
    </row>
    <row r="937" spans="1:7" ht="12.75">
      <c r="A937" s="250"/>
      <c r="B937" s="253"/>
      <c r="C937" s="699" t="s">
        <v>1893</v>
      </c>
      <c r="D937" s="700"/>
      <c r="E937" s="254">
        <v>0</v>
      </c>
      <c r="F937" s="577"/>
      <c r="G937" s="256"/>
    </row>
    <row r="938" spans="1:7" ht="12.75">
      <c r="A938" s="250"/>
      <c r="B938" s="253"/>
      <c r="C938" s="699" t="s">
        <v>1894</v>
      </c>
      <c r="D938" s="700"/>
      <c r="E938" s="254">
        <v>0</v>
      </c>
      <c r="F938" s="577"/>
      <c r="G938" s="256"/>
    </row>
    <row r="939" spans="1:7" ht="12.75">
      <c r="A939" s="250"/>
      <c r="B939" s="253"/>
      <c r="C939" s="699" t="s">
        <v>1895</v>
      </c>
      <c r="D939" s="700"/>
      <c r="E939" s="254">
        <v>0</v>
      </c>
      <c r="F939" s="577"/>
      <c r="G939" s="256"/>
    </row>
    <row r="940" spans="1:7" ht="12.75">
      <c r="A940" s="250"/>
      <c r="B940" s="253"/>
      <c r="C940" s="699" t="s">
        <v>1896</v>
      </c>
      <c r="D940" s="700"/>
      <c r="E940" s="254">
        <v>0</v>
      </c>
      <c r="F940" s="577"/>
      <c r="G940" s="256"/>
    </row>
    <row r="941" spans="1:7" ht="12.75">
      <c r="A941" s="250"/>
      <c r="B941" s="253"/>
      <c r="C941" s="699" t="s">
        <v>1897</v>
      </c>
      <c r="D941" s="700"/>
      <c r="E941" s="254">
        <v>0</v>
      </c>
      <c r="F941" s="577"/>
      <c r="G941" s="256"/>
    </row>
    <row r="942" spans="1:7" ht="12.75">
      <c r="A942" s="250"/>
      <c r="B942" s="253"/>
      <c r="C942" s="699" t="s">
        <v>1898</v>
      </c>
      <c r="D942" s="700"/>
      <c r="E942" s="254">
        <v>0</v>
      </c>
      <c r="F942" s="577"/>
      <c r="G942" s="256"/>
    </row>
    <row r="943" spans="1:7" ht="12.75">
      <c r="A943" s="250"/>
      <c r="B943" s="253"/>
      <c r="C943" s="699" t="s">
        <v>1899</v>
      </c>
      <c r="D943" s="700"/>
      <c r="E943" s="254">
        <v>0</v>
      </c>
      <c r="F943" s="577"/>
      <c r="G943" s="256"/>
    </row>
    <row r="944" spans="1:7" ht="12.75">
      <c r="A944" s="551">
        <v>163</v>
      </c>
      <c r="B944" s="552" t="s">
        <v>1903</v>
      </c>
      <c r="C944" s="553" t="s">
        <v>1904</v>
      </c>
      <c r="D944" s="245" t="s">
        <v>147</v>
      </c>
      <c r="E944" s="246">
        <v>10</v>
      </c>
      <c r="F944" s="576"/>
      <c r="G944" s="554">
        <f>E944*F944</f>
        <v>0</v>
      </c>
    </row>
    <row r="945" spans="1:7" ht="12.75">
      <c r="A945" s="250"/>
      <c r="B945" s="253"/>
      <c r="C945" s="699" t="s">
        <v>782</v>
      </c>
      <c r="D945" s="700"/>
      <c r="E945" s="254">
        <v>0</v>
      </c>
      <c r="F945" s="577"/>
      <c r="G945" s="256"/>
    </row>
    <row r="946" spans="1:7" ht="12.75">
      <c r="A946" s="250"/>
      <c r="B946" s="253"/>
      <c r="C946" s="699" t="s">
        <v>1905</v>
      </c>
      <c r="D946" s="700"/>
      <c r="E946" s="254">
        <v>0</v>
      </c>
      <c r="F946" s="577"/>
      <c r="G946" s="256"/>
    </row>
    <row r="947" spans="1:7" ht="12.75">
      <c r="A947" s="250"/>
      <c r="B947" s="253"/>
      <c r="C947" s="699" t="s">
        <v>1906</v>
      </c>
      <c r="D947" s="700"/>
      <c r="E947" s="254">
        <v>10</v>
      </c>
      <c r="F947" s="577"/>
      <c r="G947" s="256"/>
    </row>
    <row r="948" spans="1:7" ht="12.75">
      <c r="A948" s="551">
        <v>164</v>
      </c>
      <c r="B948" s="552" t="s">
        <v>1907</v>
      </c>
      <c r="C948" s="553" t="s">
        <v>1908</v>
      </c>
      <c r="D948" s="245" t="s">
        <v>166</v>
      </c>
      <c r="E948" s="246">
        <v>105</v>
      </c>
      <c r="F948" s="576"/>
      <c r="G948" s="554">
        <f>E948*F948</f>
        <v>0</v>
      </c>
    </row>
    <row r="949" spans="1:7" ht="12.75">
      <c r="A949" s="250"/>
      <c r="B949" s="253"/>
      <c r="C949" s="699" t="s">
        <v>782</v>
      </c>
      <c r="D949" s="700"/>
      <c r="E949" s="254">
        <v>0</v>
      </c>
      <c r="F949" s="577"/>
      <c r="G949" s="256"/>
    </row>
    <row r="950" spans="1:7" ht="12.75">
      <c r="A950" s="250"/>
      <c r="B950" s="253"/>
      <c r="C950" s="699" t="s">
        <v>1909</v>
      </c>
      <c r="D950" s="700"/>
      <c r="E950" s="254">
        <v>0</v>
      </c>
      <c r="F950" s="577"/>
      <c r="G950" s="256"/>
    </row>
    <row r="951" spans="1:7" ht="12.75">
      <c r="A951" s="250"/>
      <c r="B951" s="253"/>
      <c r="C951" s="699" t="s">
        <v>1910</v>
      </c>
      <c r="D951" s="700"/>
      <c r="E951" s="254">
        <v>98</v>
      </c>
      <c r="F951" s="577"/>
      <c r="G951" s="256"/>
    </row>
    <row r="952" spans="1:7" ht="12.75">
      <c r="A952" s="250"/>
      <c r="B952" s="253"/>
      <c r="C952" s="699" t="s">
        <v>1911</v>
      </c>
      <c r="D952" s="700"/>
      <c r="E952" s="254">
        <v>7</v>
      </c>
      <c r="F952" s="577"/>
      <c r="G952" s="256"/>
    </row>
    <row r="953" spans="1:7" ht="12.75">
      <c r="A953" s="551">
        <v>165</v>
      </c>
      <c r="B953" s="552" t="s">
        <v>1912</v>
      </c>
      <c r="C953" s="553" t="s">
        <v>1913</v>
      </c>
      <c r="D953" s="245" t="s">
        <v>147</v>
      </c>
      <c r="E953" s="246">
        <v>1</v>
      </c>
      <c r="F953" s="576"/>
      <c r="G953" s="554">
        <f>E953*F953</f>
        <v>0</v>
      </c>
    </row>
    <row r="954" spans="1:7" ht="12.75">
      <c r="A954" s="250"/>
      <c r="B954" s="253"/>
      <c r="C954" s="699" t="s">
        <v>782</v>
      </c>
      <c r="D954" s="700"/>
      <c r="E954" s="254">
        <v>0</v>
      </c>
      <c r="F954" s="577"/>
      <c r="G954" s="256"/>
    </row>
    <row r="955" spans="1:7" ht="12.75">
      <c r="A955" s="250"/>
      <c r="B955" s="253"/>
      <c r="C955" s="699" t="s">
        <v>1905</v>
      </c>
      <c r="D955" s="700"/>
      <c r="E955" s="254">
        <v>0</v>
      </c>
      <c r="F955" s="577"/>
      <c r="G955" s="256"/>
    </row>
    <row r="956" spans="1:7" ht="12.75">
      <c r="A956" s="250"/>
      <c r="B956" s="253"/>
      <c r="C956" s="699" t="s">
        <v>1914</v>
      </c>
      <c r="D956" s="700"/>
      <c r="E956" s="254">
        <v>1</v>
      </c>
      <c r="F956" s="577"/>
      <c r="G956" s="256"/>
    </row>
    <row r="957" spans="1:7" ht="22.5">
      <c r="A957" s="551">
        <v>166</v>
      </c>
      <c r="B957" s="552" t="s">
        <v>1915</v>
      </c>
      <c r="C957" s="553" t="s">
        <v>1916</v>
      </c>
      <c r="D957" s="245" t="s">
        <v>768</v>
      </c>
      <c r="E957" s="246">
        <v>1864.931</v>
      </c>
      <c r="F957" s="576"/>
      <c r="G957" s="554">
        <f>E957*F957</f>
        <v>0</v>
      </c>
    </row>
    <row r="958" spans="1:7" ht="12.75">
      <c r="A958" s="250"/>
      <c r="B958" s="253"/>
      <c r="C958" s="699" t="s">
        <v>1917</v>
      </c>
      <c r="D958" s="700"/>
      <c r="E958" s="254">
        <v>0</v>
      </c>
      <c r="F958" s="577"/>
      <c r="G958" s="256"/>
    </row>
    <row r="959" spans="1:7" ht="12.75">
      <c r="A959" s="250"/>
      <c r="B959" s="253"/>
      <c r="C959" s="699" t="s">
        <v>1918</v>
      </c>
      <c r="D959" s="700"/>
      <c r="E959" s="254">
        <v>0</v>
      </c>
      <c r="F959" s="577"/>
      <c r="G959" s="256"/>
    </row>
    <row r="960" spans="1:7" ht="12.75">
      <c r="A960" s="250"/>
      <c r="B960" s="253"/>
      <c r="C960" s="699" t="s">
        <v>1919</v>
      </c>
      <c r="D960" s="700"/>
      <c r="E960" s="254">
        <v>1143.9</v>
      </c>
      <c r="F960" s="577"/>
      <c r="G960" s="256"/>
    </row>
    <row r="961" spans="1:7" ht="12.75">
      <c r="A961" s="250"/>
      <c r="B961" s="253"/>
      <c r="C961" s="699" t="s">
        <v>1920</v>
      </c>
      <c r="D961" s="700"/>
      <c r="E961" s="254">
        <v>244.08</v>
      </c>
      <c r="F961" s="577"/>
      <c r="G961" s="256"/>
    </row>
    <row r="962" spans="1:7" ht="12.75">
      <c r="A962" s="250"/>
      <c r="B962" s="253"/>
      <c r="C962" s="699" t="s">
        <v>1921</v>
      </c>
      <c r="D962" s="700"/>
      <c r="E962" s="254">
        <v>450</v>
      </c>
      <c r="F962" s="577"/>
      <c r="G962" s="256"/>
    </row>
    <row r="963" spans="1:7" ht="12.75">
      <c r="A963" s="250"/>
      <c r="B963" s="253"/>
      <c r="C963" s="701" t="s">
        <v>113</v>
      </c>
      <c r="D963" s="700"/>
      <c r="E963" s="279">
        <v>1837.98</v>
      </c>
      <c r="F963" s="577"/>
      <c r="G963" s="256"/>
    </row>
    <row r="964" spans="1:7" ht="12.75">
      <c r="A964" s="250"/>
      <c r="B964" s="253"/>
      <c r="C964" s="699" t="s">
        <v>1922</v>
      </c>
      <c r="D964" s="700"/>
      <c r="E964" s="254">
        <v>26.951</v>
      </c>
      <c r="F964" s="577"/>
      <c r="G964" s="256"/>
    </row>
    <row r="965" spans="1:7" ht="22.5">
      <c r="A965" s="551">
        <v>167</v>
      </c>
      <c r="B965" s="552" t="s">
        <v>1923</v>
      </c>
      <c r="C965" s="553" t="s">
        <v>1924</v>
      </c>
      <c r="D965" s="245" t="s">
        <v>768</v>
      </c>
      <c r="E965" s="246">
        <v>3312</v>
      </c>
      <c r="F965" s="576"/>
      <c r="G965" s="554">
        <f>E965*F965</f>
        <v>0</v>
      </c>
    </row>
    <row r="966" spans="1:7" ht="12.75">
      <c r="A966" s="250"/>
      <c r="B966" s="253"/>
      <c r="C966" s="699" t="s">
        <v>1917</v>
      </c>
      <c r="D966" s="700"/>
      <c r="E966" s="254">
        <v>0</v>
      </c>
      <c r="F966" s="577"/>
      <c r="G966" s="256"/>
    </row>
    <row r="967" spans="1:7" ht="12.75">
      <c r="A967" s="250"/>
      <c r="B967" s="253"/>
      <c r="C967" s="699" t="s">
        <v>1918</v>
      </c>
      <c r="D967" s="700"/>
      <c r="E967" s="254">
        <v>0</v>
      </c>
      <c r="F967" s="577"/>
      <c r="G967" s="256"/>
    </row>
    <row r="968" spans="1:7" ht="12.75">
      <c r="A968" s="250"/>
      <c r="B968" s="253"/>
      <c r="C968" s="699" t="s">
        <v>1925</v>
      </c>
      <c r="D968" s="700"/>
      <c r="E968" s="254">
        <v>3312</v>
      </c>
      <c r="F968" s="577"/>
      <c r="G968" s="256"/>
    </row>
    <row r="969" spans="1:7" ht="12.75">
      <c r="A969" s="551">
        <v>168</v>
      </c>
      <c r="B969" s="552" t="s">
        <v>1926</v>
      </c>
      <c r="C969" s="553" t="s">
        <v>1927</v>
      </c>
      <c r="D969" s="245" t="s">
        <v>173</v>
      </c>
      <c r="E969" s="246">
        <v>10.5802044</v>
      </c>
      <c r="F969" s="576"/>
      <c r="G969" s="554">
        <f>E969*F969</f>
        <v>0</v>
      </c>
    </row>
    <row r="970" spans="1:7" ht="12.75">
      <c r="A970" s="259"/>
      <c r="B970" s="260" t="s">
        <v>96</v>
      </c>
      <c r="C970" s="555" t="s">
        <v>765</v>
      </c>
      <c r="D970" s="262"/>
      <c r="E970" s="263"/>
      <c r="F970" s="578"/>
      <c r="G970" s="556">
        <f>SUM(G877:G969)</f>
        <v>0</v>
      </c>
    </row>
    <row r="971" spans="1:7" ht="12.75">
      <c r="A971" s="231" t="s">
        <v>92</v>
      </c>
      <c r="B971" s="232" t="s">
        <v>799</v>
      </c>
      <c r="C971" s="549" t="s">
        <v>800</v>
      </c>
      <c r="D971" s="234"/>
      <c r="E971" s="235"/>
      <c r="F971" s="579"/>
      <c r="G971" s="550"/>
    </row>
    <row r="972" spans="1:7" ht="22.5">
      <c r="A972" s="551">
        <v>169</v>
      </c>
      <c r="B972" s="552" t="s">
        <v>802</v>
      </c>
      <c r="C972" s="553" t="s">
        <v>803</v>
      </c>
      <c r="D972" s="245" t="s">
        <v>106</v>
      </c>
      <c r="E972" s="246">
        <v>2.2608</v>
      </c>
      <c r="F972" s="576"/>
      <c r="G972" s="554">
        <f>E972*F972</f>
        <v>0</v>
      </c>
    </row>
    <row r="973" spans="1:7" ht="12.75">
      <c r="A973" s="250"/>
      <c r="B973" s="253"/>
      <c r="C973" s="699" t="s">
        <v>804</v>
      </c>
      <c r="D973" s="700"/>
      <c r="E973" s="254">
        <v>0</v>
      </c>
      <c r="F973" s="577"/>
      <c r="G973" s="256"/>
    </row>
    <row r="974" spans="1:7" ht="12.75">
      <c r="A974" s="250"/>
      <c r="B974" s="253"/>
      <c r="C974" s="699" t="s">
        <v>805</v>
      </c>
      <c r="D974" s="700"/>
      <c r="E974" s="254">
        <v>0</v>
      </c>
      <c r="F974" s="577"/>
      <c r="G974" s="256"/>
    </row>
    <row r="975" spans="1:7" ht="12.75">
      <c r="A975" s="250"/>
      <c r="B975" s="253"/>
      <c r="C975" s="699" t="s">
        <v>806</v>
      </c>
      <c r="D975" s="700"/>
      <c r="E975" s="254">
        <v>0</v>
      </c>
      <c r="F975" s="577"/>
      <c r="G975" s="256"/>
    </row>
    <row r="976" spans="1:7" ht="12.75">
      <c r="A976" s="250"/>
      <c r="B976" s="253"/>
      <c r="C976" s="699" t="s">
        <v>807</v>
      </c>
      <c r="D976" s="700"/>
      <c r="E976" s="254">
        <v>0</v>
      </c>
      <c r="F976" s="577"/>
      <c r="G976" s="256"/>
    </row>
    <row r="977" spans="1:7" ht="12.75">
      <c r="A977" s="250"/>
      <c r="B977" s="253"/>
      <c r="C977" s="699" t="s">
        <v>808</v>
      </c>
      <c r="D977" s="700"/>
      <c r="E977" s="254">
        <v>0</v>
      </c>
      <c r="F977" s="577"/>
      <c r="G977" s="256"/>
    </row>
    <row r="978" spans="1:7" ht="12.75">
      <c r="A978" s="250"/>
      <c r="B978" s="253"/>
      <c r="C978" s="699" t="s">
        <v>809</v>
      </c>
      <c r="D978" s="700"/>
      <c r="E978" s="254">
        <v>0</v>
      </c>
      <c r="F978" s="577"/>
      <c r="G978" s="256"/>
    </row>
    <row r="979" spans="1:7" ht="12.75">
      <c r="A979" s="250"/>
      <c r="B979" s="253"/>
      <c r="C979" s="699" t="s">
        <v>810</v>
      </c>
      <c r="D979" s="700"/>
      <c r="E979" s="254">
        <v>0</v>
      </c>
      <c r="F979" s="577"/>
      <c r="G979" s="256"/>
    </row>
    <row r="980" spans="1:7" ht="12.75">
      <c r="A980" s="250"/>
      <c r="B980" s="253"/>
      <c r="C980" s="699" t="s">
        <v>811</v>
      </c>
      <c r="D980" s="700"/>
      <c r="E980" s="254">
        <v>0</v>
      </c>
      <c r="F980" s="577"/>
      <c r="G980" s="256"/>
    </row>
    <row r="981" spans="1:7" ht="12.75">
      <c r="A981" s="250"/>
      <c r="B981" s="253"/>
      <c r="C981" s="699" t="s">
        <v>812</v>
      </c>
      <c r="D981" s="700"/>
      <c r="E981" s="254">
        <v>0</v>
      </c>
      <c r="F981" s="577"/>
      <c r="G981" s="256"/>
    </row>
    <row r="982" spans="1:7" ht="12.75">
      <c r="A982" s="250"/>
      <c r="B982" s="253"/>
      <c r="C982" s="699" t="s">
        <v>813</v>
      </c>
      <c r="D982" s="700"/>
      <c r="E982" s="254">
        <v>0</v>
      </c>
      <c r="F982" s="577"/>
      <c r="G982" s="256"/>
    </row>
    <row r="983" spans="1:7" ht="12.75">
      <c r="A983" s="250"/>
      <c r="B983" s="253"/>
      <c r="C983" s="699" t="s">
        <v>1561</v>
      </c>
      <c r="D983" s="700"/>
      <c r="E983" s="254">
        <v>1.8</v>
      </c>
      <c r="F983" s="577"/>
      <c r="G983" s="256"/>
    </row>
    <row r="984" spans="1:7" ht="12.75">
      <c r="A984" s="250"/>
      <c r="B984" s="253"/>
      <c r="C984" s="699" t="s">
        <v>1562</v>
      </c>
      <c r="D984" s="700"/>
      <c r="E984" s="254">
        <v>0.4608</v>
      </c>
      <c r="F984" s="577"/>
      <c r="G984" s="256"/>
    </row>
    <row r="985" spans="1:7" ht="22.5">
      <c r="A985" s="551">
        <v>170</v>
      </c>
      <c r="B985" s="552" t="s">
        <v>814</v>
      </c>
      <c r="C985" s="553" t="s">
        <v>815</v>
      </c>
      <c r="D985" s="245" t="s">
        <v>106</v>
      </c>
      <c r="E985" s="246">
        <v>36.72</v>
      </c>
      <c r="F985" s="576"/>
      <c r="G985" s="554">
        <f>E985*F985</f>
        <v>0</v>
      </c>
    </row>
    <row r="986" spans="1:7" ht="12.75">
      <c r="A986" s="250"/>
      <c r="B986" s="253"/>
      <c r="C986" s="699" t="s">
        <v>804</v>
      </c>
      <c r="D986" s="700"/>
      <c r="E986" s="254">
        <v>0</v>
      </c>
      <c r="F986" s="577"/>
      <c r="G986" s="256"/>
    </row>
    <row r="987" spans="1:7" ht="12.75">
      <c r="A987" s="250"/>
      <c r="B987" s="253"/>
      <c r="C987" s="699" t="s">
        <v>805</v>
      </c>
      <c r="D987" s="700"/>
      <c r="E987" s="254">
        <v>0</v>
      </c>
      <c r="F987" s="577"/>
      <c r="G987" s="256"/>
    </row>
    <row r="988" spans="1:7" ht="12.75">
      <c r="A988" s="250"/>
      <c r="B988" s="253"/>
      <c r="C988" s="699" t="s">
        <v>806</v>
      </c>
      <c r="D988" s="700"/>
      <c r="E988" s="254">
        <v>0</v>
      </c>
      <c r="F988" s="577"/>
      <c r="G988" s="256"/>
    </row>
    <row r="989" spans="1:7" ht="12.75">
      <c r="A989" s="250"/>
      <c r="B989" s="253"/>
      <c r="C989" s="699" t="s">
        <v>807</v>
      </c>
      <c r="D989" s="700"/>
      <c r="E989" s="254">
        <v>0</v>
      </c>
      <c r="F989" s="577"/>
      <c r="G989" s="256"/>
    </row>
    <row r="990" spans="1:7" ht="12.75">
      <c r="A990" s="250"/>
      <c r="B990" s="253"/>
      <c r="C990" s="699" t="s">
        <v>808</v>
      </c>
      <c r="D990" s="700"/>
      <c r="E990" s="254">
        <v>0</v>
      </c>
      <c r="F990" s="577"/>
      <c r="G990" s="256"/>
    </row>
    <row r="991" spans="1:7" ht="12.75">
      <c r="A991" s="250"/>
      <c r="B991" s="253"/>
      <c r="C991" s="699" t="s">
        <v>809</v>
      </c>
      <c r="D991" s="700"/>
      <c r="E991" s="254">
        <v>0</v>
      </c>
      <c r="F991" s="577"/>
      <c r="G991" s="256"/>
    </row>
    <row r="992" spans="1:7" ht="12.75">
      <c r="A992" s="250"/>
      <c r="B992" s="253"/>
      <c r="C992" s="699" t="s">
        <v>810</v>
      </c>
      <c r="D992" s="700"/>
      <c r="E992" s="254">
        <v>0</v>
      </c>
      <c r="F992" s="577"/>
      <c r="G992" s="256"/>
    </row>
    <row r="993" spans="1:7" ht="12.75">
      <c r="A993" s="250"/>
      <c r="B993" s="253"/>
      <c r="C993" s="699" t="s">
        <v>811</v>
      </c>
      <c r="D993" s="700"/>
      <c r="E993" s="254">
        <v>0</v>
      </c>
      <c r="F993" s="577"/>
      <c r="G993" s="256"/>
    </row>
    <row r="994" spans="1:7" ht="12.75">
      <c r="A994" s="250"/>
      <c r="B994" s="253"/>
      <c r="C994" s="699" t="s">
        <v>812</v>
      </c>
      <c r="D994" s="700"/>
      <c r="E994" s="254">
        <v>0</v>
      </c>
      <c r="F994" s="577"/>
      <c r="G994" s="256"/>
    </row>
    <row r="995" spans="1:7" ht="12.75">
      <c r="A995" s="250"/>
      <c r="B995" s="253"/>
      <c r="C995" s="699" t="s">
        <v>813</v>
      </c>
      <c r="D995" s="700"/>
      <c r="E995" s="254">
        <v>0</v>
      </c>
      <c r="F995" s="577"/>
      <c r="G995" s="256"/>
    </row>
    <row r="996" spans="1:7" ht="12.75">
      <c r="A996" s="250"/>
      <c r="B996" s="253"/>
      <c r="C996" s="699" t="s">
        <v>1563</v>
      </c>
      <c r="D996" s="700"/>
      <c r="E996" s="254">
        <v>15.12</v>
      </c>
      <c r="F996" s="577"/>
      <c r="G996" s="256"/>
    </row>
    <row r="997" spans="1:7" ht="12.75">
      <c r="A997" s="250"/>
      <c r="B997" s="253"/>
      <c r="C997" s="699" t="s">
        <v>1564</v>
      </c>
      <c r="D997" s="700"/>
      <c r="E997" s="254">
        <v>21.6</v>
      </c>
      <c r="F997" s="577"/>
      <c r="G997" s="256"/>
    </row>
    <row r="998" spans="1:7" ht="22.5">
      <c r="A998" s="551">
        <v>171</v>
      </c>
      <c r="B998" s="552" t="s">
        <v>816</v>
      </c>
      <c r="C998" s="553" t="s">
        <v>817</v>
      </c>
      <c r="D998" s="245" t="s">
        <v>106</v>
      </c>
      <c r="E998" s="246">
        <v>88.2</v>
      </c>
      <c r="F998" s="576"/>
      <c r="G998" s="554">
        <f>E998*F998</f>
        <v>0</v>
      </c>
    </row>
    <row r="999" spans="1:7" ht="12.75">
      <c r="A999" s="250"/>
      <c r="B999" s="253"/>
      <c r="C999" s="699" t="s">
        <v>804</v>
      </c>
      <c r="D999" s="700"/>
      <c r="E999" s="254">
        <v>0</v>
      </c>
      <c r="F999" s="577"/>
      <c r="G999" s="256"/>
    </row>
    <row r="1000" spans="1:7" ht="12.75">
      <c r="A1000" s="250"/>
      <c r="B1000" s="253"/>
      <c r="C1000" s="699" t="s">
        <v>805</v>
      </c>
      <c r="D1000" s="700"/>
      <c r="E1000" s="254">
        <v>0</v>
      </c>
      <c r="F1000" s="577"/>
      <c r="G1000" s="256"/>
    </row>
    <row r="1001" spans="1:7" ht="12.75">
      <c r="A1001" s="250"/>
      <c r="B1001" s="253"/>
      <c r="C1001" s="699" t="s">
        <v>806</v>
      </c>
      <c r="D1001" s="700"/>
      <c r="E1001" s="254">
        <v>0</v>
      </c>
      <c r="F1001" s="577"/>
      <c r="G1001" s="256"/>
    </row>
    <row r="1002" spans="1:7" ht="12.75">
      <c r="A1002" s="250"/>
      <c r="B1002" s="253"/>
      <c r="C1002" s="699" t="s">
        <v>807</v>
      </c>
      <c r="D1002" s="700"/>
      <c r="E1002" s="254">
        <v>0</v>
      </c>
      <c r="F1002" s="577"/>
      <c r="G1002" s="256"/>
    </row>
    <row r="1003" spans="1:7" ht="12.75">
      <c r="A1003" s="250"/>
      <c r="B1003" s="253"/>
      <c r="C1003" s="699" t="s">
        <v>808</v>
      </c>
      <c r="D1003" s="700"/>
      <c r="E1003" s="254">
        <v>0</v>
      </c>
      <c r="F1003" s="577"/>
      <c r="G1003" s="256"/>
    </row>
    <row r="1004" spans="1:7" ht="12.75">
      <c r="A1004" s="250"/>
      <c r="B1004" s="253"/>
      <c r="C1004" s="699" t="s">
        <v>809</v>
      </c>
      <c r="D1004" s="700"/>
      <c r="E1004" s="254">
        <v>0</v>
      </c>
      <c r="F1004" s="577"/>
      <c r="G1004" s="256"/>
    </row>
    <row r="1005" spans="1:7" ht="12.75">
      <c r="A1005" s="250"/>
      <c r="B1005" s="253"/>
      <c r="C1005" s="699" t="s">
        <v>810</v>
      </c>
      <c r="D1005" s="700"/>
      <c r="E1005" s="254">
        <v>0</v>
      </c>
      <c r="F1005" s="577"/>
      <c r="G1005" s="256"/>
    </row>
    <row r="1006" spans="1:7" ht="12.75">
      <c r="A1006" s="250"/>
      <c r="B1006" s="253"/>
      <c r="C1006" s="699" t="s">
        <v>811</v>
      </c>
      <c r="D1006" s="700"/>
      <c r="E1006" s="254">
        <v>0</v>
      </c>
      <c r="F1006" s="577"/>
      <c r="G1006" s="256"/>
    </row>
    <row r="1007" spans="1:7" ht="12.75">
      <c r="A1007" s="250"/>
      <c r="B1007" s="253"/>
      <c r="C1007" s="699" t="s">
        <v>812</v>
      </c>
      <c r="D1007" s="700"/>
      <c r="E1007" s="254">
        <v>0</v>
      </c>
      <c r="F1007" s="577"/>
      <c r="G1007" s="256"/>
    </row>
    <row r="1008" spans="1:7" ht="12.75">
      <c r="A1008" s="250"/>
      <c r="B1008" s="253"/>
      <c r="C1008" s="699" t="s">
        <v>813</v>
      </c>
      <c r="D1008" s="700"/>
      <c r="E1008" s="254">
        <v>0</v>
      </c>
      <c r="F1008" s="577"/>
      <c r="G1008" s="256"/>
    </row>
    <row r="1009" spans="1:7" ht="12.75">
      <c r="A1009" s="250"/>
      <c r="B1009" s="253"/>
      <c r="C1009" s="699" t="s">
        <v>1565</v>
      </c>
      <c r="D1009" s="700"/>
      <c r="E1009" s="254">
        <v>21.6</v>
      </c>
      <c r="F1009" s="577"/>
      <c r="G1009" s="256"/>
    </row>
    <row r="1010" spans="1:7" ht="12.75">
      <c r="A1010" s="250"/>
      <c r="B1010" s="253"/>
      <c r="C1010" s="699" t="s">
        <v>1566</v>
      </c>
      <c r="D1010" s="700"/>
      <c r="E1010" s="254">
        <v>32.4</v>
      </c>
      <c r="F1010" s="577"/>
      <c r="G1010" s="256"/>
    </row>
    <row r="1011" spans="1:7" ht="12.75">
      <c r="A1011" s="250"/>
      <c r="B1011" s="253"/>
      <c r="C1011" s="699" t="s">
        <v>1567</v>
      </c>
      <c r="D1011" s="700"/>
      <c r="E1011" s="254">
        <v>29.7</v>
      </c>
      <c r="F1011" s="577"/>
      <c r="G1011" s="256"/>
    </row>
    <row r="1012" spans="1:7" ht="12.75">
      <c r="A1012" s="250"/>
      <c r="B1012" s="253"/>
      <c r="C1012" s="699" t="s">
        <v>1568</v>
      </c>
      <c r="D1012" s="700"/>
      <c r="E1012" s="254">
        <v>4.5</v>
      </c>
      <c r="F1012" s="577"/>
      <c r="G1012" s="256"/>
    </row>
    <row r="1013" spans="1:7" ht="22.5">
      <c r="A1013" s="551">
        <v>172</v>
      </c>
      <c r="B1013" s="552" t="s">
        <v>1928</v>
      </c>
      <c r="C1013" s="553" t="s">
        <v>817</v>
      </c>
      <c r="D1013" s="245" t="s">
        <v>106</v>
      </c>
      <c r="E1013" s="246">
        <v>1418.142</v>
      </c>
      <c r="F1013" s="576"/>
      <c r="G1013" s="554">
        <f>E1013*F1013</f>
        <v>0</v>
      </c>
    </row>
    <row r="1014" spans="1:7" ht="12.75">
      <c r="A1014" s="250"/>
      <c r="B1014" s="253"/>
      <c r="C1014" s="699" t="s">
        <v>804</v>
      </c>
      <c r="D1014" s="700"/>
      <c r="E1014" s="254">
        <v>0</v>
      </c>
      <c r="F1014" s="577"/>
      <c r="G1014" s="256"/>
    </row>
    <row r="1015" spans="1:7" ht="12.75">
      <c r="A1015" s="250"/>
      <c r="B1015" s="253"/>
      <c r="C1015" s="699" t="s">
        <v>1929</v>
      </c>
      <c r="D1015" s="700"/>
      <c r="E1015" s="254">
        <v>0</v>
      </c>
      <c r="F1015" s="577"/>
      <c r="G1015" s="256"/>
    </row>
    <row r="1016" spans="1:7" ht="12.75">
      <c r="A1016" s="250"/>
      <c r="B1016" s="253"/>
      <c r="C1016" s="699" t="s">
        <v>806</v>
      </c>
      <c r="D1016" s="700"/>
      <c r="E1016" s="254">
        <v>0</v>
      </c>
      <c r="F1016" s="577"/>
      <c r="G1016" s="256"/>
    </row>
    <row r="1017" spans="1:7" ht="12.75">
      <c r="A1017" s="250"/>
      <c r="B1017" s="253"/>
      <c r="C1017" s="699" t="s">
        <v>807</v>
      </c>
      <c r="D1017" s="700"/>
      <c r="E1017" s="254">
        <v>0</v>
      </c>
      <c r="F1017" s="577"/>
      <c r="G1017" s="256"/>
    </row>
    <row r="1018" spans="1:7" ht="12.75">
      <c r="A1018" s="250"/>
      <c r="B1018" s="253"/>
      <c r="C1018" s="699" t="s">
        <v>808</v>
      </c>
      <c r="D1018" s="700"/>
      <c r="E1018" s="254">
        <v>0</v>
      </c>
      <c r="F1018" s="577"/>
      <c r="G1018" s="256"/>
    </row>
    <row r="1019" spans="1:7" ht="12.75">
      <c r="A1019" s="250"/>
      <c r="B1019" s="253"/>
      <c r="C1019" s="699" t="s">
        <v>809</v>
      </c>
      <c r="D1019" s="700"/>
      <c r="E1019" s="254">
        <v>0</v>
      </c>
      <c r="F1019" s="577"/>
      <c r="G1019" s="256"/>
    </row>
    <row r="1020" spans="1:7" ht="12.75">
      <c r="A1020" s="250"/>
      <c r="B1020" s="253"/>
      <c r="C1020" s="699" t="s">
        <v>810</v>
      </c>
      <c r="D1020" s="700"/>
      <c r="E1020" s="254">
        <v>0</v>
      </c>
      <c r="F1020" s="577"/>
      <c r="G1020" s="256"/>
    </row>
    <row r="1021" spans="1:7" ht="12.75">
      <c r="A1021" s="250"/>
      <c r="B1021" s="253"/>
      <c r="C1021" s="699" t="s">
        <v>811</v>
      </c>
      <c r="D1021" s="700"/>
      <c r="E1021" s="254">
        <v>0</v>
      </c>
      <c r="F1021" s="577"/>
      <c r="G1021" s="256"/>
    </row>
    <row r="1022" spans="1:7" ht="12.75">
      <c r="A1022" s="250"/>
      <c r="B1022" s="253"/>
      <c r="C1022" s="699" t="s">
        <v>812</v>
      </c>
      <c r="D1022" s="700"/>
      <c r="E1022" s="254">
        <v>0</v>
      </c>
      <c r="F1022" s="577"/>
      <c r="G1022" s="256"/>
    </row>
    <row r="1023" spans="1:7" ht="12.75">
      <c r="A1023" s="250"/>
      <c r="B1023" s="253"/>
      <c r="C1023" s="699" t="s">
        <v>813</v>
      </c>
      <c r="D1023" s="700"/>
      <c r="E1023" s="254">
        <v>0</v>
      </c>
      <c r="F1023" s="577"/>
      <c r="G1023" s="256"/>
    </row>
    <row r="1024" spans="1:7" ht="12.75">
      <c r="A1024" s="250"/>
      <c r="B1024" s="253"/>
      <c r="C1024" s="699" t="s">
        <v>1702</v>
      </c>
      <c r="D1024" s="700"/>
      <c r="E1024" s="254">
        <v>309.76</v>
      </c>
      <c r="F1024" s="577"/>
      <c r="G1024" s="256"/>
    </row>
    <row r="1025" spans="1:7" ht="12.75">
      <c r="A1025" s="250"/>
      <c r="B1025" s="253"/>
      <c r="C1025" s="699" t="s">
        <v>1703</v>
      </c>
      <c r="D1025" s="700"/>
      <c r="E1025" s="254">
        <v>329.12</v>
      </c>
      <c r="F1025" s="577"/>
      <c r="G1025" s="256"/>
    </row>
    <row r="1026" spans="1:7" ht="12.75">
      <c r="A1026" s="250"/>
      <c r="B1026" s="253"/>
      <c r="C1026" s="699" t="s">
        <v>1704</v>
      </c>
      <c r="D1026" s="700"/>
      <c r="E1026" s="254">
        <v>35.2</v>
      </c>
      <c r="F1026" s="577"/>
      <c r="G1026" s="256"/>
    </row>
    <row r="1027" spans="1:7" ht="12.75">
      <c r="A1027" s="250"/>
      <c r="B1027" s="253"/>
      <c r="C1027" s="699" t="s">
        <v>1705</v>
      </c>
      <c r="D1027" s="700"/>
      <c r="E1027" s="254">
        <v>35.2</v>
      </c>
      <c r="F1027" s="577"/>
      <c r="G1027" s="256"/>
    </row>
    <row r="1028" spans="1:7" ht="12.75">
      <c r="A1028" s="250"/>
      <c r="B1028" s="253"/>
      <c r="C1028" s="699" t="s">
        <v>1706</v>
      </c>
      <c r="D1028" s="700"/>
      <c r="E1028" s="254">
        <v>327.36</v>
      </c>
      <c r="F1028" s="577"/>
      <c r="G1028" s="256"/>
    </row>
    <row r="1029" spans="1:7" ht="12.75">
      <c r="A1029" s="250"/>
      <c r="B1029" s="253"/>
      <c r="C1029" s="699" t="s">
        <v>1707</v>
      </c>
      <c r="D1029" s="700"/>
      <c r="E1029" s="254">
        <v>17.6</v>
      </c>
      <c r="F1029" s="577"/>
      <c r="G1029" s="256"/>
    </row>
    <row r="1030" spans="1:7" ht="12.75">
      <c r="A1030" s="250"/>
      <c r="B1030" s="253"/>
      <c r="C1030" s="699" t="s">
        <v>1708</v>
      </c>
      <c r="D1030" s="700"/>
      <c r="E1030" s="254">
        <v>19.36</v>
      </c>
      <c r="F1030" s="577"/>
      <c r="G1030" s="256"/>
    </row>
    <row r="1031" spans="1:7" ht="12.75">
      <c r="A1031" s="250"/>
      <c r="B1031" s="253"/>
      <c r="C1031" s="699" t="s">
        <v>1709</v>
      </c>
      <c r="D1031" s="700"/>
      <c r="E1031" s="254">
        <v>77.44</v>
      </c>
      <c r="F1031" s="577"/>
      <c r="G1031" s="256"/>
    </row>
    <row r="1032" spans="1:7" ht="12.75">
      <c r="A1032" s="250"/>
      <c r="B1032" s="253"/>
      <c r="C1032" s="699" t="s">
        <v>1710</v>
      </c>
      <c r="D1032" s="700"/>
      <c r="E1032" s="254">
        <v>45.815</v>
      </c>
      <c r="F1032" s="577"/>
      <c r="G1032" s="256"/>
    </row>
    <row r="1033" spans="1:7" ht="12.75">
      <c r="A1033" s="250"/>
      <c r="B1033" s="253"/>
      <c r="C1033" s="699" t="s">
        <v>1711</v>
      </c>
      <c r="D1033" s="700"/>
      <c r="E1033" s="254">
        <v>86.24</v>
      </c>
      <c r="F1033" s="577"/>
      <c r="G1033" s="256"/>
    </row>
    <row r="1034" spans="1:7" ht="12.75">
      <c r="A1034" s="250"/>
      <c r="B1034" s="253"/>
      <c r="C1034" s="699" t="s">
        <v>1712</v>
      </c>
      <c r="D1034" s="700"/>
      <c r="E1034" s="254">
        <v>8.085</v>
      </c>
      <c r="F1034" s="577"/>
      <c r="G1034" s="256"/>
    </row>
    <row r="1035" spans="1:7" ht="12.75">
      <c r="A1035" s="250"/>
      <c r="B1035" s="253"/>
      <c r="C1035" s="699" t="s">
        <v>1713</v>
      </c>
      <c r="D1035" s="700"/>
      <c r="E1035" s="254">
        <v>8.085</v>
      </c>
      <c r="F1035" s="577"/>
      <c r="G1035" s="256"/>
    </row>
    <row r="1036" spans="1:7" ht="12.75">
      <c r="A1036" s="250"/>
      <c r="B1036" s="253"/>
      <c r="C1036" s="699" t="s">
        <v>1714</v>
      </c>
      <c r="D1036" s="700"/>
      <c r="E1036" s="254">
        <v>8.085</v>
      </c>
      <c r="F1036" s="577"/>
      <c r="G1036" s="256"/>
    </row>
    <row r="1037" spans="1:7" ht="12.75">
      <c r="A1037" s="250"/>
      <c r="B1037" s="253"/>
      <c r="C1037" s="699" t="s">
        <v>1715</v>
      </c>
      <c r="D1037" s="700"/>
      <c r="E1037" s="254">
        <v>8.085</v>
      </c>
      <c r="F1037" s="577"/>
      <c r="G1037" s="256"/>
    </row>
    <row r="1038" spans="1:7" ht="12.75">
      <c r="A1038" s="250"/>
      <c r="B1038" s="253"/>
      <c r="C1038" s="699" t="s">
        <v>1716</v>
      </c>
      <c r="D1038" s="700"/>
      <c r="E1038" s="254">
        <v>2.695</v>
      </c>
      <c r="F1038" s="577"/>
      <c r="G1038" s="256"/>
    </row>
    <row r="1039" spans="1:7" ht="12.75">
      <c r="A1039" s="250"/>
      <c r="B1039" s="253"/>
      <c r="C1039" s="699" t="s">
        <v>1717</v>
      </c>
      <c r="D1039" s="700"/>
      <c r="E1039" s="254">
        <v>10.78</v>
      </c>
      <c r="F1039" s="577"/>
      <c r="G1039" s="256"/>
    </row>
    <row r="1040" spans="1:7" ht="12.75">
      <c r="A1040" s="250"/>
      <c r="B1040" s="253"/>
      <c r="C1040" s="699" t="s">
        <v>1718</v>
      </c>
      <c r="D1040" s="700"/>
      <c r="E1040" s="254">
        <v>41.58</v>
      </c>
      <c r="F1040" s="577"/>
      <c r="G1040" s="256"/>
    </row>
    <row r="1041" spans="1:7" ht="12.75">
      <c r="A1041" s="250"/>
      <c r="B1041" s="253"/>
      <c r="C1041" s="699" t="s">
        <v>1719</v>
      </c>
      <c r="D1041" s="700"/>
      <c r="E1041" s="254">
        <v>20.79</v>
      </c>
      <c r="F1041" s="577"/>
      <c r="G1041" s="256"/>
    </row>
    <row r="1042" spans="1:7" ht="12.75">
      <c r="A1042" s="250"/>
      <c r="B1042" s="253"/>
      <c r="C1042" s="699" t="s">
        <v>1720</v>
      </c>
      <c r="D1042" s="700"/>
      <c r="E1042" s="254">
        <v>6.93</v>
      </c>
      <c r="F1042" s="577"/>
      <c r="G1042" s="256"/>
    </row>
    <row r="1043" spans="1:7" ht="12.75">
      <c r="A1043" s="250"/>
      <c r="B1043" s="253"/>
      <c r="C1043" s="699" t="s">
        <v>1721</v>
      </c>
      <c r="D1043" s="700"/>
      <c r="E1043" s="254">
        <v>6.072</v>
      </c>
      <c r="F1043" s="577"/>
      <c r="G1043" s="256"/>
    </row>
    <row r="1044" spans="1:7" ht="12.75">
      <c r="A1044" s="250"/>
      <c r="B1044" s="253"/>
      <c r="C1044" s="699" t="s">
        <v>1722</v>
      </c>
      <c r="D1044" s="700"/>
      <c r="E1044" s="254">
        <v>13.86</v>
      </c>
      <c r="F1044" s="577"/>
      <c r="G1044" s="256"/>
    </row>
    <row r="1045" spans="1:7" ht="12.75">
      <c r="A1045" s="551">
        <v>173</v>
      </c>
      <c r="B1045" s="552" t="s">
        <v>1930</v>
      </c>
      <c r="C1045" s="553" t="s">
        <v>1931</v>
      </c>
      <c r="D1045" s="245" t="s">
        <v>106</v>
      </c>
      <c r="E1045" s="246">
        <v>1316.062</v>
      </c>
      <c r="F1045" s="576"/>
      <c r="G1045" s="554">
        <f>E1045*F1045</f>
        <v>0</v>
      </c>
    </row>
    <row r="1046" spans="1:7" ht="12.75">
      <c r="A1046" s="250"/>
      <c r="B1046" s="253"/>
      <c r="C1046" s="699" t="s">
        <v>813</v>
      </c>
      <c r="D1046" s="700"/>
      <c r="E1046" s="254">
        <v>0</v>
      </c>
      <c r="F1046" s="577"/>
      <c r="G1046" s="256"/>
    </row>
    <row r="1047" spans="1:7" ht="12.75">
      <c r="A1047" s="250"/>
      <c r="B1047" s="253"/>
      <c r="C1047" s="699" t="s">
        <v>1702</v>
      </c>
      <c r="D1047" s="700"/>
      <c r="E1047" s="254">
        <v>309.76</v>
      </c>
      <c r="F1047" s="577"/>
      <c r="G1047" s="256"/>
    </row>
    <row r="1048" spans="1:7" ht="12.75">
      <c r="A1048" s="250"/>
      <c r="B1048" s="253"/>
      <c r="C1048" s="699" t="s">
        <v>1703</v>
      </c>
      <c r="D1048" s="700"/>
      <c r="E1048" s="254">
        <v>329.12</v>
      </c>
      <c r="F1048" s="577"/>
      <c r="G1048" s="256"/>
    </row>
    <row r="1049" spans="1:7" ht="12.75">
      <c r="A1049" s="250"/>
      <c r="B1049" s="253"/>
      <c r="C1049" s="699" t="s">
        <v>1704</v>
      </c>
      <c r="D1049" s="700"/>
      <c r="E1049" s="254">
        <v>35.2</v>
      </c>
      <c r="F1049" s="577"/>
      <c r="G1049" s="256"/>
    </row>
    <row r="1050" spans="1:7" ht="12.75">
      <c r="A1050" s="250"/>
      <c r="B1050" s="253"/>
      <c r="C1050" s="699" t="s">
        <v>1705</v>
      </c>
      <c r="D1050" s="700"/>
      <c r="E1050" s="254">
        <v>35.2</v>
      </c>
      <c r="F1050" s="577"/>
      <c r="G1050" s="256"/>
    </row>
    <row r="1051" spans="1:7" ht="12.75">
      <c r="A1051" s="250"/>
      <c r="B1051" s="253"/>
      <c r="C1051" s="699" t="s">
        <v>1706</v>
      </c>
      <c r="D1051" s="700"/>
      <c r="E1051" s="254">
        <v>327.36</v>
      </c>
      <c r="F1051" s="577"/>
      <c r="G1051" s="256"/>
    </row>
    <row r="1052" spans="1:7" ht="12.75">
      <c r="A1052" s="250"/>
      <c r="B1052" s="253"/>
      <c r="C1052" s="699" t="s">
        <v>1707</v>
      </c>
      <c r="D1052" s="700"/>
      <c r="E1052" s="254">
        <v>17.6</v>
      </c>
      <c r="F1052" s="577"/>
      <c r="G1052" s="256"/>
    </row>
    <row r="1053" spans="1:7" ht="12.75">
      <c r="A1053" s="250"/>
      <c r="B1053" s="253"/>
      <c r="C1053" s="699" t="s">
        <v>1708</v>
      </c>
      <c r="D1053" s="700"/>
      <c r="E1053" s="254">
        <v>19.36</v>
      </c>
      <c r="F1053" s="577"/>
      <c r="G1053" s="256"/>
    </row>
    <row r="1054" spans="1:7" ht="12.75">
      <c r="A1054" s="250"/>
      <c r="B1054" s="253"/>
      <c r="C1054" s="699" t="s">
        <v>1710</v>
      </c>
      <c r="D1054" s="700"/>
      <c r="E1054" s="254">
        <v>45.815</v>
      </c>
      <c r="F1054" s="577"/>
      <c r="G1054" s="256"/>
    </row>
    <row r="1055" spans="1:7" ht="12.75">
      <c r="A1055" s="250"/>
      <c r="B1055" s="253"/>
      <c r="C1055" s="699" t="s">
        <v>1711</v>
      </c>
      <c r="D1055" s="700"/>
      <c r="E1055" s="254">
        <v>86.24</v>
      </c>
      <c r="F1055" s="577"/>
      <c r="G1055" s="256"/>
    </row>
    <row r="1056" spans="1:7" ht="12.75">
      <c r="A1056" s="250"/>
      <c r="B1056" s="253"/>
      <c r="C1056" s="699" t="s">
        <v>1712</v>
      </c>
      <c r="D1056" s="700"/>
      <c r="E1056" s="254">
        <v>8.085</v>
      </c>
      <c r="F1056" s="577"/>
      <c r="G1056" s="256"/>
    </row>
    <row r="1057" spans="1:7" ht="12.75">
      <c r="A1057" s="250"/>
      <c r="B1057" s="253"/>
      <c r="C1057" s="699" t="s">
        <v>1713</v>
      </c>
      <c r="D1057" s="700"/>
      <c r="E1057" s="254">
        <v>8.085</v>
      </c>
      <c r="F1057" s="577"/>
      <c r="G1057" s="256"/>
    </row>
    <row r="1058" spans="1:7" ht="12.75">
      <c r="A1058" s="250"/>
      <c r="B1058" s="253"/>
      <c r="C1058" s="699" t="s">
        <v>1714</v>
      </c>
      <c r="D1058" s="700"/>
      <c r="E1058" s="254">
        <v>8.085</v>
      </c>
      <c r="F1058" s="577"/>
      <c r="G1058" s="256"/>
    </row>
    <row r="1059" spans="1:7" ht="12.75">
      <c r="A1059" s="250"/>
      <c r="B1059" s="253"/>
      <c r="C1059" s="699" t="s">
        <v>1715</v>
      </c>
      <c r="D1059" s="700"/>
      <c r="E1059" s="254">
        <v>8.085</v>
      </c>
      <c r="F1059" s="577"/>
      <c r="G1059" s="256"/>
    </row>
    <row r="1060" spans="1:7" ht="12.75">
      <c r="A1060" s="250"/>
      <c r="B1060" s="253"/>
      <c r="C1060" s="699" t="s">
        <v>1716</v>
      </c>
      <c r="D1060" s="700"/>
      <c r="E1060" s="254">
        <v>2.695</v>
      </c>
      <c r="F1060" s="577"/>
      <c r="G1060" s="256"/>
    </row>
    <row r="1061" spans="1:7" ht="12.75">
      <c r="A1061" s="250"/>
      <c r="B1061" s="253"/>
      <c r="C1061" s="699" t="s">
        <v>1718</v>
      </c>
      <c r="D1061" s="700"/>
      <c r="E1061" s="254">
        <v>41.58</v>
      </c>
      <c r="F1061" s="577"/>
      <c r="G1061" s="256"/>
    </row>
    <row r="1062" spans="1:7" ht="12.75">
      <c r="A1062" s="250"/>
      <c r="B1062" s="253"/>
      <c r="C1062" s="699" t="s">
        <v>1719</v>
      </c>
      <c r="D1062" s="700"/>
      <c r="E1062" s="254">
        <v>20.79</v>
      </c>
      <c r="F1062" s="577"/>
      <c r="G1062" s="256"/>
    </row>
    <row r="1063" spans="1:7" ht="12.75">
      <c r="A1063" s="250"/>
      <c r="B1063" s="253"/>
      <c r="C1063" s="699" t="s">
        <v>1720</v>
      </c>
      <c r="D1063" s="700"/>
      <c r="E1063" s="254">
        <v>6.93</v>
      </c>
      <c r="F1063" s="577"/>
      <c r="G1063" s="256"/>
    </row>
    <row r="1064" spans="1:7" ht="12.75">
      <c r="A1064" s="250"/>
      <c r="B1064" s="253"/>
      <c r="C1064" s="699" t="s">
        <v>1721</v>
      </c>
      <c r="D1064" s="700"/>
      <c r="E1064" s="254">
        <v>6.072</v>
      </c>
      <c r="F1064" s="577"/>
      <c r="G1064" s="256"/>
    </row>
    <row r="1065" spans="1:7" ht="22.5">
      <c r="A1065" s="551">
        <v>174</v>
      </c>
      <c r="B1065" s="552" t="s">
        <v>1932</v>
      </c>
      <c r="C1065" s="553" t="s">
        <v>1933</v>
      </c>
      <c r="D1065" s="245" t="s">
        <v>106</v>
      </c>
      <c r="E1065" s="246">
        <v>102.08</v>
      </c>
      <c r="F1065" s="576"/>
      <c r="G1065" s="554">
        <f>E1065*F1065</f>
        <v>0</v>
      </c>
    </row>
    <row r="1066" spans="1:7" ht="12.75">
      <c r="A1066" s="250"/>
      <c r="B1066" s="253"/>
      <c r="C1066" s="699" t="s">
        <v>804</v>
      </c>
      <c r="D1066" s="700"/>
      <c r="E1066" s="254">
        <v>0</v>
      </c>
      <c r="F1066" s="577"/>
      <c r="G1066" s="256"/>
    </row>
    <row r="1067" spans="1:7" ht="12.75">
      <c r="A1067" s="250"/>
      <c r="B1067" s="253"/>
      <c r="C1067" s="699" t="s">
        <v>1709</v>
      </c>
      <c r="D1067" s="700"/>
      <c r="E1067" s="254">
        <v>77.44</v>
      </c>
      <c r="F1067" s="577"/>
      <c r="G1067" s="256"/>
    </row>
    <row r="1068" spans="1:7" ht="12.75">
      <c r="A1068" s="250"/>
      <c r="B1068" s="253"/>
      <c r="C1068" s="699" t="s">
        <v>1717</v>
      </c>
      <c r="D1068" s="700"/>
      <c r="E1068" s="254">
        <v>10.78</v>
      </c>
      <c r="F1068" s="577"/>
      <c r="G1068" s="256"/>
    </row>
    <row r="1069" spans="1:7" ht="12.75">
      <c r="A1069" s="250"/>
      <c r="B1069" s="253"/>
      <c r="C1069" s="699" t="s">
        <v>1722</v>
      </c>
      <c r="D1069" s="700"/>
      <c r="E1069" s="254">
        <v>13.86</v>
      </c>
      <c r="F1069" s="577"/>
      <c r="G1069" s="256"/>
    </row>
    <row r="1070" spans="1:7" ht="12.75">
      <c r="A1070" s="259"/>
      <c r="B1070" s="260" t="s">
        <v>96</v>
      </c>
      <c r="C1070" s="555" t="s">
        <v>801</v>
      </c>
      <c r="D1070" s="262"/>
      <c r="E1070" s="263"/>
      <c r="F1070" s="578"/>
      <c r="G1070" s="556">
        <f>SUM(G971:G1069)</f>
        <v>0</v>
      </c>
    </row>
    <row r="1071" spans="1:7" ht="12.75">
      <c r="A1071" s="231" t="s">
        <v>92</v>
      </c>
      <c r="B1071" s="232" t="s">
        <v>818</v>
      </c>
      <c r="C1071" s="549" t="s">
        <v>819</v>
      </c>
      <c r="D1071" s="234"/>
      <c r="E1071" s="235"/>
      <c r="F1071" s="579"/>
      <c r="G1071" s="550"/>
    </row>
    <row r="1072" spans="1:7" ht="22.5">
      <c r="A1072" s="551">
        <v>175</v>
      </c>
      <c r="B1072" s="552" t="s">
        <v>826</v>
      </c>
      <c r="C1072" s="553" t="s">
        <v>827</v>
      </c>
      <c r="D1072" s="245" t="s">
        <v>106</v>
      </c>
      <c r="E1072" s="246">
        <v>9.633</v>
      </c>
      <c r="F1072" s="576"/>
      <c r="G1072" s="554">
        <f>E1072*F1072</f>
        <v>0</v>
      </c>
    </row>
    <row r="1073" spans="1:7" ht="12.75">
      <c r="A1073" s="250"/>
      <c r="B1073" s="253"/>
      <c r="C1073" s="699" t="s">
        <v>1934</v>
      </c>
      <c r="D1073" s="700"/>
      <c r="E1073" s="254">
        <v>0</v>
      </c>
      <c r="F1073" s="577"/>
      <c r="G1073" s="256"/>
    </row>
    <row r="1074" spans="1:7" ht="12.75">
      <c r="A1074" s="250"/>
      <c r="B1074" s="253"/>
      <c r="C1074" s="699" t="s">
        <v>807</v>
      </c>
      <c r="D1074" s="700"/>
      <c r="E1074" s="254">
        <v>0</v>
      </c>
      <c r="F1074" s="577"/>
      <c r="G1074" s="256"/>
    </row>
    <row r="1075" spans="1:7" ht="12.75">
      <c r="A1075" s="250"/>
      <c r="B1075" s="253"/>
      <c r="C1075" s="699" t="s">
        <v>830</v>
      </c>
      <c r="D1075" s="700"/>
      <c r="E1075" s="254">
        <v>0</v>
      </c>
      <c r="F1075" s="577"/>
      <c r="G1075" s="256"/>
    </row>
    <row r="1076" spans="1:7" ht="12.75">
      <c r="A1076" s="250"/>
      <c r="B1076" s="253"/>
      <c r="C1076" s="699" t="s">
        <v>809</v>
      </c>
      <c r="D1076" s="700"/>
      <c r="E1076" s="254">
        <v>0</v>
      </c>
      <c r="F1076" s="577"/>
      <c r="G1076" s="256"/>
    </row>
    <row r="1077" spans="1:7" ht="12.75">
      <c r="A1077" s="250"/>
      <c r="B1077" s="253"/>
      <c r="C1077" s="699" t="s">
        <v>810</v>
      </c>
      <c r="D1077" s="700"/>
      <c r="E1077" s="254">
        <v>0</v>
      </c>
      <c r="F1077" s="577"/>
      <c r="G1077" s="256"/>
    </row>
    <row r="1078" spans="1:7" ht="12.75">
      <c r="A1078" s="250"/>
      <c r="B1078" s="253"/>
      <c r="C1078" s="699" t="s">
        <v>811</v>
      </c>
      <c r="D1078" s="700"/>
      <c r="E1078" s="254">
        <v>0</v>
      </c>
      <c r="F1078" s="577"/>
      <c r="G1078" s="256"/>
    </row>
    <row r="1079" spans="1:7" ht="12.75">
      <c r="A1079" s="250"/>
      <c r="B1079" s="253"/>
      <c r="C1079" s="699" t="s">
        <v>812</v>
      </c>
      <c r="D1079" s="700"/>
      <c r="E1079" s="254">
        <v>0</v>
      </c>
      <c r="F1079" s="577"/>
      <c r="G1079" s="256"/>
    </row>
    <row r="1080" spans="1:7" ht="12.75">
      <c r="A1080" s="250"/>
      <c r="B1080" s="253"/>
      <c r="C1080" s="699" t="s">
        <v>813</v>
      </c>
      <c r="D1080" s="700"/>
      <c r="E1080" s="254">
        <v>0</v>
      </c>
      <c r="F1080" s="577"/>
      <c r="G1080" s="256"/>
    </row>
    <row r="1081" spans="1:7" ht="12.75">
      <c r="A1081" s="250"/>
      <c r="B1081" s="253"/>
      <c r="C1081" s="701" t="s">
        <v>113</v>
      </c>
      <c r="D1081" s="700"/>
      <c r="E1081" s="279">
        <v>0</v>
      </c>
      <c r="F1081" s="577"/>
      <c r="G1081" s="256"/>
    </row>
    <row r="1082" spans="1:7" ht="12.75">
      <c r="A1082" s="250"/>
      <c r="B1082" s="253"/>
      <c r="C1082" s="699" t="s">
        <v>1569</v>
      </c>
      <c r="D1082" s="700"/>
      <c r="E1082" s="254">
        <v>1.576</v>
      </c>
      <c r="F1082" s="577"/>
      <c r="G1082" s="256"/>
    </row>
    <row r="1083" spans="1:7" ht="12.75">
      <c r="A1083" s="250"/>
      <c r="B1083" s="253"/>
      <c r="C1083" s="699" t="s">
        <v>1570</v>
      </c>
      <c r="D1083" s="700"/>
      <c r="E1083" s="254">
        <v>2.561</v>
      </c>
      <c r="F1083" s="577"/>
      <c r="G1083" s="256"/>
    </row>
    <row r="1084" spans="1:7" ht="12.75">
      <c r="A1084" s="250"/>
      <c r="B1084" s="253"/>
      <c r="C1084" s="699" t="s">
        <v>1571</v>
      </c>
      <c r="D1084" s="700"/>
      <c r="E1084" s="254">
        <v>3.92</v>
      </c>
      <c r="F1084" s="577"/>
      <c r="G1084" s="256"/>
    </row>
    <row r="1085" spans="1:7" ht="12.75">
      <c r="A1085" s="250"/>
      <c r="B1085" s="253"/>
      <c r="C1085" s="699" t="s">
        <v>1572</v>
      </c>
      <c r="D1085" s="700"/>
      <c r="E1085" s="254">
        <v>1.576</v>
      </c>
      <c r="F1085" s="577"/>
      <c r="G1085" s="256"/>
    </row>
    <row r="1086" spans="1:7" ht="12.75">
      <c r="A1086" s="259"/>
      <c r="B1086" s="260" t="s">
        <v>96</v>
      </c>
      <c r="C1086" s="555" t="s">
        <v>820</v>
      </c>
      <c r="D1086" s="262"/>
      <c r="E1086" s="263"/>
      <c r="F1086" s="578"/>
      <c r="G1086" s="556">
        <f>SUM(G1071:G1085)</f>
        <v>0</v>
      </c>
    </row>
    <row r="1087" spans="1:7" ht="12.75">
      <c r="A1087" s="231" t="s">
        <v>92</v>
      </c>
      <c r="B1087" s="232" t="s">
        <v>831</v>
      </c>
      <c r="C1087" s="549" t="s">
        <v>832</v>
      </c>
      <c r="D1087" s="234"/>
      <c r="E1087" s="235"/>
      <c r="F1087" s="579"/>
      <c r="G1087" s="550"/>
    </row>
    <row r="1088" spans="1:7" ht="22.5">
      <c r="A1088" s="551">
        <v>176</v>
      </c>
      <c r="B1088" s="552" t="s">
        <v>834</v>
      </c>
      <c r="C1088" s="553" t="s">
        <v>835</v>
      </c>
      <c r="D1088" s="245" t="s">
        <v>106</v>
      </c>
      <c r="E1088" s="246">
        <v>30</v>
      </c>
      <c r="F1088" s="576"/>
      <c r="G1088" s="554">
        <f>E1088*F1088</f>
        <v>0</v>
      </c>
    </row>
    <row r="1089" spans="1:7" ht="12.75">
      <c r="A1089" s="259"/>
      <c r="B1089" s="260" t="s">
        <v>96</v>
      </c>
      <c r="C1089" s="555" t="s">
        <v>833</v>
      </c>
      <c r="D1089" s="262"/>
      <c r="E1089" s="263"/>
      <c r="F1089" s="578"/>
      <c r="G1089" s="556">
        <f>SUM(G1087:G1088)</f>
        <v>0</v>
      </c>
    </row>
    <row r="1090" spans="1:7" ht="12.75">
      <c r="A1090" s="231" t="s">
        <v>92</v>
      </c>
      <c r="B1090" s="232" t="s">
        <v>838</v>
      </c>
      <c r="C1090" s="549" t="s">
        <v>839</v>
      </c>
      <c r="D1090" s="234"/>
      <c r="E1090" s="235"/>
      <c r="F1090" s="579"/>
      <c r="G1090" s="550"/>
    </row>
    <row r="1091" spans="1:7" ht="12.75">
      <c r="A1091" s="551">
        <v>177</v>
      </c>
      <c r="B1091" s="552" t="s">
        <v>841</v>
      </c>
      <c r="C1091" s="553" t="s">
        <v>842</v>
      </c>
      <c r="D1091" s="245" t="s">
        <v>106</v>
      </c>
      <c r="E1091" s="246">
        <v>1791.85</v>
      </c>
      <c r="F1091" s="576"/>
      <c r="G1091" s="554">
        <f>E1091*F1091</f>
        <v>0</v>
      </c>
    </row>
    <row r="1092" spans="1:7" ht="12.75">
      <c r="A1092" s="250"/>
      <c r="B1092" s="253"/>
      <c r="C1092" s="699" t="s">
        <v>1552</v>
      </c>
      <c r="D1092" s="700"/>
      <c r="E1092" s="254">
        <v>17.8</v>
      </c>
      <c r="F1092" s="577"/>
      <c r="G1092" s="256"/>
    </row>
    <row r="1093" spans="1:7" ht="12.75">
      <c r="A1093" s="250"/>
      <c r="B1093" s="253"/>
      <c r="C1093" s="699" t="s">
        <v>1511</v>
      </c>
      <c r="D1093" s="700"/>
      <c r="E1093" s="254">
        <v>0</v>
      </c>
      <c r="F1093" s="577"/>
      <c r="G1093" s="256"/>
    </row>
    <row r="1094" spans="1:7" ht="12.75">
      <c r="A1094" s="250"/>
      <c r="B1094" s="253"/>
      <c r="C1094" s="699" t="s">
        <v>1512</v>
      </c>
      <c r="D1094" s="700"/>
      <c r="E1094" s="254">
        <v>1058.2</v>
      </c>
      <c r="F1094" s="577"/>
      <c r="G1094" s="256"/>
    </row>
    <row r="1095" spans="1:7" ht="12.75">
      <c r="A1095" s="250"/>
      <c r="B1095" s="253"/>
      <c r="C1095" s="699" t="s">
        <v>1515</v>
      </c>
      <c r="D1095" s="700"/>
      <c r="E1095" s="254">
        <v>0</v>
      </c>
      <c r="F1095" s="577"/>
      <c r="G1095" s="256"/>
    </row>
    <row r="1096" spans="1:7" ht="12.75">
      <c r="A1096" s="250"/>
      <c r="B1096" s="253"/>
      <c r="C1096" s="699" t="s">
        <v>1516</v>
      </c>
      <c r="D1096" s="700"/>
      <c r="E1096" s="254">
        <v>162.8</v>
      </c>
      <c r="F1096" s="577"/>
      <c r="G1096" s="256"/>
    </row>
    <row r="1097" spans="1:7" ht="12.75">
      <c r="A1097" s="250"/>
      <c r="B1097" s="253"/>
      <c r="C1097" s="699" t="s">
        <v>1517</v>
      </c>
      <c r="D1097" s="700"/>
      <c r="E1097" s="254">
        <v>0</v>
      </c>
      <c r="F1097" s="577"/>
      <c r="G1097" s="256"/>
    </row>
    <row r="1098" spans="1:7" ht="12.75">
      <c r="A1098" s="250"/>
      <c r="B1098" s="253"/>
      <c r="C1098" s="699" t="s">
        <v>1518</v>
      </c>
      <c r="D1098" s="700"/>
      <c r="E1098" s="254">
        <v>483.36</v>
      </c>
      <c r="F1098" s="577"/>
      <c r="G1098" s="256"/>
    </row>
    <row r="1099" spans="1:7" ht="12.75">
      <c r="A1099" s="250"/>
      <c r="B1099" s="253"/>
      <c r="C1099" s="699" t="s">
        <v>1506</v>
      </c>
      <c r="D1099" s="700"/>
      <c r="E1099" s="254">
        <v>69.69</v>
      </c>
      <c r="F1099" s="577"/>
      <c r="G1099" s="256"/>
    </row>
    <row r="1100" spans="1:7" ht="12.75">
      <c r="A1100" s="551">
        <v>178</v>
      </c>
      <c r="B1100" s="552" t="s">
        <v>843</v>
      </c>
      <c r="C1100" s="553" t="s">
        <v>844</v>
      </c>
      <c r="D1100" s="245" t="s">
        <v>106</v>
      </c>
      <c r="E1100" s="246">
        <v>1791.85</v>
      </c>
      <c r="F1100" s="576"/>
      <c r="G1100" s="554">
        <f>E1100*F1100</f>
        <v>0</v>
      </c>
    </row>
    <row r="1101" spans="1:7" ht="12.75">
      <c r="A1101" s="250"/>
      <c r="B1101" s="253"/>
      <c r="C1101" s="699" t="s">
        <v>1552</v>
      </c>
      <c r="D1101" s="700"/>
      <c r="E1101" s="254">
        <v>17.8</v>
      </c>
      <c r="F1101" s="577"/>
      <c r="G1101" s="256"/>
    </row>
    <row r="1102" spans="1:7" ht="12.75">
      <c r="A1102" s="250"/>
      <c r="B1102" s="253"/>
      <c r="C1102" s="699" t="s">
        <v>1511</v>
      </c>
      <c r="D1102" s="700"/>
      <c r="E1102" s="254">
        <v>0</v>
      </c>
      <c r="F1102" s="577"/>
      <c r="G1102" s="256"/>
    </row>
    <row r="1103" spans="1:7" ht="12.75">
      <c r="A1103" s="250"/>
      <c r="B1103" s="253"/>
      <c r="C1103" s="699" t="s">
        <v>1512</v>
      </c>
      <c r="D1103" s="700"/>
      <c r="E1103" s="254">
        <v>1058.2</v>
      </c>
      <c r="F1103" s="577"/>
      <c r="G1103" s="256"/>
    </row>
    <row r="1104" spans="1:7" ht="12.75">
      <c r="A1104" s="250"/>
      <c r="B1104" s="253"/>
      <c r="C1104" s="699" t="s">
        <v>1515</v>
      </c>
      <c r="D1104" s="700"/>
      <c r="E1104" s="254">
        <v>0</v>
      </c>
      <c r="F1104" s="577"/>
      <c r="G1104" s="256"/>
    </row>
    <row r="1105" spans="1:7" ht="12.75">
      <c r="A1105" s="250"/>
      <c r="B1105" s="253"/>
      <c r="C1105" s="699" t="s">
        <v>1516</v>
      </c>
      <c r="D1105" s="700"/>
      <c r="E1105" s="254">
        <v>162.8</v>
      </c>
      <c r="F1105" s="577"/>
      <c r="G1105" s="256"/>
    </row>
    <row r="1106" spans="1:7" ht="12.75">
      <c r="A1106" s="250"/>
      <c r="B1106" s="253"/>
      <c r="C1106" s="699" t="s">
        <v>1517</v>
      </c>
      <c r="D1106" s="700"/>
      <c r="E1106" s="254">
        <v>0</v>
      </c>
      <c r="F1106" s="577"/>
      <c r="G1106" s="256"/>
    </row>
    <row r="1107" spans="1:7" ht="12.75">
      <c r="A1107" s="250"/>
      <c r="B1107" s="253"/>
      <c r="C1107" s="699" t="s">
        <v>1518</v>
      </c>
      <c r="D1107" s="700"/>
      <c r="E1107" s="254">
        <v>483.36</v>
      </c>
      <c r="F1107" s="577"/>
      <c r="G1107" s="256"/>
    </row>
    <row r="1108" spans="1:7" ht="12.75">
      <c r="A1108" s="250"/>
      <c r="B1108" s="253"/>
      <c r="C1108" s="699" t="s">
        <v>1506</v>
      </c>
      <c r="D1108" s="700"/>
      <c r="E1108" s="254">
        <v>69.69</v>
      </c>
      <c r="F1108" s="577"/>
      <c r="G1108" s="256"/>
    </row>
    <row r="1109" spans="1:7" ht="22.5">
      <c r="A1109" s="551">
        <v>179</v>
      </c>
      <c r="B1109" s="552" t="s">
        <v>845</v>
      </c>
      <c r="C1109" s="553" t="s">
        <v>846</v>
      </c>
      <c r="D1109" s="245" t="s">
        <v>106</v>
      </c>
      <c r="E1109" s="246">
        <v>18221</v>
      </c>
      <c r="F1109" s="576"/>
      <c r="G1109" s="554">
        <f>E1109*F1109</f>
        <v>0</v>
      </c>
    </row>
    <row r="1110" spans="1:7" ht="12.75">
      <c r="A1110" s="250"/>
      <c r="B1110" s="253"/>
      <c r="C1110" s="699" t="s">
        <v>1935</v>
      </c>
      <c r="D1110" s="700"/>
      <c r="E1110" s="254">
        <v>992</v>
      </c>
      <c r="F1110" s="577"/>
      <c r="G1110" s="256"/>
    </row>
    <row r="1111" spans="1:7" ht="12.75">
      <c r="A1111" s="250"/>
      <c r="B1111" s="253"/>
      <c r="C1111" s="699" t="s">
        <v>1936</v>
      </c>
      <c r="D1111" s="700"/>
      <c r="E1111" s="254">
        <v>11904</v>
      </c>
      <c r="F1111" s="577"/>
      <c r="G1111" s="256"/>
    </row>
    <row r="1112" spans="1:7" ht="12.75">
      <c r="A1112" s="250"/>
      <c r="B1112" s="253"/>
      <c r="C1112" s="699" t="s">
        <v>1937</v>
      </c>
      <c r="D1112" s="700"/>
      <c r="E1112" s="254">
        <v>5325</v>
      </c>
      <c r="F1112" s="577"/>
      <c r="G1112" s="256"/>
    </row>
    <row r="1113" spans="1:7" ht="12.75">
      <c r="A1113" s="259"/>
      <c r="B1113" s="260" t="s">
        <v>96</v>
      </c>
      <c r="C1113" s="555" t="s">
        <v>840</v>
      </c>
      <c r="D1113" s="262"/>
      <c r="E1113" s="263"/>
      <c r="F1113" s="578"/>
      <c r="G1113" s="556">
        <f>SUM(G1090:G1112)</f>
        <v>0</v>
      </c>
    </row>
    <row r="1114" spans="1:7" ht="12.75">
      <c r="A1114" s="231" t="s">
        <v>92</v>
      </c>
      <c r="B1114" s="232" t="s">
        <v>849</v>
      </c>
      <c r="C1114" s="549" t="s">
        <v>850</v>
      </c>
      <c r="D1114" s="234"/>
      <c r="E1114" s="235"/>
      <c r="F1114" s="579"/>
      <c r="G1114" s="550"/>
    </row>
    <row r="1115" spans="1:7" ht="22.5">
      <c r="A1115" s="551">
        <v>180</v>
      </c>
      <c r="B1115" s="552" t="s">
        <v>852</v>
      </c>
      <c r="C1115" s="553" t="s">
        <v>853</v>
      </c>
      <c r="D1115" s="245" t="s">
        <v>147</v>
      </c>
      <c r="E1115" s="246">
        <v>4</v>
      </c>
      <c r="F1115" s="576"/>
      <c r="G1115" s="554">
        <f>E1115*F1115</f>
        <v>0</v>
      </c>
    </row>
    <row r="1116" spans="1:7" ht="12.75">
      <c r="A1116" s="250"/>
      <c r="B1116" s="253"/>
      <c r="C1116" s="699" t="s">
        <v>1938</v>
      </c>
      <c r="D1116" s="700"/>
      <c r="E1116" s="254">
        <v>4</v>
      </c>
      <c r="F1116" s="577"/>
      <c r="G1116" s="256"/>
    </row>
    <row r="1117" spans="1:7" ht="12.75">
      <c r="A1117" s="551">
        <v>181</v>
      </c>
      <c r="B1117" s="552" t="s">
        <v>1939</v>
      </c>
      <c r="C1117" s="553" t="s">
        <v>1940</v>
      </c>
      <c r="D1117" s="245" t="s">
        <v>147</v>
      </c>
      <c r="E1117" s="246">
        <v>13</v>
      </c>
      <c r="F1117" s="576"/>
      <c r="G1117" s="554">
        <f>E1117*F1117</f>
        <v>0</v>
      </c>
    </row>
    <row r="1118" spans="1:7" ht="12.75">
      <c r="A1118" s="250"/>
      <c r="B1118" s="253"/>
      <c r="C1118" s="699" t="s">
        <v>776</v>
      </c>
      <c r="D1118" s="700"/>
      <c r="E1118" s="254">
        <v>1</v>
      </c>
      <c r="F1118" s="577"/>
      <c r="G1118" s="256"/>
    </row>
    <row r="1119" spans="1:7" ht="12.75">
      <c r="A1119" s="250"/>
      <c r="B1119" s="253"/>
      <c r="C1119" s="699" t="s">
        <v>1941</v>
      </c>
      <c r="D1119" s="700"/>
      <c r="E1119" s="254">
        <v>12</v>
      </c>
      <c r="F1119" s="577"/>
      <c r="G1119" s="256"/>
    </row>
    <row r="1120" spans="1:7" ht="12.75">
      <c r="A1120" s="551">
        <v>182</v>
      </c>
      <c r="B1120" s="552" t="s">
        <v>1942</v>
      </c>
      <c r="C1120" s="553" t="s">
        <v>855</v>
      </c>
      <c r="D1120" s="245" t="s">
        <v>571</v>
      </c>
      <c r="E1120" s="246">
        <v>1</v>
      </c>
      <c r="F1120" s="246">
        <f>SUM('SO 04 1 Pol Hrom'!L13:O13)</f>
        <v>0</v>
      </c>
      <c r="G1120" s="554">
        <f>E1120*F1120</f>
        <v>0</v>
      </c>
    </row>
    <row r="1121" spans="1:7" ht="12.75">
      <c r="A1121" s="259"/>
      <c r="B1121" s="260" t="s">
        <v>96</v>
      </c>
      <c r="C1121" s="555" t="s">
        <v>851</v>
      </c>
      <c r="D1121" s="262"/>
      <c r="E1121" s="263"/>
      <c r="F1121" s="264"/>
      <c r="G1121" s="556">
        <f>SUM(G1114:G1120)</f>
        <v>0</v>
      </c>
    </row>
    <row r="1122" spans="1:7" ht="12.75">
      <c r="A1122" s="231" t="s">
        <v>92</v>
      </c>
      <c r="B1122" s="232" t="s">
        <v>856</v>
      </c>
      <c r="C1122" s="549" t="s">
        <v>857</v>
      </c>
      <c r="D1122" s="234"/>
      <c r="E1122" s="235"/>
      <c r="F1122" s="235"/>
      <c r="G1122" s="550"/>
    </row>
    <row r="1123" spans="1:7" ht="22.5">
      <c r="A1123" s="551">
        <v>183</v>
      </c>
      <c r="B1123" s="552" t="s">
        <v>859</v>
      </c>
      <c r="C1123" s="553" t="s">
        <v>860</v>
      </c>
      <c r="D1123" s="245" t="s">
        <v>166</v>
      </c>
      <c r="E1123" s="246">
        <v>194</v>
      </c>
      <c r="F1123" s="576"/>
      <c r="G1123" s="554">
        <f>E1123*F1123</f>
        <v>0</v>
      </c>
    </row>
    <row r="1124" spans="1:7" ht="12.75">
      <c r="A1124" s="250"/>
      <c r="B1124" s="253"/>
      <c r="C1124" s="699" t="s">
        <v>1943</v>
      </c>
      <c r="D1124" s="700"/>
      <c r="E1124" s="254">
        <v>25</v>
      </c>
      <c r="F1124" s="577"/>
      <c r="G1124" s="256"/>
    </row>
    <row r="1125" spans="1:7" ht="12.75">
      <c r="A1125" s="250"/>
      <c r="B1125" s="253"/>
      <c r="C1125" s="699" t="s">
        <v>1944</v>
      </c>
      <c r="D1125" s="700"/>
      <c r="E1125" s="254">
        <v>87</v>
      </c>
      <c r="F1125" s="577"/>
      <c r="G1125" s="256"/>
    </row>
    <row r="1126" spans="1:7" ht="12.75">
      <c r="A1126" s="250"/>
      <c r="B1126" s="253"/>
      <c r="C1126" s="699" t="s">
        <v>1945</v>
      </c>
      <c r="D1126" s="700"/>
      <c r="E1126" s="254">
        <v>82</v>
      </c>
      <c r="F1126" s="577"/>
      <c r="G1126" s="256"/>
    </row>
    <row r="1127" spans="1:7" ht="22.5">
      <c r="A1127" s="551">
        <v>184</v>
      </c>
      <c r="B1127" s="552" t="s">
        <v>1946</v>
      </c>
      <c r="C1127" s="553" t="s">
        <v>1947</v>
      </c>
      <c r="D1127" s="245" t="s">
        <v>147</v>
      </c>
      <c r="E1127" s="246">
        <v>1</v>
      </c>
      <c r="F1127" s="576"/>
      <c r="G1127" s="554">
        <f>E1127*F1127</f>
        <v>0</v>
      </c>
    </row>
    <row r="1128" spans="1:7" ht="22.5">
      <c r="A1128" s="551">
        <v>185</v>
      </c>
      <c r="B1128" s="552" t="s">
        <v>1948</v>
      </c>
      <c r="C1128" s="553" t="s">
        <v>1949</v>
      </c>
      <c r="D1128" s="245" t="s">
        <v>147</v>
      </c>
      <c r="E1128" s="246">
        <v>1</v>
      </c>
      <c r="F1128" s="576"/>
      <c r="G1128" s="554">
        <f>E1128*F1128</f>
        <v>0</v>
      </c>
    </row>
    <row r="1129" spans="1:7" ht="22.5">
      <c r="A1129" s="551">
        <v>186</v>
      </c>
      <c r="B1129" s="552" t="s">
        <v>1950</v>
      </c>
      <c r="C1129" s="553" t="s">
        <v>1951</v>
      </c>
      <c r="D1129" s="245" t="s">
        <v>147</v>
      </c>
      <c r="E1129" s="246">
        <v>1</v>
      </c>
      <c r="F1129" s="576"/>
      <c r="G1129" s="554">
        <f>E1129*F1129</f>
        <v>0</v>
      </c>
    </row>
    <row r="1130" spans="1:7" ht="12.75">
      <c r="A1130" s="259"/>
      <c r="B1130" s="260" t="s">
        <v>96</v>
      </c>
      <c r="C1130" s="555" t="s">
        <v>858</v>
      </c>
      <c r="D1130" s="262"/>
      <c r="E1130" s="263"/>
      <c r="F1130" s="578"/>
      <c r="G1130" s="556">
        <f>SUM(G1122:G1129)</f>
        <v>0</v>
      </c>
    </row>
    <row r="1131" spans="1:7" ht="12.75">
      <c r="A1131" s="231" t="s">
        <v>92</v>
      </c>
      <c r="B1131" s="232" t="s">
        <v>866</v>
      </c>
      <c r="C1131" s="549" t="s">
        <v>867</v>
      </c>
      <c r="D1131" s="234"/>
      <c r="E1131" s="235"/>
      <c r="F1131" s="579"/>
      <c r="G1131" s="550"/>
    </row>
    <row r="1132" spans="1:7" ht="22.5">
      <c r="A1132" s="551">
        <v>187</v>
      </c>
      <c r="B1132" s="552" t="s">
        <v>869</v>
      </c>
      <c r="C1132" s="553" t="s">
        <v>870</v>
      </c>
      <c r="D1132" s="245" t="s">
        <v>106</v>
      </c>
      <c r="E1132" s="246">
        <v>0.7163</v>
      </c>
      <c r="F1132" s="576"/>
      <c r="G1132" s="554">
        <f>E1132*F1132</f>
        <v>0</v>
      </c>
    </row>
    <row r="1133" spans="1:7" ht="12.75">
      <c r="A1133" s="250"/>
      <c r="B1133" s="253"/>
      <c r="C1133" s="699" t="s">
        <v>552</v>
      </c>
      <c r="D1133" s="700"/>
      <c r="E1133" s="254">
        <v>0</v>
      </c>
      <c r="F1133" s="577"/>
      <c r="G1133" s="256"/>
    </row>
    <row r="1134" spans="1:7" ht="12.75">
      <c r="A1134" s="250"/>
      <c r="B1134" s="253"/>
      <c r="C1134" s="699" t="s">
        <v>1952</v>
      </c>
      <c r="D1134" s="700"/>
      <c r="E1134" s="254">
        <v>0.52</v>
      </c>
      <c r="F1134" s="577"/>
      <c r="G1134" s="256"/>
    </row>
    <row r="1135" spans="1:7" ht="12.75">
      <c r="A1135" s="250"/>
      <c r="B1135" s="253"/>
      <c r="C1135" s="699" t="s">
        <v>1953</v>
      </c>
      <c r="D1135" s="700"/>
      <c r="E1135" s="254">
        <v>0.1963</v>
      </c>
      <c r="F1135" s="577"/>
      <c r="G1135" s="256"/>
    </row>
    <row r="1136" spans="1:7" ht="12.75">
      <c r="A1136" s="551">
        <v>188</v>
      </c>
      <c r="B1136" s="552" t="s">
        <v>1954</v>
      </c>
      <c r="C1136" s="553" t="s">
        <v>1955</v>
      </c>
      <c r="D1136" s="245" t="s">
        <v>147</v>
      </c>
      <c r="E1136" s="246">
        <v>7</v>
      </c>
      <c r="F1136" s="576"/>
      <c r="G1136" s="554">
        <f>E1136*F1136</f>
        <v>0</v>
      </c>
    </row>
    <row r="1137" spans="1:7" ht="12.75">
      <c r="A1137" s="250"/>
      <c r="B1137" s="253"/>
      <c r="C1137" s="699" t="s">
        <v>552</v>
      </c>
      <c r="D1137" s="700"/>
      <c r="E1137" s="254">
        <v>0</v>
      </c>
      <c r="F1137" s="577"/>
      <c r="G1137" s="256"/>
    </row>
    <row r="1138" spans="1:7" ht="12.75">
      <c r="A1138" s="250"/>
      <c r="B1138" s="253"/>
      <c r="C1138" s="699" t="s">
        <v>1956</v>
      </c>
      <c r="D1138" s="700"/>
      <c r="E1138" s="254">
        <v>7</v>
      </c>
      <c r="F1138" s="577"/>
      <c r="G1138" s="256"/>
    </row>
    <row r="1139" spans="1:7" ht="12.75">
      <c r="A1139" s="551">
        <v>189</v>
      </c>
      <c r="B1139" s="552" t="s">
        <v>1957</v>
      </c>
      <c r="C1139" s="553" t="s">
        <v>1958</v>
      </c>
      <c r="D1139" s="245" t="s">
        <v>147</v>
      </c>
      <c r="E1139" s="246">
        <v>1</v>
      </c>
      <c r="F1139" s="576"/>
      <c r="G1139" s="554">
        <f>E1139*F1139</f>
        <v>0</v>
      </c>
    </row>
    <row r="1140" spans="1:7" ht="12.75">
      <c r="A1140" s="250"/>
      <c r="B1140" s="253"/>
      <c r="C1140" s="699" t="s">
        <v>552</v>
      </c>
      <c r="D1140" s="700"/>
      <c r="E1140" s="254">
        <v>0</v>
      </c>
      <c r="F1140" s="577"/>
      <c r="G1140" s="256"/>
    </row>
    <row r="1141" spans="1:7" ht="12.75">
      <c r="A1141" s="250"/>
      <c r="B1141" s="253"/>
      <c r="C1141" s="699" t="s">
        <v>1959</v>
      </c>
      <c r="D1141" s="700"/>
      <c r="E1141" s="254">
        <v>1</v>
      </c>
      <c r="F1141" s="577"/>
      <c r="G1141" s="256"/>
    </row>
    <row r="1142" spans="1:7" ht="22.5">
      <c r="A1142" s="551">
        <v>190</v>
      </c>
      <c r="B1142" s="552" t="s">
        <v>1960</v>
      </c>
      <c r="C1142" s="553" t="s">
        <v>1961</v>
      </c>
      <c r="D1142" s="245" t="s">
        <v>147</v>
      </c>
      <c r="E1142" s="246">
        <v>3</v>
      </c>
      <c r="F1142" s="576"/>
      <c r="G1142" s="554">
        <f>E1142*F1142</f>
        <v>0</v>
      </c>
    </row>
    <row r="1143" spans="1:7" ht="12.75">
      <c r="A1143" s="250"/>
      <c r="B1143" s="253"/>
      <c r="C1143" s="699" t="s">
        <v>552</v>
      </c>
      <c r="D1143" s="700"/>
      <c r="E1143" s="254">
        <v>0</v>
      </c>
      <c r="F1143" s="577"/>
      <c r="G1143" s="256"/>
    </row>
    <row r="1144" spans="1:7" ht="12.75">
      <c r="A1144" s="250"/>
      <c r="B1144" s="253"/>
      <c r="C1144" s="699" t="s">
        <v>1962</v>
      </c>
      <c r="D1144" s="700"/>
      <c r="E1144" s="254">
        <v>3</v>
      </c>
      <c r="F1144" s="577"/>
      <c r="G1144" s="256"/>
    </row>
    <row r="1145" spans="1:7" ht="22.5">
      <c r="A1145" s="551">
        <v>191</v>
      </c>
      <c r="B1145" s="552" t="s">
        <v>1150</v>
      </c>
      <c r="C1145" s="553" t="s">
        <v>1151</v>
      </c>
      <c r="D1145" s="245" t="s">
        <v>147</v>
      </c>
      <c r="E1145" s="246">
        <v>1</v>
      </c>
      <c r="F1145" s="576"/>
      <c r="G1145" s="554">
        <f>E1145*F1145</f>
        <v>0</v>
      </c>
    </row>
    <row r="1146" spans="1:7" ht="12.75">
      <c r="A1146" s="250"/>
      <c r="B1146" s="253"/>
      <c r="C1146" s="699" t="s">
        <v>1963</v>
      </c>
      <c r="D1146" s="700"/>
      <c r="E1146" s="254">
        <v>1</v>
      </c>
      <c r="F1146" s="577"/>
      <c r="G1146" s="256"/>
    </row>
    <row r="1147" spans="1:7" ht="12.75">
      <c r="A1147" s="259"/>
      <c r="B1147" s="260" t="s">
        <v>96</v>
      </c>
      <c r="C1147" s="555" t="s">
        <v>868</v>
      </c>
      <c r="D1147" s="262"/>
      <c r="E1147" s="263"/>
      <c r="F1147" s="578"/>
      <c r="G1147" s="556">
        <f>SUM(G1131:G1146)</f>
        <v>0</v>
      </c>
    </row>
    <row r="1148" spans="1:7" ht="12.75">
      <c r="A1148" s="231" t="s">
        <v>92</v>
      </c>
      <c r="B1148" s="232" t="s">
        <v>878</v>
      </c>
      <c r="C1148" s="549" t="s">
        <v>879</v>
      </c>
      <c r="D1148" s="234"/>
      <c r="E1148" s="235"/>
      <c r="F1148" s="579"/>
      <c r="G1148" s="550"/>
    </row>
    <row r="1149" spans="1:7" ht="12.75">
      <c r="A1149" s="551">
        <v>192</v>
      </c>
      <c r="B1149" s="552" t="s">
        <v>881</v>
      </c>
      <c r="C1149" s="553" t="s">
        <v>882</v>
      </c>
      <c r="D1149" s="245" t="s">
        <v>173</v>
      </c>
      <c r="E1149" s="246">
        <v>314.3758706</v>
      </c>
      <c r="F1149" s="576"/>
      <c r="G1149" s="554">
        <f aca="true" t="shared" si="0" ref="G1149:G1155">E1149*F1149</f>
        <v>0</v>
      </c>
    </row>
    <row r="1150" spans="1:7" ht="12.75">
      <c r="A1150" s="551">
        <v>193</v>
      </c>
      <c r="B1150" s="552" t="s">
        <v>1964</v>
      </c>
      <c r="C1150" s="553" t="s">
        <v>1965</v>
      </c>
      <c r="D1150" s="245" t="s">
        <v>173</v>
      </c>
      <c r="E1150" s="246">
        <v>1886.2552236</v>
      </c>
      <c r="F1150" s="576"/>
      <c r="G1150" s="554">
        <f t="shared" si="0"/>
        <v>0</v>
      </c>
    </row>
    <row r="1151" spans="1:7" ht="12.75">
      <c r="A1151" s="551">
        <v>194</v>
      </c>
      <c r="B1151" s="552" t="s">
        <v>883</v>
      </c>
      <c r="C1151" s="553" t="s">
        <v>884</v>
      </c>
      <c r="D1151" s="245" t="s">
        <v>173</v>
      </c>
      <c r="E1151" s="246">
        <v>157.1879353</v>
      </c>
      <c r="F1151" s="576"/>
      <c r="G1151" s="554">
        <f t="shared" si="0"/>
        <v>0</v>
      </c>
    </row>
    <row r="1152" spans="1:7" ht="12.75">
      <c r="A1152" s="551">
        <v>195</v>
      </c>
      <c r="B1152" s="552" t="s">
        <v>885</v>
      </c>
      <c r="C1152" s="553" t="s">
        <v>886</v>
      </c>
      <c r="D1152" s="245" t="s">
        <v>173</v>
      </c>
      <c r="E1152" s="246">
        <v>628.7517412</v>
      </c>
      <c r="F1152" s="576"/>
      <c r="G1152" s="554">
        <f t="shared" si="0"/>
        <v>0</v>
      </c>
    </row>
    <row r="1153" spans="1:7" ht="12.75">
      <c r="A1153" s="551">
        <v>196</v>
      </c>
      <c r="B1153" s="552" t="s">
        <v>887</v>
      </c>
      <c r="C1153" s="553" t="s">
        <v>888</v>
      </c>
      <c r="D1153" s="245" t="s">
        <v>173</v>
      </c>
      <c r="E1153" s="246">
        <v>157.1879353</v>
      </c>
      <c r="F1153" s="576"/>
      <c r="G1153" s="554">
        <f t="shared" si="0"/>
        <v>0</v>
      </c>
    </row>
    <row r="1154" spans="1:7" ht="12.75">
      <c r="A1154" s="551">
        <v>197</v>
      </c>
      <c r="B1154" s="552" t="s">
        <v>889</v>
      </c>
      <c r="C1154" s="553" t="s">
        <v>890</v>
      </c>
      <c r="D1154" s="245" t="s">
        <v>173</v>
      </c>
      <c r="E1154" s="246">
        <v>628.7517412</v>
      </c>
      <c r="F1154" s="576"/>
      <c r="G1154" s="554">
        <f t="shared" si="0"/>
        <v>0</v>
      </c>
    </row>
    <row r="1155" spans="1:7" ht="12.75">
      <c r="A1155" s="551">
        <v>198</v>
      </c>
      <c r="B1155" s="552" t="s">
        <v>891</v>
      </c>
      <c r="C1155" s="553" t="s">
        <v>892</v>
      </c>
      <c r="D1155" s="245" t="s">
        <v>173</v>
      </c>
      <c r="E1155" s="246">
        <v>157.1879353</v>
      </c>
      <c r="F1155" s="576"/>
      <c r="G1155" s="554">
        <f t="shared" si="0"/>
        <v>0</v>
      </c>
    </row>
    <row r="1156" spans="1:7" ht="12.75">
      <c r="A1156" s="259"/>
      <c r="B1156" s="260" t="s">
        <v>96</v>
      </c>
      <c r="C1156" s="555" t="s">
        <v>880</v>
      </c>
      <c r="D1156" s="262"/>
      <c r="E1156" s="263"/>
      <c r="F1156" s="264"/>
      <c r="G1156" s="556">
        <f>SUM(G1148:G1155)</f>
        <v>0</v>
      </c>
    </row>
  </sheetData>
  <sheetProtection algorithmName="SHA-512" hashValue="TbtNLl3CyobF0ae6Qqb4BcM0mvFavGgGwTsW/rH6XbUR6lnOI18IidBB5Pg4CIee3THOEfjNzQy+0EnLesAL4w==" saltValue="hG4lKGBJZ1SImZTxZv4q5g==" spinCount="100000" sheet="1" objects="1" scenarios="1"/>
  <mergeCells count="890">
    <mergeCell ref="C12:D12"/>
    <mergeCell ref="C13:D13"/>
    <mergeCell ref="C15:D15"/>
    <mergeCell ref="C16:D16"/>
    <mergeCell ref="C17:D17"/>
    <mergeCell ref="C18:D18"/>
    <mergeCell ref="A1:G1"/>
    <mergeCell ref="A3:B3"/>
    <mergeCell ref="A4:B4"/>
    <mergeCell ref="E4:G4"/>
    <mergeCell ref="C9:D9"/>
    <mergeCell ref="C11:D11"/>
    <mergeCell ref="C27:D27"/>
    <mergeCell ref="C28:D28"/>
    <mergeCell ref="C29:D29"/>
    <mergeCell ref="C30:D30"/>
    <mergeCell ref="C32:D32"/>
    <mergeCell ref="C33:D33"/>
    <mergeCell ref="C19:D19"/>
    <mergeCell ref="C20:D20"/>
    <mergeCell ref="C21:D21"/>
    <mergeCell ref="C22:D22"/>
    <mergeCell ref="C24:D24"/>
    <mergeCell ref="C25:D25"/>
    <mergeCell ref="C43:D43"/>
    <mergeCell ref="C44:D44"/>
    <mergeCell ref="C46:D46"/>
    <mergeCell ref="C47:D47"/>
    <mergeCell ref="C48:D48"/>
    <mergeCell ref="C52:D52"/>
    <mergeCell ref="C35:D35"/>
    <mergeCell ref="C36:D36"/>
    <mergeCell ref="C38:D38"/>
    <mergeCell ref="C39:D39"/>
    <mergeCell ref="C40:D40"/>
    <mergeCell ref="C41:D41"/>
    <mergeCell ref="C65:D65"/>
    <mergeCell ref="C66:D66"/>
    <mergeCell ref="C67:D67"/>
    <mergeCell ref="C69:D69"/>
    <mergeCell ref="C70:D70"/>
    <mergeCell ref="C72:D72"/>
    <mergeCell ref="C53:D53"/>
    <mergeCell ref="C55:D55"/>
    <mergeCell ref="C59:D59"/>
    <mergeCell ref="C61:D61"/>
    <mergeCell ref="C62:D62"/>
    <mergeCell ref="C63:D63"/>
    <mergeCell ref="C80:D80"/>
    <mergeCell ref="C82:D82"/>
    <mergeCell ref="C83:D83"/>
    <mergeCell ref="C85:D85"/>
    <mergeCell ref="C86:D86"/>
    <mergeCell ref="C87:D87"/>
    <mergeCell ref="C73:D73"/>
    <mergeCell ref="C74:D74"/>
    <mergeCell ref="C75:D75"/>
    <mergeCell ref="C76:D76"/>
    <mergeCell ref="C77:D77"/>
    <mergeCell ref="C79:D79"/>
    <mergeCell ref="C96:D96"/>
    <mergeCell ref="C97:D97"/>
    <mergeCell ref="C98:D98"/>
    <mergeCell ref="C99:D99"/>
    <mergeCell ref="C100:D100"/>
    <mergeCell ref="C101:D101"/>
    <mergeCell ref="C88:D88"/>
    <mergeCell ref="C89:D89"/>
    <mergeCell ref="C90:D90"/>
    <mergeCell ref="C92:D92"/>
    <mergeCell ref="C94:D94"/>
    <mergeCell ref="C95:D95"/>
    <mergeCell ref="C109:D109"/>
    <mergeCell ref="C110:D110"/>
    <mergeCell ref="C112:D112"/>
    <mergeCell ref="C113:D113"/>
    <mergeCell ref="C114:D114"/>
    <mergeCell ref="C115:D115"/>
    <mergeCell ref="C102:D102"/>
    <mergeCell ref="C103:D103"/>
    <mergeCell ref="C105:D105"/>
    <mergeCell ref="C106:D106"/>
    <mergeCell ref="C107:D107"/>
    <mergeCell ref="C108:D108"/>
    <mergeCell ref="C123:D123"/>
    <mergeCell ref="C127:D127"/>
    <mergeCell ref="C128:D128"/>
    <mergeCell ref="C129:D129"/>
    <mergeCell ref="C133:D133"/>
    <mergeCell ref="C134:D134"/>
    <mergeCell ref="C116:D116"/>
    <mergeCell ref="C117:D117"/>
    <mergeCell ref="C119:D119"/>
    <mergeCell ref="C120:D120"/>
    <mergeCell ref="C121:D121"/>
    <mergeCell ref="C122:D122"/>
    <mergeCell ref="C143:D143"/>
    <mergeCell ref="C144:D144"/>
    <mergeCell ref="C145:D145"/>
    <mergeCell ref="C147:D147"/>
    <mergeCell ref="C149:D149"/>
    <mergeCell ref="C150:D150"/>
    <mergeCell ref="C135:D135"/>
    <mergeCell ref="C136:D136"/>
    <mergeCell ref="C138:D138"/>
    <mergeCell ref="C139:D139"/>
    <mergeCell ref="C140:D140"/>
    <mergeCell ref="C141:D141"/>
    <mergeCell ref="C158:D158"/>
    <mergeCell ref="C162:D162"/>
    <mergeCell ref="C163:D163"/>
    <mergeCell ref="C165:D165"/>
    <mergeCell ref="C166:D166"/>
    <mergeCell ref="C167:D167"/>
    <mergeCell ref="C151:D151"/>
    <mergeCell ref="C153:D153"/>
    <mergeCell ref="C154:D154"/>
    <mergeCell ref="C155:D155"/>
    <mergeCell ref="C156:D156"/>
    <mergeCell ref="C157:D157"/>
    <mergeCell ref="C174:D174"/>
    <mergeCell ref="C175:D175"/>
    <mergeCell ref="C176:D176"/>
    <mergeCell ref="C177:D177"/>
    <mergeCell ref="C178:D178"/>
    <mergeCell ref="C180:D180"/>
    <mergeCell ref="C168:D168"/>
    <mergeCell ref="C169:D169"/>
    <mergeCell ref="C170:D170"/>
    <mergeCell ref="C171:D171"/>
    <mergeCell ref="C172:D172"/>
    <mergeCell ref="C173:D173"/>
    <mergeCell ref="C189:D189"/>
    <mergeCell ref="C190:D190"/>
    <mergeCell ref="C191:D191"/>
    <mergeCell ref="C192:D192"/>
    <mergeCell ref="C193:D193"/>
    <mergeCell ref="C194:D194"/>
    <mergeCell ref="C182:D182"/>
    <mergeCell ref="C183:D183"/>
    <mergeCell ref="C185:D185"/>
    <mergeCell ref="C186:D186"/>
    <mergeCell ref="C187:D187"/>
    <mergeCell ref="C188:D188"/>
    <mergeCell ref="C205:D205"/>
    <mergeCell ref="C206:D206"/>
    <mergeCell ref="C207:D207"/>
    <mergeCell ref="C208:D208"/>
    <mergeCell ref="C209:D209"/>
    <mergeCell ref="C210:D210"/>
    <mergeCell ref="C198:D198"/>
    <mergeCell ref="C199:D199"/>
    <mergeCell ref="C200:D200"/>
    <mergeCell ref="C201:D201"/>
    <mergeCell ref="C202:D202"/>
    <mergeCell ref="C203:D203"/>
    <mergeCell ref="C217:D217"/>
    <mergeCell ref="C218:D218"/>
    <mergeCell ref="C220:D220"/>
    <mergeCell ref="C222:D222"/>
    <mergeCell ref="C223:D223"/>
    <mergeCell ref="C224:D224"/>
    <mergeCell ref="C211:D211"/>
    <mergeCell ref="C212:D212"/>
    <mergeCell ref="C213:D213"/>
    <mergeCell ref="C214:D214"/>
    <mergeCell ref="C215:D215"/>
    <mergeCell ref="C216:D216"/>
    <mergeCell ref="C233:D233"/>
    <mergeCell ref="C234:D234"/>
    <mergeCell ref="C235:D235"/>
    <mergeCell ref="C236:D236"/>
    <mergeCell ref="C237:D237"/>
    <mergeCell ref="C238:D238"/>
    <mergeCell ref="C225:D225"/>
    <mergeCell ref="C226:D226"/>
    <mergeCell ref="C227:D227"/>
    <mergeCell ref="C228:D228"/>
    <mergeCell ref="C229:D229"/>
    <mergeCell ref="C230:D230"/>
    <mergeCell ref="C246:D246"/>
    <mergeCell ref="C247:D247"/>
    <mergeCell ref="C248:D248"/>
    <mergeCell ref="C249:D249"/>
    <mergeCell ref="C250:D250"/>
    <mergeCell ref="C251:D251"/>
    <mergeCell ref="C239:D239"/>
    <mergeCell ref="C240:D240"/>
    <mergeCell ref="C241:D241"/>
    <mergeCell ref="C243:D243"/>
    <mergeCell ref="C244:D244"/>
    <mergeCell ref="C245:D245"/>
    <mergeCell ref="C259:D259"/>
    <mergeCell ref="C260:D260"/>
    <mergeCell ref="C261:D261"/>
    <mergeCell ref="C262:D262"/>
    <mergeCell ref="C263:D263"/>
    <mergeCell ref="C264:D264"/>
    <mergeCell ref="C252:D252"/>
    <mergeCell ref="C253:D253"/>
    <mergeCell ref="C255:D255"/>
    <mergeCell ref="C256:D256"/>
    <mergeCell ref="C257:D257"/>
    <mergeCell ref="C258:D258"/>
    <mergeCell ref="C272:D272"/>
    <mergeCell ref="C273:D273"/>
    <mergeCell ref="C275:D275"/>
    <mergeCell ref="C276:D276"/>
    <mergeCell ref="C277:D277"/>
    <mergeCell ref="C278:D278"/>
    <mergeCell ref="C265:D265"/>
    <mergeCell ref="C266:D266"/>
    <mergeCell ref="C268:D268"/>
    <mergeCell ref="C269:D269"/>
    <mergeCell ref="C270:D270"/>
    <mergeCell ref="C271:D271"/>
    <mergeCell ref="C286:D286"/>
    <mergeCell ref="C287:D287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8:D298"/>
    <mergeCell ref="C312:D312"/>
    <mergeCell ref="C313:D313"/>
    <mergeCell ref="C314:D314"/>
    <mergeCell ref="C315:D315"/>
    <mergeCell ref="C316:D316"/>
    <mergeCell ref="C317:D317"/>
    <mergeCell ref="C305:D305"/>
    <mergeCell ref="C306:D306"/>
    <mergeCell ref="C307:D307"/>
    <mergeCell ref="C308:D308"/>
    <mergeCell ref="C309:D309"/>
    <mergeCell ref="C310:D310"/>
    <mergeCell ref="C325:D325"/>
    <mergeCell ref="C326:D326"/>
    <mergeCell ref="C327:D327"/>
    <mergeCell ref="C328:D328"/>
    <mergeCell ref="C329:D329"/>
    <mergeCell ref="C330:D330"/>
    <mergeCell ref="C318:D318"/>
    <mergeCell ref="C319:D319"/>
    <mergeCell ref="C320:D320"/>
    <mergeCell ref="C321:D321"/>
    <mergeCell ref="C322:D322"/>
    <mergeCell ref="C324:D324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4:D334"/>
    <mergeCell ref="C335:D335"/>
    <mergeCell ref="C337:D337"/>
    <mergeCell ref="C351:D351"/>
    <mergeCell ref="C352:D352"/>
    <mergeCell ref="C353:D353"/>
    <mergeCell ref="C355:D355"/>
    <mergeCell ref="C356:D356"/>
    <mergeCell ref="C357:D357"/>
    <mergeCell ref="C344:D344"/>
    <mergeCell ref="C346:D346"/>
    <mergeCell ref="C347:D347"/>
    <mergeCell ref="C348:D348"/>
    <mergeCell ref="C349:D349"/>
    <mergeCell ref="C350:D350"/>
    <mergeCell ref="C365:D365"/>
    <mergeCell ref="C367:D367"/>
    <mergeCell ref="C368:D368"/>
    <mergeCell ref="C369:D369"/>
    <mergeCell ref="C370:D370"/>
    <mergeCell ref="C371:D371"/>
    <mergeCell ref="C358:D358"/>
    <mergeCell ref="C360:D360"/>
    <mergeCell ref="C361:D361"/>
    <mergeCell ref="C362:D362"/>
    <mergeCell ref="C363:D363"/>
    <mergeCell ref="C364:D364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403:D403"/>
    <mergeCell ref="C405:D405"/>
    <mergeCell ref="C406:D406"/>
    <mergeCell ref="C407:D407"/>
    <mergeCell ref="C408:D408"/>
    <mergeCell ref="C410:D410"/>
    <mergeCell ref="C396:D396"/>
    <mergeCell ref="C398:D398"/>
    <mergeCell ref="C399:D399"/>
    <mergeCell ref="C400:D400"/>
    <mergeCell ref="C401:D401"/>
    <mergeCell ref="C402:D402"/>
    <mergeCell ref="C425:D425"/>
    <mergeCell ref="C427:D427"/>
    <mergeCell ref="C428:D428"/>
    <mergeCell ref="C429:D429"/>
    <mergeCell ref="C430:D430"/>
    <mergeCell ref="C434:D434"/>
    <mergeCell ref="C411:D411"/>
    <mergeCell ref="C420:D420"/>
    <mergeCell ref="C421:D421"/>
    <mergeCell ref="C422:D422"/>
    <mergeCell ref="C423:D423"/>
    <mergeCell ref="C424:D424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53:D453"/>
    <mergeCell ref="C454:D454"/>
    <mergeCell ref="C455:D455"/>
    <mergeCell ref="C456:D456"/>
    <mergeCell ref="C457:D457"/>
    <mergeCell ref="C458:D458"/>
    <mergeCell ref="C447:D447"/>
    <mergeCell ref="C448:D448"/>
    <mergeCell ref="C449:D449"/>
    <mergeCell ref="C450:D450"/>
    <mergeCell ref="C451:D451"/>
    <mergeCell ref="C452:D452"/>
    <mergeCell ref="C466:D466"/>
    <mergeCell ref="C467:D467"/>
    <mergeCell ref="C468:D468"/>
    <mergeCell ref="C469:D469"/>
    <mergeCell ref="C470:D470"/>
    <mergeCell ref="C471:D471"/>
    <mergeCell ref="C459:D459"/>
    <mergeCell ref="C460:D460"/>
    <mergeCell ref="C462:D462"/>
    <mergeCell ref="C463:D463"/>
    <mergeCell ref="C464:D464"/>
    <mergeCell ref="C465:D465"/>
    <mergeCell ref="C478:D478"/>
    <mergeCell ref="C479:D479"/>
    <mergeCell ref="C480:D480"/>
    <mergeCell ref="C481:D481"/>
    <mergeCell ref="C482:D482"/>
    <mergeCell ref="C483:D483"/>
    <mergeCell ref="C472:D472"/>
    <mergeCell ref="C473:D473"/>
    <mergeCell ref="C474:D474"/>
    <mergeCell ref="C475:D475"/>
    <mergeCell ref="C476:D476"/>
    <mergeCell ref="C477:D477"/>
    <mergeCell ref="C495:D495"/>
    <mergeCell ref="C496:D496"/>
    <mergeCell ref="C497:D497"/>
    <mergeCell ref="C498:D498"/>
    <mergeCell ref="C500:D500"/>
    <mergeCell ref="C502:D502"/>
    <mergeCell ref="C484:D484"/>
    <mergeCell ref="C485:D485"/>
    <mergeCell ref="C486:D486"/>
    <mergeCell ref="C487:D487"/>
    <mergeCell ref="C488:D488"/>
    <mergeCell ref="C491:D491"/>
    <mergeCell ref="C511:D511"/>
    <mergeCell ref="C512:D512"/>
    <mergeCell ref="C513:D513"/>
    <mergeCell ref="C515:D515"/>
    <mergeCell ref="C517:D517"/>
    <mergeCell ref="C518:D518"/>
    <mergeCell ref="C503:D503"/>
    <mergeCell ref="C504:D504"/>
    <mergeCell ref="C505:D505"/>
    <mergeCell ref="C507:D507"/>
    <mergeCell ref="C508:D508"/>
    <mergeCell ref="C510:D510"/>
    <mergeCell ref="C535:D535"/>
    <mergeCell ref="C536:D536"/>
    <mergeCell ref="C537:D537"/>
    <mergeCell ref="C539:D539"/>
    <mergeCell ref="C540:D540"/>
    <mergeCell ref="C541:D541"/>
    <mergeCell ref="C519:D519"/>
    <mergeCell ref="C520:D520"/>
    <mergeCell ref="C523:D523"/>
    <mergeCell ref="C528:D528"/>
    <mergeCell ref="C532:D532"/>
    <mergeCell ref="C533:D533"/>
    <mergeCell ref="C549:D549"/>
    <mergeCell ref="C550:D550"/>
    <mergeCell ref="C551:D551"/>
    <mergeCell ref="C552:D552"/>
    <mergeCell ref="C553:D553"/>
    <mergeCell ref="C554:D554"/>
    <mergeCell ref="C542:D542"/>
    <mergeCell ref="C544:D544"/>
    <mergeCell ref="C545:D545"/>
    <mergeCell ref="C546:D546"/>
    <mergeCell ref="C547:D547"/>
    <mergeCell ref="C548:D548"/>
    <mergeCell ref="C561:D561"/>
    <mergeCell ref="C562:D562"/>
    <mergeCell ref="C563:D563"/>
    <mergeCell ref="C564:D564"/>
    <mergeCell ref="C565:D565"/>
    <mergeCell ref="C566:D566"/>
    <mergeCell ref="C555:D555"/>
    <mergeCell ref="C556:D556"/>
    <mergeCell ref="C557:D557"/>
    <mergeCell ref="C558:D558"/>
    <mergeCell ref="C559:D559"/>
    <mergeCell ref="C560:D560"/>
    <mergeCell ref="C573:D573"/>
    <mergeCell ref="C574:D574"/>
    <mergeCell ref="C575:D575"/>
    <mergeCell ref="C576:D576"/>
    <mergeCell ref="C578:D578"/>
    <mergeCell ref="C580:D580"/>
    <mergeCell ref="C567:D567"/>
    <mergeCell ref="C568:D568"/>
    <mergeCell ref="C569:D569"/>
    <mergeCell ref="C570:D570"/>
    <mergeCell ref="C571:D571"/>
    <mergeCell ref="C572:D572"/>
    <mergeCell ref="C592:D592"/>
    <mergeCell ref="C594:D594"/>
    <mergeCell ref="C595:D595"/>
    <mergeCell ref="C600:D600"/>
    <mergeCell ref="C602:D602"/>
    <mergeCell ref="C603:D603"/>
    <mergeCell ref="C582:D582"/>
    <mergeCell ref="C584:D584"/>
    <mergeCell ref="C586:D586"/>
    <mergeCell ref="C587:D587"/>
    <mergeCell ref="C588:D588"/>
    <mergeCell ref="C590:D590"/>
    <mergeCell ref="C611:D611"/>
    <mergeCell ref="C612:D612"/>
    <mergeCell ref="C614:D614"/>
    <mergeCell ref="C615:D615"/>
    <mergeCell ref="C616:D616"/>
    <mergeCell ref="C617:D617"/>
    <mergeCell ref="C604:D604"/>
    <mergeCell ref="C605:D605"/>
    <mergeCell ref="C606:D606"/>
    <mergeCell ref="C607:D607"/>
    <mergeCell ref="C609:D609"/>
    <mergeCell ref="C610:D610"/>
    <mergeCell ref="C625:D625"/>
    <mergeCell ref="C626:D626"/>
    <mergeCell ref="C627:D627"/>
    <mergeCell ref="C634:D634"/>
    <mergeCell ref="C635:D635"/>
    <mergeCell ref="C636:D636"/>
    <mergeCell ref="C619:D619"/>
    <mergeCell ref="C620:D620"/>
    <mergeCell ref="C621:D621"/>
    <mergeCell ref="C622:D622"/>
    <mergeCell ref="C623:D623"/>
    <mergeCell ref="C624:D624"/>
    <mergeCell ref="C645:D645"/>
    <mergeCell ref="C646:D646"/>
    <mergeCell ref="C647:D647"/>
    <mergeCell ref="C649:D649"/>
    <mergeCell ref="C650:D650"/>
    <mergeCell ref="C651:D651"/>
    <mergeCell ref="C637:D637"/>
    <mergeCell ref="C639:D639"/>
    <mergeCell ref="C640:D640"/>
    <mergeCell ref="C641:D641"/>
    <mergeCell ref="C642:D642"/>
    <mergeCell ref="C644:D644"/>
    <mergeCell ref="C660:D660"/>
    <mergeCell ref="C661:D661"/>
    <mergeCell ref="C662:D662"/>
    <mergeCell ref="C667:D667"/>
    <mergeCell ref="C668:D668"/>
    <mergeCell ref="C669:D669"/>
    <mergeCell ref="C652:D652"/>
    <mergeCell ref="C654:D654"/>
    <mergeCell ref="C655:D655"/>
    <mergeCell ref="C656:D656"/>
    <mergeCell ref="C657:D657"/>
    <mergeCell ref="C659:D659"/>
    <mergeCell ref="C678:D678"/>
    <mergeCell ref="C679:D679"/>
    <mergeCell ref="C680:D680"/>
    <mergeCell ref="C682:D682"/>
    <mergeCell ref="C683:D683"/>
    <mergeCell ref="C684:D684"/>
    <mergeCell ref="C670:D670"/>
    <mergeCell ref="C672:D672"/>
    <mergeCell ref="C673:D673"/>
    <mergeCell ref="C674:D674"/>
    <mergeCell ref="C675:D675"/>
    <mergeCell ref="C677:D677"/>
    <mergeCell ref="C694:D694"/>
    <mergeCell ref="C696:D696"/>
    <mergeCell ref="C697:D697"/>
    <mergeCell ref="C699:D699"/>
    <mergeCell ref="C700:D700"/>
    <mergeCell ref="C702:D702"/>
    <mergeCell ref="C685:D685"/>
    <mergeCell ref="C687:D687"/>
    <mergeCell ref="C688:D688"/>
    <mergeCell ref="C690:D690"/>
    <mergeCell ref="C691:D691"/>
    <mergeCell ref="C693:D693"/>
    <mergeCell ref="C711:D711"/>
    <mergeCell ref="C714:D714"/>
    <mergeCell ref="C715:D715"/>
    <mergeCell ref="C716:D716"/>
    <mergeCell ref="C717:D717"/>
    <mergeCell ref="C718:D718"/>
    <mergeCell ref="C703:D703"/>
    <mergeCell ref="C705:D705"/>
    <mergeCell ref="C706:D706"/>
    <mergeCell ref="C708:D708"/>
    <mergeCell ref="C709:D709"/>
    <mergeCell ref="C710:D710"/>
    <mergeCell ref="C730:D730"/>
    <mergeCell ref="C731:D731"/>
    <mergeCell ref="C732:D732"/>
    <mergeCell ref="C733:D733"/>
    <mergeCell ref="C734:D734"/>
    <mergeCell ref="C739:D739"/>
    <mergeCell ref="C719:D719"/>
    <mergeCell ref="C724:D724"/>
    <mergeCell ref="C725:D725"/>
    <mergeCell ref="C726:D726"/>
    <mergeCell ref="C727:D727"/>
    <mergeCell ref="C729:D729"/>
    <mergeCell ref="C762:D762"/>
    <mergeCell ref="C763:D763"/>
    <mergeCell ref="C764:D764"/>
    <mergeCell ref="C765:D765"/>
    <mergeCell ref="C766:D766"/>
    <mergeCell ref="C768:D768"/>
    <mergeCell ref="C740:D740"/>
    <mergeCell ref="C742:D742"/>
    <mergeCell ref="C743:D743"/>
    <mergeCell ref="C748:D748"/>
    <mergeCell ref="C756:D756"/>
    <mergeCell ref="C761:D761"/>
    <mergeCell ref="C779:D779"/>
    <mergeCell ref="C781:D781"/>
    <mergeCell ref="C782:D782"/>
    <mergeCell ref="C784:D784"/>
    <mergeCell ref="C785:D785"/>
    <mergeCell ref="C787:D787"/>
    <mergeCell ref="C769:D769"/>
    <mergeCell ref="C770:D770"/>
    <mergeCell ref="C771:D771"/>
    <mergeCell ref="C774:D774"/>
    <mergeCell ref="C776:D776"/>
    <mergeCell ref="C778:D778"/>
    <mergeCell ref="C797:D797"/>
    <mergeCell ref="C798:D798"/>
    <mergeCell ref="C800:D800"/>
    <mergeCell ref="C801:D801"/>
    <mergeCell ref="C803:D803"/>
    <mergeCell ref="C804:D804"/>
    <mergeCell ref="C788:D788"/>
    <mergeCell ref="C790:D790"/>
    <mergeCell ref="C791:D791"/>
    <mergeCell ref="C793:D793"/>
    <mergeCell ref="C794:D794"/>
    <mergeCell ref="C795:D795"/>
    <mergeCell ref="C819:D819"/>
    <mergeCell ref="C820:D820"/>
    <mergeCell ref="C821:D821"/>
    <mergeCell ref="C822:D822"/>
    <mergeCell ref="C823:D823"/>
    <mergeCell ref="C824:D824"/>
    <mergeCell ref="C806:D806"/>
    <mergeCell ref="C807:D807"/>
    <mergeCell ref="C809:D809"/>
    <mergeCell ref="C810:D810"/>
    <mergeCell ref="C817:D817"/>
    <mergeCell ref="C818:D818"/>
    <mergeCell ref="C831:D831"/>
    <mergeCell ref="C832:D832"/>
    <mergeCell ref="C833:D833"/>
    <mergeCell ref="C834:D834"/>
    <mergeCell ref="C835:D835"/>
    <mergeCell ref="C836:D836"/>
    <mergeCell ref="C825:D825"/>
    <mergeCell ref="C826:D826"/>
    <mergeCell ref="C827:D827"/>
    <mergeCell ref="C828:D828"/>
    <mergeCell ref="C829:D829"/>
    <mergeCell ref="C830:D830"/>
    <mergeCell ref="C843:D843"/>
    <mergeCell ref="C844:D844"/>
    <mergeCell ref="C845:D845"/>
    <mergeCell ref="C846:D846"/>
    <mergeCell ref="C848:D848"/>
    <mergeCell ref="C849:D849"/>
    <mergeCell ref="C837:D837"/>
    <mergeCell ref="C838:D838"/>
    <mergeCell ref="C839:D839"/>
    <mergeCell ref="C840:D840"/>
    <mergeCell ref="C841:D841"/>
    <mergeCell ref="C842:D842"/>
    <mergeCell ref="C856:D856"/>
    <mergeCell ref="C857:D857"/>
    <mergeCell ref="C858:D858"/>
    <mergeCell ref="C859:D859"/>
    <mergeCell ref="C860:D860"/>
    <mergeCell ref="C861:D861"/>
    <mergeCell ref="C850:D850"/>
    <mergeCell ref="C851:D851"/>
    <mergeCell ref="C852:D852"/>
    <mergeCell ref="C853:D853"/>
    <mergeCell ref="C854:D854"/>
    <mergeCell ref="C855:D855"/>
    <mergeCell ref="C868:D868"/>
    <mergeCell ref="C869:D869"/>
    <mergeCell ref="C870:D870"/>
    <mergeCell ref="C871:D871"/>
    <mergeCell ref="C872:D872"/>
    <mergeCell ref="C873:D873"/>
    <mergeCell ref="C862:D862"/>
    <mergeCell ref="C863:D863"/>
    <mergeCell ref="C864:D864"/>
    <mergeCell ref="C865:D865"/>
    <mergeCell ref="C866:D866"/>
    <mergeCell ref="C867:D867"/>
    <mergeCell ref="C885:D885"/>
    <mergeCell ref="C887:D887"/>
    <mergeCell ref="C888:D888"/>
    <mergeCell ref="C889:D889"/>
    <mergeCell ref="C890:D890"/>
    <mergeCell ref="C891:D891"/>
    <mergeCell ref="C874:D874"/>
    <mergeCell ref="C879:D879"/>
    <mergeCell ref="C880:D880"/>
    <mergeCell ref="C881:D881"/>
    <mergeCell ref="C882:D882"/>
    <mergeCell ref="C883:D883"/>
    <mergeCell ref="C900:D900"/>
    <mergeCell ref="C902:D902"/>
    <mergeCell ref="C903:D903"/>
    <mergeCell ref="C904:D904"/>
    <mergeCell ref="C905:D905"/>
    <mergeCell ref="C906:D906"/>
    <mergeCell ref="C893:D893"/>
    <mergeCell ref="C894:D894"/>
    <mergeCell ref="C895:D895"/>
    <mergeCell ref="C896:D896"/>
    <mergeCell ref="C897:D897"/>
    <mergeCell ref="C899:D899"/>
    <mergeCell ref="C914:D914"/>
    <mergeCell ref="C915:D915"/>
    <mergeCell ref="C916:D916"/>
    <mergeCell ref="C917:D917"/>
    <mergeCell ref="C918:D918"/>
    <mergeCell ref="C919:D919"/>
    <mergeCell ref="C907:D907"/>
    <mergeCell ref="C908:D908"/>
    <mergeCell ref="C909:D909"/>
    <mergeCell ref="C910:D910"/>
    <mergeCell ref="C912:D912"/>
    <mergeCell ref="C913:D913"/>
    <mergeCell ref="C927:D927"/>
    <mergeCell ref="C928:D928"/>
    <mergeCell ref="C929:D929"/>
    <mergeCell ref="C930:D930"/>
    <mergeCell ref="C931:D931"/>
    <mergeCell ref="C932:D932"/>
    <mergeCell ref="C920:D920"/>
    <mergeCell ref="C921:D921"/>
    <mergeCell ref="C923:D923"/>
    <mergeCell ref="C924:D924"/>
    <mergeCell ref="C925:D925"/>
    <mergeCell ref="C926:D926"/>
    <mergeCell ref="C940:D940"/>
    <mergeCell ref="C941:D941"/>
    <mergeCell ref="C942:D942"/>
    <mergeCell ref="C943:D943"/>
    <mergeCell ref="C945:D945"/>
    <mergeCell ref="C946:D946"/>
    <mergeCell ref="C934:D934"/>
    <mergeCell ref="C935:D935"/>
    <mergeCell ref="C936:D936"/>
    <mergeCell ref="C937:D937"/>
    <mergeCell ref="C938:D938"/>
    <mergeCell ref="C939:D939"/>
    <mergeCell ref="C955:D955"/>
    <mergeCell ref="C956:D956"/>
    <mergeCell ref="C958:D958"/>
    <mergeCell ref="C959:D959"/>
    <mergeCell ref="C960:D960"/>
    <mergeCell ref="C961:D961"/>
    <mergeCell ref="C947:D947"/>
    <mergeCell ref="C949:D949"/>
    <mergeCell ref="C950:D950"/>
    <mergeCell ref="C951:D951"/>
    <mergeCell ref="C952:D952"/>
    <mergeCell ref="C954:D954"/>
    <mergeCell ref="C973:D973"/>
    <mergeCell ref="C974:D974"/>
    <mergeCell ref="C975:D975"/>
    <mergeCell ref="C976:D976"/>
    <mergeCell ref="C977:D977"/>
    <mergeCell ref="C978:D978"/>
    <mergeCell ref="C962:D962"/>
    <mergeCell ref="C963:D963"/>
    <mergeCell ref="C964:D964"/>
    <mergeCell ref="C966:D966"/>
    <mergeCell ref="C967:D967"/>
    <mergeCell ref="C968:D968"/>
    <mergeCell ref="C986:D986"/>
    <mergeCell ref="C987:D987"/>
    <mergeCell ref="C988:D988"/>
    <mergeCell ref="C989:D989"/>
    <mergeCell ref="C990:D990"/>
    <mergeCell ref="C991:D991"/>
    <mergeCell ref="C979:D979"/>
    <mergeCell ref="C980:D980"/>
    <mergeCell ref="C981:D981"/>
    <mergeCell ref="C982:D982"/>
    <mergeCell ref="C983:D983"/>
    <mergeCell ref="C984:D984"/>
    <mergeCell ref="C999:D999"/>
    <mergeCell ref="C1000:D1000"/>
    <mergeCell ref="C1001:D1001"/>
    <mergeCell ref="C1002:D1002"/>
    <mergeCell ref="C1003:D1003"/>
    <mergeCell ref="C1004:D1004"/>
    <mergeCell ref="C992:D992"/>
    <mergeCell ref="C993:D993"/>
    <mergeCell ref="C994:D994"/>
    <mergeCell ref="C995:D995"/>
    <mergeCell ref="C996:D996"/>
    <mergeCell ref="C997:D997"/>
    <mergeCell ref="C1011:D1011"/>
    <mergeCell ref="C1012:D1012"/>
    <mergeCell ref="C1014:D1014"/>
    <mergeCell ref="C1015:D1015"/>
    <mergeCell ref="C1016:D1016"/>
    <mergeCell ref="C1017:D1017"/>
    <mergeCell ref="C1005:D1005"/>
    <mergeCell ref="C1006:D1006"/>
    <mergeCell ref="C1007:D1007"/>
    <mergeCell ref="C1008:D1008"/>
    <mergeCell ref="C1009:D1009"/>
    <mergeCell ref="C1010:D1010"/>
    <mergeCell ref="C1024:D1024"/>
    <mergeCell ref="C1025:D1025"/>
    <mergeCell ref="C1026:D1026"/>
    <mergeCell ref="C1027:D1027"/>
    <mergeCell ref="C1028:D1028"/>
    <mergeCell ref="C1029:D1029"/>
    <mergeCell ref="C1018:D1018"/>
    <mergeCell ref="C1019:D1019"/>
    <mergeCell ref="C1020:D1020"/>
    <mergeCell ref="C1021:D1021"/>
    <mergeCell ref="C1022:D1022"/>
    <mergeCell ref="C1023:D1023"/>
    <mergeCell ref="C1036:D1036"/>
    <mergeCell ref="C1037:D1037"/>
    <mergeCell ref="C1038:D1038"/>
    <mergeCell ref="C1039:D1039"/>
    <mergeCell ref="C1040:D1040"/>
    <mergeCell ref="C1041:D1041"/>
    <mergeCell ref="C1030:D1030"/>
    <mergeCell ref="C1031:D1031"/>
    <mergeCell ref="C1032:D1032"/>
    <mergeCell ref="C1033:D1033"/>
    <mergeCell ref="C1034:D1034"/>
    <mergeCell ref="C1035:D1035"/>
    <mergeCell ref="C1049:D1049"/>
    <mergeCell ref="C1050:D1050"/>
    <mergeCell ref="C1051:D1051"/>
    <mergeCell ref="C1052:D1052"/>
    <mergeCell ref="C1053:D1053"/>
    <mergeCell ref="C1054:D1054"/>
    <mergeCell ref="C1042:D1042"/>
    <mergeCell ref="C1043:D1043"/>
    <mergeCell ref="C1044:D1044"/>
    <mergeCell ref="C1046:D1046"/>
    <mergeCell ref="C1047:D1047"/>
    <mergeCell ref="C1048:D1048"/>
    <mergeCell ref="C1061:D1061"/>
    <mergeCell ref="C1062:D1062"/>
    <mergeCell ref="C1063:D1063"/>
    <mergeCell ref="C1064:D1064"/>
    <mergeCell ref="C1066:D1066"/>
    <mergeCell ref="C1067:D1067"/>
    <mergeCell ref="C1055:D1055"/>
    <mergeCell ref="C1056:D1056"/>
    <mergeCell ref="C1057:D1057"/>
    <mergeCell ref="C1058:D1058"/>
    <mergeCell ref="C1059:D1059"/>
    <mergeCell ref="C1060:D1060"/>
    <mergeCell ref="C1077:D1077"/>
    <mergeCell ref="C1078:D1078"/>
    <mergeCell ref="C1079:D1079"/>
    <mergeCell ref="C1080:D1080"/>
    <mergeCell ref="C1081:D1081"/>
    <mergeCell ref="C1082:D1082"/>
    <mergeCell ref="C1068:D1068"/>
    <mergeCell ref="C1069:D1069"/>
    <mergeCell ref="C1073:D1073"/>
    <mergeCell ref="C1074:D1074"/>
    <mergeCell ref="C1075:D1075"/>
    <mergeCell ref="C1076:D1076"/>
    <mergeCell ref="C1095:D1095"/>
    <mergeCell ref="C1096:D1096"/>
    <mergeCell ref="C1097:D1097"/>
    <mergeCell ref="C1098:D1098"/>
    <mergeCell ref="C1099:D1099"/>
    <mergeCell ref="C1101:D1101"/>
    <mergeCell ref="C1083:D1083"/>
    <mergeCell ref="C1084:D1084"/>
    <mergeCell ref="C1085:D1085"/>
    <mergeCell ref="C1092:D1092"/>
    <mergeCell ref="C1093:D1093"/>
    <mergeCell ref="C1094:D1094"/>
    <mergeCell ref="C1108:D1108"/>
    <mergeCell ref="C1110:D1110"/>
    <mergeCell ref="C1111:D1111"/>
    <mergeCell ref="C1112:D1112"/>
    <mergeCell ref="C1116:D1116"/>
    <mergeCell ref="C1118:D1118"/>
    <mergeCell ref="C1102:D1102"/>
    <mergeCell ref="C1103:D1103"/>
    <mergeCell ref="C1104:D1104"/>
    <mergeCell ref="C1105:D1105"/>
    <mergeCell ref="C1106:D1106"/>
    <mergeCell ref="C1107:D1107"/>
    <mergeCell ref="C1144:D1144"/>
    <mergeCell ref="C1146:D1146"/>
    <mergeCell ref="C1135:D1135"/>
    <mergeCell ref="C1137:D1137"/>
    <mergeCell ref="C1138:D1138"/>
    <mergeCell ref="C1140:D1140"/>
    <mergeCell ref="C1141:D1141"/>
    <mergeCell ref="C1143:D1143"/>
    <mergeCell ref="C1119:D1119"/>
    <mergeCell ref="C1124:D1124"/>
    <mergeCell ref="C1125:D1125"/>
    <mergeCell ref="C1126:D1126"/>
    <mergeCell ref="C1133:D1133"/>
    <mergeCell ref="C1134:D1134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workbookViewId="0" topLeftCell="A1">
      <selection activeCell="E11" sqref="E11:E140"/>
    </sheetView>
  </sheetViews>
  <sheetFormatPr defaultColWidth="9.00390625" defaultRowHeight="12.75"/>
  <cols>
    <col min="1" max="1" width="9.125" style="281" customWidth="1"/>
    <col min="2" max="2" width="77.75390625" style="281" customWidth="1"/>
    <col min="3" max="4" width="9.125" style="281" customWidth="1"/>
    <col min="5" max="5" width="13.25390625" style="281" customWidth="1"/>
    <col min="6" max="6" width="14.75390625" style="281" customWidth="1"/>
    <col min="7" max="16384" width="9.125" style="281" customWidth="1"/>
  </cols>
  <sheetData>
    <row r="1" spans="1:6" ht="18.75" thickBot="1">
      <c r="A1" s="779" t="s">
        <v>2288</v>
      </c>
      <c r="B1" s="779"/>
      <c r="C1" s="779"/>
      <c r="D1" s="779"/>
      <c r="E1" s="779"/>
      <c r="F1" s="779"/>
    </row>
    <row r="2" spans="1:6" ht="26.25" thickBot="1">
      <c r="A2" s="340" t="s">
        <v>2289</v>
      </c>
      <c r="B2" s="780" t="s">
        <v>2290</v>
      </c>
      <c r="C2" s="780"/>
      <c r="D2" s="780"/>
      <c r="E2" s="373"/>
      <c r="F2" s="374"/>
    </row>
    <row r="3" spans="1:6" ht="15.75" thickBot="1">
      <c r="A3" s="340" t="s">
        <v>2291</v>
      </c>
      <c r="B3" s="781" t="s">
        <v>2292</v>
      </c>
      <c r="C3" s="781"/>
      <c r="D3" s="781"/>
      <c r="E3" s="375"/>
      <c r="F3" s="374"/>
    </row>
    <row r="4" spans="1:6" ht="26.25" thickBot="1">
      <c r="A4" s="341" t="s">
        <v>2293</v>
      </c>
      <c r="B4" s="376" t="s">
        <v>2294</v>
      </c>
      <c r="C4" s="782" t="s">
        <v>2295</v>
      </c>
      <c r="D4" s="782"/>
      <c r="E4" s="782" t="s">
        <v>2296</v>
      </c>
      <c r="F4" s="782"/>
    </row>
    <row r="5" spans="1:6" ht="39" thickBot="1">
      <c r="A5" s="342" t="s">
        <v>2297</v>
      </c>
      <c r="B5" s="343">
        <f>SUM(F10:F181)</f>
        <v>0</v>
      </c>
      <c r="C5" s="783" t="s">
        <v>2298</v>
      </c>
      <c r="D5" s="783"/>
      <c r="E5" s="782" t="s">
        <v>2299</v>
      </c>
      <c r="F5" s="782"/>
    </row>
    <row r="6" spans="1:6" ht="26.25" thickBot="1">
      <c r="A6" s="342" t="s">
        <v>2300</v>
      </c>
      <c r="B6" s="343">
        <f>B5*0.21</f>
        <v>0</v>
      </c>
      <c r="C6" s="783" t="s">
        <v>2301</v>
      </c>
      <c r="D6" s="783"/>
      <c r="E6" s="782" t="s">
        <v>2302</v>
      </c>
      <c r="F6" s="782"/>
    </row>
    <row r="7" spans="1:6" ht="39" thickBot="1">
      <c r="A7" s="342" t="s">
        <v>2303</v>
      </c>
      <c r="B7" s="343">
        <f>B5+B6</f>
        <v>0</v>
      </c>
      <c r="C7" s="783" t="s">
        <v>1984</v>
      </c>
      <c r="D7" s="783"/>
      <c r="E7" s="784" t="s">
        <v>2304</v>
      </c>
      <c r="F7" s="784"/>
    </row>
    <row r="8" spans="1:6" ht="13.5" thickBot="1">
      <c r="A8" s="377" t="s">
        <v>2305</v>
      </c>
      <c r="B8" s="344" t="s">
        <v>2306</v>
      </c>
      <c r="C8" s="345" t="s">
        <v>1994</v>
      </c>
      <c r="D8" s="344" t="s">
        <v>84</v>
      </c>
      <c r="E8" s="344" t="s">
        <v>2307</v>
      </c>
      <c r="F8" s="346" t="s">
        <v>17</v>
      </c>
    </row>
    <row r="9" spans="1:6" ht="27" thickBot="1">
      <c r="A9" s="785" t="s">
        <v>2308</v>
      </c>
      <c r="B9" s="785"/>
      <c r="C9" s="785"/>
      <c r="D9" s="785"/>
      <c r="E9" s="785"/>
      <c r="F9" s="785"/>
    </row>
    <row r="10" spans="1:6" ht="15">
      <c r="A10" s="378"/>
      <c r="B10" s="379" t="s">
        <v>2309</v>
      </c>
      <c r="C10" s="347"/>
      <c r="D10" s="380"/>
      <c r="E10" s="381"/>
      <c r="F10" s="382"/>
    </row>
    <row r="11" spans="1:6" ht="15">
      <c r="A11" s="383">
        <v>1</v>
      </c>
      <c r="B11" s="348" t="s">
        <v>2310</v>
      </c>
      <c r="C11" s="349">
        <v>29</v>
      </c>
      <c r="D11" s="384" t="s">
        <v>95</v>
      </c>
      <c r="E11" s="641"/>
      <c r="F11" s="385">
        <f aca="true" t="shared" si="0" ref="F11:F33">C11*E11</f>
        <v>0</v>
      </c>
    </row>
    <row r="12" spans="1:6" ht="15">
      <c r="A12" s="383">
        <f>A11+1</f>
        <v>2</v>
      </c>
      <c r="B12" s="348" t="s">
        <v>2311</v>
      </c>
      <c r="C12" s="349">
        <v>29</v>
      </c>
      <c r="D12" s="384" t="s">
        <v>95</v>
      </c>
      <c r="E12" s="641"/>
      <c r="F12" s="385">
        <f t="shared" si="0"/>
        <v>0</v>
      </c>
    </row>
    <row r="13" spans="1:6" ht="30">
      <c r="A13" s="383">
        <f>A12+1</f>
        <v>3</v>
      </c>
      <c r="B13" s="351" t="s">
        <v>2312</v>
      </c>
      <c r="C13" s="349">
        <v>259</v>
      </c>
      <c r="D13" s="384" t="s">
        <v>95</v>
      </c>
      <c r="E13" s="641"/>
      <c r="F13" s="385">
        <f t="shared" si="0"/>
        <v>0</v>
      </c>
    </row>
    <row r="14" spans="1:6" ht="45">
      <c r="A14" s="383">
        <f>A13+1</f>
        <v>4</v>
      </c>
      <c r="B14" s="352" t="s">
        <v>2313</v>
      </c>
      <c r="C14" s="349">
        <v>29</v>
      </c>
      <c r="D14" s="384" t="s">
        <v>95</v>
      </c>
      <c r="E14" s="641"/>
      <c r="F14" s="385">
        <f t="shared" si="0"/>
        <v>0</v>
      </c>
    </row>
    <row r="15" spans="1:6" ht="45">
      <c r="A15" s="383">
        <f>A14+1</f>
        <v>5</v>
      </c>
      <c r="B15" s="352" t="s">
        <v>2314</v>
      </c>
      <c r="C15" s="349">
        <v>259</v>
      </c>
      <c r="D15" s="384" t="s">
        <v>95</v>
      </c>
      <c r="E15" s="641"/>
      <c r="F15" s="385">
        <f t="shared" si="0"/>
        <v>0</v>
      </c>
    </row>
    <row r="16" spans="1:6" ht="15">
      <c r="A16" s="383">
        <v>6</v>
      </c>
      <c r="B16" s="353" t="s">
        <v>2315</v>
      </c>
      <c r="C16" s="354">
        <v>288</v>
      </c>
      <c r="D16" s="384" t="s">
        <v>95</v>
      </c>
      <c r="E16" s="641"/>
      <c r="F16" s="385">
        <f t="shared" si="0"/>
        <v>0</v>
      </c>
    </row>
    <row r="17" spans="1:6" ht="30">
      <c r="A17" s="383">
        <v>7</v>
      </c>
      <c r="B17" s="353" t="s">
        <v>2316</v>
      </c>
      <c r="C17" s="354">
        <v>22</v>
      </c>
      <c r="D17" s="384" t="s">
        <v>95</v>
      </c>
      <c r="E17" s="641"/>
      <c r="F17" s="385">
        <f>C17*E17</f>
        <v>0</v>
      </c>
    </row>
    <row r="18" spans="1:6" ht="30">
      <c r="A18" s="383">
        <v>8</v>
      </c>
      <c r="B18" s="353" t="s">
        <v>2317</v>
      </c>
      <c r="C18" s="354">
        <v>9</v>
      </c>
      <c r="D18" s="384" t="s">
        <v>95</v>
      </c>
      <c r="E18" s="641"/>
      <c r="F18" s="385">
        <f t="shared" si="0"/>
        <v>0</v>
      </c>
    </row>
    <row r="19" spans="1:6" ht="30">
      <c r="A19" s="383">
        <v>9</v>
      </c>
      <c r="B19" s="353" t="s">
        <v>2318</v>
      </c>
      <c r="C19" s="354">
        <v>1</v>
      </c>
      <c r="D19" s="384" t="s">
        <v>95</v>
      </c>
      <c r="E19" s="641"/>
      <c r="F19" s="385">
        <f t="shared" si="0"/>
        <v>0</v>
      </c>
    </row>
    <row r="20" spans="1:6" ht="30">
      <c r="A20" s="383">
        <v>10</v>
      </c>
      <c r="B20" s="353" t="s">
        <v>2319</v>
      </c>
      <c r="C20" s="354">
        <v>1</v>
      </c>
      <c r="D20" s="384" t="s">
        <v>95</v>
      </c>
      <c r="E20" s="641"/>
      <c r="F20" s="385">
        <f>C20*E20</f>
        <v>0</v>
      </c>
    </row>
    <row r="21" spans="1:6" ht="45">
      <c r="A21" s="383">
        <v>11</v>
      </c>
      <c r="B21" s="353" t="s">
        <v>2320</v>
      </c>
      <c r="C21" s="354">
        <v>22</v>
      </c>
      <c r="D21" s="384" t="s">
        <v>95</v>
      </c>
      <c r="E21" s="641"/>
      <c r="F21" s="385">
        <f t="shared" si="0"/>
        <v>0</v>
      </c>
    </row>
    <row r="22" spans="1:6" ht="45">
      <c r="A22" s="383">
        <v>12</v>
      </c>
      <c r="B22" s="353" t="s">
        <v>2321</v>
      </c>
      <c r="C22" s="354">
        <v>9</v>
      </c>
      <c r="D22" s="384" t="s">
        <v>95</v>
      </c>
      <c r="E22" s="641"/>
      <c r="F22" s="385">
        <f t="shared" si="0"/>
        <v>0</v>
      </c>
    </row>
    <row r="23" spans="1:6" ht="30">
      <c r="A23" s="383">
        <v>13</v>
      </c>
      <c r="B23" s="353" t="s">
        <v>2322</v>
      </c>
      <c r="C23" s="354">
        <v>1</v>
      </c>
      <c r="D23" s="384" t="s">
        <v>95</v>
      </c>
      <c r="E23" s="641"/>
      <c r="F23" s="385">
        <f t="shared" si="0"/>
        <v>0</v>
      </c>
    </row>
    <row r="24" spans="1:6" ht="45">
      <c r="A24" s="383">
        <v>14</v>
      </c>
      <c r="B24" s="353" t="s">
        <v>2323</v>
      </c>
      <c r="C24" s="354">
        <v>1</v>
      </c>
      <c r="D24" s="384" t="s">
        <v>95</v>
      </c>
      <c r="E24" s="641"/>
      <c r="F24" s="385">
        <f>C24*E24</f>
        <v>0</v>
      </c>
    </row>
    <row r="25" spans="1:6" ht="15">
      <c r="A25" s="383">
        <v>15</v>
      </c>
      <c r="B25" s="353" t="s">
        <v>2324</v>
      </c>
      <c r="C25" s="354">
        <v>33</v>
      </c>
      <c r="D25" s="384" t="s">
        <v>95</v>
      </c>
      <c r="E25" s="641"/>
      <c r="F25" s="385">
        <f t="shared" si="0"/>
        <v>0</v>
      </c>
    </row>
    <row r="26" spans="1:6" ht="15">
      <c r="A26" s="383">
        <v>16</v>
      </c>
      <c r="B26" s="353" t="s">
        <v>2325</v>
      </c>
      <c r="C26" s="354">
        <v>33</v>
      </c>
      <c r="D26" s="384" t="s">
        <v>95</v>
      </c>
      <c r="E26" s="641"/>
      <c r="F26" s="385">
        <f>C26*E26</f>
        <v>0</v>
      </c>
    </row>
    <row r="27" spans="1:6" ht="30">
      <c r="A27" s="383">
        <v>17</v>
      </c>
      <c r="B27" s="353" t="s">
        <v>2326</v>
      </c>
      <c r="C27" s="354">
        <v>21</v>
      </c>
      <c r="D27" s="384" t="s">
        <v>95</v>
      </c>
      <c r="E27" s="641"/>
      <c r="F27" s="385">
        <f>C27*E27</f>
        <v>0</v>
      </c>
    </row>
    <row r="28" spans="1:6" ht="30">
      <c r="A28" s="383">
        <v>18</v>
      </c>
      <c r="B28" s="353" t="s">
        <v>2327</v>
      </c>
      <c r="C28" s="354">
        <v>5</v>
      </c>
      <c r="D28" s="384" t="s">
        <v>95</v>
      </c>
      <c r="E28" s="641"/>
      <c r="F28" s="385">
        <f>C28*E28</f>
        <v>0</v>
      </c>
    </row>
    <row r="29" spans="1:6" ht="30">
      <c r="A29" s="383">
        <v>19</v>
      </c>
      <c r="B29" s="353" t="s">
        <v>2328</v>
      </c>
      <c r="C29" s="354">
        <v>1</v>
      </c>
      <c r="D29" s="384" t="s">
        <v>95</v>
      </c>
      <c r="E29" s="641"/>
      <c r="F29" s="385">
        <f>C29*E29</f>
        <v>0</v>
      </c>
    </row>
    <row r="30" spans="1:6" ht="15">
      <c r="A30" s="383">
        <v>20</v>
      </c>
      <c r="B30" s="353" t="s">
        <v>2329</v>
      </c>
      <c r="C30" s="354">
        <v>4</v>
      </c>
      <c r="D30" s="384" t="s">
        <v>95</v>
      </c>
      <c r="E30" s="641"/>
      <c r="F30" s="385">
        <f t="shared" si="0"/>
        <v>0</v>
      </c>
    </row>
    <row r="31" spans="1:6" ht="15">
      <c r="A31" s="383">
        <v>21</v>
      </c>
      <c r="B31" s="353" t="s">
        <v>2330</v>
      </c>
      <c r="C31" s="354">
        <v>4</v>
      </c>
      <c r="D31" s="384" t="s">
        <v>95</v>
      </c>
      <c r="E31" s="641"/>
      <c r="F31" s="385">
        <f t="shared" si="0"/>
        <v>0</v>
      </c>
    </row>
    <row r="32" spans="1:6" ht="15">
      <c r="A32" s="383">
        <v>22</v>
      </c>
      <c r="B32" s="353" t="s">
        <v>2331</v>
      </c>
      <c r="C32" s="354">
        <v>4</v>
      </c>
      <c r="D32" s="384" t="s">
        <v>95</v>
      </c>
      <c r="E32" s="641"/>
      <c r="F32" s="385">
        <f t="shared" si="0"/>
        <v>0</v>
      </c>
    </row>
    <row r="33" spans="1:6" ht="15">
      <c r="A33" s="383">
        <v>23</v>
      </c>
      <c r="B33" s="353" t="s">
        <v>2332</v>
      </c>
      <c r="C33" s="354">
        <v>8</v>
      </c>
      <c r="D33" s="384" t="s">
        <v>95</v>
      </c>
      <c r="E33" s="641"/>
      <c r="F33" s="385">
        <f t="shared" si="0"/>
        <v>0</v>
      </c>
    </row>
    <row r="34" spans="1:6" ht="15">
      <c r="A34" s="383"/>
      <c r="B34" s="355" t="s">
        <v>2333</v>
      </c>
      <c r="C34" s="354"/>
      <c r="D34" s="384"/>
      <c r="E34" s="641"/>
      <c r="F34" s="385"/>
    </row>
    <row r="35" spans="1:6" ht="45">
      <c r="A35" s="383">
        <v>24</v>
      </c>
      <c r="B35" s="356" t="s">
        <v>2334</v>
      </c>
      <c r="C35" s="349">
        <v>1</v>
      </c>
      <c r="D35" s="384" t="s">
        <v>95</v>
      </c>
      <c r="E35" s="641"/>
      <c r="F35" s="385">
        <f aca="true" t="shared" si="1" ref="F35:F64">C35*E35</f>
        <v>0</v>
      </c>
    </row>
    <row r="36" spans="1:6" ht="15">
      <c r="A36" s="383">
        <v>25</v>
      </c>
      <c r="B36" s="348" t="s">
        <v>2335</v>
      </c>
      <c r="C36" s="349">
        <v>4</v>
      </c>
      <c r="D36" s="384" t="s">
        <v>95</v>
      </c>
      <c r="E36" s="641"/>
      <c r="F36" s="385">
        <f t="shared" si="1"/>
        <v>0</v>
      </c>
    </row>
    <row r="37" spans="1:6" ht="15">
      <c r="A37" s="383">
        <v>26</v>
      </c>
      <c r="B37" s="348" t="s">
        <v>2336</v>
      </c>
      <c r="C37" s="349">
        <v>2</v>
      </c>
      <c r="D37" s="384" t="s">
        <v>95</v>
      </c>
      <c r="E37" s="641"/>
      <c r="F37" s="385">
        <f t="shared" si="1"/>
        <v>0</v>
      </c>
    </row>
    <row r="38" spans="1:6" ht="15">
      <c r="A38" s="383">
        <v>27</v>
      </c>
      <c r="B38" s="348" t="s">
        <v>2337</v>
      </c>
      <c r="C38" s="349">
        <v>1</v>
      </c>
      <c r="D38" s="384" t="s">
        <v>95</v>
      </c>
      <c r="E38" s="641"/>
      <c r="F38" s="385">
        <f t="shared" si="1"/>
        <v>0</v>
      </c>
    </row>
    <row r="39" spans="1:6" ht="15">
      <c r="A39" s="383">
        <v>28</v>
      </c>
      <c r="B39" s="348" t="s">
        <v>2338</v>
      </c>
      <c r="C39" s="349">
        <v>45</v>
      </c>
      <c r="D39" s="384" t="s">
        <v>95</v>
      </c>
      <c r="E39" s="641"/>
      <c r="F39" s="385">
        <f t="shared" si="1"/>
        <v>0</v>
      </c>
    </row>
    <row r="40" spans="1:6" ht="15">
      <c r="A40" s="383">
        <f aca="true" t="shared" si="2" ref="A40:A55">A39+1</f>
        <v>29</v>
      </c>
      <c r="B40" s="348" t="s">
        <v>2339</v>
      </c>
      <c r="C40" s="349">
        <v>2</v>
      </c>
      <c r="D40" s="384" t="s">
        <v>95</v>
      </c>
      <c r="E40" s="641"/>
      <c r="F40" s="385">
        <f t="shared" si="1"/>
        <v>0</v>
      </c>
    </row>
    <row r="41" spans="1:6" ht="15">
      <c r="A41" s="383">
        <f t="shared" si="2"/>
        <v>30</v>
      </c>
      <c r="B41" s="348" t="s">
        <v>2340</v>
      </c>
      <c r="C41" s="349">
        <v>8</v>
      </c>
      <c r="D41" s="384" t="s">
        <v>95</v>
      </c>
      <c r="E41" s="641"/>
      <c r="F41" s="385">
        <f t="shared" si="1"/>
        <v>0</v>
      </c>
    </row>
    <row r="42" spans="1:6" ht="15">
      <c r="A42" s="383">
        <f t="shared" si="2"/>
        <v>31</v>
      </c>
      <c r="B42" s="348" t="s">
        <v>2341</v>
      </c>
      <c r="C42" s="349">
        <v>11</v>
      </c>
      <c r="D42" s="384" t="s">
        <v>95</v>
      </c>
      <c r="E42" s="641"/>
      <c r="F42" s="385">
        <f t="shared" si="1"/>
        <v>0</v>
      </c>
    </row>
    <row r="43" spans="1:6" ht="15">
      <c r="A43" s="383">
        <f t="shared" si="2"/>
        <v>32</v>
      </c>
      <c r="B43" s="348" t="s">
        <v>2342</v>
      </c>
      <c r="C43" s="349">
        <v>10</v>
      </c>
      <c r="D43" s="384" t="s">
        <v>95</v>
      </c>
      <c r="E43" s="641"/>
      <c r="F43" s="385">
        <f t="shared" si="1"/>
        <v>0</v>
      </c>
    </row>
    <row r="44" spans="1:6" ht="15">
      <c r="A44" s="383">
        <f t="shared" si="2"/>
        <v>33</v>
      </c>
      <c r="B44" s="348" t="s">
        <v>2343</v>
      </c>
      <c r="C44" s="349">
        <v>2</v>
      </c>
      <c r="D44" s="384" t="s">
        <v>95</v>
      </c>
      <c r="E44" s="641"/>
      <c r="F44" s="385">
        <f t="shared" si="1"/>
        <v>0</v>
      </c>
    </row>
    <row r="45" spans="1:6" ht="15">
      <c r="A45" s="383">
        <f t="shared" si="2"/>
        <v>34</v>
      </c>
      <c r="B45" s="348" t="s">
        <v>2344</v>
      </c>
      <c r="C45" s="349">
        <v>3</v>
      </c>
      <c r="D45" s="384" t="s">
        <v>95</v>
      </c>
      <c r="E45" s="641"/>
      <c r="F45" s="385">
        <f t="shared" si="1"/>
        <v>0</v>
      </c>
    </row>
    <row r="46" spans="1:6" ht="15">
      <c r="A46" s="383">
        <f t="shared" si="2"/>
        <v>35</v>
      </c>
      <c r="B46" s="348" t="s">
        <v>2345</v>
      </c>
      <c r="C46" s="349">
        <v>1</v>
      </c>
      <c r="D46" s="384" t="s">
        <v>95</v>
      </c>
      <c r="E46" s="641"/>
      <c r="F46" s="385">
        <f t="shared" si="1"/>
        <v>0</v>
      </c>
    </row>
    <row r="47" spans="1:6" ht="15">
      <c r="A47" s="383">
        <f t="shared" si="2"/>
        <v>36</v>
      </c>
      <c r="B47" s="348" t="s">
        <v>2346</v>
      </c>
      <c r="C47" s="349">
        <v>20</v>
      </c>
      <c r="D47" s="384" t="s">
        <v>95</v>
      </c>
      <c r="E47" s="641"/>
      <c r="F47" s="385">
        <f t="shared" si="1"/>
        <v>0</v>
      </c>
    </row>
    <row r="48" spans="1:6" ht="15">
      <c r="A48" s="383">
        <f t="shared" si="2"/>
        <v>37</v>
      </c>
      <c r="B48" s="348" t="s">
        <v>2347</v>
      </c>
      <c r="C48" s="349">
        <v>5</v>
      </c>
      <c r="D48" s="384" t="s">
        <v>95</v>
      </c>
      <c r="E48" s="641"/>
      <c r="F48" s="385">
        <f t="shared" si="1"/>
        <v>0</v>
      </c>
    </row>
    <row r="49" spans="1:6" ht="15">
      <c r="A49" s="383">
        <f t="shared" si="2"/>
        <v>38</v>
      </c>
      <c r="B49" s="348" t="s">
        <v>2348</v>
      </c>
      <c r="C49" s="349">
        <v>3</v>
      </c>
      <c r="D49" s="384" t="s">
        <v>95</v>
      </c>
      <c r="E49" s="641"/>
      <c r="F49" s="385">
        <f t="shared" si="1"/>
        <v>0</v>
      </c>
    </row>
    <row r="50" spans="1:6" ht="15">
      <c r="A50" s="383">
        <v>39</v>
      </c>
      <c r="B50" s="348" t="s">
        <v>2349</v>
      </c>
      <c r="C50" s="349">
        <v>81</v>
      </c>
      <c r="D50" s="384" t="s">
        <v>95</v>
      </c>
      <c r="E50" s="641"/>
      <c r="F50" s="385">
        <f t="shared" si="1"/>
        <v>0</v>
      </c>
    </row>
    <row r="51" spans="1:6" ht="15">
      <c r="A51" s="383">
        <v>40</v>
      </c>
      <c r="B51" s="348" t="s">
        <v>2350</v>
      </c>
      <c r="C51" s="349">
        <v>2</v>
      </c>
      <c r="D51" s="384" t="s">
        <v>95</v>
      </c>
      <c r="E51" s="641"/>
      <c r="F51" s="385">
        <f t="shared" si="1"/>
        <v>0</v>
      </c>
    </row>
    <row r="52" spans="1:6" ht="15">
      <c r="A52" s="383">
        <f t="shared" si="2"/>
        <v>41</v>
      </c>
      <c r="B52" s="348" t="s">
        <v>2351</v>
      </c>
      <c r="C52" s="349">
        <v>14</v>
      </c>
      <c r="D52" s="384" t="s">
        <v>95</v>
      </c>
      <c r="E52" s="641"/>
      <c r="F52" s="385">
        <f t="shared" si="1"/>
        <v>0</v>
      </c>
    </row>
    <row r="53" spans="1:6" ht="15">
      <c r="A53" s="383">
        <f t="shared" si="2"/>
        <v>42</v>
      </c>
      <c r="B53" s="348" t="s">
        <v>2352</v>
      </c>
      <c r="C53" s="349">
        <v>24</v>
      </c>
      <c r="D53" s="384" t="s">
        <v>95</v>
      </c>
      <c r="E53" s="641"/>
      <c r="F53" s="385">
        <f t="shared" si="1"/>
        <v>0</v>
      </c>
    </row>
    <row r="54" spans="1:6" ht="15">
      <c r="A54" s="383">
        <f t="shared" si="2"/>
        <v>43</v>
      </c>
      <c r="B54" s="348" t="s">
        <v>2353</v>
      </c>
      <c r="C54" s="349">
        <v>18</v>
      </c>
      <c r="D54" s="384" t="s">
        <v>95</v>
      </c>
      <c r="E54" s="641"/>
      <c r="F54" s="385">
        <f t="shared" si="1"/>
        <v>0</v>
      </c>
    </row>
    <row r="55" spans="1:6" ht="15">
      <c r="A55" s="383">
        <f t="shared" si="2"/>
        <v>44</v>
      </c>
      <c r="B55" s="348" t="s">
        <v>2354</v>
      </c>
      <c r="C55" s="349">
        <v>2</v>
      </c>
      <c r="D55" s="384" t="s">
        <v>95</v>
      </c>
      <c r="E55" s="641"/>
      <c r="F55" s="385">
        <f t="shared" si="1"/>
        <v>0</v>
      </c>
    </row>
    <row r="56" spans="1:6" ht="30">
      <c r="A56" s="383">
        <v>45</v>
      </c>
      <c r="B56" s="352" t="s">
        <v>2355</v>
      </c>
      <c r="C56" s="349">
        <v>1</v>
      </c>
      <c r="D56" s="384" t="s">
        <v>95</v>
      </c>
      <c r="E56" s="641"/>
      <c r="F56" s="385">
        <f t="shared" si="1"/>
        <v>0</v>
      </c>
    </row>
    <row r="57" spans="1:6" ht="15">
      <c r="A57" s="383">
        <f aca="true" t="shared" si="3" ref="A57:A62">A56+1</f>
        <v>46</v>
      </c>
      <c r="B57" s="348" t="s">
        <v>2336</v>
      </c>
      <c r="C57" s="349">
        <v>1</v>
      </c>
      <c r="D57" s="384" t="s">
        <v>95</v>
      </c>
      <c r="E57" s="641"/>
      <c r="F57" s="385">
        <f t="shared" si="1"/>
        <v>0</v>
      </c>
    </row>
    <row r="58" spans="1:6" ht="15">
      <c r="A58" s="383">
        <f t="shared" si="3"/>
        <v>47</v>
      </c>
      <c r="B58" s="348" t="s">
        <v>2356</v>
      </c>
      <c r="C58" s="349">
        <v>10</v>
      </c>
      <c r="D58" s="384" t="s">
        <v>95</v>
      </c>
      <c r="E58" s="641"/>
      <c r="F58" s="385">
        <f t="shared" si="1"/>
        <v>0</v>
      </c>
    </row>
    <row r="59" spans="1:6" ht="15">
      <c r="A59" s="383">
        <f t="shared" si="3"/>
        <v>48</v>
      </c>
      <c r="B59" s="348" t="s">
        <v>2357</v>
      </c>
      <c r="C59" s="349">
        <v>1</v>
      </c>
      <c r="D59" s="384" t="s">
        <v>95</v>
      </c>
      <c r="E59" s="641"/>
      <c r="F59" s="385">
        <f>C59*E59</f>
        <v>0</v>
      </c>
    </row>
    <row r="60" spans="1:6" ht="15">
      <c r="A60" s="383">
        <f t="shared" si="3"/>
        <v>49</v>
      </c>
      <c r="B60" s="348" t="s">
        <v>2344</v>
      </c>
      <c r="C60" s="349">
        <v>2</v>
      </c>
      <c r="D60" s="384" t="s">
        <v>95</v>
      </c>
      <c r="E60" s="641"/>
      <c r="F60" s="385">
        <f t="shared" si="1"/>
        <v>0</v>
      </c>
    </row>
    <row r="61" spans="1:6" ht="15">
      <c r="A61" s="383">
        <f t="shared" si="3"/>
        <v>50</v>
      </c>
      <c r="B61" s="348" t="s">
        <v>2345</v>
      </c>
      <c r="C61" s="349">
        <v>2</v>
      </c>
      <c r="D61" s="384" t="s">
        <v>95</v>
      </c>
      <c r="E61" s="641"/>
      <c r="F61" s="385">
        <f t="shared" si="1"/>
        <v>0</v>
      </c>
    </row>
    <row r="62" spans="1:6" ht="15">
      <c r="A62" s="383">
        <f t="shared" si="3"/>
        <v>51</v>
      </c>
      <c r="B62" s="348" t="s">
        <v>2348</v>
      </c>
      <c r="C62" s="349">
        <v>2</v>
      </c>
      <c r="D62" s="384" t="s">
        <v>95</v>
      </c>
      <c r="E62" s="641"/>
      <c r="F62" s="385">
        <f t="shared" si="1"/>
        <v>0</v>
      </c>
    </row>
    <row r="63" spans="1:6" ht="15">
      <c r="A63" s="383">
        <v>52</v>
      </c>
      <c r="B63" s="348" t="s">
        <v>2349</v>
      </c>
      <c r="C63" s="349">
        <v>3</v>
      </c>
      <c r="D63" s="384" t="s">
        <v>95</v>
      </c>
      <c r="E63" s="641"/>
      <c r="F63" s="385">
        <f t="shared" si="1"/>
        <v>0</v>
      </c>
    </row>
    <row r="64" spans="1:6" ht="15">
      <c r="A64" s="383">
        <v>53</v>
      </c>
      <c r="B64" s="348" t="s">
        <v>2354</v>
      </c>
      <c r="C64" s="349">
        <v>7</v>
      </c>
      <c r="D64" s="384" t="s">
        <v>95</v>
      </c>
      <c r="E64" s="641"/>
      <c r="F64" s="385">
        <f t="shared" si="1"/>
        <v>0</v>
      </c>
    </row>
    <row r="65" spans="1:6" ht="45">
      <c r="A65" s="383">
        <v>54</v>
      </c>
      <c r="B65" s="356" t="s">
        <v>2358</v>
      </c>
      <c r="C65" s="349">
        <v>209</v>
      </c>
      <c r="D65" s="384" t="s">
        <v>95</v>
      </c>
      <c r="E65" s="641"/>
      <c r="F65" s="385">
        <f>C65*E65</f>
        <v>0</v>
      </c>
    </row>
    <row r="66" spans="1:6" ht="15">
      <c r="A66" s="383"/>
      <c r="B66" s="355" t="s">
        <v>2359</v>
      </c>
      <c r="C66" s="349"/>
      <c r="D66" s="384"/>
      <c r="E66" s="641"/>
      <c r="F66" s="385"/>
    </row>
    <row r="67" spans="1:6" ht="45">
      <c r="A67" s="383">
        <v>55</v>
      </c>
      <c r="B67" s="353" t="s">
        <v>2360</v>
      </c>
      <c r="C67" s="349">
        <v>26</v>
      </c>
      <c r="D67" s="384" t="s">
        <v>166</v>
      </c>
      <c r="E67" s="641"/>
      <c r="F67" s="385">
        <f aca="true" t="shared" si="4" ref="F67:F75">C67*E67</f>
        <v>0</v>
      </c>
    </row>
    <row r="68" spans="1:6" ht="15">
      <c r="A68" s="383">
        <v>56</v>
      </c>
      <c r="B68" s="353" t="s">
        <v>2361</v>
      </c>
      <c r="C68" s="349">
        <v>100</v>
      </c>
      <c r="D68" s="384" t="s">
        <v>166</v>
      </c>
      <c r="E68" s="641"/>
      <c r="F68" s="385">
        <f t="shared" si="4"/>
        <v>0</v>
      </c>
    </row>
    <row r="69" spans="1:6" ht="15">
      <c r="A69" s="383">
        <v>57</v>
      </c>
      <c r="B69" s="353" t="s">
        <v>2362</v>
      </c>
      <c r="C69" s="349">
        <v>186</v>
      </c>
      <c r="D69" s="384" t="s">
        <v>166</v>
      </c>
      <c r="E69" s="641"/>
      <c r="F69" s="385">
        <f t="shared" si="4"/>
        <v>0</v>
      </c>
    </row>
    <row r="70" spans="1:6" ht="15">
      <c r="A70" s="383">
        <v>58</v>
      </c>
      <c r="B70" s="353" t="s">
        <v>2363</v>
      </c>
      <c r="C70" s="349">
        <v>108</v>
      </c>
      <c r="D70" s="384" t="s">
        <v>166</v>
      </c>
      <c r="E70" s="641"/>
      <c r="F70" s="385">
        <f t="shared" si="4"/>
        <v>0</v>
      </c>
    </row>
    <row r="71" spans="1:6" ht="15">
      <c r="A71" s="383">
        <v>59</v>
      </c>
      <c r="B71" s="348" t="s">
        <v>2364</v>
      </c>
      <c r="C71" s="349">
        <v>232</v>
      </c>
      <c r="D71" s="349" t="s">
        <v>166</v>
      </c>
      <c r="E71" s="641"/>
      <c r="F71" s="385">
        <f t="shared" si="4"/>
        <v>0</v>
      </c>
    </row>
    <row r="72" spans="1:6" ht="15">
      <c r="A72" s="383">
        <f>A71+1</f>
        <v>60</v>
      </c>
      <c r="B72" s="348" t="s">
        <v>2365</v>
      </c>
      <c r="C72" s="349">
        <v>670</v>
      </c>
      <c r="D72" s="349" t="s">
        <v>166</v>
      </c>
      <c r="E72" s="641"/>
      <c r="F72" s="385">
        <f t="shared" si="4"/>
        <v>0</v>
      </c>
    </row>
    <row r="73" spans="1:6" ht="15">
      <c r="A73" s="383">
        <f>A72+1</f>
        <v>61</v>
      </c>
      <c r="B73" s="348" t="s">
        <v>2366</v>
      </c>
      <c r="C73" s="349">
        <v>1850</v>
      </c>
      <c r="D73" s="349" t="s">
        <v>166</v>
      </c>
      <c r="E73" s="641"/>
      <c r="F73" s="385">
        <f t="shared" si="4"/>
        <v>0</v>
      </c>
    </row>
    <row r="74" spans="1:6" ht="30">
      <c r="A74" s="383">
        <f>A73+1</f>
        <v>62</v>
      </c>
      <c r="B74" s="356" t="s">
        <v>2367</v>
      </c>
      <c r="C74" s="349">
        <v>8</v>
      </c>
      <c r="D74" s="349" t="s">
        <v>95</v>
      </c>
      <c r="E74" s="641"/>
      <c r="F74" s="385">
        <f t="shared" si="4"/>
        <v>0</v>
      </c>
    </row>
    <row r="75" spans="1:6" ht="30">
      <c r="A75" s="383">
        <f>A74+1</f>
        <v>63</v>
      </c>
      <c r="B75" s="353" t="s">
        <v>2368</v>
      </c>
      <c r="C75" s="349">
        <v>576</v>
      </c>
      <c r="D75" s="349" t="s">
        <v>2258</v>
      </c>
      <c r="E75" s="641"/>
      <c r="F75" s="385">
        <f t="shared" si="4"/>
        <v>0</v>
      </c>
    </row>
    <row r="76" spans="1:6" ht="15">
      <c r="A76" s="383"/>
      <c r="B76" s="357" t="s">
        <v>2369</v>
      </c>
      <c r="C76" s="349"/>
      <c r="D76" s="349"/>
      <c r="E76" s="641"/>
      <c r="F76" s="385"/>
    </row>
    <row r="77" spans="1:6" ht="30">
      <c r="A77" s="383">
        <f>A75+1</f>
        <v>64</v>
      </c>
      <c r="B77" s="353" t="s">
        <v>2370</v>
      </c>
      <c r="C77" s="349">
        <v>14</v>
      </c>
      <c r="D77" s="349" t="s">
        <v>166</v>
      </c>
      <c r="E77" s="641"/>
      <c r="F77" s="385">
        <f aca="true" t="shared" si="5" ref="F77:F89">C77*E77</f>
        <v>0</v>
      </c>
    </row>
    <row r="78" spans="1:6" ht="15">
      <c r="A78" s="383">
        <v>65</v>
      </c>
      <c r="B78" s="353" t="s">
        <v>2371</v>
      </c>
      <c r="C78" s="349">
        <v>34</v>
      </c>
      <c r="D78" s="349" t="s">
        <v>166</v>
      </c>
      <c r="E78" s="641"/>
      <c r="F78" s="385">
        <f t="shared" si="5"/>
        <v>0</v>
      </c>
    </row>
    <row r="79" spans="1:6" ht="15">
      <c r="A79" s="383">
        <v>66</v>
      </c>
      <c r="B79" s="353" t="s">
        <v>2372</v>
      </c>
      <c r="C79" s="349">
        <v>28</v>
      </c>
      <c r="D79" s="349" t="s">
        <v>166</v>
      </c>
      <c r="E79" s="641"/>
      <c r="F79" s="385">
        <f t="shared" si="5"/>
        <v>0</v>
      </c>
    </row>
    <row r="80" spans="1:6" ht="15">
      <c r="A80" s="383">
        <v>67</v>
      </c>
      <c r="B80" s="353" t="s">
        <v>2373</v>
      </c>
      <c r="C80" s="349">
        <v>48</v>
      </c>
      <c r="D80" s="349" t="s">
        <v>166</v>
      </c>
      <c r="E80" s="641"/>
      <c r="F80" s="385">
        <f t="shared" si="5"/>
        <v>0</v>
      </c>
    </row>
    <row r="81" spans="1:6" ht="15">
      <c r="A81" s="383">
        <v>68</v>
      </c>
      <c r="B81" s="353" t="s">
        <v>2374</v>
      </c>
      <c r="C81" s="349">
        <v>66</v>
      </c>
      <c r="D81" s="349" t="s">
        <v>166</v>
      </c>
      <c r="E81" s="641"/>
      <c r="F81" s="385">
        <f t="shared" si="5"/>
        <v>0</v>
      </c>
    </row>
    <row r="82" spans="1:6" ht="15">
      <c r="A82" s="383">
        <v>69</v>
      </c>
      <c r="B82" s="353" t="s">
        <v>2375</v>
      </c>
      <c r="C82" s="349">
        <v>122</v>
      </c>
      <c r="D82" s="349" t="s">
        <v>166</v>
      </c>
      <c r="E82" s="641"/>
      <c r="F82" s="385">
        <f t="shared" si="5"/>
        <v>0</v>
      </c>
    </row>
    <row r="83" spans="1:6" ht="30">
      <c r="A83" s="383">
        <v>70</v>
      </c>
      <c r="B83" s="353" t="s">
        <v>2376</v>
      </c>
      <c r="C83" s="349">
        <v>12</v>
      </c>
      <c r="D83" s="349" t="s">
        <v>166</v>
      </c>
      <c r="E83" s="641"/>
      <c r="F83" s="385">
        <f t="shared" si="5"/>
        <v>0</v>
      </c>
    </row>
    <row r="84" spans="1:6" ht="15">
      <c r="A84" s="383">
        <v>71</v>
      </c>
      <c r="B84" s="353" t="s">
        <v>2377</v>
      </c>
      <c r="C84" s="349">
        <v>66</v>
      </c>
      <c r="D84" s="349" t="s">
        <v>166</v>
      </c>
      <c r="E84" s="641"/>
      <c r="F84" s="385">
        <f t="shared" si="5"/>
        <v>0</v>
      </c>
    </row>
    <row r="85" spans="1:6" ht="15">
      <c r="A85" s="383">
        <v>72</v>
      </c>
      <c r="B85" s="353" t="s">
        <v>2378</v>
      </c>
      <c r="C85" s="349">
        <v>144</v>
      </c>
      <c r="D85" s="349" t="s">
        <v>166</v>
      </c>
      <c r="E85" s="641"/>
      <c r="F85" s="385">
        <f t="shared" si="5"/>
        <v>0</v>
      </c>
    </row>
    <row r="86" spans="1:6" ht="15">
      <c r="A86" s="383">
        <f>A85+1</f>
        <v>73</v>
      </c>
      <c r="B86" s="353" t="s">
        <v>2379</v>
      </c>
      <c r="C86" s="349">
        <v>80</v>
      </c>
      <c r="D86" s="349" t="s">
        <v>166</v>
      </c>
      <c r="E86" s="641"/>
      <c r="F86" s="385">
        <f t="shared" si="5"/>
        <v>0</v>
      </c>
    </row>
    <row r="87" spans="1:6" ht="15">
      <c r="A87" s="383">
        <f>A86+1</f>
        <v>74</v>
      </c>
      <c r="B87" s="353" t="s">
        <v>2380</v>
      </c>
      <c r="C87" s="349">
        <v>128</v>
      </c>
      <c r="D87" s="349" t="s">
        <v>166</v>
      </c>
      <c r="E87" s="641"/>
      <c r="F87" s="385">
        <f t="shared" si="5"/>
        <v>0</v>
      </c>
    </row>
    <row r="88" spans="1:6" ht="15">
      <c r="A88" s="383">
        <f>A87+1</f>
        <v>75</v>
      </c>
      <c r="B88" s="353" t="s">
        <v>2381</v>
      </c>
      <c r="C88" s="349">
        <v>430</v>
      </c>
      <c r="D88" s="349" t="s">
        <v>166</v>
      </c>
      <c r="E88" s="641"/>
      <c r="F88" s="385">
        <f t="shared" si="5"/>
        <v>0</v>
      </c>
    </row>
    <row r="89" spans="1:6" ht="15">
      <c r="A89" s="383">
        <f>A88+1</f>
        <v>76</v>
      </c>
      <c r="B89" s="353" t="s">
        <v>2382</v>
      </c>
      <c r="C89" s="349">
        <v>1000</v>
      </c>
      <c r="D89" s="349" t="s">
        <v>166</v>
      </c>
      <c r="E89" s="641"/>
      <c r="F89" s="385">
        <f t="shared" si="5"/>
        <v>0</v>
      </c>
    </row>
    <row r="90" spans="1:6" ht="15">
      <c r="A90" s="383"/>
      <c r="B90" s="355" t="s">
        <v>2383</v>
      </c>
      <c r="C90" s="349"/>
      <c r="D90" s="349"/>
      <c r="E90" s="641"/>
      <c r="F90" s="385"/>
    </row>
    <row r="91" spans="1:6" ht="30">
      <c r="A91" s="383">
        <f>A89+1</f>
        <v>77</v>
      </c>
      <c r="B91" s="353" t="s">
        <v>2384</v>
      </c>
      <c r="C91" s="349">
        <v>12</v>
      </c>
      <c r="D91" s="349" t="s">
        <v>166</v>
      </c>
      <c r="E91" s="641"/>
      <c r="F91" s="385">
        <f aca="true" t="shared" si="6" ref="F91:F113">C91*E91</f>
        <v>0</v>
      </c>
    </row>
    <row r="92" spans="1:6" ht="15">
      <c r="A92" s="383">
        <v>78</v>
      </c>
      <c r="B92" s="353" t="s">
        <v>2377</v>
      </c>
      <c r="C92" s="349">
        <v>66</v>
      </c>
      <c r="D92" s="349" t="s">
        <v>166</v>
      </c>
      <c r="E92" s="641"/>
      <c r="F92" s="385">
        <f t="shared" si="6"/>
        <v>0</v>
      </c>
    </row>
    <row r="93" spans="1:6" ht="15">
      <c r="A93" s="383">
        <v>79</v>
      </c>
      <c r="B93" s="353" t="s">
        <v>2378</v>
      </c>
      <c r="C93" s="349">
        <v>110</v>
      </c>
      <c r="D93" s="349" t="s">
        <v>166</v>
      </c>
      <c r="E93" s="641"/>
      <c r="F93" s="385">
        <f t="shared" si="6"/>
        <v>0</v>
      </c>
    </row>
    <row r="94" spans="1:6" ht="15">
      <c r="A94" s="383">
        <f>A93+1</f>
        <v>80</v>
      </c>
      <c r="B94" s="353" t="s">
        <v>2379</v>
      </c>
      <c r="C94" s="349">
        <v>44</v>
      </c>
      <c r="D94" s="349" t="s">
        <v>166</v>
      </c>
      <c r="E94" s="641"/>
      <c r="F94" s="385">
        <f t="shared" si="6"/>
        <v>0</v>
      </c>
    </row>
    <row r="95" spans="1:6" ht="15">
      <c r="A95" s="383">
        <f>A94+1</f>
        <v>81</v>
      </c>
      <c r="B95" s="353" t="s">
        <v>2380</v>
      </c>
      <c r="C95" s="349">
        <v>12</v>
      </c>
      <c r="D95" s="349" t="s">
        <v>166</v>
      </c>
      <c r="E95" s="641"/>
      <c r="F95" s="385">
        <f t="shared" si="6"/>
        <v>0</v>
      </c>
    </row>
    <row r="96" spans="1:6" ht="15">
      <c r="A96" s="383">
        <v>82</v>
      </c>
      <c r="B96" s="353" t="s">
        <v>2381</v>
      </c>
      <c r="C96" s="349">
        <v>25</v>
      </c>
      <c r="D96" s="349" t="s">
        <v>166</v>
      </c>
      <c r="E96" s="641"/>
      <c r="F96" s="385">
        <f>C96*E96</f>
        <v>0</v>
      </c>
    </row>
    <row r="97" spans="1:6" ht="30">
      <c r="A97" s="383">
        <v>83</v>
      </c>
      <c r="B97" s="356" t="s">
        <v>2385</v>
      </c>
      <c r="C97" s="349">
        <v>25</v>
      </c>
      <c r="D97" s="349" t="s">
        <v>166</v>
      </c>
      <c r="E97" s="641"/>
      <c r="F97" s="385">
        <f t="shared" si="6"/>
        <v>0</v>
      </c>
    </row>
    <row r="98" spans="1:6" ht="30">
      <c r="A98" s="383">
        <v>84</v>
      </c>
      <c r="B98" s="356" t="s">
        <v>2386</v>
      </c>
      <c r="C98" s="349">
        <v>4</v>
      </c>
      <c r="D98" s="349" t="s">
        <v>95</v>
      </c>
      <c r="E98" s="641"/>
      <c r="F98" s="385">
        <f t="shared" si="6"/>
        <v>0</v>
      </c>
    </row>
    <row r="99" spans="1:6" ht="30">
      <c r="A99" s="383">
        <v>85</v>
      </c>
      <c r="B99" s="356" t="s">
        <v>2387</v>
      </c>
      <c r="C99" s="349">
        <v>4</v>
      </c>
      <c r="D99" s="349" t="s">
        <v>95</v>
      </c>
      <c r="E99" s="641"/>
      <c r="F99" s="385">
        <f t="shared" si="6"/>
        <v>0</v>
      </c>
    </row>
    <row r="100" spans="1:6" ht="30">
      <c r="A100" s="383">
        <v>86</v>
      </c>
      <c r="B100" s="356" t="s">
        <v>2388</v>
      </c>
      <c r="C100" s="349">
        <v>4</v>
      </c>
      <c r="D100" s="349" t="s">
        <v>95</v>
      </c>
      <c r="E100" s="641"/>
      <c r="F100" s="385">
        <f t="shared" si="6"/>
        <v>0</v>
      </c>
    </row>
    <row r="101" spans="1:6" ht="45">
      <c r="A101" s="383">
        <v>87</v>
      </c>
      <c r="B101" s="358" t="s">
        <v>2389</v>
      </c>
      <c r="C101" s="349">
        <v>2</v>
      </c>
      <c r="D101" s="349" t="s">
        <v>95</v>
      </c>
      <c r="E101" s="642"/>
      <c r="F101" s="385">
        <f>C101*E101</f>
        <v>0</v>
      </c>
    </row>
    <row r="102" spans="1:6" ht="45">
      <c r="A102" s="383">
        <v>88</v>
      </c>
      <c r="B102" s="358" t="s">
        <v>2390</v>
      </c>
      <c r="C102" s="349">
        <v>6</v>
      </c>
      <c r="D102" s="349" t="s">
        <v>95</v>
      </c>
      <c r="E102" s="642"/>
      <c r="F102" s="385">
        <f t="shared" si="6"/>
        <v>0</v>
      </c>
    </row>
    <row r="103" spans="1:6" ht="45">
      <c r="A103" s="383">
        <v>89</v>
      </c>
      <c r="B103" s="358" t="s">
        <v>2391</v>
      </c>
      <c r="C103" s="349">
        <v>6</v>
      </c>
      <c r="D103" s="349" t="s">
        <v>95</v>
      </c>
      <c r="E103" s="642"/>
      <c r="F103" s="385">
        <f t="shared" si="6"/>
        <v>0</v>
      </c>
    </row>
    <row r="104" spans="1:6" ht="45">
      <c r="A104" s="383">
        <v>90</v>
      </c>
      <c r="B104" s="358" t="s">
        <v>2392</v>
      </c>
      <c r="C104" s="349">
        <v>4</v>
      </c>
      <c r="D104" s="349" t="s">
        <v>95</v>
      </c>
      <c r="E104" s="642"/>
      <c r="F104" s="385">
        <f t="shared" si="6"/>
        <v>0</v>
      </c>
    </row>
    <row r="105" spans="1:6" ht="45">
      <c r="A105" s="383">
        <v>91</v>
      </c>
      <c r="B105" s="358" t="s">
        <v>2393</v>
      </c>
      <c r="C105" s="349">
        <v>2</v>
      </c>
      <c r="D105" s="349" t="s">
        <v>95</v>
      </c>
      <c r="E105" s="642"/>
      <c r="F105" s="385">
        <f t="shared" si="6"/>
        <v>0</v>
      </c>
    </row>
    <row r="106" spans="1:6" ht="15">
      <c r="A106" s="383">
        <v>92</v>
      </c>
      <c r="B106" s="359" t="s">
        <v>2394</v>
      </c>
      <c r="C106" s="349">
        <v>1</v>
      </c>
      <c r="D106" s="386" t="s">
        <v>2258</v>
      </c>
      <c r="E106" s="643"/>
      <c r="F106" s="387">
        <f t="shared" si="6"/>
        <v>0</v>
      </c>
    </row>
    <row r="107" spans="1:6" ht="15">
      <c r="A107" s="383">
        <v>93</v>
      </c>
      <c r="B107" s="360" t="s">
        <v>2395</v>
      </c>
      <c r="C107" s="349">
        <v>1</v>
      </c>
      <c r="D107" s="386" t="s">
        <v>2258</v>
      </c>
      <c r="E107" s="643"/>
      <c r="F107" s="387">
        <f t="shared" si="6"/>
        <v>0</v>
      </c>
    </row>
    <row r="108" spans="1:6" ht="15">
      <c r="A108" s="383">
        <v>94</v>
      </c>
      <c r="B108" s="359" t="s">
        <v>2396</v>
      </c>
      <c r="C108" s="349">
        <v>2</v>
      </c>
      <c r="D108" s="386" t="s">
        <v>2258</v>
      </c>
      <c r="E108" s="643"/>
      <c r="F108" s="387">
        <f t="shared" si="6"/>
        <v>0</v>
      </c>
    </row>
    <row r="109" spans="1:6" ht="30">
      <c r="A109" s="383">
        <v>95</v>
      </c>
      <c r="B109" s="361" t="s">
        <v>2397</v>
      </c>
      <c r="C109" s="349">
        <v>1</v>
      </c>
      <c r="D109" s="386" t="s">
        <v>2258</v>
      </c>
      <c r="E109" s="643"/>
      <c r="F109" s="387">
        <f t="shared" si="6"/>
        <v>0</v>
      </c>
    </row>
    <row r="110" spans="1:6" ht="15">
      <c r="A110" s="383">
        <v>96</v>
      </c>
      <c r="B110" s="362" t="s">
        <v>2398</v>
      </c>
      <c r="C110" s="349">
        <v>1</v>
      </c>
      <c r="D110" s="386" t="s">
        <v>2258</v>
      </c>
      <c r="E110" s="643"/>
      <c r="F110" s="387">
        <f t="shared" si="6"/>
        <v>0</v>
      </c>
    </row>
    <row r="111" spans="1:6" ht="15">
      <c r="A111" s="383">
        <v>97</v>
      </c>
      <c r="B111" s="362" t="s">
        <v>2399</v>
      </c>
      <c r="C111" s="349">
        <v>10</v>
      </c>
      <c r="D111" s="386" t="s">
        <v>95</v>
      </c>
      <c r="E111" s="643"/>
      <c r="F111" s="387">
        <f t="shared" si="6"/>
        <v>0</v>
      </c>
    </row>
    <row r="112" spans="1:6" ht="15">
      <c r="A112" s="383">
        <v>98</v>
      </c>
      <c r="B112" s="363" t="s">
        <v>2400</v>
      </c>
      <c r="C112" s="349">
        <v>1</v>
      </c>
      <c r="D112" s="388" t="s">
        <v>2258</v>
      </c>
      <c r="E112" s="644"/>
      <c r="F112" s="389">
        <f t="shared" si="6"/>
        <v>0</v>
      </c>
    </row>
    <row r="113" spans="1:6" ht="15">
      <c r="A113" s="383">
        <v>99</v>
      </c>
      <c r="B113" s="350" t="s">
        <v>2401</v>
      </c>
      <c r="C113" s="354">
        <v>1</v>
      </c>
      <c r="D113" s="384" t="s">
        <v>2258</v>
      </c>
      <c r="E113" s="641"/>
      <c r="F113" s="385">
        <f t="shared" si="6"/>
        <v>0</v>
      </c>
    </row>
    <row r="114" spans="1:6" ht="15">
      <c r="A114" s="383"/>
      <c r="B114" s="355" t="s">
        <v>32</v>
      </c>
      <c r="C114" s="349"/>
      <c r="D114" s="384"/>
      <c r="E114" s="641"/>
      <c r="F114" s="385"/>
    </row>
    <row r="115" spans="1:6" ht="30">
      <c r="A115" s="383">
        <f>A113+1</f>
        <v>100</v>
      </c>
      <c r="B115" s="353" t="s">
        <v>2402</v>
      </c>
      <c r="C115" s="349">
        <v>40</v>
      </c>
      <c r="D115" s="349" t="s">
        <v>95</v>
      </c>
      <c r="E115" s="641"/>
      <c r="F115" s="385">
        <f aca="true" t="shared" si="7" ref="F115:F131">C115*E115</f>
        <v>0</v>
      </c>
    </row>
    <row r="116" spans="1:6" ht="45">
      <c r="A116" s="383">
        <v>101</v>
      </c>
      <c r="B116" s="353" t="s">
        <v>2403</v>
      </c>
      <c r="C116" s="349">
        <v>58</v>
      </c>
      <c r="D116" s="349" t="s">
        <v>95</v>
      </c>
      <c r="E116" s="641"/>
      <c r="F116" s="385">
        <f t="shared" si="7"/>
        <v>0</v>
      </c>
    </row>
    <row r="117" spans="1:6" ht="30">
      <c r="A117" s="383">
        <v>102</v>
      </c>
      <c r="B117" s="353" t="s">
        <v>2404</v>
      </c>
      <c r="C117" s="349">
        <v>4</v>
      </c>
      <c r="D117" s="349" t="s">
        <v>95</v>
      </c>
      <c r="E117" s="641"/>
      <c r="F117" s="385">
        <f t="shared" si="7"/>
        <v>0</v>
      </c>
    </row>
    <row r="118" spans="1:6" ht="30">
      <c r="A118" s="383">
        <v>103</v>
      </c>
      <c r="B118" s="353" t="s">
        <v>2405</v>
      </c>
      <c r="C118" s="349">
        <v>24</v>
      </c>
      <c r="D118" s="349" t="s">
        <v>95</v>
      </c>
      <c r="E118" s="641"/>
      <c r="F118" s="385">
        <f t="shared" si="7"/>
        <v>0</v>
      </c>
    </row>
    <row r="119" spans="1:6" ht="45">
      <c r="A119" s="383">
        <v>104</v>
      </c>
      <c r="B119" s="353" t="s">
        <v>2406</v>
      </c>
      <c r="C119" s="349">
        <v>58</v>
      </c>
      <c r="D119" s="349" t="s">
        <v>95</v>
      </c>
      <c r="E119" s="641"/>
      <c r="F119" s="385">
        <f>C119*E119</f>
        <v>0</v>
      </c>
    </row>
    <row r="120" spans="1:6" ht="30">
      <c r="A120" s="383">
        <v>105</v>
      </c>
      <c r="B120" s="353" t="s">
        <v>2407</v>
      </c>
      <c r="C120" s="349">
        <v>40</v>
      </c>
      <c r="D120" s="349" t="s">
        <v>95</v>
      </c>
      <c r="E120" s="641"/>
      <c r="F120" s="385">
        <f>C120*E120</f>
        <v>0</v>
      </c>
    </row>
    <row r="121" spans="1:6" ht="30">
      <c r="A121" s="383">
        <v>106</v>
      </c>
      <c r="B121" s="353" t="s">
        <v>2408</v>
      </c>
      <c r="C121" s="349">
        <v>4</v>
      </c>
      <c r="D121" s="349" t="s">
        <v>95</v>
      </c>
      <c r="E121" s="641"/>
      <c r="F121" s="385">
        <f>C121*E121</f>
        <v>0</v>
      </c>
    </row>
    <row r="122" spans="1:6" ht="30">
      <c r="A122" s="383">
        <v>107</v>
      </c>
      <c r="B122" s="353" t="s">
        <v>2409</v>
      </c>
      <c r="C122" s="349">
        <v>24</v>
      </c>
      <c r="D122" s="349" t="s">
        <v>95</v>
      </c>
      <c r="E122" s="641"/>
      <c r="F122" s="385">
        <f>C122*E122</f>
        <v>0</v>
      </c>
    </row>
    <row r="123" spans="1:6" ht="30">
      <c r="A123" s="383">
        <v>108</v>
      </c>
      <c r="B123" s="353" t="s">
        <v>2410</v>
      </c>
      <c r="C123" s="349">
        <v>20</v>
      </c>
      <c r="D123" s="349" t="s">
        <v>95</v>
      </c>
      <c r="E123" s="641"/>
      <c r="F123" s="385">
        <f t="shared" si="7"/>
        <v>0</v>
      </c>
    </row>
    <row r="124" spans="1:6" ht="30">
      <c r="A124" s="383">
        <v>109</v>
      </c>
      <c r="B124" s="353" t="s">
        <v>2411</v>
      </c>
      <c r="C124" s="349">
        <v>38</v>
      </c>
      <c r="D124" s="349" t="s">
        <v>95</v>
      </c>
      <c r="E124" s="641"/>
      <c r="F124" s="385">
        <f t="shared" si="7"/>
        <v>0</v>
      </c>
    </row>
    <row r="125" spans="1:6" ht="30">
      <c r="A125" s="383">
        <v>110</v>
      </c>
      <c r="B125" s="353" t="s">
        <v>2412</v>
      </c>
      <c r="C125" s="349">
        <v>40</v>
      </c>
      <c r="D125" s="349" t="s">
        <v>95</v>
      </c>
      <c r="E125" s="641"/>
      <c r="F125" s="385">
        <f>C125*E125</f>
        <v>0</v>
      </c>
    </row>
    <row r="126" spans="1:6" ht="30">
      <c r="A126" s="383">
        <v>111</v>
      </c>
      <c r="B126" s="353" t="s">
        <v>2413</v>
      </c>
      <c r="C126" s="349">
        <v>40</v>
      </c>
      <c r="D126" s="349" t="s">
        <v>95</v>
      </c>
      <c r="E126" s="641"/>
      <c r="F126" s="385">
        <f>C126*E126</f>
        <v>0</v>
      </c>
    </row>
    <row r="127" spans="1:6" ht="30">
      <c r="A127" s="383">
        <v>112</v>
      </c>
      <c r="B127" s="353" t="s">
        <v>2414</v>
      </c>
      <c r="C127" s="349">
        <v>450</v>
      </c>
      <c r="D127" s="349" t="s">
        <v>95</v>
      </c>
      <c r="E127" s="641"/>
      <c r="F127" s="385">
        <f>C127*E127</f>
        <v>0</v>
      </c>
    </row>
    <row r="128" spans="1:6" ht="15">
      <c r="A128" s="383">
        <v>113</v>
      </c>
      <c r="B128" s="353" t="s">
        <v>2415</v>
      </c>
      <c r="C128" s="349">
        <v>18</v>
      </c>
      <c r="D128" s="349" t="s">
        <v>106</v>
      </c>
      <c r="E128" s="641"/>
      <c r="F128" s="385">
        <f t="shared" si="7"/>
        <v>0</v>
      </c>
    </row>
    <row r="129" spans="1:6" ht="30">
      <c r="A129" s="383">
        <v>114</v>
      </c>
      <c r="B129" s="353" t="s">
        <v>2416</v>
      </c>
      <c r="C129" s="349">
        <v>14.5</v>
      </c>
      <c r="D129" s="349" t="s">
        <v>106</v>
      </c>
      <c r="E129" s="641"/>
      <c r="F129" s="385">
        <f t="shared" si="7"/>
        <v>0</v>
      </c>
    </row>
    <row r="130" spans="1:6" ht="45">
      <c r="A130" s="383">
        <v>115</v>
      </c>
      <c r="B130" s="353" t="s">
        <v>2417</v>
      </c>
      <c r="C130" s="349">
        <v>15.5</v>
      </c>
      <c r="D130" s="349" t="s">
        <v>106</v>
      </c>
      <c r="E130" s="641"/>
      <c r="F130" s="385">
        <f t="shared" si="7"/>
        <v>0</v>
      </c>
    </row>
    <row r="131" spans="1:6" ht="45">
      <c r="A131" s="383">
        <v>116</v>
      </c>
      <c r="B131" s="353" t="s">
        <v>2418</v>
      </c>
      <c r="C131" s="349">
        <v>29</v>
      </c>
      <c r="D131" s="349" t="s">
        <v>95</v>
      </c>
      <c r="E131" s="641"/>
      <c r="F131" s="385">
        <f t="shared" si="7"/>
        <v>0</v>
      </c>
    </row>
    <row r="132" spans="1:6" ht="15">
      <c r="A132" s="383"/>
      <c r="B132" s="364" t="s">
        <v>2419</v>
      </c>
      <c r="C132" s="354"/>
      <c r="D132" s="384"/>
      <c r="E132" s="641"/>
      <c r="F132" s="385"/>
    </row>
    <row r="133" spans="1:6" ht="30">
      <c r="A133" s="383">
        <v>117</v>
      </c>
      <c r="B133" s="356" t="s">
        <v>2420</v>
      </c>
      <c r="C133" s="354">
        <v>14</v>
      </c>
      <c r="D133" s="384" t="s">
        <v>95</v>
      </c>
      <c r="E133" s="641"/>
      <c r="F133" s="385">
        <f aca="true" t="shared" si="8" ref="F133:F140">C133*E133</f>
        <v>0</v>
      </c>
    </row>
    <row r="134" spans="1:6" ht="30">
      <c r="A134" s="383">
        <v>118</v>
      </c>
      <c r="B134" s="356" t="s">
        <v>2421</v>
      </c>
      <c r="C134" s="354">
        <v>8</v>
      </c>
      <c r="D134" s="384" t="s">
        <v>95</v>
      </c>
      <c r="E134" s="641"/>
      <c r="F134" s="385">
        <f t="shared" si="8"/>
        <v>0</v>
      </c>
    </row>
    <row r="135" spans="1:6" ht="30">
      <c r="A135" s="383">
        <v>119</v>
      </c>
      <c r="B135" s="356" t="s">
        <v>2422</v>
      </c>
      <c r="C135" s="354">
        <v>340</v>
      </c>
      <c r="D135" s="384" t="s">
        <v>95</v>
      </c>
      <c r="E135" s="641"/>
      <c r="F135" s="385">
        <f t="shared" si="8"/>
        <v>0</v>
      </c>
    </row>
    <row r="136" spans="1:6" ht="30">
      <c r="A136" s="383">
        <v>120</v>
      </c>
      <c r="B136" s="356" t="s">
        <v>2423</v>
      </c>
      <c r="C136" s="354">
        <v>8</v>
      </c>
      <c r="D136" s="384" t="s">
        <v>95</v>
      </c>
      <c r="E136" s="641"/>
      <c r="F136" s="385">
        <f t="shared" si="8"/>
        <v>0</v>
      </c>
    </row>
    <row r="137" spans="1:6" ht="45">
      <c r="A137" s="383">
        <v>121</v>
      </c>
      <c r="B137" s="356" t="s">
        <v>2424</v>
      </c>
      <c r="C137" s="354">
        <v>260</v>
      </c>
      <c r="D137" s="384" t="s">
        <v>166</v>
      </c>
      <c r="E137" s="641"/>
      <c r="F137" s="385">
        <f t="shared" si="8"/>
        <v>0</v>
      </c>
    </row>
    <row r="138" spans="1:6" ht="45">
      <c r="A138" s="383">
        <v>122</v>
      </c>
      <c r="B138" s="356" t="s">
        <v>2425</v>
      </c>
      <c r="C138" s="365">
        <v>172</v>
      </c>
      <c r="D138" s="390" t="s">
        <v>166</v>
      </c>
      <c r="E138" s="645"/>
      <c r="F138" s="385">
        <f t="shared" si="8"/>
        <v>0</v>
      </c>
    </row>
    <row r="139" spans="1:6" ht="30">
      <c r="A139" s="383">
        <v>123</v>
      </c>
      <c r="B139" s="356" t="s">
        <v>2426</v>
      </c>
      <c r="C139" s="365">
        <v>1745</v>
      </c>
      <c r="D139" s="390" t="s">
        <v>166</v>
      </c>
      <c r="E139" s="645"/>
      <c r="F139" s="385">
        <f t="shared" si="8"/>
        <v>0</v>
      </c>
    </row>
    <row r="140" spans="1:6" ht="30.75" thickBot="1">
      <c r="A140" s="383">
        <v>124</v>
      </c>
      <c r="B140" s="356" t="s">
        <v>2427</v>
      </c>
      <c r="C140" s="365">
        <v>260</v>
      </c>
      <c r="D140" s="390" t="s">
        <v>166</v>
      </c>
      <c r="E140" s="645"/>
      <c r="F140" s="385">
        <f t="shared" si="8"/>
        <v>0</v>
      </c>
    </row>
    <row r="141" spans="1:6" ht="13.5" thickBot="1">
      <c r="A141" s="778" t="s">
        <v>2282</v>
      </c>
      <c r="B141" s="778"/>
      <c r="C141" s="778"/>
      <c r="D141" s="778"/>
      <c r="E141" s="778"/>
      <c r="F141" s="778"/>
    </row>
    <row r="142" spans="1:6" ht="13.5" thickBot="1">
      <c r="A142" s="778"/>
      <c r="B142" s="778"/>
      <c r="C142" s="778"/>
      <c r="D142" s="778"/>
      <c r="E142" s="778"/>
      <c r="F142" s="778"/>
    </row>
  </sheetData>
  <sheetProtection algorithmName="SHA-512" hashValue="+YSJjpBqYsjD8rIvJRaL+tV4HTtFdAl08YgWmqjt27Q/7VUgfJYvR259ETOscsArXhpYOMW+NiH1RFDYqmYCNQ==" saltValue="bm2MoXZtDzXkuAPAYLLdjw==" spinCount="100000" sheet="1" objects="1" scenarios="1"/>
  <mergeCells count="13">
    <mergeCell ref="A141:F142"/>
    <mergeCell ref="A1:F1"/>
    <mergeCell ref="B2:D2"/>
    <mergeCell ref="B3:D3"/>
    <mergeCell ref="C4:D4"/>
    <mergeCell ref="E4:F4"/>
    <mergeCell ref="C5:D5"/>
    <mergeCell ref="E5:F5"/>
    <mergeCell ref="C6:D6"/>
    <mergeCell ref="E6:F6"/>
    <mergeCell ref="C7:D7"/>
    <mergeCell ref="E7:F7"/>
    <mergeCell ref="A9:F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1472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1966</v>
      </c>
      <c r="B5" s="92"/>
      <c r="C5" s="93" t="s">
        <v>1472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04 2 VN 1 Rek'!E8</f>
        <v>0</v>
      </c>
      <c r="D15" s="131">
        <f>'SO 04 2 VN 1 Rek'!A16</f>
        <v>0</v>
      </c>
      <c r="E15" s="132"/>
      <c r="F15" s="133"/>
      <c r="G15" s="130">
        <f>'SO 04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04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04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04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04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0</v>
      </c>
      <c r="D23" s="141" t="s">
        <v>57</v>
      </c>
      <c r="E23" s="142"/>
      <c r="F23" s="143"/>
      <c r="G23" s="130">
        <f>'SO 04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0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0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0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1967</v>
      </c>
      <c r="D2" s="175"/>
      <c r="E2" s="176"/>
      <c r="F2" s="175"/>
      <c r="G2" s="694" t="s">
        <v>1472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04 2 VN 1 Pol'!B7</f>
        <v>01</v>
      </c>
      <c r="B7" s="47" t="str">
        <f>'SO 04 2 VN 1 Pol'!C7</f>
        <v>Vedlejší rozpočtové náklady</v>
      </c>
      <c r="D7" s="186"/>
      <c r="E7" s="276">
        <f>'SO 04 2 VN 1 Pol'!BA17</f>
        <v>0</v>
      </c>
      <c r="F7" s="277">
        <f>'SO 04 2 VN 1 Pol'!BB17</f>
        <v>0</v>
      </c>
      <c r="G7" s="277">
        <f>'SO 04 2 VN 1 Pol'!BC17</f>
        <v>0</v>
      </c>
      <c r="H7" s="277">
        <f>'SO 04 2 VN 1 Pol'!BD17</f>
        <v>0</v>
      </c>
      <c r="I7" s="278">
        <f>'SO 04 2 VN 1 Pol'!BE17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1">
      <selection activeCell="E12" sqref="E12:E50"/>
    </sheetView>
  </sheetViews>
  <sheetFormatPr defaultColWidth="9.00390625" defaultRowHeight="12.75"/>
  <cols>
    <col min="1" max="1" width="15.00390625" style="304" customWidth="1"/>
    <col min="2" max="2" width="73.875" style="304" customWidth="1"/>
    <col min="3" max="4" width="9.125" style="304" customWidth="1"/>
    <col min="5" max="5" width="12.125" style="304" customWidth="1"/>
    <col min="6" max="6" width="12.875" style="304" customWidth="1"/>
    <col min="7" max="16384" width="9.125" style="304" customWidth="1"/>
  </cols>
  <sheetData>
    <row r="1" spans="1:6" ht="18.75" thickBot="1">
      <c r="A1" s="787" t="s">
        <v>2288</v>
      </c>
      <c r="B1" s="787"/>
      <c r="C1" s="787"/>
      <c r="D1" s="787"/>
      <c r="E1" s="787"/>
      <c r="F1" s="787"/>
    </row>
    <row r="2" spans="1:6" ht="26.25" thickBot="1">
      <c r="A2" s="366" t="s">
        <v>2289</v>
      </c>
      <c r="B2" s="788" t="s">
        <v>2290</v>
      </c>
      <c r="C2" s="788"/>
      <c r="D2" s="788"/>
      <c r="E2" s="367"/>
      <c r="F2" s="368"/>
    </row>
    <row r="3" spans="1:6" ht="15.75" thickBot="1">
      <c r="A3" s="366" t="s">
        <v>2291</v>
      </c>
      <c r="B3" s="789" t="s">
        <v>2292</v>
      </c>
      <c r="C3" s="789"/>
      <c r="D3" s="789"/>
      <c r="E3" s="369"/>
      <c r="F3" s="368"/>
    </row>
    <row r="4" spans="1:6" ht="13.5" thickBot="1">
      <c r="A4" s="370" t="s">
        <v>2293</v>
      </c>
      <c r="B4" s="371" t="s">
        <v>2294</v>
      </c>
      <c r="C4" s="790" t="s">
        <v>2295</v>
      </c>
      <c r="D4" s="790"/>
      <c r="E4" s="790" t="s">
        <v>2296</v>
      </c>
      <c r="F4" s="790"/>
    </row>
    <row r="5" spans="1:6" ht="26.25" thickBot="1">
      <c r="A5" s="372" t="s">
        <v>2297</v>
      </c>
      <c r="B5" s="343">
        <f>SUM(F10:F55)</f>
        <v>0</v>
      </c>
      <c r="C5" s="791" t="s">
        <v>2298</v>
      </c>
      <c r="D5" s="791"/>
      <c r="E5" s="790" t="s">
        <v>2299</v>
      </c>
      <c r="F5" s="790"/>
    </row>
    <row r="6" spans="1:6" ht="18.75" thickBot="1">
      <c r="A6" s="372" t="s">
        <v>2300</v>
      </c>
      <c r="B6" s="343">
        <f>B5*0.21</f>
        <v>0</v>
      </c>
      <c r="C6" s="791" t="s">
        <v>2301</v>
      </c>
      <c r="D6" s="791"/>
      <c r="E6" s="790" t="s">
        <v>2302</v>
      </c>
      <c r="F6" s="790"/>
    </row>
    <row r="7" spans="1:6" ht="26.25" thickBot="1">
      <c r="A7" s="372" t="s">
        <v>2303</v>
      </c>
      <c r="B7" s="343">
        <f>B5+B6</f>
        <v>0</v>
      </c>
      <c r="C7" s="791" t="s">
        <v>1984</v>
      </c>
      <c r="D7" s="791"/>
      <c r="E7" s="792" t="s">
        <v>2304</v>
      </c>
      <c r="F7" s="792"/>
    </row>
    <row r="8" spans="1:6" ht="13.5" thickBot="1">
      <c r="A8" s="396" t="s">
        <v>2305</v>
      </c>
      <c r="B8" s="397" t="s">
        <v>2306</v>
      </c>
      <c r="C8" s="398" t="s">
        <v>1994</v>
      </c>
      <c r="D8" s="397" t="s">
        <v>84</v>
      </c>
      <c r="E8" s="398" t="s">
        <v>2307</v>
      </c>
      <c r="F8" s="399" t="s">
        <v>17</v>
      </c>
    </row>
    <row r="9" spans="1:6" ht="26.25">
      <c r="A9" s="793" t="s">
        <v>2428</v>
      </c>
      <c r="B9" s="793"/>
      <c r="C9" s="793"/>
      <c r="D9" s="793"/>
      <c r="E9" s="793"/>
      <c r="F9" s="793"/>
    </row>
    <row r="10" spans="1:6" ht="15.75">
      <c r="A10" s="400"/>
      <c r="B10" s="401" t="s">
        <v>2429</v>
      </c>
      <c r="C10" s="402"/>
      <c r="D10" s="403"/>
      <c r="E10" s="404"/>
      <c r="F10" s="404"/>
    </row>
    <row r="11" spans="1:6" ht="15">
      <c r="A11" s="400"/>
      <c r="B11" s="405" t="s">
        <v>2430</v>
      </c>
      <c r="C11" s="402"/>
      <c r="D11" s="403"/>
      <c r="E11" s="404"/>
      <c r="F11" s="404"/>
    </row>
    <row r="12" spans="1:6" ht="28.5">
      <c r="A12" s="406" t="s">
        <v>2431</v>
      </c>
      <c r="B12" s="406" t="s">
        <v>2432</v>
      </c>
      <c r="C12" s="407">
        <v>1</v>
      </c>
      <c r="D12" s="408" t="s">
        <v>95</v>
      </c>
      <c r="E12" s="646"/>
      <c r="F12" s="409">
        <f aca="true" t="shared" si="0" ref="F12:F19">C12*E12</f>
        <v>0</v>
      </c>
    </row>
    <row r="13" spans="1:6" ht="14.25">
      <c r="A13" s="406"/>
      <c r="B13" s="406" t="s">
        <v>2433</v>
      </c>
      <c r="C13" s="407">
        <v>1</v>
      </c>
      <c r="D13" s="408" t="s">
        <v>95</v>
      </c>
      <c r="E13" s="646"/>
      <c r="F13" s="409">
        <f t="shared" si="0"/>
        <v>0</v>
      </c>
    </row>
    <row r="14" spans="1:6" ht="28.5">
      <c r="A14" s="406" t="s">
        <v>2434</v>
      </c>
      <c r="B14" s="406" t="s">
        <v>2435</v>
      </c>
      <c r="C14" s="407">
        <v>1</v>
      </c>
      <c r="D14" s="408" t="s">
        <v>95</v>
      </c>
      <c r="E14" s="646"/>
      <c r="F14" s="409">
        <f t="shared" si="0"/>
        <v>0</v>
      </c>
    </row>
    <row r="15" spans="1:6" ht="28.5">
      <c r="A15" s="406"/>
      <c r="B15" s="406" t="s">
        <v>2436</v>
      </c>
      <c r="C15" s="407">
        <v>1</v>
      </c>
      <c r="D15" s="408" t="s">
        <v>2258</v>
      </c>
      <c r="E15" s="646"/>
      <c r="F15" s="409">
        <f t="shared" si="0"/>
        <v>0</v>
      </c>
    </row>
    <row r="16" spans="1:6" ht="42.75">
      <c r="A16" s="406" t="s">
        <v>2437</v>
      </c>
      <c r="B16" s="406" t="s">
        <v>2438</v>
      </c>
      <c r="C16" s="392">
        <v>1</v>
      </c>
      <c r="D16" s="392" t="s">
        <v>95</v>
      </c>
      <c r="E16" s="646"/>
      <c r="F16" s="409">
        <f t="shared" si="0"/>
        <v>0</v>
      </c>
    </row>
    <row r="17" spans="1:6" ht="42.75">
      <c r="A17" s="406" t="s">
        <v>2439</v>
      </c>
      <c r="B17" s="406" t="s">
        <v>2440</v>
      </c>
      <c r="C17" s="392">
        <v>1</v>
      </c>
      <c r="D17" s="392" t="s">
        <v>95</v>
      </c>
      <c r="E17" s="646"/>
      <c r="F17" s="409">
        <f t="shared" si="0"/>
        <v>0</v>
      </c>
    </row>
    <row r="18" spans="1:6" ht="57">
      <c r="A18" s="406" t="s">
        <v>2441</v>
      </c>
      <c r="B18" s="406" t="s">
        <v>2440</v>
      </c>
      <c r="C18" s="392">
        <v>1</v>
      </c>
      <c r="D18" s="392" t="s">
        <v>95</v>
      </c>
      <c r="E18" s="646"/>
      <c r="F18" s="409">
        <f t="shared" si="0"/>
        <v>0</v>
      </c>
    </row>
    <row r="19" spans="1:6" ht="28.5">
      <c r="A19" s="406" t="s">
        <v>2442</v>
      </c>
      <c r="B19" s="406" t="s">
        <v>2443</v>
      </c>
      <c r="C19" s="392">
        <v>1</v>
      </c>
      <c r="D19" s="392" t="s">
        <v>95</v>
      </c>
      <c r="E19" s="646"/>
      <c r="F19" s="409">
        <f t="shared" si="0"/>
        <v>0</v>
      </c>
    </row>
    <row r="20" spans="1:6" ht="14.25">
      <c r="A20" s="410"/>
      <c r="B20" s="406"/>
      <c r="C20" s="392"/>
      <c r="D20" s="392"/>
      <c r="E20" s="646"/>
      <c r="F20" s="409"/>
    </row>
    <row r="21" spans="1:6" ht="15">
      <c r="A21" s="406"/>
      <c r="B21" s="411" t="s">
        <v>2444</v>
      </c>
      <c r="C21" s="407"/>
      <c r="D21" s="408"/>
      <c r="E21" s="646"/>
      <c r="F21" s="409"/>
    </row>
    <row r="22" spans="1:6" ht="15">
      <c r="A22" s="391"/>
      <c r="B22" s="411" t="s">
        <v>2445</v>
      </c>
      <c r="C22" s="407"/>
      <c r="D22" s="408"/>
      <c r="E22" s="646"/>
      <c r="F22" s="409"/>
    </row>
    <row r="23" spans="1:6" ht="114">
      <c r="A23" s="406" t="s">
        <v>2446</v>
      </c>
      <c r="B23" s="406" t="s">
        <v>2447</v>
      </c>
      <c r="C23" s="407">
        <v>21</v>
      </c>
      <c r="D23" s="408" t="s">
        <v>95</v>
      </c>
      <c r="E23" s="646"/>
      <c r="F23" s="409">
        <f>C23*E23</f>
        <v>0</v>
      </c>
    </row>
    <row r="24" spans="1:6" ht="42.75">
      <c r="A24" s="406" t="s">
        <v>2448</v>
      </c>
      <c r="B24" s="406" t="s">
        <v>2449</v>
      </c>
      <c r="C24" s="407">
        <v>5</v>
      </c>
      <c r="D24" s="408" t="s">
        <v>95</v>
      </c>
      <c r="E24" s="646"/>
      <c r="F24" s="409">
        <f>C24*E24</f>
        <v>0</v>
      </c>
    </row>
    <row r="25" spans="1:6" ht="14.25">
      <c r="A25" s="406" t="s">
        <v>2450</v>
      </c>
      <c r="B25" s="406" t="s">
        <v>2451</v>
      </c>
      <c r="C25" s="407">
        <v>1</v>
      </c>
      <c r="D25" s="408" t="s">
        <v>95</v>
      </c>
      <c r="E25" s="646"/>
      <c r="F25" s="409">
        <f>C25*E25</f>
        <v>0</v>
      </c>
    </row>
    <row r="26" spans="1:6" ht="156.75">
      <c r="A26" s="406" t="s">
        <v>2452</v>
      </c>
      <c r="B26" s="406" t="s">
        <v>2453</v>
      </c>
      <c r="C26" s="407">
        <v>27</v>
      </c>
      <c r="D26" s="408" t="s">
        <v>95</v>
      </c>
      <c r="E26" s="646"/>
      <c r="F26" s="409">
        <f>C26*E26</f>
        <v>0</v>
      </c>
    </row>
    <row r="27" spans="1:6" ht="14.25">
      <c r="A27" s="391"/>
      <c r="B27" s="406"/>
      <c r="C27" s="392"/>
      <c r="D27" s="392"/>
      <c r="E27" s="646"/>
      <c r="F27" s="409"/>
    </row>
    <row r="28" spans="1:6" ht="15">
      <c r="A28" s="391"/>
      <c r="B28" s="411" t="s">
        <v>2454</v>
      </c>
      <c r="C28" s="407"/>
      <c r="D28" s="408"/>
      <c r="E28" s="646"/>
      <c r="F28" s="409"/>
    </row>
    <row r="29" spans="1:6" ht="14.25">
      <c r="A29" s="391"/>
      <c r="B29" s="392" t="s">
        <v>2455</v>
      </c>
      <c r="C29" s="407">
        <v>80</v>
      </c>
      <c r="D29" s="408" t="s">
        <v>166</v>
      </c>
      <c r="E29" s="646"/>
      <c r="F29" s="409">
        <f aca="true" t="shared" si="1" ref="F29:F36">C29*E29</f>
        <v>0</v>
      </c>
    </row>
    <row r="30" spans="1:6" ht="14.25">
      <c r="A30" s="391"/>
      <c r="B30" s="392" t="s">
        <v>2456</v>
      </c>
      <c r="C30" s="407">
        <v>40</v>
      </c>
      <c r="D30" s="408" t="s">
        <v>166</v>
      </c>
      <c r="E30" s="646"/>
      <c r="F30" s="409">
        <f t="shared" si="1"/>
        <v>0</v>
      </c>
    </row>
    <row r="31" spans="1:6" ht="14.25">
      <c r="A31" s="391"/>
      <c r="B31" s="392" t="s">
        <v>2457</v>
      </c>
      <c r="C31" s="407">
        <v>30</v>
      </c>
      <c r="D31" s="408" t="s">
        <v>166</v>
      </c>
      <c r="E31" s="646"/>
      <c r="F31" s="409">
        <f t="shared" si="1"/>
        <v>0</v>
      </c>
    </row>
    <row r="32" spans="1:6" ht="14.25">
      <c r="A32" s="391"/>
      <c r="B32" s="392" t="s">
        <v>2458</v>
      </c>
      <c r="C32" s="407">
        <v>15</v>
      </c>
      <c r="D32" s="408" t="s">
        <v>166</v>
      </c>
      <c r="E32" s="646"/>
      <c r="F32" s="409">
        <f t="shared" si="1"/>
        <v>0</v>
      </c>
    </row>
    <row r="33" spans="1:6" ht="14.25">
      <c r="A33" s="391"/>
      <c r="B33" s="392" t="s">
        <v>2459</v>
      </c>
      <c r="C33" s="407">
        <v>60</v>
      </c>
      <c r="D33" s="408" t="s">
        <v>95</v>
      </c>
      <c r="E33" s="646"/>
      <c r="F33" s="409">
        <f t="shared" si="1"/>
        <v>0</v>
      </c>
    </row>
    <row r="34" spans="1:6" ht="14.25">
      <c r="A34" s="391"/>
      <c r="B34" s="392" t="s">
        <v>2460</v>
      </c>
      <c r="C34" s="407">
        <v>27</v>
      </c>
      <c r="D34" s="408" t="s">
        <v>95</v>
      </c>
      <c r="E34" s="646"/>
      <c r="F34" s="409">
        <f t="shared" si="1"/>
        <v>0</v>
      </c>
    </row>
    <row r="35" spans="1:6" ht="14.25">
      <c r="A35" s="391"/>
      <c r="B35" s="392" t="s">
        <v>2461</v>
      </c>
      <c r="C35" s="407">
        <v>1</v>
      </c>
      <c r="D35" s="408" t="s">
        <v>95</v>
      </c>
      <c r="E35" s="646"/>
      <c r="F35" s="409">
        <f t="shared" si="1"/>
        <v>0</v>
      </c>
    </row>
    <row r="36" spans="1:6" ht="28.5">
      <c r="A36" s="393"/>
      <c r="B36" s="392" t="s">
        <v>2462</v>
      </c>
      <c r="C36" s="412">
        <v>1</v>
      </c>
      <c r="D36" s="413" t="s">
        <v>2258</v>
      </c>
      <c r="E36" s="647"/>
      <c r="F36" s="414">
        <f t="shared" si="1"/>
        <v>0</v>
      </c>
    </row>
    <row r="37" spans="1:6" ht="14.25">
      <c r="A37" s="391"/>
      <c r="B37" s="392"/>
      <c r="C37" s="407"/>
      <c r="D37" s="408"/>
      <c r="E37" s="646"/>
      <c r="F37" s="409"/>
    </row>
    <row r="38" spans="1:6" ht="15">
      <c r="A38" s="391"/>
      <c r="B38" s="411" t="s">
        <v>2463</v>
      </c>
      <c r="C38" s="407"/>
      <c r="D38" s="408"/>
      <c r="E38" s="646"/>
      <c r="F38" s="409"/>
    </row>
    <row r="39" spans="1:6" ht="14.25">
      <c r="A39" s="391"/>
      <c r="B39" s="392" t="s">
        <v>2464</v>
      </c>
      <c r="C39" s="407">
        <v>15</v>
      </c>
      <c r="D39" s="408" t="s">
        <v>166</v>
      </c>
      <c r="E39" s="646"/>
      <c r="F39" s="409">
        <f>C39*E39</f>
        <v>0</v>
      </c>
    </row>
    <row r="40" spans="1:6" ht="14.25">
      <c r="A40" s="391"/>
      <c r="B40" s="392" t="s">
        <v>2465</v>
      </c>
      <c r="C40" s="407">
        <v>1100</v>
      </c>
      <c r="D40" s="408" t="s">
        <v>166</v>
      </c>
      <c r="E40" s="646"/>
      <c r="F40" s="409">
        <f>C40*E40</f>
        <v>0</v>
      </c>
    </row>
    <row r="41" spans="1:6" ht="14.25">
      <c r="A41" s="391"/>
      <c r="B41" s="392" t="s">
        <v>2466</v>
      </c>
      <c r="C41" s="407">
        <v>15</v>
      </c>
      <c r="D41" s="408" t="s">
        <v>166</v>
      </c>
      <c r="E41" s="646"/>
      <c r="F41" s="409">
        <f>C41*E41</f>
        <v>0</v>
      </c>
    </row>
    <row r="42" spans="1:6" ht="14.25">
      <c r="A42" s="391"/>
      <c r="B42" s="392"/>
      <c r="C42" s="407"/>
      <c r="D42" s="408"/>
      <c r="E42" s="646"/>
      <c r="F42" s="409"/>
    </row>
    <row r="43" spans="1:6" ht="15">
      <c r="A43" s="391"/>
      <c r="B43" s="411" t="s">
        <v>2467</v>
      </c>
      <c r="C43" s="407"/>
      <c r="D43" s="408"/>
      <c r="E43" s="646"/>
      <c r="F43" s="409"/>
    </row>
    <row r="44" spans="1:6" ht="14.25">
      <c r="A44" s="391"/>
      <c r="B44" s="392" t="s">
        <v>2468</v>
      </c>
      <c r="C44" s="407">
        <v>1</v>
      </c>
      <c r="D44" s="408" t="s">
        <v>95</v>
      </c>
      <c r="E44" s="646"/>
      <c r="F44" s="409">
        <f aca="true" t="shared" si="2" ref="F44:F50">C44*E44</f>
        <v>0</v>
      </c>
    </row>
    <row r="45" spans="1:6" ht="14.25">
      <c r="A45" s="391"/>
      <c r="B45" s="394" t="s">
        <v>2469</v>
      </c>
      <c r="C45" s="407">
        <v>1</v>
      </c>
      <c r="D45" s="408" t="s">
        <v>95</v>
      </c>
      <c r="E45" s="646"/>
      <c r="F45" s="409">
        <f t="shared" si="2"/>
        <v>0</v>
      </c>
    </row>
    <row r="46" spans="1:6" ht="14.25">
      <c r="A46" s="391"/>
      <c r="B46" s="392" t="s">
        <v>2470</v>
      </c>
      <c r="C46" s="407">
        <v>1</v>
      </c>
      <c r="D46" s="408" t="s">
        <v>95</v>
      </c>
      <c r="E46" s="646"/>
      <c r="F46" s="409">
        <f t="shared" si="2"/>
        <v>0</v>
      </c>
    </row>
    <row r="47" spans="1:6" ht="14.25">
      <c r="A47" s="391"/>
      <c r="B47" s="392" t="s">
        <v>2471</v>
      </c>
      <c r="C47" s="407">
        <v>1</v>
      </c>
      <c r="D47" s="408" t="s">
        <v>95</v>
      </c>
      <c r="E47" s="646"/>
      <c r="F47" s="409">
        <f t="shared" si="2"/>
        <v>0</v>
      </c>
    </row>
    <row r="48" spans="1:6" ht="14.25">
      <c r="A48" s="391"/>
      <c r="B48" s="392" t="s">
        <v>2472</v>
      </c>
      <c r="C48" s="407">
        <v>1</v>
      </c>
      <c r="D48" s="408" t="s">
        <v>95</v>
      </c>
      <c r="E48" s="646"/>
      <c r="F48" s="409">
        <f t="shared" si="2"/>
        <v>0</v>
      </c>
    </row>
    <row r="49" spans="1:6" ht="14.25">
      <c r="A49" s="391"/>
      <c r="B49" s="392" t="s">
        <v>2473</v>
      </c>
      <c r="C49" s="407">
        <v>1</v>
      </c>
      <c r="D49" s="408" t="s">
        <v>95</v>
      </c>
      <c r="E49" s="646"/>
      <c r="F49" s="409">
        <f t="shared" si="2"/>
        <v>0</v>
      </c>
    </row>
    <row r="50" spans="1:6" ht="14.25">
      <c r="A50" s="391"/>
      <c r="B50" s="392" t="s">
        <v>2474</v>
      </c>
      <c r="C50" s="407">
        <v>1</v>
      </c>
      <c r="D50" s="408" t="s">
        <v>95</v>
      </c>
      <c r="E50" s="646"/>
      <c r="F50" s="409">
        <f t="shared" si="2"/>
        <v>0</v>
      </c>
    </row>
    <row r="51" spans="1:6" ht="14.25">
      <c r="A51" s="391"/>
      <c r="B51" s="392"/>
      <c r="C51" s="407"/>
      <c r="D51" s="408"/>
      <c r="E51" s="409"/>
      <c r="F51" s="409"/>
    </row>
    <row r="52" spans="1:6" ht="15">
      <c r="A52" s="391"/>
      <c r="B52" s="395" t="s">
        <v>2475</v>
      </c>
      <c r="C52" s="407"/>
      <c r="D52" s="408"/>
      <c r="E52" s="409"/>
      <c r="F52" s="409"/>
    </row>
    <row r="53" spans="1:6" ht="14.25">
      <c r="A53" s="391"/>
      <c r="B53" s="392" t="s">
        <v>2476</v>
      </c>
      <c r="C53" s="407"/>
      <c r="D53" s="408"/>
      <c r="E53" s="409"/>
      <c r="F53" s="409"/>
    </row>
    <row r="54" spans="1:6" ht="14.25">
      <c r="A54" s="391"/>
      <c r="B54" s="392" t="s">
        <v>2477</v>
      </c>
      <c r="C54" s="407"/>
      <c r="D54" s="408"/>
      <c r="E54" s="409"/>
      <c r="F54" s="409"/>
    </row>
    <row r="55" spans="1:6" ht="15" thickBot="1">
      <c r="A55" s="391"/>
      <c r="B55" s="392" t="s">
        <v>2478</v>
      </c>
      <c r="C55" s="407"/>
      <c r="D55" s="408"/>
      <c r="E55" s="409"/>
      <c r="F55" s="409"/>
    </row>
    <row r="56" spans="1:6" ht="13.5" thickBot="1">
      <c r="A56" s="786" t="s">
        <v>2282</v>
      </c>
      <c r="B56" s="786"/>
      <c r="C56" s="786"/>
      <c r="D56" s="786"/>
      <c r="E56" s="786"/>
      <c r="F56" s="786"/>
    </row>
    <row r="57" spans="1:6" ht="13.5" thickBot="1">
      <c r="A57" s="786"/>
      <c r="B57" s="786"/>
      <c r="C57" s="786"/>
      <c r="D57" s="786"/>
      <c r="E57" s="786"/>
      <c r="F57" s="786"/>
    </row>
  </sheetData>
  <sheetProtection algorithmName="SHA-512" hashValue="wrbUngJvMrKByYvBP731DJCb4l5e2G5yCGIQXXLXlEkf6mPfzXcqMwJZb+yJHIGycrwp/N2KYrvfawiRSglEbg==" saltValue="lkOwCFfClRo4TORzfsH+3Q==" spinCount="100000" sheet="1" objects="1" scenarios="1"/>
  <mergeCells count="13">
    <mergeCell ref="A56:F57"/>
    <mergeCell ref="A1:F1"/>
    <mergeCell ref="B2:D2"/>
    <mergeCell ref="B3:D3"/>
    <mergeCell ref="C4:D4"/>
    <mergeCell ref="E4:F4"/>
    <mergeCell ref="C5:D5"/>
    <mergeCell ref="E5:F5"/>
    <mergeCell ref="C6:D6"/>
    <mergeCell ref="E6:F6"/>
    <mergeCell ref="C7:D7"/>
    <mergeCell ref="E7:F7"/>
    <mergeCell ref="A9:F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 topLeftCell="A1">
      <selection activeCell="J14" sqref="J14:K43"/>
    </sheetView>
  </sheetViews>
  <sheetFormatPr defaultColWidth="9.00390625" defaultRowHeight="12.75"/>
  <cols>
    <col min="1" max="13" width="9.125" style="613" customWidth="1"/>
    <col min="14" max="14" width="7.125" style="613" customWidth="1"/>
    <col min="15" max="15" width="9.125" style="613" hidden="1" customWidth="1"/>
    <col min="16" max="16384" width="9.125" style="613" customWidth="1"/>
  </cols>
  <sheetData>
    <row r="1" spans="1:15" ht="21">
      <c r="A1" s="735" t="s">
        <v>1979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2" spans="1:15" ht="15">
      <c r="A2" s="614" t="s">
        <v>1980</v>
      </c>
      <c r="B2" s="584"/>
      <c r="C2" s="584"/>
      <c r="D2" s="736">
        <f>$F$6</f>
        <v>0</v>
      </c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584"/>
    </row>
    <row r="3" spans="1:15" ht="18">
      <c r="A3" s="615" t="s">
        <v>1981</v>
      </c>
      <c r="B3" s="584"/>
      <c r="C3" s="584"/>
      <c r="D3" s="737">
        <f>$F$7</f>
        <v>0</v>
      </c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584"/>
    </row>
    <row r="4" spans="1:15" ht="12.75">
      <c r="A4" s="584"/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</row>
    <row r="5" spans="1:15" ht="15">
      <c r="A5" s="614" t="s">
        <v>1982</v>
      </c>
      <c r="B5" s="584"/>
      <c r="C5" s="584"/>
      <c r="D5" s="616" t="s">
        <v>1983</v>
      </c>
      <c r="E5" s="584"/>
      <c r="F5" s="588"/>
      <c r="G5" s="584"/>
      <c r="H5" s="584"/>
      <c r="I5" s="614" t="s">
        <v>1984</v>
      </c>
      <c r="J5" s="584"/>
      <c r="K5" s="738">
        <v>42388</v>
      </c>
      <c r="L5" s="708"/>
      <c r="M5" s="708"/>
      <c r="N5" s="708"/>
      <c r="O5" s="584"/>
    </row>
    <row r="6" spans="1:15" ht="12.75">
      <c r="A6" s="584"/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</row>
    <row r="7" spans="1:15" ht="15">
      <c r="A7" s="614" t="s">
        <v>1985</v>
      </c>
      <c r="B7" s="584"/>
      <c r="C7" s="584"/>
      <c r="D7" s="616" t="s">
        <v>1986</v>
      </c>
      <c r="E7" s="584"/>
      <c r="F7" s="584"/>
      <c r="G7" s="584"/>
      <c r="H7" s="584"/>
      <c r="I7" s="614" t="s">
        <v>1987</v>
      </c>
      <c r="J7" s="584"/>
      <c r="K7" s="734">
        <f>$E$18</f>
        <v>0</v>
      </c>
      <c r="L7" s="708"/>
      <c r="M7" s="708"/>
      <c r="N7" s="708"/>
      <c r="O7" s="708"/>
    </row>
    <row r="8" spans="1:15" ht="15">
      <c r="A8" s="614" t="s">
        <v>1988</v>
      </c>
      <c r="B8" s="584"/>
      <c r="C8" s="584"/>
      <c r="D8" s="616" t="str">
        <f>IF($E$15="","",$E$15)</f>
        <v/>
      </c>
      <c r="E8" s="584"/>
      <c r="F8" s="584"/>
      <c r="G8" s="584"/>
      <c r="H8" s="584"/>
      <c r="I8" s="614" t="s">
        <v>1989</v>
      </c>
      <c r="J8" s="584"/>
      <c r="K8" s="734">
        <f>$E$21</f>
        <v>0</v>
      </c>
      <c r="L8" s="708"/>
      <c r="M8" s="708"/>
      <c r="N8" s="708"/>
      <c r="O8" s="708"/>
    </row>
    <row r="9" spans="1:15" ht="12.75">
      <c r="A9" s="584"/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</row>
    <row r="10" spans="1:15" ht="15">
      <c r="A10" s="617" t="s">
        <v>1990</v>
      </c>
      <c r="B10" s="618" t="s">
        <v>1991</v>
      </c>
      <c r="C10" s="618" t="s">
        <v>1992</v>
      </c>
      <c r="D10" s="732" t="s">
        <v>1993</v>
      </c>
      <c r="E10" s="733"/>
      <c r="F10" s="733"/>
      <c r="G10" s="733"/>
      <c r="H10" s="618" t="s">
        <v>84</v>
      </c>
      <c r="I10" s="618" t="s">
        <v>1994</v>
      </c>
      <c r="J10" s="732" t="s">
        <v>1995</v>
      </c>
      <c r="K10" s="733"/>
      <c r="L10" s="732" t="s">
        <v>1996</v>
      </c>
      <c r="M10" s="733"/>
      <c r="N10" s="733"/>
      <c r="O10" s="796"/>
    </row>
    <row r="11" spans="1:15" ht="18">
      <c r="A11" s="621" t="s">
        <v>1997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797"/>
      <c r="M11" s="708"/>
      <c r="N11" s="708"/>
      <c r="O11" s="708"/>
    </row>
    <row r="12" spans="1:15" ht="18">
      <c r="A12" s="594"/>
      <c r="B12" s="624" t="s">
        <v>1998</v>
      </c>
      <c r="C12" s="594"/>
      <c r="D12" s="594"/>
      <c r="E12" s="594"/>
      <c r="F12" s="594"/>
      <c r="G12" s="594"/>
      <c r="H12" s="594"/>
      <c r="I12" s="594"/>
      <c r="J12" s="594"/>
      <c r="K12" s="594"/>
      <c r="L12" s="798"/>
      <c r="M12" s="795"/>
      <c r="N12" s="795"/>
      <c r="O12" s="795"/>
    </row>
    <row r="13" spans="1:15" ht="15">
      <c r="A13" s="594"/>
      <c r="B13" s="627" t="s">
        <v>2479</v>
      </c>
      <c r="C13" s="594"/>
      <c r="D13" s="594"/>
      <c r="E13" s="594"/>
      <c r="F13" s="594"/>
      <c r="G13" s="594"/>
      <c r="H13" s="594"/>
      <c r="I13" s="594"/>
      <c r="J13" s="594"/>
      <c r="K13" s="594"/>
      <c r="L13" s="794">
        <f>SUM(L14:O43)</f>
        <v>0</v>
      </c>
      <c r="M13" s="795"/>
      <c r="N13" s="795"/>
      <c r="O13" s="795"/>
    </row>
    <row r="14" spans="1:15" ht="25.5">
      <c r="A14" s="629">
        <v>1</v>
      </c>
      <c r="B14" s="629" t="s">
        <v>2000</v>
      </c>
      <c r="C14" s="601" t="s">
        <v>2480</v>
      </c>
      <c r="D14" s="799" t="s">
        <v>2481</v>
      </c>
      <c r="E14" s="714"/>
      <c r="F14" s="714"/>
      <c r="G14" s="714"/>
      <c r="H14" s="602" t="s">
        <v>166</v>
      </c>
      <c r="I14" s="603">
        <v>100</v>
      </c>
      <c r="J14" s="715"/>
      <c r="K14" s="731"/>
      <c r="L14" s="800">
        <f aca="true" t="shared" si="0" ref="L14:L34">I14*J14</f>
        <v>0</v>
      </c>
      <c r="M14" s="714"/>
      <c r="N14" s="714"/>
      <c r="O14" s="714"/>
    </row>
    <row r="15" spans="1:15" ht="13.5">
      <c r="A15" s="648">
        <v>2</v>
      </c>
      <c r="B15" s="648" t="s">
        <v>2482</v>
      </c>
      <c r="C15" s="649" t="s">
        <v>2483</v>
      </c>
      <c r="D15" s="801" t="s">
        <v>2484</v>
      </c>
      <c r="E15" s="802"/>
      <c r="F15" s="802"/>
      <c r="G15" s="802"/>
      <c r="H15" s="650" t="s">
        <v>768</v>
      </c>
      <c r="I15" s="651">
        <v>77</v>
      </c>
      <c r="J15" s="803"/>
      <c r="K15" s="804"/>
      <c r="L15" s="805">
        <f t="shared" si="0"/>
        <v>0</v>
      </c>
      <c r="M15" s="714"/>
      <c r="N15" s="714"/>
      <c r="O15" s="714"/>
    </row>
    <row r="16" spans="1:15" ht="25.5">
      <c r="A16" s="629">
        <v>3</v>
      </c>
      <c r="B16" s="629" t="s">
        <v>2000</v>
      </c>
      <c r="C16" s="601" t="s">
        <v>2485</v>
      </c>
      <c r="D16" s="713" t="s">
        <v>2486</v>
      </c>
      <c r="E16" s="714"/>
      <c r="F16" s="714"/>
      <c r="G16" s="714"/>
      <c r="H16" s="602" t="s">
        <v>166</v>
      </c>
      <c r="I16" s="603">
        <v>600</v>
      </c>
      <c r="J16" s="715"/>
      <c r="K16" s="731"/>
      <c r="L16" s="800">
        <f t="shared" si="0"/>
        <v>0</v>
      </c>
      <c r="M16" s="714"/>
      <c r="N16" s="714"/>
      <c r="O16" s="714"/>
    </row>
    <row r="17" spans="1:15" ht="13.5">
      <c r="A17" s="648">
        <v>4</v>
      </c>
      <c r="B17" s="648" t="s">
        <v>2482</v>
      </c>
      <c r="C17" s="649" t="s">
        <v>2483</v>
      </c>
      <c r="D17" s="801" t="s">
        <v>2487</v>
      </c>
      <c r="E17" s="802"/>
      <c r="F17" s="802"/>
      <c r="G17" s="802"/>
      <c r="H17" s="650" t="s">
        <v>768</v>
      </c>
      <c r="I17" s="651">
        <v>10</v>
      </c>
      <c r="J17" s="803"/>
      <c r="K17" s="804"/>
      <c r="L17" s="805">
        <f t="shared" si="0"/>
        <v>0</v>
      </c>
      <c r="M17" s="714"/>
      <c r="N17" s="714"/>
      <c r="O17" s="714"/>
    </row>
    <row r="18" spans="1:15" ht="13.5">
      <c r="A18" s="648">
        <v>5</v>
      </c>
      <c r="B18" s="648" t="s">
        <v>2482</v>
      </c>
      <c r="C18" s="649" t="s">
        <v>2488</v>
      </c>
      <c r="D18" s="801" t="s">
        <v>2489</v>
      </c>
      <c r="E18" s="802"/>
      <c r="F18" s="802"/>
      <c r="G18" s="802"/>
      <c r="H18" s="650" t="s">
        <v>147</v>
      </c>
      <c r="I18" s="651">
        <v>4</v>
      </c>
      <c r="J18" s="803"/>
      <c r="K18" s="804"/>
      <c r="L18" s="805">
        <f t="shared" si="0"/>
        <v>0</v>
      </c>
      <c r="M18" s="714"/>
      <c r="N18" s="714"/>
      <c r="O18" s="714"/>
    </row>
    <row r="19" spans="1:15" ht="13.5">
      <c r="A19" s="648">
        <v>6</v>
      </c>
      <c r="B19" s="648" t="s">
        <v>2482</v>
      </c>
      <c r="C19" s="649" t="s">
        <v>2490</v>
      </c>
      <c r="D19" s="801" t="s">
        <v>2491</v>
      </c>
      <c r="E19" s="802"/>
      <c r="F19" s="802"/>
      <c r="G19" s="802"/>
      <c r="H19" s="650" t="s">
        <v>147</v>
      </c>
      <c r="I19" s="651">
        <v>100</v>
      </c>
      <c r="J19" s="803"/>
      <c r="K19" s="804"/>
      <c r="L19" s="805">
        <f t="shared" si="0"/>
        <v>0</v>
      </c>
      <c r="M19" s="714"/>
      <c r="N19" s="714"/>
      <c r="O19" s="714"/>
    </row>
    <row r="20" spans="1:15" ht="13.5">
      <c r="A20" s="648">
        <v>7</v>
      </c>
      <c r="B20" s="648" t="s">
        <v>2482</v>
      </c>
      <c r="C20" s="649" t="s">
        <v>2492</v>
      </c>
      <c r="D20" s="801" t="s">
        <v>2493</v>
      </c>
      <c r="E20" s="802"/>
      <c r="F20" s="802"/>
      <c r="G20" s="802"/>
      <c r="H20" s="650" t="s">
        <v>147</v>
      </c>
      <c r="I20" s="651">
        <v>160</v>
      </c>
      <c r="J20" s="803"/>
      <c r="K20" s="804"/>
      <c r="L20" s="805">
        <f t="shared" si="0"/>
        <v>0</v>
      </c>
      <c r="M20" s="714"/>
      <c r="N20" s="714"/>
      <c r="O20" s="714"/>
    </row>
    <row r="21" spans="1:15" ht="13.5">
      <c r="A21" s="648">
        <v>8</v>
      </c>
      <c r="B21" s="648" t="s">
        <v>2482</v>
      </c>
      <c r="C21" s="649" t="s">
        <v>2494</v>
      </c>
      <c r="D21" s="801" t="s">
        <v>2495</v>
      </c>
      <c r="E21" s="802"/>
      <c r="F21" s="802"/>
      <c r="G21" s="802"/>
      <c r="H21" s="650" t="s">
        <v>768</v>
      </c>
      <c r="I21" s="651">
        <v>81</v>
      </c>
      <c r="J21" s="803"/>
      <c r="K21" s="804"/>
      <c r="L21" s="805">
        <f t="shared" si="0"/>
        <v>0</v>
      </c>
      <c r="M21" s="714"/>
      <c r="N21" s="714"/>
      <c r="O21" s="714"/>
    </row>
    <row r="22" spans="1:15" ht="25.5">
      <c r="A22" s="629">
        <v>9</v>
      </c>
      <c r="B22" s="629" t="s">
        <v>2000</v>
      </c>
      <c r="C22" s="601" t="s">
        <v>2496</v>
      </c>
      <c r="D22" s="713" t="s">
        <v>2497</v>
      </c>
      <c r="E22" s="714"/>
      <c r="F22" s="714"/>
      <c r="G22" s="714"/>
      <c r="H22" s="602" t="s">
        <v>147</v>
      </c>
      <c r="I22" s="603">
        <v>200</v>
      </c>
      <c r="J22" s="715"/>
      <c r="K22" s="731"/>
      <c r="L22" s="800">
        <f t="shared" si="0"/>
        <v>0</v>
      </c>
      <c r="M22" s="714"/>
      <c r="N22" s="714"/>
      <c r="O22" s="714"/>
    </row>
    <row r="23" spans="1:15" ht="13.5">
      <c r="A23" s="648">
        <v>10</v>
      </c>
      <c r="B23" s="648" t="s">
        <v>2482</v>
      </c>
      <c r="C23" s="649" t="s">
        <v>2498</v>
      </c>
      <c r="D23" s="801" t="s">
        <v>2499</v>
      </c>
      <c r="E23" s="802"/>
      <c r="F23" s="802"/>
      <c r="G23" s="802"/>
      <c r="H23" s="650" t="s">
        <v>147</v>
      </c>
      <c r="I23" s="651">
        <v>200</v>
      </c>
      <c r="J23" s="803"/>
      <c r="K23" s="804"/>
      <c r="L23" s="805">
        <f t="shared" si="0"/>
        <v>0</v>
      </c>
      <c r="M23" s="714"/>
      <c r="N23" s="714"/>
      <c r="O23" s="714"/>
    </row>
    <row r="24" spans="1:15" ht="13.5">
      <c r="A24" s="648">
        <v>11</v>
      </c>
      <c r="B24" s="648" t="s">
        <v>2482</v>
      </c>
      <c r="C24" s="649" t="s">
        <v>2500</v>
      </c>
      <c r="D24" s="801" t="s">
        <v>2501</v>
      </c>
      <c r="E24" s="802"/>
      <c r="F24" s="802"/>
      <c r="G24" s="802"/>
      <c r="H24" s="650" t="s">
        <v>147</v>
      </c>
      <c r="I24" s="651">
        <v>20</v>
      </c>
      <c r="J24" s="803"/>
      <c r="K24" s="804"/>
      <c r="L24" s="805">
        <f t="shared" si="0"/>
        <v>0</v>
      </c>
      <c r="M24" s="714"/>
      <c r="N24" s="714"/>
      <c r="O24" s="714"/>
    </row>
    <row r="25" spans="1:15" ht="13.5">
      <c r="A25" s="648">
        <v>12</v>
      </c>
      <c r="B25" s="648" t="s">
        <v>2482</v>
      </c>
      <c r="C25" s="649" t="s">
        <v>2502</v>
      </c>
      <c r="D25" s="801" t="s">
        <v>2503</v>
      </c>
      <c r="E25" s="802"/>
      <c r="F25" s="802"/>
      <c r="G25" s="802"/>
      <c r="H25" s="650" t="s">
        <v>147</v>
      </c>
      <c r="I25" s="651">
        <v>20</v>
      </c>
      <c r="J25" s="803"/>
      <c r="K25" s="804"/>
      <c r="L25" s="805">
        <f t="shared" si="0"/>
        <v>0</v>
      </c>
      <c r="M25" s="714"/>
      <c r="N25" s="714"/>
      <c r="O25" s="714"/>
    </row>
    <row r="26" spans="1:15" ht="13.5">
      <c r="A26" s="648">
        <v>13</v>
      </c>
      <c r="B26" s="648" t="s">
        <v>2482</v>
      </c>
      <c r="C26" s="649" t="s">
        <v>2504</v>
      </c>
      <c r="D26" s="801" t="s">
        <v>2505</v>
      </c>
      <c r="E26" s="802"/>
      <c r="F26" s="802"/>
      <c r="G26" s="802"/>
      <c r="H26" s="650" t="s">
        <v>147</v>
      </c>
      <c r="I26" s="651">
        <v>4</v>
      </c>
      <c r="J26" s="803"/>
      <c r="K26" s="804"/>
      <c r="L26" s="805">
        <f t="shared" si="0"/>
        <v>0</v>
      </c>
      <c r="M26" s="714"/>
      <c r="N26" s="714"/>
      <c r="O26" s="714"/>
    </row>
    <row r="27" spans="1:15" ht="13.5">
      <c r="A27" s="648">
        <v>14</v>
      </c>
      <c r="B27" s="648" t="s">
        <v>2482</v>
      </c>
      <c r="C27" s="649" t="s">
        <v>2506</v>
      </c>
      <c r="D27" s="801" t="s">
        <v>2507</v>
      </c>
      <c r="E27" s="802"/>
      <c r="F27" s="802"/>
      <c r="G27" s="802"/>
      <c r="H27" s="650" t="s">
        <v>147</v>
      </c>
      <c r="I27" s="651">
        <v>12</v>
      </c>
      <c r="J27" s="803"/>
      <c r="K27" s="804"/>
      <c r="L27" s="805">
        <f t="shared" si="0"/>
        <v>0</v>
      </c>
      <c r="M27" s="714"/>
      <c r="N27" s="714"/>
      <c r="O27" s="714"/>
    </row>
    <row r="28" spans="1:15" ht="25.5">
      <c r="A28" s="629">
        <v>15</v>
      </c>
      <c r="B28" s="629" t="s">
        <v>2000</v>
      </c>
      <c r="C28" s="601" t="s">
        <v>2508</v>
      </c>
      <c r="D28" s="713" t="s">
        <v>2509</v>
      </c>
      <c r="E28" s="714"/>
      <c r="F28" s="714"/>
      <c r="G28" s="714"/>
      <c r="H28" s="602" t="s">
        <v>147</v>
      </c>
      <c r="I28" s="603">
        <v>25</v>
      </c>
      <c r="J28" s="715"/>
      <c r="K28" s="731"/>
      <c r="L28" s="800">
        <f t="shared" si="0"/>
        <v>0</v>
      </c>
      <c r="M28" s="714"/>
      <c r="N28" s="714"/>
      <c r="O28" s="714"/>
    </row>
    <row r="29" spans="1:15" ht="13.5">
      <c r="A29" s="648">
        <v>16</v>
      </c>
      <c r="B29" s="648" t="s">
        <v>2482</v>
      </c>
      <c r="C29" s="649" t="s">
        <v>2510</v>
      </c>
      <c r="D29" s="801" t="s">
        <v>2511</v>
      </c>
      <c r="E29" s="802"/>
      <c r="F29" s="802"/>
      <c r="G29" s="802"/>
      <c r="H29" s="650" t="s">
        <v>147</v>
      </c>
      <c r="I29" s="651">
        <v>2</v>
      </c>
      <c r="J29" s="803"/>
      <c r="K29" s="804"/>
      <c r="L29" s="805">
        <f t="shared" si="0"/>
        <v>0</v>
      </c>
      <c r="M29" s="714"/>
      <c r="N29" s="714"/>
      <c r="O29" s="714"/>
    </row>
    <row r="30" spans="1:15" ht="25.5">
      <c r="A30" s="629">
        <v>17</v>
      </c>
      <c r="B30" s="629" t="s">
        <v>2000</v>
      </c>
      <c r="C30" s="601" t="s">
        <v>2512</v>
      </c>
      <c r="D30" s="713" t="s">
        <v>2513</v>
      </c>
      <c r="E30" s="714"/>
      <c r="F30" s="714"/>
      <c r="G30" s="714"/>
      <c r="H30" s="602" t="s">
        <v>147</v>
      </c>
      <c r="I30" s="603">
        <v>23</v>
      </c>
      <c r="J30" s="715"/>
      <c r="K30" s="731"/>
      <c r="L30" s="800">
        <f t="shared" si="0"/>
        <v>0</v>
      </c>
      <c r="M30" s="714"/>
      <c r="N30" s="714"/>
      <c r="O30" s="714"/>
    </row>
    <row r="31" spans="1:15" ht="13.5">
      <c r="A31" s="648">
        <v>18</v>
      </c>
      <c r="B31" s="648" t="s">
        <v>2482</v>
      </c>
      <c r="C31" s="649" t="s">
        <v>2514</v>
      </c>
      <c r="D31" s="801" t="s">
        <v>2515</v>
      </c>
      <c r="E31" s="802"/>
      <c r="F31" s="802"/>
      <c r="G31" s="802"/>
      <c r="H31" s="650" t="s">
        <v>147</v>
      </c>
      <c r="I31" s="651">
        <v>4</v>
      </c>
      <c r="J31" s="803"/>
      <c r="K31" s="804"/>
      <c r="L31" s="805">
        <f t="shared" si="0"/>
        <v>0</v>
      </c>
      <c r="M31" s="714"/>
      <c r="N31" s="714"/>
      <c r="O31" s="714"/>
    </row>
    <row r="32" spans="1:15" ht="25.5">
      <c r="A32" s="629">
        <v>19</v>
      </c>
      <c r="B32" s="629" t="s">
        <v>2000</v>
      </c>
      <c r="C32" s="601" t="s">
        <v>2516</v>
      </c>
      <c r="D32" s="713" t="s">
        <v>2517</v>
      </c>
      <c r="E32" s="714"/>
      <c r="F32" s="714"/>
      <c r="G32" s="714"/>
      <c r="H32" s="602" t="s">
        <v>147</v>
      </c>
      <c r="I32" s="603">
        <v>12</v>
      </c>
      <c r="J32" s="715"/>
      <c r="K32" s="731"/>
      <c r="L32" s="800">
        <f t="shared" si="0"/>
        <v>0</v>
      </c>
      <c r="M32" s="714"/>
      <c r="N32" s="714"/>
      <c r="O32" s="714"/>
    </row>
    <row r="33" spans="1:15" ht="13.5">
      <c r="A33" s="648">
        <v>20</v>
      </c>
      <c r="B33" s="648" t="s">
        <v>2482</v>
      </c>
      <c r="C33" s="649" t="s">
        <v>2518</v>
      </c>
      <c r="D33" s="801" t="s">
        <v>2519</v>
      </c>
      <c r="E33" s="802"/>
      <c r="F33" s="802"/>
      <c r="G33" s="802"/>
      <c r="H33" s="650" t="s">
        <v>147</v>
      </c>
      <c r="I33" s="651">
        <v>12</v>
      </c>
      <c r="J33" s="803"/>
      <c r="K33" s="804"/>
      <c r="L33" s="805">
        <f t="shared" si="0"/>
        <v>0</v>
      </c>
      <c r="M33" s="714"/>
      <c r="N33" s="714"/>
      <c r="O33" s="714"/>
    </row>
    <row r="34" spans="1:15" ht="13.5">
      <c r="A34" s="648">
        <v>21</v>
      </c>
      <c r="B34" s="648" t="s">
        <v>2482</v>
      </c>
      <c r="C34" s="649" t="s">
        <v>2520</v>
      </c>
      <c r="D34" s="801" t="s">
        <v>2521</v>
      </c>
      <c r="E34" s="802"/>
      <c r="F34" s="802"/>
      <c r="G34" s="802"/>
      <c r="H34" s="650" t="s">
        <v>147</v>
      </c>
      <c r="I34" s="651">
        <v>12</v>
      </c>
      <c r="J34" s="803"/>
      <c r="K34" s="804"/>
      <c r="L34" s="805">
        <f t="shared" si="0"/>
        <v>0</v>
      </c>
      <c r="M34" s="714"/>
      <c r="N34" s="714"/>
      <c r="O34" s="714"/>
    </row>
    <row r="35" spans="1:15" ht="15">
      <c r="A35" s="594"/>
      <c r="B35" s="627" t="s">
        <v>1999</v>
      </c>
      <c r="C35" s="594"/>
      <c r="D35" s="594"/>
      <c r="E35" s="594"/>
      <c r="F35" s="594"/>
      <c r="G35" s="594"/>
      <c r="H35" s="594"/>
      <c r="I35" s="594"/>
      <c r="J35" s="280"/>
      <c r="K35" s="280"/>
      <c r="L35" s="794"/>
      <c r="M35" s="795"/>
      <c r="N35" s="795"/>
      <c r="O35" s="795"/>
    </row>
    <row r="36" spans="1:15" ht="25.5">
      <c r="A36" s="629">
        <v>22</v>
      </c>
      <c r="B36" s="629" t="s">
        <v>2000</v>
      </c>
      <c r="C36" s="601" t="s">
        <v>2522</v>
      </c>
      <c r="D36" s="713" t="s">
        <v>2523</v>
      </c>
      <c r="E36" s="714"/>
      <c r="F36" s="714"/>
      <c r="G36" s="714"/>
      <c r="H36" s="602" t="s">
        <v>147</v>
      </c>
      <c r="I36" s="603">
        <v>4</v>
      </c>
      <c r="J36" s="715"/>
      <c r="K36" s="731"/>
      <c r="L36" s="800">
        <f aca="true" t="shared" si="1" ref="L36:L43">I36*J36</f>
        <v>0</v>
      </c>
      <c r="M36" s="714"/>
      <c r="N36" s="714"/>
      <c r="O36" s="714"/>
    </row>
    <row r="37" spans="1:15" ht="25.5">
      <c r="A37" s="629">
        <v>23</v>
      </c>
      <c r="B37" s="629" t="s">
        <v>2000</v>
      </c>
      <c r="C37" s="601" t="s">
        <v>2524</v>
      </c>
      <c r="D37" s="713" t="s">
        <v>2525</v>
      </c>
      <c r="E37" s="714"/>
      <c r="F37" s="714"/>
      <c r="G37" s="714"/>
      <c r="H37" s="602" t="s">
        <v>147</v>
      </c>
      <c r="I37" s="603">
        <v>4</v>
      </c>
      <c r="J37" s="715"/>
      <c r="K37" s="731"/>
      <c r="L37" s="800">
        <f t="shared" si="1"/>
        <v>0</v>
      </c>
      <c r="M37" s="714"/>
      <c r="N37" s="714"/>
      <c r="O37" s="714"/>
    </row>
    <row r="38" spans="1:15" ht="25.5">
      <c r="A38" s="629">
        <v>24</v>
      </c>
      <c r="B38" s="629" t="s">
        <v>2000</v>
      </c>
      <c r="C38" s="601" t="s">
        <v>2001</v>
      </c>
      <c r="D38" s="713" t="s">
        <v>2002</v>
      </c>
      <c r="E38" s="714"/>
      <c r="F38" s="714"/>
      <c r="G38" s="714"/>
      <c r="H38" s="602" t="s">
        <v>147</v>
      </c>
      <c r="I38" s="603">
        <v>4</v>
      </c>
      <c r="J38" s="715"/>
      <c r="K38" s="731"/>
      <c r="L38" s="800">
        <f t="shared" si="1"/>
        <v>0</v>
      </c>
      <c r="M38" s="714"/>
      <c r="N38" s="714"/>
      <c r="O38" s="714"/>
    </row>
    <row r="39" spans="1:15" ht="25.5">
      <c r="A39" s="629">
        <v>25</v>
      </c>
      <c r="B39" s="629" t="s">
        <v>2000</v>
      </c>
      <c r="C39" s="601" t="s">
        <v>2003</v>
      </c>
      <c r="D39" s="713" t="s">
        <v>2004</v>
      </c>
      <c r="E39" s="714"/>
      <c r="F39" s="714"/>
      <c r="G39" s="714"/>
      <c r="H39" s="602" t="s">
        <v>147</v>
      </c>
      <c r="I39" s="603">
        <v>1</v>
      </c>
      <c r="J39" s="715"/>
      <c r="K39" s="731"/>
      <c r="L39" s="800">
        <f t="shared" si="1"/>
        <v>0</v>
      </c>
      <c r="M39" s="714"/>
      <c r="N39" s="714"/>
      <c r="O39" s="714"/>
    </row>
    <row r="40" spans="1:15" ht="25.5">
      <c r="A40" s="629">
        <v>26</v>
      </c>
      <c r="B40" s="629" t="s">
        <v>2000</v>
      </c>
      <c r="C40" s="601" t="s">
        <v>2005</v>
      </c>
      <c r="D40" s="713" t="s">
        <v>2006</v>
      </c>
      <c r="E40" s="714"/>
      <c r="F40" s="714"/>
      <c r="G40" s="714"/>
      <c r="H40" s="602" t="s">
        <v>166</v>
      </c>
      <c r="I40" s="603">
        <v>400</v>
      </c>
      <c r="J40" s="715"/>
      <c r="K40" s="731"/>
      <c r="L40" s="800">
        <f t="shared" si="1"/>
        <v>0</v>
      </c>
      <c r="M40" s="714"/>
      <c r="N40" s="714"/>
      <c r="O40" s="714"/>
    </row>
    <row r="41" spans="1:15" ht="25.5">
      <c r="A41" s="629">
        <v>27</v>
      </c>
      <c r="B41" s="629" t="s">
        <v>2000</v>
      </c>
      <c r="C41" s="601" t="s">
        <v>2007</v>
      </c>
      <c r="D41" s="713" t="s">
        <v>2008</v>
      </c>
      <c r="E41" s="714"/>
      <c r="F41" s="714"/>
      <c r="G41" s="714"/>
      <c r="H41" s="602" t="s">
        <v>147</v>
      </c>
      <c r="I41" s="603">
        <v>160</v>
      </c>
      <c r="J41" s="715"/>
      <c r="K41" s="731"/>
      <c r="L41" s="800">
        <f t="shared" si="1"/>
        <v>0</v>
      </c>
      <c r="M41" s="714"/>
      <c r="N41" s="714"/>
      <c r="O41" s="714"/>
    </row>
    <row r="42" spans="1:15" ht="25.5">
      <c r="A42" s="629">
        <v>28</v>
      </c>
      <c r="B42" s="629" t="s">
        <v>2000</v>
      </c>
      <c r="C42" s="601" t="s">
        <v>2009</v>
      </c>
      <c r="D42" s="713" t="s">
        <v>2010</v>
      </c>
      <c r="E42" s="714"/>
      <c r="F42" s="714"/>
      <c r="G42" s="714"/>
      <c r="H42" s="602" t="s">
        <v>147</v>
      </c>
      <c r="I42" s="603">
        <v>4</v>
      </c>
      <c r="J42" s="715"/>
      <c r="K42" s="731"/>
      <c r="L42" s="800">
        <f t="shared" si="1"/>
        <v>0</v>
      </c>
      <c r="M42" s="714"/>
      <c r="N42" s="714"/>
      <c r="O42" s="714"/>
    </row>
    <row r="43" spans="1:15" ht="25.5">
      <c r="A43" s="629">
        <v>29</v>
      </c>
      <c r="B43" s="629" t="s">
        <v>2000</v>
      </c>
      <c r="C43" s="601" t="s">
        <v>2011</v>
      </c>
      <c r="D43" s="713" t="s">
        <v>2012</v>
      </c>
      <c r="E43" s="714"/>
      <c r="F43" s="714"/>
      <c r="G43" s="714"/>
      <c r="H43" s="602" t="s">
        <v>147</v>
      </c>
      <c r="I43" s="603">
        <v>1</v>
      </c>
      <c r="J43" s="715"/>
      <c r="K43" s="731"/>
      <c r="L43" s="800">
        <f t="shared" si="1"/>
        <v>0</v>
      </c>
      <c r="M43" s="714"/>
      <c r="N43" s="714"/>
      <c r="O43" s="714"/>
    </row>
  </sheetData>
  <sheetProtection algorithmName="SHA-512" hashValue="DvrBgIur0pMcvwPzxVv7G9n765sgJVyvy88qISDdGgl4RTVWj+WFjDp5CszitAJwRKUSnJcLmFb48XHM6iyUdw==" saltValue="DtKEjfCzZFLgnS6LI41rwQ==" spinCount="100000" sheet="1" objects="1" scenarios="1"/>
  <mergeCells count="100">
    <mergeCell ref="D43:G43"/>
    <mergeCell ref="J43:K43"/>
    <mergeCell ref="L43:O43"/>
    <mergeCell ref="D41:G41"/>
    <mergeCell ref="J41:K41"/>
    <mergeCell ref="L41:O41"/>
    <mergeCell ref="D42:G42"/>
    <mergeCell ref="J42:K42"/>
    <mergeCell ref="L42:O42"/>
    <mergeCell ref="D39:G39"/>
    <mergeCell ref="J39:K39"/>
    <mergeCell ref="L39:O39"/>
    <mergeCell ref="D40:G40"/>
    <mergeCell ref="J40:K40"/>
    <mergeCell ref="L40:O40"/>
    <mergeCell ref="D37:G37"/>
    <mergeCell ref="J37:K37"/>
    <mergeCell ref="L37:O37"/>
    <mergeCell ref="D38:G38"/>
    <mergeCell ref="J38:K38"/>
    <mergeCell ref="L38:O38"/>
    <mergeCell ref="D34:G34"/>
    <mergeCell ref="J34:K34"/>
    <mergeCell ref="L34:O34"/>
    <mergeCell ref="L35:O35"/>
    <mergeCell ref="D36:G36"/>
    <mergeCell ref="J36:K36"/>
    <mergeCell ref="L36:O36"/>
    <mergeCell ref="D32:G32"/>
    <mergeCell ref="J32:K32"/>
    <mergeCell ref="L32:O32"/>
    <mergeCell ref="D33:G33"/>
    <mergeCell ref="J33:K33"/>
    <mergeCell ref="L33:O33"/>
    <mergeCell ref="D30:G30"/>
    <mergeCell ref="J30:K30"/>
    <mergeCell ref="L30:O30"/>
    <mergeCell ref="D31:G31"/>
    <mergeCell ref="J31:K31"/>
    <mergeCell ref="L31:O31"/>
    <mergeCell ref="D28:G28"/>
    <mergeCell ref="J28:K28"/>
    <mergeCell ref="L28:O28"/>
    <mergeCell ref="D29:G29"/>
    <mergeCell ref="J29:K29"/>
    <mergeCell ref="L29:O29"/>
    <mergeCell ref="D26:G26"/>
    <mergeCell ref="J26:K26"/>
    <mergeCell ref="L26:O26"/>
    <mergeCell ref="D27:G27"/>
    <mergeCell ref="J27:K27"/>
    <mergeCell ref="L27:O27"/>
    <mergeCell ref="D24:G24"/>
    <mergeCell ref="J24:K24"/>
    <mergeCell ref="L24:O24"/>
    <mergeCell ref="D25:G25"/>
    <mergeCell ref="J25:K25"/>
    <mergeCell ref="L25:O25"/>
    <mergeCell ref="D22:G22"/>
    <mergeCell ref="J22:K22"/>
    <mergeCell ref="L22:O22"/>
    <mergeCell ref="D23:G23"/>
    <mergeCell ref="J23:K23"/>
    <mergeCell ref="L23:O23"/>
    <mergeCell ref="D20:G20"/>
    <mergeCell ref="J20:K20"/>
    <mergeCell ref="L20:O20"/>
    <mergeCell ref="D21:G21"/>
    <mergeCell ref="J21:K21"/>
    <mergeCell ref="L21:O21"/>
    <mergeCell ref="D18:G18"/>
    <mergeCell ref="J18:K18"/>
    <mergeCell ref="L18:O18"/>
    <mergeCell ref="D19:G19"/>
    <mergeCell ref="J19:K19"/>
    <mergeCell ref="L19:O19"/>
    <mergeCell ref="D16:G16"/>
    <mergeCell ref="J16:K16"/>
    <mergeCell ref="L16:O16"/>
    <mergeCell ref="D17:G17"/>
    <mergeCell ref="J17:K17"/>
    <mergeCell ref="L17:O17"/>
    <mergeCell ref="D14:G14"/>
    <mergeCell ref="J14:K14"/>
    <mergeCell ref="L14:O14"/>
    <mergeCell ref="D15:G15"/>
    <mergeCell ref="J15:K15"/>
    <mergeCell ref="L15:O15"/>
    <mergeCell ref="L13:O13"/>
    <mergeCell ref="A1:O1"/>
    <mergeCell ref="D2:N2"/>
    <mergeCell ref="D3:N3"/>
    <mergeCell ref="K5:N5"/>
    <mergeCell ref="K7:O7"/>
    <mergeCell ref="K8:O8"/>
    <mergeCell ref="D10:G10"/>
    <mergeCell ref="J10:K10"/>
    <mergeCell ref="L10:O10"/>
    <mergeCell ref="L11:O11"/>
    <mergeCell ref="L12:O12"/>
  </mergeCells>
  <printOptions/>
  <pageMargins left="0.7" right="0.7" top="0.787401575" bottom="0.7874015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 topLeftCell="A1">
      <selection activeCell="B8" sqref="B8"/>
    </sheetView>
  </sheetViews>
  <sheetFormatPr defaultColWidth="9.00390625" defaultRowHeight="12.75"/>
  <cols>
    <col min="1" max="1" width="45.75390625" style="0" customWidth="1"/>
    <col min="2" max="2" width="26.00390625" style="0" customWidth="1"/>
  </cols>
  <sheetData>
    <row r="1" spans="1:2" ht="18">
      <c r="A1" s="417" t="s">
        <v>2526</v>
      </c>
      <c r="B1" s="418"/>
    </row>
    <row r="2" spans="1:2" ht="12.75">
      <c r="A2" s="419"/>
      <c r="B2" s="418"/>
    </row>
    <row r="3" spans="1:2" ht="15">
      <c r="A3" s="420"/>
      <c r="B3" s="421" t="s">
        <v>2527</v>
      </c>
    </row>
    <row r="4" spans="1:2" ht="15">
      <c r="A4" s="422" t="str">
        <f>'[2]Stavební část'!A1</f>
        <v>Profese stavební</v>
      </c>
      <c r="B4" s="423">
        <f>SUM('SO 04 1a Stavební část'!F16)</f>
        <v>0</v>
      </c>
    </row>
    <row r="5" spans="1:2" ht="15">
      <c r="A5" s="422" t="str">
        <f>'[2]Strojní část'!A1</f>
        <v>Rozvody páry, kondenzátu a topné vody</v>
      </c>
      <c r="B5" s="423">
        <f>SUM('SO 04 1a Rozvod páry'!F288)</f>
        <v>0</v>
      </c>
    </row>
    <row r="6" spans="1:2" ht="15">
      <c r="A6" s="422" t="str">
        <f>'[2]Rozvod vody'!A1</f>
        <v>Profese rozvod vody</v>
      </c>
      <c r="B6" s="423">
        <f>SUM('SO 04 1a Rozvod vody'!F83)</f>
        <v>0</v>
      </c>
    </row>
    <row r="7" spans="1:2" ht="15">
      <c r="A7" s="422" t="s">
        <v>2528</v>
      </c>
      <c r="B7" s="423">
        <f>SUM('SO 04 1a MaR a Elektro'!E3)</f>
        <v>0</v>
      </c>
    </row>
    <row r="8" spans="1:2" ht="15.75">
      <c r="A8" s="424" t="s">
        <v>2529</v>
      </c>
      <c r="B8" s="425">
        <f>SUM(B4:B7)</f>
        <v>0</v>
      </c>
    </row>
  </sheetData>
  <sheetProtection algorithmName="SHA-512" hashValue="HD1L4J6UOZzZef6Lqk+M+Y7bhU7RdSWAnf+UC5Njw16ATa56h+Xh5/JPfNfgBVAi8mocz9AY51wdZ856N5nIiA==" saltValue="WCTS3xi8zv4/tfbJ5RlTX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D3" sqref="D3:D14"/>
    </sheetView>
  </sheetViews>
  <sheetFormatPr defaultColWidth="9.00390625" defaultRowHeight="12.75"/>
  <cols>
    <col min="2" max="2" width="55.125" style="0" customWidth="1"/>
    <col min="3" max="3" width="13.625" style="0" customWidth="1"/>
    <col min="5" max="5" width="11.375" style="0" customWidth="1"/>
    <col min="6" max="6" width="10.75390625" style="0" customWidth="1"/>
  </cols>
  <sheetData>
    <row r="1" spans="1:6" ht="18">
      <c r="A1" s="426" t="s">
        <v>2530</v>
      </c>
      <c r="B1" s="418"/>
      <c r="C1" s="418"/>
      <c r="D1" s="427"/>
      <c r="E1" s="418"/>
      <c r="F1" s="427" t="str">
        <f>IF(ISNUMBER(D1),D1*E1,"")</f>
        <v/>
      </c>
    </row>
    <row r="2" spans="1:6" ht="12.75">
      <c r="A2" s="418"/>
      <c r="B2" s="418"/>
      <c r="C2" s="418" t="s">
        <v>2182</v>
      </c>
      <c r="D2" s="427" t="s">
        <v>2531</v>
      </c>
      <c r="E2" s="418" t="s">
        <v>1994</v>
      </c>
      <c r="F2" s="427" t="s">
        <v>2527</v>
      </c>
    </row>
    <row r="3" spans="1:6" ht="12.75">
      <c r="A3" s="428" t="s">
        <v>2532</v>
      </c>
      <c r="B3" s="429"/>
      <c r="C3" s="429" t="s">
        <v>122</v>
      </c>
      <c r="D3" s="652"/>
      <c r="E3" s="429">
        <v>0.665</v>
      </c>
      <c r="F3" s="430">
        <f>D3*E3</f>
        <v>0</v>
      </c>
    </row>
    <row r="4" spans="1:6" ht="12.75">
      <c r="A4" s="428" t="s">
        <v>2533</v>
      </c>
      <c r="B4" s="429"/>
      <c r="C4" s="429" t="s">
        <v>122</v>
      </c>
      <c r="D4" s="652"/>
      <c r="E4" s="429">
        <v>0.324</v>
      </c>
      <c r="F4" s="430">
        <f aca="true" t="shared" si="0" ref="F4:F14">D4*E4</f>
        <v>0</v>
      </c>
    </row>
    <row r="5" spans="1:6" ht="12.75">
      <c r="A5" s="428" t="s">
        <v>2534</v>
      </c>
      <c r="B5" s="429"/>
      <c r="C5" s="429" t="s">
        <v>106</v>
      </c>
      <c r="D5" s="652"/>
      <c r="E5" s="429">
        <v>115</v>
      </c>
      <c r="F5" s="430">
        <f t="shared" si="0"/>
        <v>0</v>
      </c>
    </row>
    <row r="6" spans="1:6" ht="12.75">
      <c r="A6" s="428" t="s">
        <v>2535</v>
      </c>
      <c r="B6" s="429"/>
      <c r="C6" s="429" t="s">
        <v>106</v>
      </c>
      <c r="D6" s="652"/>
      <c r="E6" s="429">
        <v>310</v>
      </c>
      <c r="F6" s="430">
        <f t="shared" si="0"/>
        <v>0</v>
      </c>
    </row>
    <row r="7" spans="1:6" ht="12.75">
      <c r="A7" s="428" t="s">
        <v>2536</v>
      </c>
      <c r="B7" s="429"/>
      <c r="C7" s="429" t="s">
        <v>106</v>
      </c>
      <c r="D7" s="652"/>
      <c r="E7" s="429">
        <v>310</v>
      </c>
      <c r="F7" s="430">
        <f t="shared" si="0"/>
        <v>0</v>
      </c>
    </row>
    <row r="8" spans="1:6" ht="12.75">
      <c r="A8" s="428" t="s">
        <v>2537</v>
      </c>
      <c r="B8" s="429"/>
      <c r="C8" s="429" t="s">
        <v>122</v>
      </c>
      <c r="D8" s="652"/>
      <c r="E8" s="429">
        <v>0.605</v>
      </c>
      <c r="F8" s="430">
        <f t="shared" si="0"/>
        <v>0</v>
      </c>
    </row>
    <row r="9" spans="1:6" ht="12.75">
      <c r="A9" s="428" t="s">
        <v>2538</v>
      </c>
      <c r="B9" s="429"/>
      <c r="C9" s="429" t="s">
        <v>106</v>
      </c>
      <c r="D9" s="652"/>
      <c r="E9" s="429">
        <v>6.1</v>
      </c>
      <c r="F9" s="430">
        <f t="shared" si="0"/>
        <v>0</v>
      </c>
    </row>
    <row r="10" spans="1:6" ht="12.75">
      <c r="A10" s="428" t="s">
        <v>2539</v>
      </c>
      <c r="B10" s="429"/>
      <c r="C10" s="429" t="s">
        <v>2540</v>
      </c>
      <c r="D10" s="652"/>
      <c r="E10" s="429">
        <v>4</v>
      </c>
      <c r="F10" s="430">
        <f t="shared" si="0"/>
        <v>0</v>
      </c>
    </row>
    <row r="11" spans="1:6" ht="12.75">
      <c r="A11" s="428" t="s">
        <v>2541</v>
      </c>
      <c r="B11" s="429"/>
      <c r="C11" s="429" t="s">
        <v>2540</v>
      </c>
      <c r="D11" s="652"/>
      <c r="E11" s="429">
        <v>4</v>
      </c>
      <c r="F11" s="430">
        <f t="shared" si="0"/>
        <v>0</v>
      </c>
    </row>
    <row r="12" spans="1:6" ht="12.75">
      <c r="A12" s="428" t="s">
        <v>2542</v>
      </c>
      <c r="B12" s="429"/>
      <c r="C12" s="429" t="s">
        <v>2540</v>
      </c>
      <c r="D12" s="652"/>
      <c r="E12" s="429">
        <v>4</v>
      </c>
      <c r="F12" s="430">
        <f t="shared" si="0"/>
        <v>0</v>
      </c>
    </row>
    <row r="13" spans="1:6" ht="12.75">
      <c r="A13" s="428" t="s">
        <v>2543</v>
      </c>
      <c r="B13" s="429"/>
      <c r="C13" s="429" t="s">
        <v>95</v>
      </c>
      <c r="D13" s="652"/>
      <c r="E13" s="429">
        <v>1</v>
      </c>
      <c r="F13" s="430">
        <f t="shared" si="0"/>
        <v>0</v>
      </c>
    </row>
    <row r="14" spans="1:6" ht="12.75">
      <c r="A14" s="431" t="s">
        <v>2544</v>
      </c>
      <c r="B14" s="432"/>
      <c r="C14" s="433" t="s">
        <v>95</v>
      </c>
      <c r="D14" s="653"/>
      <c r="E14" s="434">
        <v>1</v>
      </c>
      <c r="F14" s="430">
        <f t="shared" si="0"/>
        <v>0</v>
      </c>
    </row>
    <row r="15" spans="1:6" ht="12.75">
      <c r="A15" s="429"/>
      <c r="B15" s="435"/>
      <c r="C15" s="429"/>
      <c r="D15" s="436"/>
      <c r="E15" s="435"/>
      <c r="F15" s="430"/>
    </row>
    <row r="16" spans="1:6" ht="12.75">
      <c r="A16" s="437" t="s">
        <v>2529</v>
      </c>
      <c r="B16" s="438"/>
      <c r="C16" s="438"/>
      <c r="D16" s="437"/>
      <c r="E16" s="437"/>
      <c r="F16" s="439">
        <f>SUM(F1:F15)</f>
        <v>0</v>
      </c>
    </row>
  </sheetData>
  <sheetProtection algorithmName="SHA-512" hashValue="sYZzz/MlSnJfxXxZgRH9MBD2aVcDP3w9XbR8XXyzrpf+PQoMT36nvzLnRppiXSwVTz+X69UudxQHpIwdUJVqxQ==" saltValue="KXQOn3Ukjvl0XE9XFQ9tpA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workbookViewId="0" topLeftCell="A262">
      <selection activeCell="F275" sqref="F275:F277"/>
    </sheetView>
  </sheetViews>
  <sheetFormatPr defaultColWidth="9.00390625" defaultRowHeight="12.75"/>
  <cols>
    <col min="1" max="1" width="33.375" style="0" customWidth="1"/>
    <col min="2" max="2" width="27.625" style="0" customWidth="1"/>
    <col min="3" max="3" width="33.375" style="0" customWidth="1"/>
    <col min="4" max="4" width="15.25390625" style="0" customWidth="1"/>
    <col min="5" max="5" width="11.625" style="0" customWidth="1"/>
    <col min="6" max="6" width="12.75390625" style="0" customWidth="1"/>
  </cols>
  <sheetData>
    <row r="1" spans="1:6" ht="18">
      <c r="A1" s="443" t="s">
        <v>2545</v>
      </c>
      <c r="B1" s="444"/>
      <c r="C1" s="444"/>
      <c r="D1" s="445"/>
      <c r="E1" s="418"/>
      <c r="F1" s="445" t="str">
        <f>IF(ISNUMBER(D1),D1*E1,"")</f>
        <v/>
      </c>
    </row>
    <row r="2" spans="1:6" ht="12.75">
      <c r="A2" s="444"/>
      <c r="B2" s="444"/>
      <c r="C2" s="444"/>
      <c r="D2" s="445" t="s">
        <v>2531</v>
      </c>
      <c r="E2" s="418"/>
      <c r="F2" s="445" t="s">
        <v>2527</v>
      </c>
    </row>
    <row r="3" spans="1:6" ht="15">
      <c r="A3" s="446" t="s">
        <v>2546</v>
      </c>
      <c r="B3" s="447"/>
      <c r="C3" s="447"/>
      <c r="D3" s="447"/>
      <c r="E3" s="435"/>
      <c r="F3" s="448"/>
    </row>
    <row r="4" spans="1:6" ht="12.75">
      <c r="A4" s="449" t="s">
        <v>1993</v>
      </c>
      <c r="B4" s="449" t="s">
        <v>2547</v>
      </c>
      <c r="C4" s="447"/>
      <c r="D4" s="449" t="s">
        <v>2548</v>
      </c>
      <c r="E4" s="450" t="s">
        <v>2549</v>
      </c>
      <c r="F4" s="448"/>
    </row>
    <row r="5" spans="1:6" ht="12.75">
      <c r="A5" s="449" t="s">
        <v>2550</v>
      </c>
      <c r="B5" s="447"/>
      <c r="C5" s="447"/>
      <c r="D5" s="447"/>
      <c r="E5" s="435"/>
      <c r="F5" s="448" t="str">
        <f aca="true" t="shared" si="0" ref="F5:F24">IF(ISNUMBER(D5),D5*E5,"")</f>
        <v/>
      </c>
    </row>
    <row r="6" spans="1:6" ht="12.75">
      <c r="A6" s="113" t="s">
        <v>2551</v>
      </c>
      <c r="B6" s="447"/>
      <c r="C6" s="447"/>
      <c r="D6" s="447"/>
      <c r="E6" s="435"/>
      <c r="F6" s="448" t="str">
        <f t="shared" si="0"/>
        <v/>
      </c>
    </row>
    <row r="7" spans="1:6" ht="12.75">
      <c r="A7" s="113" t="s">
        <v>2552</v>
      </c>
      <c r="B7" s="447"/>
      <c r="C7" s="447"/>
      <c r="D7" s="447"/>
      <c r="E7" s="435"/>
      <c r="F7" s="448" t="str">
        <f t="shared" si="0"/>
        <v/>
      </c>
    </row>
    <row r="8" spans="1:6" ht="12.75">
      <c r="A8" s="447"/>
      <c r="B8" s="113" t="s">
        <v>2553</v>
      </c>
      <c r="C8" s="447"/>
      <c r="D8" s="654"/>
      <c r="E8" s="416">
        <v>2</v>
      </c>
      <c r="F8" s="448" t="str">
        <f t="shared" si="0"/>
        <v/>
      </c>
    </row>
    <row r="9" spans="1:6" ht="12.75">
      <c r="A9" s="113" t="s">
        <v>2554</v>
      </c>
      <c r="B9" s="447"/>
      <c r="C9" s="447"/>
      <c r="D9" s="655"/>
      <c r="E9" s="435"/>
      <c r="F9" s="448" t="str">
        <f t="shared" si="0"/>
        <v/>
      </c>
    </row>
    <row r="10" spans="1:6" ht="12.75">
      <c r="A10" s="113" t="s">
        <v>2555</v>
      </c>
      <c r="B10" s="447"/>
      <c r="C10" s="447"/>
      <c r="D10" s="655"/>
      <c r="E10" s="435"/>
      <c r="F10" s="448" t="str">
        <f t="shared" si="0"/>
        <v/>
      </c>
    </row>
    <row r="11" spans="1:6" ht="12.75">
      <c r="A11" s="447"/>
      <c r="B11" s="113" t="s">
        <v>2556</v>
      </c>
      <c r="C11" s="447"/>
      <c r="D11" s="654"/>
      <c r="E11" s="416">
        <v>1</v>
      </c>
      <c r="F11" s="448" t="str">
        <f t="shared" si="0"/>
        <v/>
      </c>
    </row>
    <row r="12" spans="1:6" ht="12.75">
      <c r="A12" s="113" t="s">
        <v>2557</v>
      </c>
      <c r="B12" s="447"/>
      <c r="C12" s="113"/>
      <c r="D12" s="654"/>
      <c r="E12" s="416">
        <v>1</v>
      </c>
      <c r="F12" s="448" t="str">
        <f t="shared" si="0"/>
        <v/>
      </c>
    </row>
    <row r="13" spans="1:6" ht="12.75">
      <c r="A13" s="113"/>
      <c r="B13" s="447"/>
      <c r="C13" s="447"/>
      <c r="D13" s="655"/>
      <c r="E13" s="435"/>
      <c r="F13" s="448" t="str">
        <f t="shared" si="0"/>
        <v/>
      </c>
    </row>
    <row r="14" spans="1:6" ht="12.75">
      <c r="A14" s="113" t="s">
        <v>2558</v>
      </c>
      <c r="B14" s="447"/>
      <c r="C14" s="447"/>
      <c r="D14" s="654"/>
      <c r="E14" s="416">
        <v>1</v>
      </c>
      <c r="F14" s="448" t="str">
        <f t="shared" si="0"/>
        <v/>
      </c>
    </row>
    <row r="15" spans="1:6" ht="12.75">
      <c r="A15" s="113"/>
      <c r="B15" s="447"/>
      <c r="C15" s="447"/>
      <c r="D15" s="655"/>
      <c r="E15" s="435"/>
      <c r="F15" s="448" t="str">
        <f t="shared" si="0"/>
        <v/>
      </c>
    </row>
    <row r="16" spans="1:6" ht="12.75">
      <c r="A16" s="113" t="s">
        <v>2559</v>
      </c>
      <c r="B16" s="113" t="s">
        <v>2560</v>
      </c>
      <c r="C16" s="447"/>
      <c r="D16" s="654"/>
      <c r="E16" s="416">
        <v>1</v>
      </c>
      <c r="F16" s="448" t="str">
        <f t="shared" si="0"/>
        <v/>
      </c>
    </row>
    <row r="17" spans="1:6" ht="12.75">
      <c r="A17" s="113" t="s">
        <v>2561</v>
      </c>
      <c r="B17" s="113" t="s">
        <v>2560</v>
      </c>
      <c r="C17" s="447"/>
      <c r="D17" s="654"/>
      <c r="E17" s="416">
        <v>1</v>
      </c>
      <c r="F17" s="448" t="str">
        <f t="shared" si="0"/>
        <v/>
      </c>
    </row>
    <row r="18" spans="1:6" ht="12.75">
      <c r="A18" s="113"/>
      <c r="B18" s="447"/>
      <c r="C18" s="447"/>
      <c r="D18" s="655"/>
      <c r="E18" s="435"/>
      <c r="F18" s="448" t="str">
        <f t="shared" si="0"/>
        <v/>
      </c>
    </row>
    <row r="19" spans="1:6" ht="12.75">
      <c r="A19" s="449" t="s">
        <v>2562</v>
      </c>
      <c r="B19" s="447"/>
      <c r="C19" s="447"/>
      <c r="D19" s="655"/>
      <c r="E19" s="435"/>
      <c r="F19" s="448" t="str">
        <f t="shared" si="0"/>
        <v/>
      </c>
    </row>
    <row r="20" spans="1:6" ht="13.5">
      <c r="A20" s="113" t="s">
        <v>2563</v>
      </c>
      <c r="B20" s="113" t="s">
        <v>2564</v>
      </c>
      <c r="C20" s="447"/>
      <c r="D20" s="654"/>
      <c r="E20" s="416">
        <v>2</v>
      </c>
      <c r="F20" s="448" t="str">
        <f t="shared" si="0"/>
        <v/>
      </c>
    </row>
    <row r="21" spans="1:6" ht="13.5">
      <c r="A21" s="113" t="s">
        <v>2565</v>
      </c>
      <c r="B21" s="113" t="s">
        <v>2566</v>
      </c>
      <c r="C21" s="447"/>
      <c r="D21" s="654"/>
      <c r="E21" s="416">
        <v>2</v>
      </c>
      <c r="F21" s="448" t="str">
        <f t="shared" si="0"/>
        <v/>
      </c>
    </row>
    <row r="22" spans="1:6" ht="13.5">
      <c r="A22" s="113" t="s">
        <v>2567</v>
      </c>
      <c r="B22" s="113" t="s">
        <v>2568</v>
      </c>
      <c r="C22" s="447"/>
      <c r="D22" s="654"/>
      <c r="E22" s="416">
        <v>2</v>
      </c>
      <c r="F22" s="448" t="str">
        <f t="shared" si="0"/>
        <v/>
      </c>
    </row>
    <row r="23" spans="1:6" ht="13.5">
      <c r="A23" s="113" t="s">
        <v>2569</v>
      </c>
      <c r="B23" s="113" t="s">
        <v>2570</v>
      </c>
      <c r="C23" s="447"/>
      <c r="D23" s="654"/>
      <c r="E23" s="416">
        <v>2</v>
      </c>
      <c r="F23" s="448" t="str">
        <f t="shared" si="0"/>
        <v/>
      </c>
    </row>
    <row r="24" spans="1:6" ht="13.5">
      <c r="A24" s="113" t="s">
        <v>2565</v>
      </c>
      <c r="B24" s="113" t="s">
        <v>2571</v>
      </c>
      <c r="C24" s="447"/>
      <c r="D24" s="654"/>
      <c r="E24" s="416">
        <v>1</v>
      </c>
      <c r="F24" s="448" t="str">
        <f t="shared" si="0"/>
        <v/>
      </c>
    </row>
    <row r="25" spans="1:6" ht="12.75">
      <c r="A25" s="113" t="s">
        <v>2572</v>
      </c>
      <c r="B25" s="113" t="s">
        <v>2573</v>
      </c>
      <c r="C25" s="113" t="s">
        <v>2574</v>
      </c>
      <c r="D25" s="655"/>
      <c r="E25" s="416"/>
      <c r="F25" s="448"/>
    </row>
    <row r="26" spans="1:6" ht="12.75">
      <c r="A26" s="113"/>
      <c r="B26" s="447"/>
      <c r="C26" s="447"/>
      <c r="D26" s="655"/>
      <c r="E26" s="435"/>
      <c r="F26" s="448" t="str">
        <f aca="true" t="shared" si="1" ref="F26:F89">IF(ISNUMBER(D26),D26*E26,"")</f>
        <v/>
      </c>
    </row>
    <row r="27" spans="1:6" ht="12.75">
      <c r="A27" s="113" t="s">
        <v>2575</v>
      </c>
      <c r="B27" s="113" t="s">
        <v>2576</v>
      </c>
      <c r="C27" s="447"/>
      <c r="D27" s="654"/>
      <c r="E27" s="416">
        <v>1</v>
      </c>
      <c r="F27" s="448" t="str">
        <f t="shared" si="1"/>
        <v/>
      </c>
    </row>
    <row r="28" spans="1:6" ht="12.75">
      <c r="A28" s="113"/>
      <c r="B28" s="447"/>
      <c r="C28" s="447"/>
      <c r="D28" s="655"/>
      <c r="E28" s="435"/>
      <c r="F28" s="448" t="str">
        <f t="shared" si="1"/>
        <v/>
      </c>
    </row>
    <row r="29" spans="1:6" ht="12.75">
      <c r="A29" s="113" t="s">
        <v>2577</v>
      </c>
      <c r="B29" s="113" t="s">
        <v>2578</v>
      </c>
      <c r="C29" s="447"/>
      <c r="D29" s="654"/>
      <c r="E29" s="416">
        <v>2</v>
      </c>
      <c r="F29" s="448" t="str">
        <f t="shared" si="1"/>
        <v/>
      </c>
    </row>
    <row r="30" spans="1:6" ht="12.75">
      <c r="A30" s="113" t="s">
        <v>2579</v>
      </c>
      <c r="B30" s="113" t="s">
        <v>2578</v>
      </c>
      <c r="C30" s="447"/>
      <c r="D30" s="654"/>
      <c r="E30" s="416">
        <v>12</v>
      </c>
      <c r="F30" s="448" t="str">
        <f t="shared" si="1"/>
        <v/>
      </c>
    </row>
    <row r="31" spans="1:6" ht="12.75">
      <c r="A31" s="113"/>
      <c r="B31" s="447"/>
      <c r="C31" s="447"/>
      <c r="D31" s="655"/>
      <c r="E31" s="435"/>
      <c r="F31" s="448" t="str">
        <f t="shared" si="1"/>
        <v/>
      </c>
    </row>
    <row r="32" spans="1:6" ht="12.75">
      <c r="A32" s="449" t="s">
        <v>2580</v>
      </c>
      <c r="B32" s="447"/>
      <c r="C32" s="447"/>
      <c r="D32" s="655"/>
      <c r="E32" s="435"/>
      <c r="F32" s="448" t="str">
        <f t="shared" si="1"/>
        <v/>
      </c>
    </row>
    <row r="33" spans="1:6" ht="13.5">
      <c r="A33" s="113" t="s">
        <v>2581</v>
      </c>
      <c r="B33" s="447"/>
      <c r="C33" s="447"/>
      <c r="D33" s="655"/>
      <c r="E33" s="435"/>
      <c r="F33" s="448" t="str">
        <f t="shared" si="1"/>
        <v/>
      </c>
    </row>
    <row r="34" spans="1:6" ht="12.75">
      <c r="A34" s="447"/>
      <c r="B34" s="113" t="s">
        <v>2582</v>
      </c>
      <c r="C34" s="447"/>
      <c r="D34" s="654"/>
      <c r="E34" s="416">
        <v>1</v>
      </c>
      <c r="F34" s="448" t="str">
        <f t="shared" si="1"/>
        <v/>
      </c>
    </row>
    <row r="35" spans="1:6" ht="12.75">
      <c r="A35" s="113"/>
      <c r="B35" s="447"/>
      <c r="C35" s="447"/>
      <c r="D35" s="655"/>
      <c r="E35" s="435"/>
      <c r="F35" s="448" t="str">
        <f t="shared" si="1"/>
        <v/>
      </c>
    </row>
    <row r="36" spans="1:6" ht="13.5">
      <c r="A36" s="113" t="s">
        <v>2583</v>
      </c>
      <c r="B36" s="447"/>
      <c r="C36" s="447"/>
      <c r="D36" s="655"/>
      <c r="E36" s="435"/>
      <c r="F36" s="448" t="str">
        <f t="shared" si="1"/>
        <v/>
      </c>
    </row>
    <row r="37" spans="1:6" ht="12.75">
      <c r="A37" s="113" t="s">
        <v>2584</v>
      </c>
      <c r="B37" s="113" t="s">
        <v>2585</v>
      </c>
      <c r="C37" s="447"/>
      <c r="D37" s="654"/>
      <c r="E37" s="416">
        <v>2</v>
      </c>
      <c r="F37" s="448" t="str">
        <f t="shared" si="1"/>
        <v/>
      </c>
    </row>
    <row r="38" spans="1:6" ht="12.75">
      <c r="A38" s="113"/>
      <c r="B38" s="447"/>
      <c r="C38" s="447"/>
      <c r="D38" s="655"/>
      <c r="E38" s="435"/>
      <c r="F38" s="448" t="str">
        <f t="shared" si="1"/>
        <v/>
      </c>
    </row>
    <row r="39" spans="1:6" ht="13.5">
      <c r="A39" s="113" t="s">
        <v>2586</v>
      </c>
      <c r="B39" s="447"/>
      <c r="C39" s="447"/>
      <c r="D39" s="655"/>
      <c r="E39" s="435"/>
      <c r="F39" s="448" t="str">
        <f t="shared" si="1"/>
        <v/>
      </c>
    </row>
    <row r="40" spans="1:6" ht="12.75">
      <c r="A40" s="113" t="s">
        <v>2584</v>
      </c>
      <c r="B40" s="113" t="s">
        <v>2587</v>
      </c>
      <c r="C40" s="447"/>
      <c r="D40" s="654"/>
      <c r="E40" s="416">
        <v>1</v>
      </c>
      <c r="F40" s="448" t="str">
        <f t="shared" si="1"/>
        <v/>
      </c>
    </row>
    <row r="41" spans="1:6" ht="12.75">
      <c r="A41" s="113"/>
      <c r="B41" s="447"/>
      <c r="C41" s="447"/>
      <c r="D41" s="655"/>
      <c r="E41" s="435"/>
      <c r="F41" s="448" t="str">
        <f t="shared" si="1"/>
        <v/>
      </c>
    </row>
    <row r="42" spans="1:6" ht="13.5">
      <c r="A42" s="113" t="s">
        <v>2588</v>
      </c>
      <c r="B42" s="447"/>
      <c r="C42" s="447"/>
      <c r="D42" s="655"/>
      <c r="E42" s="435"/>
      <c r="F42" s="448" t="str">
        <f t="shared" si="1"/>
        <v/>
      </c>
    </row>
    <row r="43" spans="1:6" ht="12.75">
      <c r="A43" s="113" t="s">
        <v>2589</v>
      </c>
      <c r="B43" s="113" t="s">
        <v>2590</v>
      </c>
      <c r="C43" s="447"/>
      <c r="D43" s="654"/>
      <c r="E43" s="416">
        <v>1</v>
      </c>
      <c r="F43" s="448" t="str">
        <f t="shared" si="1"/>
        <v/>
      </c>
    </row>
    <row r="44" spans="1:6" ht="12.75">
      <c r="A44" s="113"/>
      <c r="B44" s="447"/>
      <c r="C44" s="447"/>
      <c r="D44" s="655"/>
      <c r="E44" s="435"/>
      <c r="F44" s="448" t="str">
        <f t="shared" si="1"/>
        <v/>
      </c>
    </row>
    <row r="45" spans="1:6" ht="13.5">
      <c r="A45" s="113" t="s">
        <v>2591</v>
      </c>
      <c r="B45" s="447"/>
      <c r="C45" s="447"/>
      <c r="D45" s="655"/>
      <c r="E45" s="435"/>
      <c r="F45" s="448" t="str">
        <f t="shared" si="1"/>
        <v/>
      </c>
    </row>
    <row r="46" spans="1:6" ht="12.75">
      <c r="A46" s="113" t="s">
        <v>2589</v>
      </c>
      <c r="B46" s="113" t="s">
        <v>2592</v>
      </c>
      <c r="C46" s="447"/>
      <c r="D46" s="654"/>
      <c r="E46" s="416">
        <v>1</v>
      </c>
      <c r="F46" s="448" t="str">
        <f t="shared" si="1"/>
        <v/>
      </c>
    </row>
    <row r="47" spans="1:6" ht="12.75">
      <c r="A47" s="113"/>
      <c r="B47" s="447"/>
      <c r="C47" s="447"/>
      <c r="D47" s="655"/>
      <c r="E47" s="435"/>
      <c r="F47" s="448" t="str">
        <f t="shared" si="1"/>
        <v/>
      </c>
    </row>
    <row r="48" spans="1:6" ht="13.5">
      <c r="A48" s="113" t="s">
        <v>2591</v>
      </c>
      <c r="B48" s="447"/>
      <c r="C48" s="447"/>
      <c r="D48" s="655"/>
      <c r="E48" s="435"/>
      <c r="F48" s="448" t="str">
        <f t="shared" si="1"/>
        <v/>
      </c>
    </row>
    <row r="49" spans="1:6" ht="12.75">
      <c r="A49" s="113" t="s">
        <v>2584</v>
      </c>
      <c r="B49" s="113" t="s">
        <v>2593</v>
      </c>
      <c r="C49" s="447"/>
      <c r="D49" s="654"/>
      <c r="E49" s="416">
        <v>2</v>
      </c>
      <c r="F49" s="448" t="str">
        <f t="shared" si="1"/>
        <v/>
      </c>
    </row>
    <row r="50" spans="1:6" ht="12.75">
      <c r="A50" s="113"/>
      <c r="B50" s="447"/>
      <c r="C50" s="447"/>
      <c r="D50" s="655"/>
      <c r="E50" s="435"/>
      <c r="F50" s="448" t="str">
        <f t="shared" si="1"/>
        <v/>
      </c>
    </row>
    <row r="51" spans="1:6" ht="13.5">
      <c r="A51" s="113" t="s">
        <v>2594</v>
      </c>
      <c r="B51" s="447"/>
      <c r="C51" s="447"/>
      <c r="D51" s="655"/>
      <c r="E51" s="435"/>
      <c r="F51" s="448" t="str">
        <f t="shared" si="1"/>
        <v/>
      </c>
    </row>
    <row r="52" spans="1:6" ht="12.75">
      <c r="A52" s="113" t="s">
        <v>2584</v>
      </c>
      <c r="B52" s="113" t="s">
        <v>2595</v>
      </c>
      <c r="C52" s="447"/>
      <c r="D52" s="654"/>
      <c r="E52" s="416">
        <v>2</v>
      </c>
      <c r="F52" s="448" t="str">
        <f t="shared" si="1"/>
        <v/>
      </c>
    </row>
    <row r="53" spans="1:6" ht="12.75">
      <c r="A53" s="113"/>
      <c r="B53" s="447"/>
      <c r="C53" s="447"/>
      <c r="D53" s="655"/>
      <c r="E53" s="435"/>
      <c r="F53" s="448" t="str">
        <f t="shared" si="1"/>
        <v/>
      </c>
    </row>
    <row r="54" spans="1:6" ht="13.5">
      <c r="A54" s="113" t="s">
        <v>2596</v>
      </c>
      <c r="B54" s="447"/>
      <c r="C54" s="447"/>
      <c r="D54" s="655"/>
      <c r="E54" s="435"/>
      <c r="F54" s="448" t="str">
        <f t="shared" si="1"/>
        <v/>
      </c>
    </row>
    <row r="55" spans="1:6" ht="12.75">
      <c r="A55" s="113" t="s">
        <v>2584</v>
      </c>
      <c r="B55" s="113" t="s">
        <v>2597</v>
      </c>
      <c r="C55" s="447"/>
      <c r="D55" s="654"/>
      <c r="E55" s="416">
        <v>2</v>
      </c>
      <c r="F55" s="448" t="str">
        <f t="shared" si="1"/>
        <v/>
      </c>
    </row>
    <row r="56" spans="1:6" ht="12.75">
      <c r="A56" s="113"/>
      <c r="B56" s="447"/>
      <c r="C56" s="447"/>
      <c r="D56" s="655"/>
      <c r="E56" s="435"/>
      <c r="F56" s="448" t="str">
        <f t="shared" si="1"/>
        <v/>
      </c>
    </row>
    <row r="57" spans="1:6" ht="12.75">
      <c r="A57" s="449" t="s">
        <v>2598</v>
      </c>
      <c r="B57" s="447"/>
      <c r="C57" s="447"/>
      <c r="D57" s="655"/>
      <c r="E57" s="435"/>
      <c r="F57" s="448" t="str">
        <f t="shared" si="1"/>
        <v/>
      </c>
    </row>
    <row r="58" spans="1:6" ht="12.75">
      <c r="A58" s="113" t="s">
        <v>2599</v>
      </c>
      <c r="B58" s="447"/>
      <c r="C58" s="447"/>
      <c r="D58" s="655"/>
      <c r="E58" s="435"/>
      <c r="F58" s="448" t="str">
        <f t="shared" si="1"/>
        <v/>
      </c>
    </row>
    <row r="59" spans="1:6" ht="12.75">
      <c r="A59" s="447"/>
      <c r="B59" s="113" t="s">
        <v>2600</v>
      </c>
      <c r="C59" s="447"/>
      <c r="D59" s="654"/>
      <c r="E59" s="416">
        <v>1</v>
      </c>
      <c r="F59" s="448" t="str">
        <f t="shared" si="1"/>
        <v/>
      </c>
    </row>
    <row r="60" spans="1:6" ht="12.75">
      <c r="A60" s="113" t="s">
        <v>2601</v>
      </c>
      <c r="B60" s="113" t="s">
        <v>2602</v>
      </c>
      <c r="C60" s="447"/>
      <c r="D60" s="654"/>
      <c r="E60" s="416">
        <v>1</v>
      </c>
      <c r="F60" s="448" t="str">
        <f t="shared" si="1"/>
        <v/>
      </c>
    </row>
    <row r="61" spans="1:6" ht="12.75">
      <c r="A61" s="113"/>
      <c r="B61" s="447"/>
      <c r="C61" s="447"/>
      <c r="D61" s="655"/>
      <c r="E61" s="435"/>
      <c r="F61" s="448" t="str">
        <f t="shared" si="1"/>
        <v/>
      </c>
    </row>
    <row r="62" spans="1:6" ht="12.75">
      <c r="A62" s="113" t="s">
        <v>2603</v>
      </c>
      <c r="B62" s="113" t="s">
        <v>2604</v>
      </c>
      <c r="C62" s="447"/>
      <c r="D62" s="654"/>
      <c r="E62" s="416">
        <v>1</v>
      </c>
      <c r="F62" s="448" t="str">
        <f t="shared" si="1"/>
        <v/>
      </c>
    </row>
    <row r="63" spans="1:6" ht="12.75">
      <c r="A63" s="113" t="s">
        <v>2605</v>
      </c>
      <c r="B63" s="113" t="s">
        <v>2606</v>
      </c>
      <c r="C63" s="447"/>
      <c r="D63" s="654"/>
      <c r="E63" s="416">
        <v>1</v>
      </c>
      <c r="F63" s="448" t="str">
        <f t="shared" si="1"/>
        <v/>
      </c>
    </row>
    <row r="64" spans="1:6" ht="12.75">
      <c r="A64" s="113"/>
      <c r="B64" s="447"/>
      <c r="C64" s="447"/>
      <c r="D64" s="655"/>
      <c r="E64" s="435"/>
      <c r="F64" s="448" t="str">
        <f t="shared" si="1"/>
        <v/>
      </c>
    </row>
    <row r="65" spans="1:6" ht="12.75">
      <c r="A65" s="113" t="s">
        <v>2607</v>
      </c>
      <c r="B65" s="113" t="s">
        <v>2608</v>
      </c>
      <c r="C65" s="113" t="s">
        <v>2609</v>
      </c>
      <c r="D65" s="654"/>
      <c r="E65" s="416">
        <v>1</v>
      </c>
      <c r="F65" s="448" t="str">
        <f t="shared" si="1"/>
        <v/>
      </c>
    </row>
    <row r="66" spans="1:6" ht="12.75">
      <c r="A66" s="113" t="s">
        <v>2610</v>
      </c>
      <c r="B66" s="113" t="s">
        <v>2611</v>
      </c>
      <c r="C66" s="113" t="s">
        <v>2609</v>
      </c>
      <c r="D66" s="654"/>
      <c r="E66" s="416">
        <v>1</v>
      </c>
      <c r="F66" s="448" t="str">
        <f t="shared" si="1"/>
        <v/>
      </c>
    </row>
    <row r="67" spans="1:6" ht="12.75">
      <c r="A67" s="113"/>
      <c r="B67" s="447"/>
      <c r="C67" s="447"/>
      <c r="D67" s="655"/>
      <c r="E67" s="435"/>
      <c r="F67" s="448" t="str">
        <f t="shared" si="1"/>
        <v/>
      </c>
    </row>
    <row r="68" spans="1:6" ht="12.75">
      <c r="A68" s="449" t="s">
        <v>2612</v>
      </c>
      <c r="B68" s="447"/>
      <c r="C68" s="447"/>
      <c r="D68" s="655"/>
      <c r="E68" s="435"/>
      <c r="F68" s="448" t="str">
        <f t="shared" si="1"/>
        <v/>
      </c>
    </row>
    <row r="69" spans="1:6" ht="12.75">
      <c r="A69" s="113" t="s">
        <v>2613</v>
      </c>
      <c r="B69" s="113" t="s">
        <v>2614</v>
      </c>
      <c r="C69" s="447"/>
      <c r="D69" s="654"/>
      <c r="E69" s="416">
        <v>1</v>
      </c>
      <c r="F69" s="448" t="str">
        <f t="shared" si="1"/>
        <v/>
      </c>
    </row>
    <row r="70" spans="1:6" ht="12.75">
      <c r="A70" s="113" t="s">
        <v>2615</v>
      </c>
      <c r="B70" s="113" t="s">
        <v>2616</v>
      </c>
      <c r="C70" s="447"/>
      <c r="D70" s="654"/>
      <c r="E70" s="416">
        <v>3</v>
      </c>
      <c r="F70" s="448" t="str">
        <f t="shared" si="1"/>
        <v/>
      </c>
    </row>
    <row r="71" spans="1:6" ht="12.75">
      <c r="A71" s="113" t="s">
        <v>2617</v>
      </c>
      <c r="B71" s="113" t="s">
        <v>2618</v>
      </c>
      <c r="C71" s="447"/>
      <c r="D71" s="654"/>
      <c r="E71" s="416">
        <v>2</v>
      </c>
      <c r="F71" s="448" t="str">
        <f t="shared" si="1"/>
        <v/>
      </c>
    </row>
    <row r="72" spans="1:6" ht="12.75">
      <c r="A72" s="113" t="s">
        <v>2619</v>
      </c>
      <c r="B72" s="113" t="s">
        <v>2620</v>
      </c>
      <c r="C72" s="447"/>
      <c r="D72" s="654"/>
      <c r="E72" s="416">
        <v>1</v>
      </c>
      <c r="F72" s="448" t="str">
        <f t="shared" si="1"/>
        <v/>
      </c>
    </row>
    <row r="73" spans="1:6" ht="12.75">
      <c r="A73" s="113"/>
      <c r="B73" s="447"/>
      <c r="C73" s="447"/>
      <c r="D73" s="655"/>
      <c r="E73" s="435"/>
      <c r="F73" s="448" t="str">
        <f t="shared" si="1"/>
        <v/>
      </c>
    </row>
    <row r="74" spans="1:6" ht="12.75">
      <c r="A74" s="113" t="s">
        <v>2621</v>
      </c>
      <c r="B74" s="113" t="s">
        <v>2622</v>
      </c>
      <c r="C74" s="447"/>
      <c r="D74" s="654"/>
      <c r="E74" s="416">
        <v>1</v>
      </c>
      <c r="F74" s="448" t="str">
        <f t="shared" si="1"/>
        <v/>
      </c>
    </row>
    <row r="75" spans="1:6" ht="12.75">
      <c r="A75" s="113" t="s">
        <v>2623</v>
      </c>
      <c r="B75" s="113" t="s">
        <v>2624</v>
      </c>
      <c r="C75" s="447"/>
      <c r="D75" s="654"/>
      <c r="E75" s="416">
        <v>1</v>
      </c>
      <c r="F75" s="448" t="str">
        <f t="shared" si="1"/>
        <v/>
      </c>
    </row>
    <row r="76" spans="1:6" ht="12.75">
      <c r="A76" s="113" t="s">
        <v>2625</v>
      </c>
      <c r="B76" s="113" t="s">
        <v>2626</v>
      </c>
      <c r="C76" s="447"/>
      <c r="D76" s="654"/>
      <c r="E76" s="416">
        <v>1</v>
      </c>
      <c r="F76" s="448" t="str">
        <f t="shared" si="1"/>
        <v/>
      </c>
    </row>
    <row r="77" spans="1:6" ht="12.75">
      <c r="A77" s="113"/>
      <c r="B77" s="447"/>
      <c r="C77" s="447"/>
      <c r="D77" s="655"/>
      <c r="E77" s="435"/>
      <c r="F77" s="448" t="str">
        <f t="shared" si="1"/>
        <v/>
      </c>
    </row>
    <row r="78" spans="1:6" ht="12.75">
      <c r="A78" s="113" t="s">
        <v>2627</v>
      </c>
      <c r="B78" s="113" t="s">
        <v>2628</v>
      </c>
      <c r="C78" s="447"/>
      <c r="D78" s="654"/>
      <c r="E78" s="416">
        <v>1</v>
      </c>
      <c r="F78" s="448" t="str">
        <f t="shared" si="1"/>
        <v/>
      </c>
    </row>
    <row r="79" spans="1:6" ht="12.75">
      <c r="A79" s="113"/>
      <c r="B79" s="447"/>
      <c r="C79" s="447"/>
      <c r="D79" s="655"/>
      <c r="E79" s="435"/>
      <c r="F79" s="448" t="str">
        <f t="shared" si="1"/>
        <v/>
      </c>
    </row>
    <row r="80" spans="1:6" ht="12.75">
      <c r="A80" s="113" t="s">
        <v>2629</v>
      </c>
      <c r="B80" s="113" t="s">
        <v>2630</v>
      </c>
      <c r="C80" s="447"/>
      <c r="D80" s="654"/>
      <c r="E80" s="416">
        <v>2</v>
      </c>
      <c r="F80" s="448" t="str">
        <f t="shared" si="1"/>
        <v/>
      </c>
    </row>
    <row r="81" spans="1:6" ht="12.75">
      <c r="A81" s="113" t="s">
        <v>2631</v>
      </c>
      <c r="B81" s="113" t="s">
        <v>2632</v>
      </c>
      <c r="C81" s="447"/>
      <c r="D81" s="654"/>
      <c r="E81" s="416">
        <v>4</v>
      </c>
      <c r="F81" s="448" t="str">
        <f t="shared" si="1"/>
        <v/>
      </c>
    </row>
    <row r="82" spans="1:6" ht="12.75">
      <c r="A82" s="113" t="s">
        <v>2633</v>
      </c>
      <c r="B82" s="113" t="s">
        <v>2634</v>
      </c>
      <c r="C82" s="447"/>
      <c r="D82" s="654"/>
      <c r="E82" s="416">
        <v>3</v>
      </c>
      <c r="F82" s="448" t="str">
        <f t="shared" si="1"/>
        <v/>
      </c>
    </row>
    <row r="83" spans="1:6" ht="12.75">
      <c r="A83" s="113"/>
      <c r="B83" s="447"/>
      <c r="C83" s="447"/>
      <c r="D83" s="655"/>
      <c r="E83" s="435"/>
      <c r="F83" s="448" t="str">
        <f t="shared" si="1"/>
        <v/>
      </c>
    </row>
    <row r="84" spans="1:6" ht="12.75">
      <c r="A84" s="113" t="s">
        <v>2635</v>
      </c>
      <c r="B84" s="113" t="s">
        <v>2636</v>
      </c>
      <c r="C84" s="447"/>
      <c r="D84" s="654"/>
      <c r="E84" s="416">
        <v>1</v>
      </c>
      <c r="F84" s="448" t="str">
        <f t="shared" si="1"/>
        <v/>
      </c>
    </row>
    <row r="85" spans="1:6" ht="12.75">
      <c r="A85" s="113"/>
      <c r="B85" s="447"/>
      <c r="C85" s="447"/>
      <c r="D85" s="655"/>
      <c r="E85" s="435"/>
      <c r="F85" s="448" t="str">
        <f t="shared" si="1"/>
        <v/>
      </c>
    </row>
    <row r="86" spans="1:6" ht="12.75">
      <c r="A86" s="113" t="s">
        <v>2637</v>
      </c>
      <c r="B86" s="113" t="s">
        <v>2638</v>
      </c>
      <c r="C86" s="447"/>
      <c r="D86" s="654"/>
      <c r="E86" s="416">
        <v>1</v>
      </c>
      <c r="F86" s="448" t="str">
        <f t="shared" si="1"/>
        <v/>
      </c>
    </row>
    <row r="87" spans="1:6" ht="12.75">
      <c r="A87" s="113"/>
      <c r="B87" s="447"/>
      <c r="C87" s="447"/>
      <c r="D87" s="655"/>
      <c r="E87" s="435"/>
      <c r="F87" s="448" t="str">
        <f t="shared" si="1"/>
        <v/>
      </c>
    </row>
    <row r="88" spans="1:6" ht="13.5">
      <c r="A88" s="113" t="s">
        <v>2639</v>
      </c>
      <c r="B88" s="113" t="s">
        <v>2640</v>
      </c>
      <c r="C88" s="447"/>
      <c r="D88" s="654"/>
      <c r="E88" s="416">
        <v>3</v>
      </c>
      <c r="F88" s="448" t="str">
        <f t="shared" si="1"/>
        <v/>
      </c>
    </row>
    <row r="89" spans="1:6" ht="13.5">
      <c r="A89" s="113" t="s">
        <v>2641</v>
      </c>
      <c r="B89" s="113" t="s">
        <v>2642</v>
      </c>
      <c r="C89" s="447"/>
      <c r="D89" s="654"/>
      <c r="E89" s="416">
        <v>1</v>
      </c>
      <c r="F89" s="448" t="str">
        <f t="shared" si="1"/>
        <v/>
      </c>
    </row>
    <row r="90" spans="1:6" ht="12.75">
      <c r="A90" s="113"/>
      <c r="B90" s="447"/>
      <c r="C90" s="447"/>
      <c r="D90" s="655"/>
      <c r="E90" s="435"/>
      <c r="F90" s="448" t="str">
        <f aca="true" t="shared" si="2" ref="F90:F153">IF(ISNUMBER(D90),D90*E90,"")</f>
        <v/>
      </c>
    </row>
    <row r="91" spans="1:6" ht="12.75">
      <c r="A91" s="113" t="s">
        <v>2643</v>
      </c>
      <c r="B91" s="113" t="s">
        <v>2644</v>
      </c>
      <c r="C91" s="447"/>
      <c r="D91" s="654"/>
      <c r="E91" s="416">
        <v>1</v>
      </c>
      <c r="F91" s="448" t="str">
        <f t="shared" si="2"/>
        <v/>
      </c>
    </row>
    <row r="92" spans="1:6" ht="12.75">
      <c r="A92" s="113" t="s">
        <v>2643</v>
      </c>
      <c r="B92" s="113" t="s">
        <v>2645</v>
      </c>
      <c r="C92" s="447"/>
      <c r="D92" s="654"/>
      <c r="E92" s="416">
        <v>1</v>
      </c>
      <c r="F92" s="448" t="str">
        <f t="shared" si="2"/>
        <v/>
      </c>
    </row>
    <row r="93" spans="1:6" ht="12.75">
      <c r="A93" s="113"/>
      <c r="B93" s="447"/>
      <c r="C93" s="447"/>
      <c r="D93" s="655"/>
      <c r="E93" s="435"/>
      <c r="F93" s="448" t="str">
        <f t="shared" si="2"/>
        <v/>
      </c>
    </row>
    <row r="94" spans="1:6" ht="12.75">
      <c r="A94" s="113" t="s">
        <v>2646</v>
      </c>
      <c r="B94" s="447"/>
      <c r="C94" s="447"/>
      <c r="D94" s="654"/>
      <c r="E94" s="416">
        <v>1</v>
      </c>
      <c r="F94" s="448" t="str">
        <f t="shared" si="2"/>
        <v/>
      </c>
    </row>
    <row r="95" spans="1:6" ht="12.75">
      <c r="A95" s="113" t="s">
        <v>2647</v>
      </c>
      <c r="B95" s="447"/>
      <c r="C95" s="447"/>
      <c r="D95" s="654"/>
      <c r="E95" s="416">
        <v>5</v>
      </c>
      <c r="F95" s="448" t="str">
        <f t="shared" si="2"/>
        <v/>
      </c>
    </row>
    <row r="96" spans="1:6" ht="12.75">
      <c r="A96" s="113" t="s">
        <v>2648</v>
      </c>
      <c r="B96" s="447"/>
      <c r="C96" s="447"/>
      <c r="D96" s="654"/>
      <c r="E96" s="416">
        <v>5</v>
      </c>
      <c r="F96" s="448" t="str">
        <f t="shared" si="2"/>
        <v/>
      </c>
    </row>
    <row r="97" spans="1:6" ht="13.5">
      <c r="A97" s="113" t="s">
        <v>2649</v>
      </c>
      <c r="B97" s="447"/>
      <c r="C97" s="447"/>
      <c r="D97" s="654"/>
      <c r="E97" s="416">
        <v>2</v>
      </c>
      <c r="F97" s="448" t="str">
        <f t="shared" si="2"/>
        <v/>
      </c>
    </row>
    <row r="98" spans="1:6" ht="15">
      <c r="A98" s="446" t="s">
        <v>2650</v>
      </c>
      <c r="B98" s="447"/>
      <c r="C98" s="447"/>
      <c r="D98" s="655"/>
      <c r="E98" s="435"/>
      <c r="F98" s="448" t="str">
        <f t="shared" si="2"/>
        <v/>
      </c>
    </row>
    <row r="99" spans="1:6" ht="12.75">
      <c r="A99" s="449" t="s">
        <v>2651</v>
      </c>
      <c r="B99" s="449" t="s">
        <v>2652</v>
      </c>
      <c r="C99" s="449" t="s">
        <v>2653</v>
      </c>
      <c r="D99" s="656"/>
      <c r="E99" s="450" t="s">
        <v>2654</v>
      </c>
      <c r="F99" s="448" t="str">
        <f t="shared" si="2"/>
        <v/>
      </c>
    </row>
    <row r="100" spans="1:6" ht="12.75">
      <c r="A100" s="113" t="s">
        <v>2655</v>
      </c>
      <c r="B100" s="113" t="s">
        <v>2656</v>
      </c>
      <c r="C100" s="415" t="s">
        <v>2657</v>
      </c>
      <c r="D100" s="654"/>
      <c r="E100" s="416">
        <v>6</v>
      </c>
      <c r="F100" s="448" t="str">
        <f t="shared" si="2"/>
        <v/>
      </c>
    </row>
    <row r="101" spans="1:6" ht="12.75">
      <c r="A101" s="113" t="s">
        <v>2658</v>
      </c>
      <c r="B101" s="113" t="s">
        <v>2659</v>
      </c>
      <c r="C101" s="451">
        <v>11353</v>
      </c>
      <c r="D101" s="654"/>
      <c r="E101" s="416">
        <v>24</v>
      </c>
      <c r="F101" s="448" t="str">
        <f t="shared" si="2"/>
        <v/>
      </c>
    </row>
    <row r="102" spans="1:6" ht="12.75">
      <c r="A102" s="113" t="s">
        <v>2660</v>
      </c>
      <c r="B102" s="113" t="s">
        <v>2656</v>
      </c>
      <c r="C102" s="415" t="s">
        <v>2657</v>
      </c>
      <c r="D102" s="654"/>
      <c r="E102" s="416">
        <v>50</v>
      </c>
      <c r="F102" s="448" t="str">
        <f t="shared" si="2"/>
        <v/>
      </c>
    </row>
    <row r="103" spans="1:6" ht="12.75">
      <c r="A103" s="113" t="s">
        <v>2661</v>
      </c>
      <c r="B103" s="113" t="s">
        <v>2659</v>
      </c>
      <c r="C103" s="451">
        <v>11353</v>
      </c>
      <c r="D103" s="654"/>
      <c r="E103" s="416">
        <v>30</v>
      </c>
      <c r="F103" s="448" t="str">
        <f t="shared" si="2"/>
        <v/>
      </c>
    </row>
    <row r="104" spans="1:6" ht="12.75">
      <c r="A104" s="113"/>
      <c r="B104" s="447"/>
      <c r="C104" s="452"/>
      <c r="D104" s="655"/>
      <c r="E104" s="435"/>
      <c r="F104" s="448" t="str">
        <f t="shared" si="2"/>
        <v/>
      </c>
    </row>
    <row r="105" spans="1:6" ht="12.75">
      <c r="A105" s="113" t="s">
        <v>2662</v>
      </c>
      <c r="B105" s="113" t="s">
        <v>2659</v>
      </c>
      <c r="C105" s="451">
        <v>11353</v>
      </c>
      <c r="D105" s="654"/>
      <c r="E105" s="416">
        <v>78</v>
      </c>
      <c r="F105" s="448" t="str">
        <f t="shared" si="2"/>
        <v/>
      </c>
    </row>
    <row r="106" spans="1:6" ht="12.75">
      <c r="A106" s="113" t="s">
        <v>2663</v>
      </c>
      <c r="B106" s="447"/>
      <c r="C106" s="447"/>
      <c r="D106" s="655"/>
      <c r="E106" s="435">
        <f>SUM(E100:E105)</f>
        <v>188</v>
      </c>
      <c r="F106" s="448" t="str">
        <f t="shared" si="2"/>
        <v/>
      </c>
    </row>
    <row r="107" spans="1:6" ht="15">
      <c r="A107" s="446" t="s">
        <v>2664</v>
      </c>
      <c r="B107" s="447"/>
      <c r="C107" s="447"/>
      <c r="D107" s="655"/>
      <c r="E107" s="435"/>
      <c r="F107" s="448" t="str">
        <f t="shared" si="2"/>
        <v/>
      </c>
    </row>
    <row r="108" spans="1:6" ht="12.75">
      <c r="A108" s="453" t="s">
        <v>2665</v>
      </c>
      <c r="B108" s="447"/>
      <c r="C108" s="447"/>
      <c r="D108" s="655"/>
      <c r="E108" s="435"/>
      <c r="F108" s="448" t="str">
        <f t="shared" si="2"/>
        <v/>
      </c>
    </row>
    <row r="109" spans="1:6" ht="12.75">
      <c r="A109" s="449" t="s">
        <v>2666</v>
      </c>
      <c r="B109" s="449" t="s">
        <v>2667</v>
      </c>
      <c r="C109" s="449" t="s">
        <v>2668</v>
      </c>
      <c r="D109" s="656"/>
      <c r="E109" s="450" t="s">
        <v>2654</v>
      </c>
      <c r="F109" s="448" t="str">
        <f t="shared" si="2"/>
        <v/>
      </c>
    </row>
    <row r="110" spans="1:6" ht="12.75">
      <c r="A110" s="453" t="s">
        <v>2669</v>
      </c>
      <c r="B110" s="447"/>
      <c r="C110" s="447"/>
      <c r="D110" s="655"/>
      <c r="E110" s="435"/>
      <c r="F110" s="448" t="str">
        <f t="shared" si="2"/>
        <v/>
      </c>
    </row>
    <row r="111" spans="1:6" ht="12.75">
      <c r="A111" s="113" t="s">
        <v>2670</v>
      </c>
      <c r="B111" s="113" t="s">
        <v>2671</v>
      </c>
      <c r="C111" s="113" t="s">
        <v>2672</v>
      </c>
      <c r="D111" s="654"/>
      <c r="E111" s="416">
        <v>3</v>
      </c>
      <c r="F111" s="448" t="str">
        <f t="shared" si="2"/>
        <v/>
      </c>
    </row>
    <row r="112" spans="1:6" ht="12.75">
      <c r="A112" s="113" t="s">
        <v>2673</v>
      </c>
      <c r="B112" s="113" t="s">
        <v>2671</v>
      </c>
      <c r="C112" s="113" t="s">
        <v>2672</v>
      </c>
      <c r="D112" s="654"/>
      <c r="E112" s="416">
        <v>30</v>
      </c>
      <c r="F112" s="448" t="str">
        <f t="shared" si="2"/>
        <v/>
      </c>
    </row>
    <row r="113" spans="1:6" ht="12.75">
      <c r="A113" s="113" t="s">
        <v>2674</v>
      </c>
      <c r="B113" s="113" t="s">
        <v>2671</v>
      </c>
      <c r="C113" s="113" t="s">
        <v>2672</v>
      </c>
      <c r="D113" s="654"/>
      <c r="E113" s="416">
        <v>70</v>
      </c>
      <c r="F113" s="448" t="str">
        <f t="shared" si="2"/>
        <v/>
      </c>
    </row>
    <row r="114" spans="1:6" ht="12.75">
      <c r="A114" s="113" t="s">
        <v>2675</v>
      </c>
      <c r="B114" s="113" t="s">
        <v>2671</v>
      </c>
      <c r="C114" s="113" t="s">
        <v>2672</v>
      </c>
      <c r="D114" s="654"/>
      <c r="E114" s="416">
        <v>2</v>
      </c>
      <c r="F114" s="448" t="str">
        <f t="shared" si="2"/>
        <v/>
      </c>
    </row>
    <row r="115" spans="1:6" ht="12.75">
      <c r="A115" s="113"/>
      <c r="B115" s="447"/>
      <c r="C115" s="447"/>
      <c r="D115" s="655"/>
      <c r="E115" s="435"/>
      <c r="F115" s="448" t="str">
        <f t="shared" si="2"/>
        <v/>
      </c>
    </row>
    <row r="116" spans="1:6" ht="12.75">
      <c r="A116" s="453" t="s">
        <v>2676</v>
      </c>
      <c r="B116" s="447"/>
      <c r="C116" s="447"/>
      <c r="D116" s="655"/>
      <c r="E116" s="435"/>
      <c r="F116" s="448" t="str">
        <f t="shared" si="2"/>
        <v/>
      </c>
    </row>
    <row r="117" spans="1:6" ht="12.75">
      <c r="A117" s="113" t="s">
        <v>2677</v>
      </c>
      <c r="B117" s="113" t="s">
        <v>2671</v>
      </c>
      <c r="C117" s="113" t="s">
        <v>2672</v>
      </c>
      <c r="D117" s="654"/>
      <c r="E117" s="416">
        <v>6</v>
      </c>
      <c r="F117" s="448" t="str">
        <f t="shared" si="2"/>
        <v/>
      </c>
    </row>
    <row r="118" spans="1:6" ht="12.75">
      <c r="A118" s="113" t="s">
        <v>2678</v>
      </c>
      <c r="B118" s="113" t="s">
        <v>2671</v>
      </c>
      <c r="C118" s="113" t="s">
        <v>2672</v>
      </c>
      <c r="D118" s="654"/>
      <c r="E118" s="416">
        <v>21</v>
      </c>
      <c r="F118" s="448" t="str">
        <f t="shared" si="2"/>
        <v/>
      </c>
    </row>
    <row r="119" spans="1:6" ht="12.75">
      <c r="A119" s="113"/>
      <c r="B119" s="447"/>
      <c r="C119" s="447"/>
      <c r="D119" s="655"/>
      <c r="E119" s="435"/>
      <c r="F119" s="448" t="str">
        <f t="shared" si="2"/>
        <v/>
      </c>
    </row>
    <row r="120" spans="1:6" ht="12.75">
      <c r="A120" s="113" t="s">
        <v>2679</v>
      </c>
      <c r="B120" s="113" t="s">
        <v>2680</v>
      </c>
      <c r="C120" s="113" t="s">
        <v>2681</v>
      </c>
      <c r="D120" s="654"/>
      <c r="E120" s="416">
        <v>5</v>
      </c>
      <c r="F120" s="448" t="str">
        <f t="shared" si="2"/>
        <v/>
      </c>
    </row>
    <row r="121" spans="1:6" ht="12.75">
      <c r="A121" s="113" t="s">
        <v>2682</v>
      </c>
      <c r="B121" s="447"/>
      <c r="C121" s="447"/>
      <c r="D121" s="655"/>
      <c r="E121" s="435"/>
      <c r="F121" s="448" t="str">
        <f t="shared" si="2"/>
        <v/>
      </c>
    </row>
    <row r="122" spans="1:6" ht="15">
      <c r="A122" s="446" t="s">
        <v>2683</v>
      </c>
      <c r="B122" s="447"/>
      <c r="C122" s="447"/>
      <c r="D122" s="655"/>
      <c r="E122" s="435"/>
      <c r="F122" s="448" t="str">
        <f t="shared" si="2"/>
        <v/>
      </c>
    </row>
    <row r="123" spans="1:6" ht="12.75">
      <c r="A123" s="449" t="s">
        <v>1993</v>
      </c>
      <c r="B123" s="449" t="s">
        <v>2684</v>
      </c>
      <c r="C123" s="447"/>
      <c r="D123" s="656"/>
      <c r="E123" s="450" t="s">
        <v>2549</v>
      </c>
      <c r="F123" s="448" t="str">
        <f t="shared" si="2"/>
        <v/>
      </c>
    </row>
    <row r="124" spans="1:6" ht="12.75">
      <c r="A124" s="113" t="s">
        <v>2685</v>
      </c>
      <c r="B124" s="113" t="s">
        <v>2686</v>
      </c>
      <c r="C124" s="447"/>
      <c r="D124" s="654"/>
      <c r="E124" s="416">
        <v>3</v>
      </c>
      <c r="F124" s="448" t="str">
        <f t="shared" si="2"/>
        <v/>
      </c>
    </row>
    <row r="125" spans="1:6" ht="12.75">
      <c r="A125" s="113" t="s">
        <v>2687</v>
      </c>
      <c r="B125" s="113" t="s">
        <v>2688</v>
      </c>
      <c r="C125" s="447"/>
      <c r="D125" s="654"/>
      <c r="E125" s="416">
        <v>12</v>
      </c>
      <c r="F125" s="448" t="str">
        <f t="shared" si="2"/>
        <v/>
      </c>
    </row>
    <row r="126" spans="1:6" ht="12.75">
      <c r="A126" s="113" t="s">
        <v>2689</v>
      </c>
      <c r="B126" s="113" t="s">
        <v>2690</v>
      </c>
      <c r="C126" s="447"/>
      <c r="D126" s="654"/>
      <c r="E126" s="416">
        <v>20</v>
      </c>
      <c r="F126" s="448" t="str">
        <f t="shared" si="2"/>
        <v/>
      </c>
    </row>
    <row r="127" spans="1:6" ht="12.75">
      <c r="A127" s="113" t="s">
        <v>2691</v>
      </c>
      <c r="B127" s="113" t="s">
        <v>2692</v>
      </c>
      <c r="C127" s="447"/>
      <c r="D127" s="654"/>
      <c r="E127" s="416">
        <v>15</v>
      </c>
      <c r="F127" s="448" t="str">
        <f t="shared" si="2"/>
        <v/>
      </c>
    </row>
    <row r="128" spans="1:6" ht="12.75">
      <c r="A128" s="113" t="s">
        <v>2693</v>
      </c>
      <c r="B128" s="113" t="s">
        <v>2694</v>
      </c>
      <c r="C128" s="447"/>
      <c r="D128" s="654"/>
      <c r="E128" s="416">
        <v>20</v>
      </c>
      <c r="F128" s="448" t="str">
        <f t="shared" si="2"/>
        <v/>
      </c>
    </row>
    <row r="129" spans="1:6" ht="12.75">
      <c r="A129" s="113"/>
      <c r="B129" s="447"/>
      <c r="C129" s="447"/>
      <c r="D129" s="655"/>
      <c r="E129" s="435"/>
      <c r="F129" s="448" t="str">
        <f t="shared" si="2"/>
        <v/>
      </c>
    </row>
    <row r="130" spans="1:6" ht="12.75">
      <c r="A130" s="113" t="s">
        <v>2695</v>
      </c>
      <c r="B130" s="113" t="s">
        <v>2696</v>
      </c>
      <c r="C130" s="447"/>
      <c r="D130" s="654"/>
      <c r="E130" s="416">
        <v>70</v>
      </c>
      <c r="F130" s="448" t="str">
        <f t="shared" si="2"/>
        <v/>
      </c>
    </row>
    <row r="131" spans="1:6" ht="12.75">
      <c r="A131" s="113" t="s">
        <v>2697</v>
      </c>
      <c r="B131" s="447"/>
      <c r="C131" s="447"/>
      <c r="D131" s="654"/>
      <c r="E131" s="416">
        <v>70</v>
      </c>
      <c r="F131" s="448" t="str">
        <f t="shared" si="2"/>
        <v/>
      </c>
    </row>
    <row r="132" spans="1:6" ht="12.75">
      <c r="A132" s="113" t="s">
        <v>2698</v>
      </c>
      <c r="B132" s="113" t="s">
        <v>2696</v>
      </c>
      <c r="C132" s="447"/>
      <c r="D132" s="654"/>
      <c r="E132" s="416">
        <v>35</v>
      </c>
      <c r="F132" s="448" t="str">
        <f t="shared" si="2"/>
        <v/>
      </c>
    </row>
    <row r="133" spans="1:6" ht="12.75">
      <c r="A133" s="113" t="s">
        <v>2699</v>
      </c>
      <c r="B133" s="113" t="s">
        <v>2696</v>
      </c>
      <c r="C133" s="447"/>
      <c r="D133" s="654"/>
      <c r="E133" s="416">
        <v>70</v>
      </c>
      <c r="F133" s="448" t="str">
        <f t="shared" si="2"/>
        <v/>
      </c>
    </row>
    <row r="134" spans="1:6" ht="15">
      <c r="A134" s="446" t="s">
        <v>2700</v>
      </c>
      <c r="B134" s="447"/>
      <c r="C134" s="447"/>
      <c r="D134" s="655"/>
      <c r="E134" s="435"/>
      <c r="F134" s="448" t="str">
        <f t="shared" si="2"/>
        <v/>
      </c>
    </row>
    <row r="135" spans="1:6" ht="12.75">
      <c r="A135" s="449" t="s">
        <v>2701</v>
      </c>
      <c r="B135" s="449" t="s">
        <v>2667</v>
      </c>
      <c r="C135" s="449" t="s">
        <v>2653</v>
      </c>
      <c r="D135" s="656"/>
      <c r="E135" s="450" t="s">
        <v>2549</v>
      </c>
      <c r="F135" s="448" t="str">
        <f t="shared" si="2"/>
        <v/>
      </c>
    </row>
    <row r="136" spans="1:6" ht="12.75">
      <c r="A136" s="113" t="s">
        <v>2702</v>
      </c>
      <c r="B136" s="113" t="s">
        <v>2703</v>
      </c>
      <c r="C136" s="454">
        <v>11416</v>
      </c>
      <c r="D136" s="654"/>
      <c r="E136" s="416">
        <v>5</v>
      </c>
      <c r="F136" s="448" t="str">
        <f t="shared" si="2"/>
        <v/>
      </c>
    </row>
    <row r="137" spans="1:6" ht="12.75">
      <c r="A137" s="113" t="s">
        <v>2704</v>
      </c>
      <c r="B137" s="113" t="s">
        <v>2703</v>
      </c>
      <c r="C137" s="454">
        <v>11416</v>
      </c>
      <c r="D137" s="654"/>
      <c r="E137" s="435"/>
      <c r="F137" s="448" t="str">
        <f t="shared" si="2"/>
        <v/>
      </c>
    </row>
    <row r="138" spans="1:6" ht="12.75">
      <c r="A138" s="113" t="s">
        <v>2705</v>
      </c>
      <c r="B138" s="113" t="s">
        <v>2703</v>
      </c>
      <c r="C138" s="454">
        <v>11416</v>
      </c>
      <c r="D138" s="654"/>
      <c r="E138" s="416">
        <v>5</v>
      </c>
      <c r="F138" s="448" t="str">
        <f t="shared" si="2"/>
        <v/>
      </c>
    </row>
    <row r="139" spans="1:6" ht="12.75">
      <c r="A139" s="113" t="s">
        <v>2706</v>
      </c>
      <c r="B139" s="113" t="s">
        <v>2703</v>
      </c>
      <c r="C139" s="454">
        <v>11416</v>
      </c>
      <c r="D139" s="654"/>
      <c r="E139" s="416">
        <v>10</v>
      </c>
      <c r="F139" s="448" t="str">
        <f t="shared" si="2"/>
        <v/>
      </c>
    </row>
    <row r="140" spans="1:6" ht="12.75">
      <c r="A140" s="113"/>
      <c r="B140" s="447"/>
      <c r="C140" s="447"/>
      <c r="D140" s="655"/>
      <c r="E140" s="435"/>
      <c r="F140" s="448" t="str">
        <f t="shared" si="2"/>
        <v/>
      </c>
    </row>
    <row r="141" spans="1:6" ht="12.75">
      <c r="A141" s="113" t="s">
        <v>2702</v>
      </c>
      <c r="B141" s="113" t="s">
        <v>2707</v>
      </c>
      <c r="C141" s="447"/>
      <c r="D141" s="654"/>
      <c r="E141" s="416">
        <v>8</v>
      </c>
      <c r="F141" s="448" t="str">
        <f t="shared" si="2"/>
        <v/>
      </c>
    </row>
    <row r="142" spans="1:6" ht="12.75">
      <c r="A142" s="113" t="s">
        <v>2705</v>
      </c>
      <c r="B142" s="113" t="s">
        <v>2708</v>
      </c>
      <c r="C142" s="447"/>
      <c r="D142" s="654"/>
      <c r="E142" s="416">
        <v>7</v>
      </c>
      <c r="F142" s="448" t="str">
        <f t="shared" si="2"/>
        <v/>
      </c>
    </row>
    <row r="143" spans="1:6" ht="12.75">
      <c r="A143" s="113" t="s">
        <v>2706</v>
      </c>
      <c r="B143" s="113" t="s">
        <v>2709</v>
      </c>
      <c r="C143" s="447"/>
      <c r="D143" s="654"/>
      <c r="E143" s="416">
        <v>11</v>
      </c>
      <c r="F143" s="448" t="str">
        <f t="shared" si="2"/>
        <v/>
      </c>
    </row>
    <row r="144" spans="1:6" ht="12.75">
      <c r="A144" s="113"/>
      <c r="B144" s="447"/>
      <c r="C144" s="447"/>
      <c r="D144" s="655"/>
      <c r="E144" s="435"/>
      <c r="F144" s="448" t="str">
        <f t="shared" si="2"/>
        <v/>
      </c>
    </row>
    <row r="145" spans="1:6" ht="12.75">
      <c r="A145" s="113" t="s">
        <v>2706</v>
      </c>
      <c r="B145" s="113" t="s">
        <v>2710</v>
      </c>
      <c r="C145" s="447"/>
      <c r="D145" s="654"/>
      <c r="E145" s="416">
        <v>1</v>
      </c>
      <c r="F145" s="448" t="str">
        <f t="shared" si="2"/>
        <v/>
      </c>
    </row>
    <row r="146" spans="1:6" ht="15">
      <c r="A146" s="446" t="s">
        <v>2711</v>
      </c>
      <c r="B146" s="447"/>
      <c r="C146" s="447"/>
      <c r="D146" s="655"/>
      <c r="E146" s="435"/>
      <c r="F146" s="448" t="str">
        <f t="shared" si="2"/>
        <v/>
      </c>
    </row>
    <row r="147" spans="1:6" ht="12.75">
      <c r="A147" s="449" t="s">
        <v>2701</v>
      </c>
      <c r="B147" s="449" t="s">
        <v>2667</v>
      </c>
      <c r="C147" s="449" t="s">
        <v>2653</v>
      </c>
      <c r="D147" s="656"/>
      <c r="E147" s="450" t="s">
        <v>2549</v>
      </c>
      <c r="F147" s="448" t="str">
        <f t="shared" si="2"/>
        <v/>
      </c>
    </row>
    <row r="148" spans="1:6" ht="12.75">
      <c r="A148" s="113" t="s">
        <v>2712</v>
      </c>
      <c r="B148" s="113" t="s">
        <v>2703</v>
      </c>
      <c r="C148" s="454">
        <v>11416</v>
      </c>
      <c r="D148" s="654"/>
      <c r="E148" s="416">
        <v>3</v>
      </c>
      <c r="F148" s="448" t="str">
        <f t="shared" si="2"/>
        <v/>
      </c>
    </row>
    <row r="149" spans="1:6" ht="12.75">
      <c r="A149" s="113" t="s">
        <v>2713</v>
      </c>
      <c r="B149" s="113" t="s">
        <v>2703</v>
      </c>
      <c r="C149" s="454">
        <v>11416</v>
      </c>
      <c r="D149" s="654"/>
      <c r="E149" s="416">
        <v>10</v>
      </c>
      <c r="F149" s="448" t="str">
        <f t="shared" si="2"/>
        <v/>
      </c>
    </row>
    <row r="150" spans="1:6" ht="12.75">
      <c r="A150" s="113" t="s">
        <v>2714</v>
      </c>
      <c r="B150" s="113" t="s">
        <v>2703</v>
      </c>
      <c r="C150" s="454">
        <v>11416</v>
      </c>
      <c r="D150" s="654"/>
      <c r="E150" s="416">
        <v>2</v>
      </c>
      <c r="F150" s="448" t="str">
        <f t="shared" si="2"/>
        <v/>
      </c>
    </row>
    <row r="151" spans="1:6" ht="12.75">
      <c r="A151" s="113" t="s">
        <v>2715</v>
      </c>
      <c r="B151" s="113" t="s">
        <v>2703</v>
      </c>
      <c r="C151" s="454">
        <v>11416</v>
      </c>
      <c r="D151" s="654"/>
      <c r="E151" s="416">
        <v>2</v>
      </c>
      <c r="F151" s="448" t="str">
        <f t="shared" si="2"/>
        <v/>
      </c>
    </row>
    <row r="152" spans="1:6" ht="12.75">
      <c r="A152" s="113" t="s">
        <v>2716</v>
      </c>
      <c r="B152" s="113" t="s">
        <v>2703</v>
      </c>
      <c r="C152" s="454">
        <v>11416</v>
      </c>
      <c r="D152" s="654"/>
      <c r="E152" s="416">
        <v>3</v>
      </c>
      <c r="F152" s="448" t="str">
        <f t="shared" si="2"/>
        <v/>
      </c>
    </row>
    <row r="153" spans="1:6" ht="12.75">
      <c r="A153" s="113"/>
      <c r="B153" s="447"/>
      <c r="C153" s="447"/>
      <c r="D153" s="655"/>
      <c r="E153" s="435"/>
      <c r="F153" s="448" t="str">
        <f t="shared" si="2"/>
        <v/>
      </c>
    </row>
    <row r="154" spans="1:6" ht="12.75">
      <c r="A154" s="113" t="s">
        <v>2712</v>
      </c>
      <c r="B154" s="113" t="s">
        <v>2707</v>
      </c>
      <c r="C154" s="447"/>
      <c r="D154" s="654"/>
      <c r="E154" s="416">
        <v>2</v>
      </c>
      <c r="F154" s="448" t="str">
        <f aca="true" t="shared" si="3" ref="F154:F217">IF(ISNUMBER(D154),D154*E154,"")</f>
        <v/>
      </c>
    </row>
    <row r="155" spans="1:6" ht="12.75">
      <c r="A155" s="113" t="s">
        <v>2713</v>
      </c>
      <c r="B155" s="113" t="s">
        <v>2708</v>
      </c>
      <c r="C155" s="447"/>
      <c r="D155" s="654"/>
      <c r="E155" s="416">
        <v>9</v>
      </c>
      <c r="F155" s="448" t="str">
        <f t="shared" si="3"/>
        <v/>
      </c>
    </row>
    <row r="156" spans="1:6" ht="12.75">
      <c r="A156" s="113" t="s">
        <v>2714</v>
      </c>
      <c r="B156" s="113" t="s">
        <v>2709</v>
      </c>
      <c r="C156" s="447"/>
      <c r="D156" s="654"/>
      <c r="E156" s="416">
        <v>2</v>
      </c>
      <c r="F156" s="448" t="str">
        <f t="shared" si="3"/>
        <v/>
      </c>
    </row>
    <row r="157" spans="1:6" ht="12.75">
      <c r="A157" s="113" t="s">
        <v>2715</v>
      </c>
      <c r="B157" s="113" t="s">
        <v>2709</v>
      </c>
      <c r="C157" s="447"/>
      <c r="D157" s="654"/>
      <c r="E157" s="416">
        <v>2</v>
      </c>
      <c r="F157" s="448" t="str">
        <f t="shared" si="3"/>
        <v/>
      </c>
    </row>
    <row r="158" spans="1:6" ht="12.75">
      <c r="A158" s="113" t="s">
        <v>2716</v>
      </c>
      <c r="B158" s="113" t="s">
        <v>2709</v>
      </c>
      <c r="C158" s="447"/>
      <c r="D158" s="654"/>
      <c r="E158" s="416">
        <v>6</v>
      </c>
      <c r="F158" s="448" t="str">
        <f t="shared" si="3"/>
        <v/>
      </c>
    </row>
    <row r="159" spans="1:6" ht="12.75">
      <c r="A159" s="113"/>
      <c r="B159" s="447"/>
      <c r="C159" s="447"/>
      <c r="D159" s="655"/>
      <c r="E159" s="435"/>
      <c r="F159" s="448" t="str">
        <f t="shared" si="3"/>
        <v/>
      </c>
    </row>
    <row r="160" spans="1:6" ht="12.75">
      <c r="A160" s="113" t="s">
        <v>2712</v>
      </c>
      <c r="B160" s="113" t="s">
        <v>2717</v>
      </c>
      <c r="C160" s="447"/>
      <c r="D160" s="654"/>
      <c r="E160" s="416">
        <v>1</v>
      </c>
      <c r="F160" s="448" t="str">
        <f t="shared" si="3"/>
        <v/>
      </c>
    </row>
    <row r="161" spans="1:6" ht="12.75">
      <c r="A161" s="113" t="s">
        <v>2713</v>
      </c>
      <c r="B161" s="113" t="s">
        <v>2717</v>
      </c>
      <c r="C161" s="447"/>
      <c r="D161" s="654"/>
      <c r="E161" s="416">
        <v>3</v>
      </c>
      <c r="F161" s="448" t="str">
        <f t="shared" si="3"/>
        <v/>
      </c>
    </row>
    <row r="162" spans="1:6" ht="15">
      <c r="A162" s="446" t="s">
        <v>2718</v>
      </c>
      <c r="B162" s="447"/>
      <c r="C162" s="447"/>
      <c r="D162" s="655"/>
      <c r="E162" s="435"/>
      <c r="F162" s="448" t="str">
        <f t="shared" si="3"/>
        <v/>
      </c>
    </row>
    <row r="163" spans="1:6" ht="12.75">
      <c r="A163" s="449" t="s">
        <v>2651</v>
      </c>
      <c r="B163" s="449" t="s">
        <v>2652</v>
      </c>
      <c r="C163" s="449" t="s">
        <v>2653</v>
      </c>
      <c r="D163" s="656"/>
      <c r="E163" s="450" t="s">
        <v>2654</v>
      </c>
      <c r="F163" s="448" t="str">
        <f t="shared" si="3"/>
        <v/>
      </c>
    </row>
    <row r="164" spans="1:6" ht="12.75">
      <c r="A164" s="113" t="s">
        <v>2655</v>
      </c>
      <c r="B164" s="113" t="s">
        <v>2656</v>
      </c>
      <c r="C164" s="454">
        <v>11353</v>
      </c>
      <c r="D164" s="654"/>
      <c r="E164" s="416">
        <v>3</v>
      </c>
      <c r="F164" s="448" t="str">
        <f t="shared" si="3"/>
        <v/>
      </c>
    </row>
    <row r="165" spans="1:6" ht="12.75">
      <c r="A165" s="113" t="s">
        <v>2719</v>
      </c>
      <c r="B165" s="113" t="s">
        <v>2656</v>
      </c>
      <c r="C165" s="454">
        <v>11353</v>
      </c>
      <c r="D165" s="654"/>
      <c r="E165" s="416">
        <v>1</v>
      </c>
      <c r="F165" s="448" t="str">
        <f t="shared" si="3"/>
        <v/>
      </c>
    </row>
    <row r="166" spans="1:6" ht="12.75">
      <c r="A166" s="113" t="s">
        <v>2720</v>
      </c>
      <c r="B166" s="113" t="s">
        <v>2656</v>
      </c>
      <c r="C166" s="454">
        <v>11353</v>
      </c>
      <c r="D166" s="654"/>
      <c r="E166" s="416">
        <v>8</v>
      </c>
      <c r="F166" s="448" t="str">
        <f t="shared" si="3"/>
        <v/>
      </c>
    </row>
    <row r="167" spans="1:6" ht="12.75">
      <c r="A167" s="113" t="s">
        <v>2660</v>
      </c>
      <c r="B167" s="113" t="s">
        <v>2656</v>
      </c>
      <c r="C167" s="454">
        <v>11353</v>
      </c>
      <c r="D167" s="654"/>
      <c r="E167" s="416">
        <v>30</v>
      </c>
      <c r="F167" s="448" t="str">
        <f t="shared" si="3"/>
        <v/>
      </c>
    </row>
    <row r="168" spans="1:6" ht="12.75">
      <c r="A168" s="113" t="s">
        <v>2721</v>
      </c>
      <c r="B168" s="113" t="s">
        <v>2656</v>
      </c>
      <c r="C168" s="454">
        <v>11353</v>
      </c>
      <c r="D168" s="654"/>
      <c r="E168" s="416">
        <v>40</v>
      </c>
      <c r="F168" s="448" t="str">
        <f t="shared" si="3"/>
        <v/>
      </c>
    </row>
    <row r="169" spans="1:6" ht="12.75">
      <c r="A169" s="113" t="s">
        <v>2722</v>
      </c>
      <c r="B169" s="113" t="s">
        <v>2656</v>
      </c>
      <c r="C169" s="454">
        <v>11353</v>
      </c>
      <c r="D169" s="654"/>
      <c r="E169" s="416">
        <v>84</v>
      </c>
      <c r="F169" s="448" t="str">
        <f t="shared" si="3"/>
        <v/>
      </c>
    </row>
    <row r="170" spans="1:6" ht="12.75">
      <c r="A170" s="113"/>
      <c r="B170" s="447"/>
      <c r="C170" s="447"/>
      <c r="D170" s="655"/>
      <c r="E170" s="435"/>
      <c r="F170" s="448" t="str">
        <f t="shared" si="3"/>
        <v/>
      </c>
    </row>
    <row r="171" spans="1:6" ht="12.75">
      <c r="A171" s="113" t="s">
        <v>2662</v>
      </c>
      <c r="B171" s="113" t="s">
        <v>2659</v>
      </c>
      <c r="C171" s="454">
        <v>11353</v>
      </c>
      <c r="D171" s="654"/>
      <c r="E171" s="416">
        <v>20</v>
      </c>
      <c r="F171" s="448" t="str">
        <f t="shared" si="3"/>
        <v/>
      </c>
    </row>
    <row r="172" spans="1:6" ht="12.75">
      <c r="A172" s="113" t="s">
        <v>2723</v>
      </c>
      <c r="B172" s="113" t="s">
        <v>2659</v>
      </c>
      <c r="C172" s="454">
        <v>11353</v>
      </c>
      <c r="D172" s="654"/>
      <c r="E172" s="416">
        <v>40</v>
      </c>
      <c r="F172" s="448" t="str">
        <f t="shared" si="3"/>
        <v/>
      </c>
    </row>
    <row r="173" spans="1:6" ht="12.75">
      <c r="A173" s="113" t="s">
        <v>2724</v>
      </c>
      <c r="B173" s="447"/>
      <c r="C173" s="447"/>
      <c r="D173" s="655"/>
      <c r="E173" s="435"/>
      <c r="F173" s="448" t="str">
        <f t="shared" si="3"/>
        <v/>
      </c>
    </row>
    <row r="174" spans="1:6" ht="15">
      <c r="A174" s="446" t="s">
        <v>2725</v>
      </c>
      <c r="B174" s="447"/>
      <c r="C174" s="447"/>
      <c r="D174" s="655"/>
      <c r="E174" s="435"/>
      <c r="F174" s="448" t="str">
        <f t="shared" si="3"/>
        <v/>
      </c>
    </row>
    <row r="175" spans="1:6" ht="12.75">
      <c r="A175" s="453" t="s">
        <v>2665</v>
      </c>
      <c r="B175" s="447"/>
      <c r="C175" s="447"/>
      <c r="D175" s="655"/>
      <c r="E175" s="435"/>
      <c r="F175" s="448" t="str">
        <f t="shared" si="3"/>
        <v/>
      </c>
    </row>
    <row r="176" spans="1:6" ht="12.75">
      <c r="A176" s="449" t="s">
        <v>2666</v>
      </c>
      <c r="B176" s="449" t="s">
        <v>2667</v>
      </c>
      <c r="C176" s="449" t="s">
        <v>2668</v>
      </c>
      <c r="D176" s="656"/>
      <c r="E176" s="450" t="s">
        <v>2654</v>
      </c>
      <c r="F176" s="448" t="str">
        <f t="shared" si="3"/>
        <v/>
      </c>
    </row>
    <row r="177" spans="1:6" ht="12.75">
      <c r="A177" s="113" t="s">
        <v>2677</v>
      </c>
      <c r="B177" s="113" t="s">
        <v>2671</v>
      </c>
      <c r="C177" s="113" t="s">
        <v>2672</v>
      </c>
      <c r="D177" s="654"/>
      <c r="E177" s="416">
        <v>4</v>
      </c>
      <c r="F177" s="448" t="str">
        <f t="shared" si="3"/>
        <v/>
      </c>
    </row>
    <row r="178" spans="1:6" ht="12.75">
      <c r="A178" s="113" t="s">
        <v>2726</v>
      </c>
      <c r="B178" s="113" t="s">
        <v>2671</v>
      </c>
      <c r="C178" s="113" t="s">
        <v>2672</v>
      </c>
      <c r="D178" s="654"/>
      <c r="E178" s="416">
        <v>2</v>
      </c>
      <c r="F178" s="448" t="str">
        <f t="shared" si="3"/>
        <v/>
      </c>
    </row>
    <row r="179" spans="1:6" ht="12.75">
      <c r="A179" s="113" t="s">
        <v>2678</v>
      </c>
      <c r="B179" s="113" t="s">
        <v>2671</v>
      </c>
      <c r="C179" s="113" t="s">
        <v>2672</v>
      </c>
      <c r="D179" s="654"/>
      <c r="E179" s="416">
        <v>8</v>
      </c>
      <c r="F179" s="448" t="str">
        <f t="shared" si="3"/>
        <v/>
      </c>
    </row>
    <row r="180" spans="1:6" ht="12.75">
      <c r="A180" s="113" t="s">
        <v>2727</v>
      </c>
      <c r="B180" s="113" t="s">
        <v>2671</v>
      </c>
      <c r="C180" s="113" t="s">
        <v>2672</v>
      </c>
      <c r="D180" s="654"/>
      <c r="E180" s="416">
        <v>30</v>
      </c>
      <c r="F180" s="448" t="str">
        <f t="shared" si="3"/>
        <v/>
      </c>
    </row>
    <row r="181" spans="1:6" ht="12.75">
      <c r="A181" s="113" t="s">
        <v>2728</v>
      </c>
      <c r="B181" s="113" t="s">
        <v>2671</v>
      </c>
      <c r="C181" s="113" t="s">
        <v>2672</v>
      </c>
      <c r="D181" s="654"/>
      <c r="E181" s="416">
        <v>40</v>
      </c>
      <c r="F181" s="448" t="str">
        <f t="shared" si="3"/>
        <v/>
      </c>
    </row>
    <row r="182" spans="1:6" ht="12.75">
      <c r="A182" s="113" t="s">
        <v>2729</v>
      </c>
      <c r="B182" s="113" t="s">
        <v>2671</v>
      </c>
      <c r="C182" s="113" t="s">
        <v>2672</v>
      </c>
      <c r="D182" s="654"/>
      <c r="E182" s="416">
        <v>84</v>
      </c>
      <c r="F182" s="448" t="str">
        <f t="shared" si="3"/>
        <v/>
      </c>
    </row>
    <row r="183" spans="1:6" ht="12.75">
      <c r="A183" s="113" t="s">
        <v>2730</v>
      </c>
      <c r="B183" s="113" t="s">
        <v>2671</v>
      </c>
      <c r="C183" s="113" t="s">
        <v>2672</v>
      </c>
      <c r="D183" s="654"/>
      <c r="E183" s="416">
        <v>20</v>
      </c>
      <c r="F183" s="448" t="str">
        <f t="shared" si="3"/>
        <v/>
      </c>
    </row>
    <row r="184" spans="1:6" ht="12.75">
      <c r="A184" s="113" t="s">
        <v>2731</v>
      </c>
      <c r="B184" s="113" t="s">
        <v>2671</v>
      </c>
      <c r="C184" s="113" t="s">
        <v>2672</v>
      </c>
      <c r="D184" s="654"/>
      <c r="E184" s="416">
        <v>40</v>
      </c>
      <c r="F184" s="448" t="str">
        <f t="shared" si="3"/>
        <v/>
      </c>
    </row>
    <row r="185" spans="1:6" ht="12.75">
      <c r="A185" s="113"/>
      <c r="B185" s="447"/>
      <c r="C185" s="447"/>
      <c r="D185" s="655"/>
      <c r="E185" s="435"/>
      <c r="F185" s="448" t="str">
        <f t="shared" si="3"/>
        <v/>
      </c>
    </row>
    <row r="186" spans="1:6" ht="12.75">
      <c r="A186" s="113" t="s">
        <v>2679</v>
      </c>
      <c r="B186" s="113" t="s">
        <v>2680</v>
      </c>
      <c r="C186" s="113" t="s">
        <v>2681</v>
      </c>
      <c r="D186" s="654"/>
      <c r="E186" s="416">
        <v>3</v>
      </c>
      <c r="F186" s="448" t="str">
        <f t="shared" si="3"/>
        <v/>
      </c>
    </row>
    <row r="187" spans="1:6" ht="12.75">
      <c r="A187" s="113"/>
      <c r="B187" s="447"/>
      <c r="C187" s="447"/>
      <c r="D187" s="655"/>
      <c r="E187" s="435"/>
      <c r="F187" s="448" t="str">
        <f t="shared" si="3"/>
        <v/>
      </c>
    </row>
    <row r="188" spans="1:6" ht="15">
      <c r="A188" s="446" t="s">
        <v>2732</v>
      </c>
      <c r="B188" s="447"/>
      <c r="C188" s="447"/>
      <c r="D188" s="655"/>
      <c r="E188" s="435"/>
      <c r="F188" s="448" t="str">
        <f t="shared" si="3"/>
        <v/>
      </c>
    </row>
    <row r="189" spans="1:6" ht="12.75">
      <c r="A189" s="449" t="s">
        <v>1993</v>
      </c>
      <c r="B189" s="449" t="s">
        <v>2684</v>
      </c>
      <c r="C189" s="447"/>
      <c r="D189" s="656"/>
      <c r="E189" s="450" t="s">
        <v>2549</v>
      </c>
      <c r="F189" s="448" t="str">
        <f t="shared" si="3"/>
        <v/>
      </c>
    </row>
    <row r="190" spans="1:6" ht="12.75">
      <c r="A190" s="113" t="s">
        <v>2685</v>
      </c>
      <c r="B190" s="113" t="s">
        <v>2686</v>
      </c>
      <c r="C190" s="447"/>
      <c r="D190" s="654"/>
      <c r="E190" s="416">
        <v>2</v>
      </c>
      <c r="F190" s="448" t="str">
        <f t="shared" si="3"/>
        <v/>
      </c>
    </row>
    <row r="191" spans="1:6" ht="12.75">
      <c r="A191" s="113" t="s">
        <v>2687</v>
      </c>
      <c r="B191" s="113" t="s">
        <v>2688</v>
      </c>
      <c r="C191" s="447"/>
      <c r="D191" s="654"/>
      <c r="E191" s="416">
        <v>4</v>
      </c>
      <c r="F191" s="448" t="str">
        <f t="shared" si="3"/>
        <v/>
      </c>
    </row>
    <row r="192" spans="1:6" ht="12.75">
      <c r="A192" s="113" t="s">
        <v>2689</v>
      </c>
      <c r="B192" s="113" t="s">
        <v>2690</v>
      </c>
      <c r="C192" s="447"/>
      <c r="D192" s="654"/>
      <c r="E192" s="416">
        <v>16</v>
      </c>
      <c r="F192" s="448" t="str">
        <f t="shared" si="3"/>
        <v/>
      </c>
    </row>
    <row r="193" spans="1:6" ht="12.75">
      <c r="A193" s="113" t="s">
        <v>2733</v>
      </c>
      <c r="B193" s="113" t="s">
        <v>2734</v>
      </c>
      <c r="C193" s="447"/>
      <c r="D193" s="654"/>
      <c r="E193" s="416">
        <v>20</v>
      </c>
      <c r="F193" s="448" t="str">
        <f t="shared" si="3"/>
        <v/>
      </c>
    </row>
    <row r="194" spans="1:6" ht="12.75">
      <c r="A194" s="113" t="s">
        <v>2691</v>
      </c>
      <c r="B194" s="113" t="s">
        <v>2692</v>
      </c>
      <c r="C194" s="447"/>
      <c r="D194" s="654"/>
      <c r="E194" s="416">
        <v>42</v>
      </c>
      <c r="F194" s="448" t="str">
        <f t="shared" si="3"/>
        <v/>
      </c>
    </row>
    <row r="195" spans="1:6" ht="12.75">
      <c r="A195" s="113" t="s">
        <v>2693</v>
      </c>
      <c r="B195" s="113" t="s">
        <v>2694</v>
      </c>
      <c r="C195" s="447"/>
      <c r="D195" s="654"/>
      <c r="E195" s="416">
        <v>10</v>
      </c>
      <c r="F195" s="448" t="str">
        <f t="shared" si="3"/>
        <v/>
      </c>
    </row>
    <row r="196" spans="1:6" ht="12.75">
      <c r="A196" s="113" t="s">
        <v>2735</v>
      </c>
      <c r="B196" s="113" t="s">
        <v>2736</v>
      </c>
      <c r="C196" s="447"/>
      <c r="D196" s="654"/>
      <c r="E196" s="416">
        <v>20</v>
      </c>
      <c r="F196" s="448" t="str">
        <f t="shared" si="3"/>
        <v/>
      </c>
    </row>
    <row r="197" spans="1:6" ht="12.75">
      <c r="A197" s="113"/>
      <c r="B197" s="447"/>
      <c r="C197" s="447"/>
      <c r="D197" s="655"/>
      <c r="E197" s="435"/>
      <c r="F197" s="448" t="str">
        <f t="shared" si="3"/>
        <v/>
      </c>
    </row>
    <row r="198" spans="1:6" ht="12.75">
      <c r="A198" s="113" t="s">
        <v>2695</v>
      </c>
      <c r="B198" s="113" t="s">
        <v>2696</v>
      </c>
      <c r="C198" s="447"/>
      <c r="D198" s="654"/>
      <c r="E198" s="416">
        <v>114</v>
      </c>
      <c r="F198" s="448" t="str">
        <f t="shared" si="3"/>
        <v/>
      </c>
    </row>
    <row r="199" spans="1:6" ht="12.75">
      <c r="A199" s="113" t="s">
        <v>2697</v>
      </c>
      <c r="B199" s="447"/>
      <c r="C199" s="447"/>
      <c r="D199" s="654"/>
      <c r="E199" s="416">
        <v>114</v>
      </c>
      <c r="F199" s="448" t="str">
        <f t="shared" si="3"/>
        <v/>
      </c>
    </row>
    <row r="200" spans="1:6" ht="12.75">
      <c r="A200" s="113" t="s">
        <v>2698</v>
      </c>
      <c r="B200" s="113" t="s">
        <v>2696</v>
      </c>
      <c r="C200" s="447"/>
      <c r="D200" s="654"/>
      <c r="E200" s="416">
        <v>57</v>
      </c>
      <c r="F200" s="448" t="str">
        <f t="shared" si="3"/>
        <v/>
      </c>
    </row>
    <row r="201" spans="1:6" ht="12.75">
      <c r="A201" s="113" t="s">
        <v>2699</v>
      </c>
      <c r="B201" s="113" t="s">
        <v>2696</v>
      </c>
      <c r="C201" s="447"/>
      <c r="D201" s="654"/>
      <c r="E201" s="416">
        <v>114</v>
      </c>
      <c r="F201" s="448" t="str">
        <f t="shared" si="3"/>
        <v/>
      </c>
    </row>
    <row r="202" spans="1:6" ht="15">
      <c r="A202" s="446" t="s">
        <v>2737</v>
      </c>
      <c r="B202" s="447"/>
      <c r="C202" s="447"/>
      <c r="D202" s="655"/>
      <c r="E202" s="435"/>
      <c r="F202" s="448" t="str">
        <f t="shared" si="3"/>
        <v/>
      </c>
    </row>
    <row r="203" spans="1:6" ht="12.75">
      <c r="A203" s="449" t="s">
        <v>2701</v>
      </c>
      <c r="B203" s="449" t="s">
        <v>2667</v>
      </c>
      <c r="C203" s="449" t="s">
        <v>2653</v>
      </c>
      <c r="D203" s="656"/>
      <c r="E203" s="450" t="s">
        <v>2549</v>
      </c>
      <c r="F203" s="448" t="str">
        <f t="shared" si="3"/>
        <v/>
      </c>
    </row>
    <row r="204" spans="1:6" ht="12.75">
      <c r="A204" s="113" t="s">
        <v>2738</v>
      </c>
      <c r="B204" s="113" t="s">
        <v>2703</v>
      </c>
      <c r="C204" s="454">
        <v>11416</v>
      </c>
      <c r="D204" s="654"/>
      <c r="E204" s="416">
        <v>4</v>
      </c>
      <c r="F204" s="448" t="str">
        <f t="shared" si="3"/>
        <v/>
      </c>
    </row>
    <row r="205" spans="1:6" ht="12.75">
      <c r="A205" s="113" t="s">
        <v>2739</v>
      </c>
      <c r="B205" s="113" t="s">
        <v>2703</v>
      </c>
      <c r="C205" s="454">
        <v>11416</v>
      </c>
      <c r="D205" s="654"/>
      <c r="E205" s="416">
        <v>20</v>
      </c>
      <c r="F205" s="448" t="str">
        <f t="shared" si="3"/>
        <v/>
      </c>
    </row>
    <row r="206" spans="1:6" ht="12.75">
      <c r="A206" s="113" t="s">
        <v>2740</v>
      </c>
      <c r="B206" s="113" t="s">
        <v>2703</v>
      </c>
      <c r="C206" s="454">
        <v>11416</v>
      </c>
      <c r="D206" s="654"/>
      <c r="E206" s="416">
        <v>6</v>
      </c>
      <c r="F206" s="448" t="str">
        <f t="shared" si="3"/>
        <v/>
      </c>
    </row>
    <row r="207" spans="1:6" ht="12.75">
      <c r="A207" s="113"/>
      <c r="B207" s="447"/>
      <c r="C207" s="447"/>
      <c r="D207" s="655"/>
      <c r="E207" s="435"/>
      <c r="F207" s="448" t="str">
        <f t="shared" si="3"/>
        <v/>
      </c>
    </row>
    <row r="208" spans="1:6" ht="12.75">
      <c r="A208" s="113" t="s">
        <v>2738</v>
      </c>
      <c r="B208" s="113" t="s">
        <v>2708</v>
      </c>
      <c r="C208" s="447"/>
      <c r="D208" s="654"/>
      <c r="E208" s="416">
        <v>4</v>
      </c>
      <c r="F208" s="448" t="str">
        <f t="shared" si="3"/>
        <v/>
      </c>
    </row>
    <row r="209" spans="1:6" ht="12.75">
      <c r="A209" s="113" t="s">
        <v>2739</v>
      </c>
      <c r="B209" s="113" t="s">
        <v>2708</v>
      </c>
      <c r="C209" s="447"/>
      <c r="D209" s="654"/>
      <c r="E209" s="416">
        <v>8</v>
      </c>
      <c r="F209" s="448" t="str">
        <f t="shared" si="3"/>
        <v/>
      </c>
    </row>
    <row r="210" spans="1:6" ht="12.75">
      <c r="A210" s="113" t="s">
        <v>2740</v>
      </c>
      <c r="B210" s="113" t="s">
        <v>2709</v>
      </c>
      <c r="C210" s="447"/>
      <c r="D210" s="654"/>
      <c r="E210" s="416">
        <v>2</v>
      </c>
      <c r="F210" s="448" t="str">
        <f t="shared" si="3"/>
        <v/>
      </c>
    </row>
    <row r="211" spans="1:6" ht="12.75">
      <c r="A211" s="113"/>
      <c r="B211" s="447"/>
      <c r="C211" s="447"/>
      <c r="D211" s="655"/>
      <c r="E211" s="435"/>
      <c r="F211" s="448" t="str">
        <f t="shared" si="3"/>
        <v/>
      </c>
    </row>
    <row r="212" spans="1:6" ht="12.75">
      <c r="A212" s="113" t="s">
        <v>2739</v>
      </c>
      <c r="B212" s="113" t="s">
        <v>2717</v>
      </c>
      <c r="C212" s="447"/>
      <c r="D212" s="654"/>
      <c r="E212" s="416">
        <v>6</v>
      </c>
      <c r="F212" s="448" t="str">
        <f t="shared" si="3"/>
        <v/>
      </c>
    </row>
    <row r="213" spans="1:6" ht="12.75">
      <c r="A213" s="113" t="s">
        <v>2740</v>
      </c>
      <c r="B213" s="113" t="s">
        <v>2710</v>
      </c>
      <c r="C213" s="447"/>
      <c r="D213" s="654"/>
      <c r="E213" s="416">
        <v>4</v>
      </c>
      <c r="F213" s="448" t="str">
        <f t="shared" si="3"/>
        <v/>
      </c>
    </row>
    <row r="214" spans="1:6" ht="15">
      <c r="A214" s="446" t="s">
        <v>2741</v>
      </c>
      <c r="B214" s="447"/>
      <c r="C214" s="447"/>
      <c r="D214" s="655"/>
      <c r="E214" s="435"/>
      <c r="F214" s="448" t="str">
        <f t="shared" si="3"/>
        <v/>
      </c>
    </row>
    <row r="215" spans="1:6" ht="12.75">
      <c r="A215" s="449" t="s">
        <v>1993</v>
      </c>
      <c r="B215" s="449" t="s">
        <v>2742</v>
      </c>
      <c r="C215" s="449" t="s">
        <v>2653</v>
      </c>
      <c r="D215" s="656"/>
      <c r="E215" s="450" t="s">
        <v>2549</v>
      </c>
      <c r="F215" s="448" t="str">
        <f t="shared" si="3"/>
        <v/>
      </c>
    </row>
    <row r="216" spans="1:6" ht="12.75">
      <c r="A216" s="113" t="s">
        <v>2743</v>
      </c>
      <c r="B216" s="113" t="s">
        <v>2744</v>
      </c>
      <c r="C216" s="454">
        <v>11353</v>
      </c>
      <c r="D216" s="654"/>
      <c r="E216" s="416">
        <v>6</v>
      </c>
      <c r="F216" s="448" t="str">
        <f t="shared" si="3"/>
        <v/>
      </c>
    </row>
    <row r="217" spans="1:6" ht="12.75">
      <c r="A217" s="113" t="s">
        <v>2743</v>
      </c>
      <c r="B217" s="113" t="s">
        <v>2745</v>
      </c>
      <c r="C217" s="454">
        <v>11353</v>
      </c>
      <c r="D217" s="654"/>
      <c r="E217" s="416">
        <v>14</v>
      </c>
      <c r="F217" s="448" t="str">
        <f t="shared" si="3"/>
        <v/>
      </c>
    </row>
    <row r="218" spans="1:6" ht="12.75">
      <c r="A218" s="113" t="s">
        <v>2743</v>
      </c>
      <c r="B218" s="113" t="s">
        <v>2746</v>
      </c>
      <c r="C218" s="454">
        <v>11353</v>
      </c>
      <c r="D218" s="654"/>
      <c r="E218" s="416">
        <v>30</v>
      </c>
      <c r="F218" s="448" t="str">
        <f aca="true" t="shared" si="4" ref="F218:F269">IF(ISNUMBER(D218),D218*E218,"")</f>
        <v/>
      </c>
    </row>
    <row r="219" spans="1:6" ht="12.75">
      <c r="A219" s="113" t="s">
        <v>2743</v>
      </c>
      <c r="B219" s="113" t="s">
        <v>2747</v>
      </c>
      <c r="C219" s="454">
        <v>11353</v>
      </c>
      <c r="D219" s="654"/>
      <c r="E219" s="416">
        <v>6</v>
      </c>
      <c r="F219" s="448" t="str">
        <f t="shared" si="4"/>
        <v/>
      </c>
    </row>
    <row r="220" spans="1:6" ht="12.75">
      <c r="A220" s="113" t="s">
        <v>2743</v>
      </c>
      <c r="B220" s="113" t="s">
        <v>2748</v>
      </c>
      <c r="C220" s="454">
        <v>11353</v>
      </c>
      <c r="D220" s="654"/>
      <c r="E220" s="416">
        <v>12</v>
      </c>
      <c r="F220" s="448" t="str">
        <f t="shared" si="4"/>
        <v/>
      </c>
    </row>
    <row r="221" spans="1:6" ht="12.75">
      <c r="A221" s="113" t="s">
        <v>2749</v>
      </c>
      <c r="B221" s="113" t="s">
        <v>2748</v>
      </c>
      <c r="C221" s="454">
        <v>11353</v>
      </c>
      <c r="D221" s="654"/>
      <c r="E221" s="416">
        <v>4</v>
      </c>
      <c r="F221" s="448" t="str">
        <f t="shared" si="4"/>
        <v/>
      </c>
    </row>
    <row r="222" spans="1:6" ht="12.75">
      <c r="A222" s="113" t="s">
        <v>2750</v>
      </c>
      <c r="B222" s="113" t="s">
        <v>2751</v>
      </c>
      <c r="C222" s="454">
        <v>11353</v>
      </c>
      <c r="D222" s="654"/>
      <c r="E222" s="416">
        <v>4</v>
      </c>
      <c r="F222" s="448" t="str">
        <f t="shared" si="4"/>
        <v/>
      </c>
    </row>
    <row r="223" spans="1:6" ht="12.75">
      <c r="A223" s="113" t="s">
        <v>2752</v>
      </c>
      <c r="B223" s="447"/>
      <c r="C223" s="447"/>
      <c r="D223" s="655"/>
      <c r="E223" s="435"/>
      <c r="F223" s="448" t="str">
        <f t="shared" si="4"/>
        <v/>
      </c>
    </row>
    <row r="224" spans="1:6" ht="15">
      <c r="A224" s="446" t="s">
        <v>2753</v>
      </c>
      <c r="B224" s="447"/>
      <c r="C224" s="447"/>
      <c r="D224" s="655"/>
      <c r="E224" s="435"/>
      <c r="F224" s="448" t="str">
        <f t="shared" si="4"/>
        <v/>
      </c>
    </row>
    <row r="225" spans="1:6" ht="12.75">
      <c r="A225" s="449" t="s">
        <v>1993</v>
      </c>
      <c r="B225" s="449" t="s">
        <v>2754</v>
      </c>
      <c r="C225" s="449" t="s">
        <v>2668</v>
      </c>
      <c r="D225" s="656"/>
      <c r="E225" s="450" t="s">
        <v>2549</v>
      </c>
      <c r="F225" s="448" t="str">
        <f t="shared" si="4"/>
        <v/>
      </c>
    </row>
    <row r="226" spans="1:6" ht="12.75">
      <c r="A226" s="113" t="s">
        <v>2755</v>
      </c>
      <c r="B226" s="113" t="s">
        <v>2756</v>
      </c>
      <c r="C226" s="113" t="s">
        <v>2757</v>
      </c>
      <c r="D226" s="654"/>
      <c r="E226" s="416">
        <v>4</v>
      </c>
      <c r="F226" s="448" t="str">
        <f t="shared" si="4"/>
        <v/>
      </c>
    </row>
    <row r="227" spans="1:6" ht="12.75">
      <c r="A227" s="113" t="s">
        <v>2755</v>
      </c>
      <c r="B227" s="113" t="s">
        <v>2758</v>
      </c>
      <c r="C227" s="113" t="s">
        <v>2757</v>
      </c>
      <c r="D227" s="654"/>
      <c r="E227" s="416">
        <v>4</v>
      </c>
      <c r="F227" s="448" t="str">
        <f t="shared" si="4"/>
        <v/>
      </c>
    </row>
    <row r="228" spans="1:6" ht="12.75">
      <c r="A228" s="113" t="s">
        <v>2759</v>
      </c>
      <c r="B228" s="113" t="s">
        <v>2760</v>
      </c>
      <c r="C228" s="113" t="s">
        <v>2761</v>
      </c>
      <c r="D228" s="654"/>
      <c r="E228" s="416">
        <v>2</v>
      </c>
      <c r="F228" s="448" t="str">
        <f t="shared" si="4"/>
        <v/>
      </c>
    </row>
    <row r="229" spans="1:6" ht="12.75">
      <c r="A229" s="113" t="s">
        <v>2762</v>
      </c>
      <c r="B229" s="113" t="s">
        <v>2763</v>
      </c>
      <c r="C229" s="113" t="s">
        <v>2764</v>
      </c>
      <c r="D229" s="654"/>
      <c r="E229" s="416">
        <v>1</v>
      </c>
      <c r="F229" s="448" t="str">
        <f t="shared" si="4"/>
        <v/>
      </c>
    </row>
    <row r="230" spans="1:6" ht="15">
      <c r="A230" s="446" t="s">
        <v>2765</v>
      </c>
      <c r="B230" s="447"/>
      <c r="C230" s="447"/>
      <c r="D230" s="655"/>
      <c r="E230" s="435"/>
      <c r="F230" s="448" t="str">
        <f t="shared" si="4"/>
        <v/>
      </c>
    </row>
    <row r="231" spans="1:6" ht="12.75">
      <c r="A231" s="449" t="s">
        <v>1993</v>
      </c>
      <c r="B231" s="449" t="s">
        <v>2754</v>
      </c>
      <c r="C231" s="449" t="s">
        <v>2668</v>
      </c>
      <c r="D231" s="656"/>
      <c r="E231" s="450" t="s">
        <v>2549</v>
      </c>
      <c r="F231" s="448" t="str">
        <f t="shared" si="4"/>
        <v/>
      </c>
    </row>
    <row r="232" spans="1:6" ht="12.75">
      <c r="A232" s="113" t="s">
        <v>2766</v>
      </c>
      <c r="B232" s="113" t="s">
        <v>2767</v>
      </c>
      <c r="C232" s="113" t="s">
        <v>2768</v>
      </c>
      <c r="D232" s="654"/>
      <c r="E232" s="416">
        <v>2</v>
      </c>
      <c r="F232" s="448" t="str">
        <f t="shared" si="4"/>
        <v/>
      </c>
    </row>
    <row r="233" spans="1:6" ht="12.75">
      <c r="A233" s="113" t="s">
        <v>2769</v>
      </c>
      <c r="B233" s="113" t="s">
        <v>2770</v>
      </c>
      <c r="C233" s="113" t="s">
        <v>2771</v>
      </c>
      <c r="D233" s="654"/>
      <c r="E233" s="416">
        <v>1</v>
      </c>
      <c r="F233" s="448" t="str">
        <f t="shared" si="4"/>
        <v/>
      </c>
    </row>
    <row r="234" spans="1:6" ht="12.75">
      <c r="A234" s="113"/>
      <c r="B234" s="447"/>
      <c r="C234" s="447"/>
      <c r="D234" s="655"/>
      <c r="E234" s="435"/>
      <c r="F234" s="448" t="str">
        <f t="shared" si="4"/>
        <v/>
      </c>
    </row>
    <row r="235" spans="1:6" ht="12.75">
      <c r="A235" s="113" t="s">
        <v>2772</v>
      </c>
      <c r="B235" s="113" t="s">
        <v>2773</v>
      </c>
      <c r="C235" s="447"/>
      <c r="D235" s="654"/>
      <c r="E235" s="416">
        <v>1</v>
      </c>
      <c r="F235" s="448" t="str">
        <f t="shared" si="4"/>
        <v/>
      </c>
    </row>
    <row r="236" spans="1:6" ht="12.75">
      <c r="A236" s="113" t="s">
        <v>2772</v>
      </c>
      <c r="B236" s="113" t="s">
        <v>2774</v>
      </c>
      <c r="C236" s="447"/>
      <c r="D236" s="654"/>
      <c r="E236" s="416">
        <v>1</v>
      </c>
      <c r="F236" s="448" t="str">
        <f t="shared" si="4"/>
        <v/>
      </c>
    </row>
    <row r="237" spans="1:6" ht="12.75">
      <c r="A237" s="113" t="s">
        <v>2772</v>
      </c>
      <c r="B237" s="113" t="s">
        <v>2775</v>
      </c>
      <c r="C237" s="447"/>
      <c r="D237" s="654"/>
      <c r="E237" s="416">
        <v>3</v>
      </c>
      <c r="F237" s="448" t="str">
        <f t="shared" si="4"/>
        <v/>
      </c>
    </row>
    <row r="238" spans="1:6" ht="12.75">
      <c r="A238" s="113" t="s">
        <v>2772</v>
      </c>
      <c r="B238" s="113" t="s">
        <v>2776</v>
      </c>
      <c r="C238" s="447"/>
      <c r="D238" s="654"/>
      <c r="E238" s="416">
        <v>8</v>
      </c>
      <c r="F238" s="448" t="str">
        <f t="shared" si="4"/>
        <v/>
      </c>
    </row>
    <row r="239" spans="1:6" ht="12.75">
      <c r="A239" s="113" t="s">
        <v>2772</v>
      </c>
      <c r="B239" s="113" t="s">
        <v>2777</v>
      </c>
      <c r="C239" s="447"/>
      <c r="D239" s="654"/>
      <c r="E239" s="416">
        <v>6</v>
      </c>
      <c r="F239" s="448" t="str">
        <f t="shared" si="4"/>
        <v/>
      </c>
    </row>
    <row r="240" spans="1:6" ht="12.75">
      <c r="A240" s="113" t="s">
        <v>2772</v>
      </c>
      <c r="B240" s="113" t="s">
        <v>2778</v>
      </c>
      <c r="C240" s="447"/>
      <c r="D240" s="654"/>
      <c r="E240" s="416">
        <v>11</v>
      </c>
      <c r="F240" s="448" t="str">
        <f t="shared" si="4"/>
        <v/>
      </c>
    </row>
    <row r="241" spans="1:6" ht="12.75">
      <c r="A241" s="113"/>
      <c r="B241" s="447"/>
      <c r="C241" s="447"/>
      <c r="D241" s="655"/>
      <c r="E241" s="435"/>
      <c r="F241" s="448" t="str">
        <f t="shared" si="4"/>
        <v/>
      </c>
    </row>
    <row r="242" spans="1:6" ht="12.75">
      <c r="A242" s="113" t="s">
        <v>2779</v>
      </c>
      <c r="B242" s="113" t="s">
        <v>2776</v>
      </c>
      <c r="C242" s="447"/>
      <c r="D242" s="654"/>
      <c r="E242" s="416">
        <v>2</v>
      </c>
      <c r="F242" s="448" t="str">
        <f t="shared" si="4"/>
        <v/>
      </c>
    </row>
    <row r="243" spans="1:6" ht="12.75">
      <c r="A243" s="113" t="s">
        <v>2779</v>
      </c>
      <c r="B243" s="113" t="s">
        <v>2777</v>
      </c>
      <c r="C243" s="447"/>
      <c r="D243" s="654"/>
      <c r="E243" s="416">
        <v>2</v>
      </c>
      <c r="F243" s="448" t="str">
        <f t="shared" si="4"/>
        <v/>
      </c>
    </row>
    <row r="244" spans="1:6" ht="12.75">
      <c r="A244" s="113" t="s">
        <v>2779</v>
      </c>
      <c r="B244" s="113" t="s">
        <v>2778</v>
      </c>
      <c r="C244" s="447"/>
      <c r="D244" s="654"/>
      <c r="E244" s="416">
        <v>3</v>
      </c>
      <c r="F244" s="448" t="str">
        <f t="shared" si="4"/>
        <v/>
      </c>
    </row>
    <row r="245" spans="1:6" ht="12.75">
      <c r="A245" s="113"/>
      <c r="B245" s="447"/>
      <c r="C245" s="447"/>
      <c r="D245" s="655"/>
      <c r="E245" s="435"/>
      <c r="F245" s="448" t="str">
        <f t="shared" si="4"/>
        <v/>
      </c>
    </row>
    <row r="246" spans="1:6" ht="12.75">
      <c r="A246" s="113" t="s">
        <v>2780</v>
      </c>
      <c r="B246" s="113" t="s">
        <v>2776</v>
      </c>
      <c r="C246" s="447"/>
      <c r="D246" s="654"/>
      <c r="E246" s="416">
        <v>3</v>
      </c>
      <c r="F246" s="448" t="str">
        <f t="shared" si="4"/>
        <v/>
      </c>
    </row>
    <row r="247" spans="1:6" ht="12.75">
      <c r="A247" s="113" t="s">
        <v>2780</v>
      </c>
      <c r="B247" s="113" t="s">
        <v>2777</v>
      </c>
      <c r="C247" s="447"/>
      <c r="D247" s="654"/>
      <c r="E247" s="416">
        <v>2</v>
      </c>
      <c r="F247" s="448" t="str">
        <f t="shared" si="4"/>
        <v/>
      </c>
    </row>
    <row r="248" spans="1:6" ht="12.75">
      <c r="A248" s="113" t="s">
        <v>2780</v>
      </c>
      <c r="B248" s="113" t="s">
        <v>2778</v>
      </c>
      <c r="C248" s="447"/>
      <c r="D248" s="654"/>
      <c r="E248" s="416">
        <v>3</v>
      </c>
      <c r="F248" s="448" t="str">
        <f t="shared" si="4"/>
        <v/>
      </c>
    </row>
    <row r="249" spans="1:6" ht="12.75">
      <c r="A249" s="113"/>
      <c r="B249" s="447"/>
      <c r="C249" s="447"/>
      <c r="D249" s="655"/>
      <c r="E249" s="435"/>
      <c r="F249" s="448" t="str">
        <f t="shared" si="4"/>
        <v/>
      </c>
    </row>
    <row r="250" spans="1:6" ht="12.75">
      <c r="A250" s="113" t="s">
        <v>2781</v>
      </c>
      <c r="B250" s="113" t="s">
        <v>2773</v>
      </c>
      <c r="C250" s="447"/>
      <c r="D250" s="654"/>
      <c r="E250" s="416">
        <v>18</v>
      </c>
      <c r="F250" s="448" t="str">
        <f t="shared" si="4"/>
        <v/>
      </c>
    </row>
    <row r="251" spans="1:6" ht="12.75">
      <c r="A251" s="113"/>
      <c r="B251" s="447"/>
      <c r="C251" s="447"/>
      <c r="D251" s="655"/>
      <c r="E251" s="435"/>
      <c r="F251" s="448" t="str">
        <f t="shared" si="4"/>
        <v/>
      </c>
    </row>
    <row r="252" spans="1:6" ht="12.75">
      <c r="A252" s="113" t="s">
        <v>2782</v>
      </c>
      <c r="B252" s="113" t="s">
        <v>2773</v>
      </c>
      <c r="C252" s="447"/>
      <c r="D252" s="654"/>
      <c r="E252" s="416">
        <v>2</v>
      </c>
      <c r="F252" s="448" t="str">
        <f t="shared" si="4"/>
        <v/>
      </c>
    </row>
    <row r="253" spans="1:6" ht="12.75">
      <c r="A253" s="113" t="s">
        <v>2783</v>
      </c>
      <c r="B253" s="113" t="s">
        <v>2773</v>
      </c>
      <c r="C253" s="447"/>
      <c r="D253" s="654"/>
      <c r="E253" s="416">
        <v>2</v>
      </c>
      <c r="F253" s="448" t="str">
        <f t="shared" si="4"/>
        <v/>
      </c>
    </row>
    <row r="254" spans="1:6" ht="12.75">
      <c r="A254" s="113"/>
      <c r="B254" s="447"/>
      <c r="C254" s="447"/>
      <c r="D254" s="655"/>
      <c r="E254" s="435"/>
      <c r="F254" s="448" t="str">
        <f t="shared" si="4"/>
        <v/>
      </c>
    </row>
    <row r="255" spans="1:6" ht="12.75">
      <c r="A255" s="113" t="s">
        <v>2784</v>
      </c>
      <c r="B255" s="113" t="s">
        <v>2773</v>
      </c>
      <c r="C255" s="447"/>
      <c r="D255" s="654"/>
      <c r="E255" s="416">
        <v>1</v>
      </c>
      <c r="F255" s="448" t="str">
        <f t="shared" si="4"/>
        <v/>
      </c>
    </row>
    <row r="256" spans="1:6" ht="12.75">
      <c r="A256" s="113"/>
      <c r="B256" s="447"/>
      <c r="C256" s="447"/>
      <c r="D256" s="655"/>
      <c r="E256" s="435"/>
      <c r="F256" s="448" t="str">
        <f t="shared" si="4"/>
        <v/>
      </c>
    </row>
    <row r="257" spans="1:6" ht="13.5">
      <c r="A257" s="113" t="s">
        <v>2785</v>
      </c>
      <c r="B257" s="113" t="s">
        <v>2786</v>
      </c>
      <c r="C257" s="113" t="s">
        <v>2787</v>
      </c>
      <c r="D257" s="654"/>
      <c r="E257" s="416">
        <v>18</v>
      </c>
      <c r="F257" s="448" t="str">
        <f t="shared" si="4"/>
        <v/>
      </c>
    </row>
    <row r="258" spans="1:6" ht="12.75">
      <c r="A258" s="113"/>
      <c r="B258" s="447"/>
      <c r="C258" s="447"/>
      <c r="D258" s="655"/>
      <c r="E258" s="435"/>
      <c r="F258" s="448" t="str">
        <f t="shared" si="4"/>
        <v/>
      </c>
    </row>
    <row r="259" spans="1:6" ht="12.75">
      <c r="A259" s="113" t="s">
        <v>2788</v>
      </c>
      <c r="B259" s="113" t="s">
        <v>2789</v>
      </c>
      <c r="C259" s="447"/>
      <c r="D259" s="654"/>
      <c r="E259" s="416">
        <v>3</v>
      </c>
      <c r="F259" s="448" t="str">
        <f t="shared" si="4"/>
        <v/>
      </c>
    </row>
    <row r="260" spans="1:6" ht="12.75">
      <c r="A260" s="113" t="s">
        <v>2790</v>
      </c>
      <c r="B260" s="113" t="s">
        <v>2791</v>
      </c>
      <c r="C260" s="447"/>
      <c r="D260" s="654"/>
      <c r="E260" s="416">
        <v>3</v>
      </c>
      <c r="F260" s="448" t="str">
        <f t="shared" si="4"/>
        <v/>
      </c>
    </row>
    <row r="261" spans="1:6" ht="12.75">
      <c r="A261" s="113"/>
      <c r="B261" s="447"/>
      <c r="C261" s="447"/>
      <c r="D261" s="655"/>
      <c r="E261" s="435"/>
      <c r="F261" s="448" t="str">
        <f t="shared" si="4"/>
        <v/>
      </c>
    </row>
    <row r="262" spans="1:6" ht="12.75">
      <c r="A262" s="113" t="s">
        <v>2792</v>
      </c>
      <c r="B262" s="113" t="s">
        <v>2793</v>
      </c>
      <c r="C262" s="447"/>
      <c r="D262" s="654"/>
      <c r="E262" s="416">
        <v>1</v>
      </c>
      <c r="F262" s="448" t="str">
        <f t="shared" si="4"/>
        <v/>
      </c>
    </row>
    <row r="263" spans="1:6" ht="15">
      <c r="A263" s="446" t="s">
        <v>2794</v>
      </c>
      <c r="B263" s="447"/>
      <c r="C263" s="447"/>
      <c r="D263" s="655"/>
      <c r="E263" s="435"/>
      <c r="F263" s="448" t="str">
        <f t="shared" si="4"/>
        <v/>
      </c>
    </row>
    <row r="264" spans="1:6" ht="12.75">
      <c r="A264" s="449" t="s">
        <v>1993</v>
      </c>
      <c r="B264" s="449" t="s">
        <v>2754</v>
      </c>
      <c r="C264" s="449" t="s">
        <v>2668</v>
      </c>
      <c r="D264" s="656"/>
      <c r="E264" s="450" t="s">
        <v>2549</v>
      </c>
      <c r="F264" s="448" t="str">
        <f t="shared" si="4"/>
        <v/>
      </c>
    </row>
    <row r="265" spans="1:6" ht="12.75">
      <c r="A265" s="113" t="s">
        <v>2795</v>
      </c>
      <c r="B265" s="113" t="s">
        <v>2774</v>
      </c>
      <c r="C265" s="447"/>
      <c r="D265" s="654"/>
      <c r="E265" s="416">
        <v>2</v>
      </c>
      <c r="F265" s="448" t="str">
        <f t="shared" si="4"/>
        <v/>
      </c>
    </row>
    <row r="266" spans="1:6" ht="12.75">
      <c r="A266" s="113" t="s">
        <v>2795</v>
      </c>
      <c r="B266" s="113" t="s">
        <v>2776</v>
      </c>
      <c r="C266" s="447"/>
      <c r="D266" s="654"/>
      <c r="E266" s="416">
        <v>4</v>
      </c>
      <c r="F266" s="448" t="str">
        <f t="shared" si="4"/>
        <v/>
      </c>
    </row>
    <row r="267" spans="1:6" ht="12.75">
      <c r="A267" s="113" t="s">
        <v>2795</v>
      </c>
      <c r="B267" s="113" t="s">
        <v>2777</v>
      </c>
      <c r="C267" s="447"/>
      <c r="D267" s="654"/>
      <c r="E267" s="416">
        <v>2</v>
      </c>
      <c r="F267" s="448" t="str">
        <f t="shared" si="4"/>
        <v/>
      </c>
    </row>
    <row r="268" spans="1:6" ht="12.75">
      <c r="A268" s="113" t="s">
        <v>2795</v>
      </c>
      <c r="B268" s="113" t="s">
        <v>2778</v>
      </c>
      <c r="C268" s="447"/>
      <c r="D268" s="654"/>
      <c r="E268" s="416">
        <v>5</v>
      </c>
      <c r="F268" s="448" t="str">
        <f t="shared" si="4"/>
        <v/>
      </c>
    </row>
    <row r="269" spans="1:6" ht="12.75">
      <c r="A269" s="113" t="s">
        <v>2796</v>
      </c>
      <c r="B269" s="113" t="s">
        <v>2776</v>
      </c>
      <c r="C269" s="447"/>
      <c r="D269" s="654"/>
      <c r="E269" s="416">
        <v>2</v>
      </c>
      <c r="F269" s="448" t="str">
        <f t="shared" si="4"/>
        <v/>
      </c>
    </row>
    <row r="270" spans="1:6" ht="12.75">
      <c r="A270" s="113"/>
      <c r="B270" s="113"/>
      <c r="C270" s="447"/>
      <c r="D270" s="654"/>
      <c r="E270" s="416"/>
      <c r="F270" s="448"/>
    </row>
    <row r="271" spans="1:6" ht="12.75">
      <c r="A271" s="455" t="s">
        <v>2544</v>
      </c>
      <c r="B271" s="456"/>
      <c r="C271" s="456"/>
      <c r="D271" s="657"/>
      <c r="E271" s="457"/>
      <c r="F271" s="659"/>
    </row>
    <row r="272" spans="1:6" ht="12.75">
      <c r="A272" s="455"/>
      <c r="B272" s="456"/>
      <c r="C272" s="456"/>
      <c r="D272" s="657"/>
      <c r="E272" s="457"/>
      <c r="F272" s="458"/>
    </row>
    <row r="273" spans="1:6" ht="12.75">
      <c r="A273" s="459" t="s">
        <v>2153</v>
      </c>
      <c r="B273" s="460"/>
      <c r="C273" s="460"/>
      <c r="D273" s="658"/>
      <c r="E273" s="461"/>
      <c r="F273" s="462">
        <f>SUM(F2:F272)</f>
        <v>0</v>
      </c>
    </row>
    <row r="274" spans="1:6" ht="12.75">
      <c r="A274" s="460"/>
      <c r="B274" s="460"/>
      <c r="C274" s="460"/>
      <c r="D274" s="658"/>
      <c r="E274" s="461"/>
      <c r="F274" s="448"/>
    </row>
    <row r="275" spans="1:6" ht="12.75">
      <c r="A275" s="460" t="s">
        <v>2797</v>
      </c>
      <c r="B275" s="460"/>
      <c r="C275" s="460"/>
      <c r="D275" s="658"/>
      <c r="E275" s="461"/>
      <c r="F275" s="658"/>
    </row>
    <row r="276" spans="1:6" ht="12.75">
      <c r="A276" s="460" t="s">
        <v>2798</v>
      </c>
      <c r="B276" s="460"/>
      <c r="C276" s="460"/>
      <c r="D276" s="658"/>
      <c r="E276" s="461"/>
      <c r="F276" s="658"/>
    </row>
    <row r="277" spans="1:6" ht="12.75">
      <c r="A277" s="460" t="s">
        <v>2799</v>
      </c>
      <c r="B277" s="460"/>
      <c r="C277" s="460"/>
      <c r="D277" s="658"/>
      <c r="E277" s="461"/>
      <c r="F277" s="658"/>
    </row>
    <row r="278" spans="1:6" ht="12.75">
      <c r="A278" s="460" t="s">
        <v>2800</v>
      </c>
      <c r="B278" s="460" t="s">
        <v>2801</v>
      </c>
      <c r="C278" s="460"/>
      <c r="D278" s="658"/>
      <c r="E278" s="461">
        <v>20</v>
      </c>
      <c r="F278" s="448" t="str">
        <f>IF(ISNUMBER(D278),D278*E278,"")</f>
        <v/>
      </c>
    </row>
    <row r="279" spans="1:6" ht="12.75">
      <c r="A279" s="460" t="s">
        <v>2802</v>
      </c>
      <c r="B279" s="460"/>
      <c r="C279" s="460"/>
      <c r="D279" s="658"/>
      <c r="E279" s="461"/>
      <c r="F279" s="658"/>
    </row>
    <row r="280" spans="1:6" ht="12.75">
      <c r="A280" s="460" t="s">
        <v>2803</v>
      </c>
      <c r="B280" s="460"/>
      <c r="C280" s="460"/>
      <c r="D280" s="658"/>
      <c r="E280" s="461"/>
      <c r="F280" s="658"/>
    </row>
    <row r="281" spans="1:6" ht="12.75">
      <c r="A281" s="460" t="s">
        <v>2804</v>
      </c>
      <c r="B281" s="460"/>
      <c r="C281" s="460"/>
      <c r="D281" s="658"/>
      <c r="E281" s="461"/>
      <c r="F281" s="658"/>
    </row>
    <row r="282" spans="1:6" ht="12.75">
      <c r="A282" s="460" t="s">
        <v>832</v>
      </c>
      <c r="B282" s="460"/>
      <c r="C282" s="460"/>
      <c r="D282" s="658"/>
      <c r="E282" s="461"/>
      <c r="F282" s="658"/>
    </row>
    <row r="283" spans="1:6" ht="12.75">
      <c r="A283" s="460" t="s">
        <v>2805</v>
      </c>
      <c r="B283" s="460"/>
      <c r="C283" s="460"/>
      <c r="D283" s="658"/>
      <c r="E283" s="461"/>
      <c r="F283" s="658"/>
    </row>
    <row r="284" spans="1:6" ht="12.75">
      <c r="A284" s="460" t="s">
        <v>2806</v>
      </c>
      <c r="B284" s="460"/>
      <c r="C284" s="460"/>
      <c r="D284" s="658"/>
      <c r="E284" s="461"/>
      <c r="F284" s="658"/>
    </row>
    <row r="285" spans="1:6" ht="12.75">
      <c r="A285" s="460" t="s">
        <v>2807</v>
      </c>
      <c r="B285" s="460"/>
      <c r="C285" s="460"/>
      <c r="D285" s="658"/>
      <c r="E285" s="461"/>
      <c r="F285" s="658"/>
    </row>
    <row r="286" spans="1:6" ht="12.75">
      <c r="A286" s="460" t="s">
        <v>2808</v>
      </c>
      <c r="B286" s="460"/>
      <c r="C286" s="460"/>
      <c r="D286" s="658"/>
      <c r="E286" s="461"/>
      <c r="F286" s="658"/>
    </row>
    <row r="287" spans="1:6" ht="12.75">
      <c r="A287" s="460"/>
      <c r="B287" s="460"/>
      <c r="C287" s="460"/>
      <c r="D287" s="448"/>
      <c r="E287" s="461"/>
      <c r="F287" s="448"/>
    </row>
    <row r="288" spans="1:6" ht="12.75">
      <c r="A288" s="459" t="s">
        <v>2529</v>
      </c>
      <c r="B288" s="460"/>
      <c r="C288" s="460"/>
      <c r="D288" s="448"/>
      <c r="E288" s="461"/>
      <c r="F288" s="462">
        <f>SUM(F273:F287)</f>
        <v>0</v>
      </c>
    </row>
  </sheetData>
  <sheetProtection algorithmName="SHA-512" hashValue="yK5bCk54g/jH/kCG6d8uCNPnj3/Ik6O1kLovfE2R6yGQTed7JhCLCh75cpdW9fg3Pvi+lRHBD0V3+nzMjSMO5w==" saltValue="h9zjYo5lPpFyxPUi8/x1dQ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81"/>
  <sheetViews>
    <sheetView showGridLines="0" showZeros="0" zoomScaleSheetLayoutView="100" workbookViewId="0" topLeftCell="A1458">
      <selection activeCell="F1471" sqref="F1471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01 1 1 Rek'!H1</f>
        <v>1</v>
      </c>
      <c r="G3" s="221"/>
    </row>
    <row r="4" spans="1:7" ht="13.5" thickBot="1">
      <c r="A4" s="703" t="s">
        <v>71</v>
      </c>
      <c r="B4" s="693"/>
      <c r="C4" s="174" t="s">
        <v>102</v>
      </c>
      <c r="D4" s="222"/>
      <c r="E4" s="704" t="str">
        <f>'SO 01 1 1 Rek'!G2</f>
        <v>Pavilon A+D - vstup, jídelna a kuchyň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104</v>
      </c>
      <c r="C8" s="244" t="s">
        <v>105</v>
      </c>
      <c r="D8" s="245" t="s">
        <v>106</v>
      </c>
      <c r="E8" s="246">
        <v>5.8545</v>
      </c>
      <c r="F8" s="576"/>
      <c r="G8" s="247">
        <f>E8*F8</f>
        <v>0</v>
      </c>
      <c r="H8" s="248">
        <v>0</v>
      </c>
      <c r="I8" s="249">
        <f>E8*H8</f>
        <v>0</v>
      </c>
      <c r="J8" s="248">
        <v>-0.48</v>
      </c>
      <c r="K8" s="249">
        <f>E8*J8</f>
        <v>-2.8101599999999998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107</v>
      </c>
      <c r="D9" s="700"/>
      <c r="E9" s="254">
        <v>0</v>
      </c>
      <c r="F9" s="577"/>
      <c r="G9" s="256"/>
      <c r="H9" s="257"/>
      <c r="I9" s="251"/>
      <c r="J9" s="258"/>
      <c r="K9" s="251"/>
      <c r="M9" s="252" t="s">
        <v>107</v>
      </c>
      <c r="O9" s="241"/>
    </row>
    <row r="10" spans="1:15" ht="12.75">
      <c r="A10" s="250"/>
      <c r="B10" s="253"/>
      <c r="C10" s="699" t="s">
        <v>108</v>
      </c>
      <c r="D10" s="700"/>
      <c r="E10" s="254">
        <v>5.8545</v>
      </c>
      <c r="F10" s="577"/>
      <c r="G10" s="256"/>
      <c r="H10" s="257"/>
      <c r="I10" s="251"/>
      <c r="J10" s="258"/>
      <c r="K10" s="251"/>
      <c r="M10" s="252" t="s">
        <v>108</v>
      </c>
      <c r="O10" s="241"/>
    </row>
    <row r="11" spans="1:80" ht="12.75">
      <c r="A11" s="242">
        <v>2</v>
      </c>
      <c r="B11" s="243" t="s">
        <v>109</v>
      </c>
      <c r="C11" s="244" t="s">
        <v>110</v>
      </c>
      <c r="D11" s="245" t="s">
        <v>106</v>
      </c>
      <c r="E11" s="246">
        <v>21.29</v>
      </c>
      <c r="F11" s="576"/>
      <c r="G11" s="247">
        <f>E11*F11</f>
        <v>0</v>
      </c>
      <c r="H11" s="248">
        <v>0</v>
      </c>
      <c r="I11" s="249">
        <f>E11*H11</f>
        <v>0</v>
      </c>
      <c r="J11" s="248">
        <v>-0.138</v>
      </c>
      <c r="K11" s="249">
        <f>E11*J11</f>
        <v>-2.9380200000000003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>IF(AZ11=1,G11,0)</f>
        <v>0</v>
      </c>
      <c r="BB11" s="214">
        <f>IF(AZ11=2,G11,0)</f>
        <v>0</v>
      </c>
      <c r="BC11" s="214">
        <f>IF(AZ11=3,G11,0)</f>
        <v>0</v>
      </c>
      <c r="BD11" s="214">
        <f>IF(AZ11=4,G11,0)</f>
        <v>0</v>
      </c>
      <c r="BE11" s="214">
        <f>IF(AZ11=5,G11,0)</f>
        <v>0</v>
      </c>
      <c r="CA11" s="241">
        <v>1</v>
      </c>
      <c r="CB11" s="241">
        <v>1</v>
      </c>
    </row>
    <row r="12" spans="1:15" ht="12.75">
      <c r="A12" s="250"/>
      <c r="B12" s="253"/>
      <c r="C12" s="699" t="s">
        <v>107</v>
      </c>
      <c r="D12" s="700"/>
      <c r="E12" s="254">
        <v>0</v>
      </c>
      <c r="F12" s="577"/>
      <c r="G12" s="256"/>
      <c r="H12" s="257"/>
      <c r="I12" s="251"/>
      <c r="J12" s="258"/>
      <c r="K12" s="251"/>
      <c r="M12" s="252" t="s">
        <v>107</v>
      </c>
      <c r="O12" s="241"/>
    </row>
    <row r="13" spans="1:15" ht="12.75">
      <c r="A13" s="250"/>
      <c r="B13" s="253"/>
      <c r="C13" s="699" t="s">
        <v>111</v>
      </c>
      <c r="D13" s="700"/>
      <c r="E13" s="254">
        <v>3.19</v>
      </c>
      <c r="F13" s="577"/>
      <c r="G13" s="256"/>
      <c r="H13" s="257"/>
      <c r="I13" s="251"/>
      <c r="J13" s="258"/>
      <c r="K13" s="251"/>
      <c r="M13" s="252" t="s">
        <v>111</v>
      </c>
      <c r="O13" s="241"/>
    </row>
    <row r="14" spans="1:15" ht="12.75">
      <c r="A14" s="250"/>
      <c r="B14" s="253"/>
      <c r="C14" s="699" t="s">
        <v>112</v>
      </c>
      <c r="D14" s="700"/>
      <c r="E14" s="254">
        <v>7.25</v>
      </c>
      <c r="F14" s="577"/>
      <c r="G14" s="256"/>
      <c r="H14" s="257"/>
      <c r="I14" s="251"/>
      <c r="J14" s="258"/>
      <c r="K14" s="251"/>
      <c r="M14" s="252" t="s">
        <v>112</v>
      </c>
      <c r="O14" s="241"/>
    </row>
    <row r="15" spans="1:15" ht="12.75">
      <c r="A15" s="250"/>
      <c r="B15" s="253"/>
      <c r="C15" s="701" t="s">
        <v>113</v>
      </c>
      <c r="D15" s="700"/>
      <c r="E15" s="279">
        <v>10.44</v>
      </c>
      <c r="F15" s="577"/>
      <c r="G15" s="256"/>
      <c r="H15" s="257"/>
      <c r="I15" s="251"/>
      <c r="J15" s="258"/>
      <c r="K15" s="251"/>
      <c r="M15" s="252" t="s">
        <v>113</v>
      </c>
      <c r="O15" s="241"/>
    </row>
    <row r="16" spans="1:15" ht="12.75">
      <c r="A16" s="250"/>
      <c r="B16" s="253"/>
      <c r="C16" s="699" t="s">
        <v>114</v>
      </c>
      <c r="D16" s="700"/>
      <c r="E16" s="254">
        <v>0</v>
      </c>
      <c r="F16" s="577"/>
      <c r="G16" s="256"/>
      <c r="H16" s="257"/>
      <c r="I16" s="251"/>
      <c r="J16" s="258"/>
      <c r="K16" s="251"/>
      <c r="M16" s="252" t="s">
        <v>114</v>
      </c>
      <c r="O16" s="241"/>
    </row>
    <row r="17" spans="1:15" ht="12.75">
      <c r="A17" s="250"/>
      <c r="B17" s="253"/>
      <c r="C17" s="699" t="s">
        <v>115</v>
      </c>
      <c r="D17" s="700"/>
      <c r="E17" s="254">
        <v>10.85</v>
      </c>
      <c r="F17" s="577"/>
      <c r="G17" s="256"/>
      <c r="H17" s="257"/>
      <c r="I17" s="251"/>
      <c r="J17" s="258"/>
      <c r="K17" s="251"/>
      <c r="M17" s="252" t="s">
        <v>115</v>
      </c>
      <c r="O17" s="241"/>
    </row>
    <row r="18" spans="1:80" ht="12.75">
      <c r="A18" s="242">
        <v>3</v>
      </c>
      <c r="B18" s="243" t="s">
        <v>116</v>
      </c>
      <c r="C18" s="244" t="s">
        <v>117</v>
      </c>
      <c r="D18" s="245" t="s">
        <v>106</v>
      </c>
      <c r="E18" s="246">
        <v>22.92</v>
      </c>
      <c r="F18" s="576"/>
      <c r="G18" s="247">
        <f>E18*F18</f>
        <v>0</v>
      </c>
      <c r="H18" s="248">
        <v>0</v>
      </c>
      <c r="I18" s="249">
        <f>E18*H18</f>
        <v>0</v>
      </c>
      <c r="J18" s="248">
        <v>-0.225</v>
      </c>
      <c r="K18" s="249">
        <f>E18*J18</f>
        <v>-5.157000000000001</v>
      </c>
      <c r="O18" s="241">
        <v>2</v>
      </c>
      <c r="AA18" s="214">
        <v>1</v>
      </c>
      <c r="AB18" s="214">
        <v>1</v>
      </c>
      <c r="AC18" s="214">
        <v>1</v>
      </c>
      <c r="AZ18" s="214">
        <v>1</v>
      </c>
      <c r="BA18" s="214">
        <f>IF(AZ18=1,G18,0)</f>
        <v>0</v>
      </c>
      <c r="BB18" s="214">
        <f>IF(AZ18=2,G18,0)</f>
        <v>0</v>
      </c>
      <c r="BC18" s="214">
        <f>IF(AZ18=3,G18,0)</f>
        <v>0</v>
      </c>
      <c r="BD18" s="214">
        <f>IF(AZ18=4,G18,0)</f>
        <v>0</v>
      </c>
      <c r="BE18" s="214">
        <f>IF(AZ18=5,G18,0)</f>
        <v>0</v>
      </c>
      <c r="CA18" s="241">
        <v>1</v>
      </c>
      <c r="CB18" s="241">
        <v>1</v>
      </c>
    </row>
    <row r="19" spans="1:15" ht="12.75">
      <c r="A19" s="250"/>
      <c r="B19" s="253"/>
      <c r="C19" s="699" t="s">
        <v>107</v>
      </c>
      <c r="D19" s="700"/>
      <c r="E19" s="254">
        <v>0</v>
      </c>
      <c r="F19" s="577"/>
      <c r="G19" s="256"/>
      <c r="H19" s="257"/>
      <c r="I19" s="251"/>
      <c r="J19" s="258"/>
      <c r="K19" s="251"/>
      <c r="M19" s="252" t="s">
        <v>107</v>
      </c>
      <c r="O19" s="241"/>
    </row>
    <row r="20" spans="1:15" ht="12.75">
      <c r="A20" s="250"/>
      <c r="B20" s="253"/>
      <c r="C20" s="699" t="s">
        <v>118</v>
      </c>
      <c r="D20" s="700"/>
      <c r="E20" s="254">
        <v>6.57</v>
      </c>
      <c r="F20" s="577"/>
      <c r="G20" s="256"/>
      <c r="H20" s="257"/>
      <c r="I20" s="251"/>
      <c r="J20" s="258"/>
      <c r="K20" s="251"/>
      <c r="M20" s="252" t="s">
        <v>118</v>
      </c>
      <c r="O20" s="241"/>
    </row>
    <row r="21" spans="1:15" ht="12.75">
      <c r="A21" s="250"/>
      <c r="B21" s="253"/>
      <c r="C21" s="701" t="s">
        <v>113</v>
      </c>
      <c r="D21" s="700"/>
      <c r="E21" s="279">
        <v>6.57</v>
      </c>
      <c r="F21" s="577"/>
      <c r="G21" s="256"/>
      <c r="H21" s="257"/>
      <c r="I21" s="251"/>
      <c r="J21" s="258"/>
      <c r="K21" s="251"/>
      <c r="M21" s="252" t="s">
        <v>113</v>
      </c>
      <c r="O21" s="241"/>
    </row>
    <row r="22" spans="1:15" ht="12.75">
      <c r="A22" s="250"/>
      <c r="B22" s="253"/>
      <c r="C22" s="699" t="s">
        <v>114</v>
      </c>
      <c r="D22" s="700"/>
      <c r="E22" s="254">
        <v>0</v>
      </c>
      <c r="F22" s="577"/>
      <c r="G22" s="256"/>
      <c r="H22" s="257"/>
      <c r="I22" s="251"/>
      <c r="J22" s="258"/>
      <c r="K22" s="251"/>
      <c r="M22" s="252" t="s">
        <v>114</v>
      </c>
      <c r="O22" s="241"/>
    </row>
    <row r="23" spans="1:15" ht="12.75">
      <c r="A23" s="250"/>
      <c r="B23" s="253"/>
      <c r="C23" s="699" t="s">
        <v>119</v>
      </c>
      <c r="D23" s="700"/>
      <c r="E23" s="254">
        <v>16.35</v>
      </c>
      <c r="F23" s="577"/>
      <c r="G23" s="256"/>
      <c r="H23" s="257"/>
      <c r="I23" s="251"/>
      <c r="J23" s="258"/>
      <c r="K23" s="251"/>
      <c r="M23" s="252" t="s">
        <v>119</v>
      </c>
      <c r="O23" s="241"/>
    </row>
    <row r="24" spans="1:80" ht="12.75">
      <c r="A24" s="242">
        <v>4</v>
      </c>
      <c r="B24" s="243" t="s">
        <v>120</v>
      </c>
      <c r="C24" s="244" t="s">
        <v>121</v>
      </c>
      <c r="D24" s="245" t="s">
        <v>122</v>
      </c>
      <c r="E24" s="246">
        <v>39.558</v>
      </c>
      <c r="F24" s="576"/>
      <c r="G24" s="247">
        <f>E24*F24</f>
        <v>0</v>
      </c>
      <c r="H24" s="248">
        <v>0</v>
      </c>
      <c r="I24" s="249">
        <f>E24*H24</f>
        <v>0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0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12.75">
      <c r="A25" s="250"/>
      <c r="B25" s="253"/>
      <c r="C25" s="699" t="s">
        <v>123</v>
      </c>
      <c r="D25" s="700"/>
      <c r="E25" s="254">
        <v>0</v>
      </c>
      <c r="F25" s="577"/>
      <c r="G25" s="256"/>
      <c r="H25" s="257"/>
      <c r="I25" s="251"/>
      <c r="J25" s="258"/>
      <c r="K25" s="251"/>
      <c r="M25" s="252" t="s">
        <v>123</v>
      </c>
      <c r="O25" s="241"/>
    </row>
    <row r="26" spans="1:15" ht="12.75">
      <c r="A26" s="250"/>
      <c r="B26" s="253"/>
      <c r="C26" s="699" t="s">
        <v>124</v>
      </c>
      <c r="D26" s="700"/>
      <c r="E26" s="254">
        <v>0</v>
      </c>
      <c r="F26" s="577"/>
      <c r="G26" s="256"/>
      <c r="H26" s="257"/>
      <c r="I26" s="251"/>
      <c r="J26" s="258"/>
      <c r="K26" s="251"/>
      <c r="M26" s="252" t="s">
        <v>124</v>
      </c>
      <c r="O26" s="241"/>
    </row>
    <row r="27" spans="1:15" ht="12.75">
      <c r="A27" s="250"/>
      <c r="B27" s="253"/>
      <c r="C27" s="699" t="s">
        <v>107</v>
      </c>
      <c r="D27" s="700"/>
      <c r="E27" s="254">
        <v>0</v>
      </c>
      <c r="F27" s="577"/>
      <c r="G27" s="256"/>
      <c r="H27" s="257"/>
      <c r="I27" s="251"/>
      <c r="J27" s="258"/>
      <c r="K27" s="251"/>
      <c r="M27" s="252" t="s">
        <v>107</v>
      </c>
      <c r="O27" s="241"/>
    </row>
    <row r="28" spans="1:15" ht="12.75">
      <c r="A28" s="250"/>
      <c r="B28" s="253"/>
      <c r="C28" s="699" t="s">
        <v>125</v>
      </c>
      <c r="D28" s="700"/>
      <c r="E28" s="254">
        <v>8.568</v>
      </c>
      <c r="F28" s="577"/>
      <c r="G28" s="256"/>
      <c r="H28" s="257"/>
      <c r="I28" s="251"/>
      <c r="J28" s="258"/>
      <c r="K28" s="251"/>
      <c r="M28" s="252" t="s">
        <v>125</v>
      </c>
      <c r="O28" s="241"/>
    </row>
    <row r="29" spans="1:15" ht="12.75">
      <c r="A29" s="250"/>
      <c r="B29" s="253"/>
      <c r="C29" s="699" t="s">
        <v>126</v>
      </c>
      <c r="D29" s="700"/>
      <c r="E29" s="254">
        <v>4.176</v>
      </c>
      <c r="F29" s="577"/>
      <c r="G29" s="256"/>
      <c r="H29" s="257"/>
      <c r="I29" s="251"/>
      <c r="J29" s="258"/>
      <c r="K29" s="251"/>
      <c r="M29" s="252" t="s">
        <v>126</v>
      </c>
      <c r="O29" s="241"/>
    </row>
    <row r="30" spans="1:15" ht="12.75">
      <c r="A30" s="250"/>
      <c r="B30" s="253"/>
      <c r="C30" s="701" t="s">
        <v>113</v>
      </c>
      <c r="D30" s="700"/>
      <c r="E30" s="279">
        <v>12.744</v>
      </c>
      <c r="F30" s="577"/>
      <c r="G30" s="256"/>
      <c r="H30" s="257"/>
      <c r="I30" s="251"/>
      <c r="J30" s="258"/>
      <c r="K30" s="251"/>
      <c r="M30" s="252" t="s">
        <v>113</v>
      </c>
      <c r="O30" s="241"/>
    </row>
    <row r="31" spans="1:15" ht="12.75">
      <c r="A31" s="250"/>
      <c r="B31" s="253"/>
      <c r="C31" s="699" t="s">
        <v>114</v>
      </c>
      <c r="D31" s="700"/>
      <c r="E31" s="254">
        <v>0</v>
      </c>
      <c r="F31" s="577"/>
      <c r="G31" s="256"/>
      <c r="H31" s="257"/>
      <c r="I31" s="251"/>
      <c r="J31" s="258"/>
      <c r="K31" s="251"/>
      <c r="M31" s="252" t="s">
        <v>114</v>
      </c>
      <c r="O31" s="241"/>
    </row>
    <row r="32" spans="1:15" ht="12.75">
      <c r="A32" s="250"/>
      <c r="B32" s="253"/>
      <c r="C32" s="699" t="s">
        <v>127</v>
      </c>
      <c r="D32" s="700"/>
      <c r="E32" s="254">
        <v>15.624</v>
      </c>
      <c r="F32" s="577"/>
      <c r="G32" s="256"/>
      <c r="H32" s="257"/>
      <c r="I32" s="251"/>
      <c r="J32" s="258"/>
      <c r="K32" s="251"/>
      <c r="M32" s="252" t="s">
        <v>127</v>
      </c>
      <c r="O32" s="241"/>
    </row>
    <row r="33" spans="1:15" ht="12.75">
      <c r="A33" s="250"/>
      <c r="B33" s="253"/>
      <c r="C33" s="699" t="s">
        <v>128</v>
      </c>
      <c r="D33" s="700"/>
      <c r="E33" s="254">
        <v>11.19</v>
      </c>
      <c r="F33" s="577"/>
      <c r="G33" s="256"/>
      <c r="H33" s="257"/>
      <c r="I33" s="251"/>
      <c r="J33" s="258"/>
      <c r="K33" s="251"/>
      <c r="M33" s="252" t="s">
        <v>128</v>
      </c>
      <c r="O33" s="241"/>
    </row>
    <row r="34" spans="1:80" ht="12.75">
      <c r="A34" s="242">
        <v>5</v>
      </c>
      <c r="B34" s="243" t="s">
        <v>129</v>
      </c>
      <c r="C34" s="244" t="s">
        <v>130</v>
      </c>
      <c r="D34" s="245" t="s">
        <v>122</v>
      </c>
      <c r="E34" s="246">
        <v>15.8232</v>
      </c>
      <c r="F34" s="576"/>
      <c r="G34" s="247">
        <f>E34*F34</f>
        <v>0</v>
      </c>
      <c r="H34" s="248">
        <v>0</v>
      </c>
      <c r="I34" s="249">
        <f>E34*H34</f>
        <v>0</v>
      </c>
      <c r="J34" s="248">
        <v>0</v>
      </c>
      <c r="K34" s="249">
        <f>E34*J34</f>
        <v>0</v>
      </c>
      <c r="O34" s="241">
        <v>2</v>
      </c>
      <c r="AA34" s="214">
        <v>1</v>
      </c>
      <c r="AB34" s="214">
        <v>1</v>
      </c>
      <c r="AC34" s="214">
        <v>1</v>
      </c>
      <c r="AZ34" s="214">
        <v>1</v>
      </c>
      <c r="BA34" s="214">
        <f>IF(AZ34=1,G34,0)</f>
        <v>0</v>
      </c>
      <c r="BB34" s="214">
        <f>IF(AZ34=2,G34,0)</f>
        <v>0</v>
      </c>
      <c r="BC34" s="214">
        <f>IF(AZ34=3,G34,0)</f>
        <v>0</v>
      </c>
      <c r="BD34" s="214">
        <f>IF(AZ34=4,G34,0)</f>
        <v>0</v>
      </c>
      <c r="BE34" s="214">
        <f>IF(AZ34=5,G34,0)</f>
        <v>0</v>
      </c>
      <c r="CA34" s="241">
        <v>1</v>
      </c>
      <c r="CB34" s="241">
        <v>1</v>
      </c>
    </row>
    <row r="35" spans="1:15" ht="12.75">
      <c r="A35" s="250"/>
      <c r="B35" s="253"/>
      <c r="C35" s="699" t="s">
        <v>131</v>
      </c>
      <c r="D35" s="700"/>
      <c r="E35" s="254">
        <v>0</v>
      </c>
      <c r="F35" s="577"/>
      <c r="G35" s="256"/>
      <c r="H35" s="257"/>
      <c r="I35" s="251"/>
      <c r="J35" s="258"/>
      <c r="K35" s="251"/>
      <c r="M35" s="252" t="s">
        <v>131</v>
      </c>
      <c r="O35" s="241"/>
    </row>
    <row r="36" spans="1:15" ht="12.75">
      <c r="A36" s="250"/>
      <c r="B36" s="253"/>
      <c r="C36" s="699" t="s">
        <v>123</v>
      </c>
      <c r="D36" s="700"/>
      <c r="E36" s="254">
        <v>0</v>
      </c>
      <c r="F36" s="577"/>
      <c r="G36" s="256"/>
      <c r="H36" s="257"/>
      <c r="I36" s="251"/>
      <c r="J36" s="258"/>
      <c r="K36" s="251"/>
      <c r="M36" s="252" t="s">
        <v>123</v>
      </c>
      <c r="O36" s="241"/>
    </row>
    <row r="37" spans="1:15" ht="12.75">
      <c r="A37" s="250"/>
      <c r="B37" s="253"/>
      <c r="C37" s="699" t="s">
        <v>124</v>
      </c>
      <c r="D37" s="700"/>
      <c r="E37" s="254">
        <v>0</v>
      </c>
      <c r="F37" s="577"/>
      <c r="G37" s="256"/>
      <c r="H37" s="257"/>
      <c r="I37" s="251"/>
      <c r="J37" s="258"/>
      <c r="K37" s="251"/>
      <c r="M37" s="252" t="s">
        <v>124</v>
      </c>
      <c r="O37" s="241"/>
    </row>
    <row r="38" spans="1:15" ht="12.75">
      <c r="A38" s="250"/>
      <c r="B38" s="253"/>
      <c r="C38" s="699" t="s">
        <v>107</v>
      </c>
      <c r="D38" s="700"/>
      <c r="E38" s="254">
        <v>0</v>
      </c>
      <c r="F38" s="577"/>
      <c r="G38" s="256"/>
      <c r="H38" s="257"/>
      <c r="I38" s="251"/>
      <c r="J38" s="258"/>
      <c r="K38" s="251"/>
      <c r="M38" s="252" t="s">
        <v>107</v>
      </c>
      <c r="O38" s="241"/>
    </row>
    <row r="39" spans="1:15" ht="12.75">
      <c r="A39" s="250"/>
      <c r="B39" s="253"/>
      <c r="C39" s="699" t="s">
        <v>125</v>
      </c>
      <c r="D39" s="700"/>
      <c r="E39" s="254">
        <v>8.568</v>
      </c>
      <c r="F39" s="577"/>
      <c r="G39" s="256"/>
      <c r="H39" s="257"/>
      <c r="I39" s="251"/>
      <c r="J39" s="258"/>
      <c r="K39" s="251"/>
      <c r="M39" s="252" t="s">
        <v>125</v>
      </c>
      <c r="O39" s="241"/>
    </row>
    <row r="40" spans="1:15" ht="12.75">
      <c r="A40" s="250"/>
      <c r="B40" s="253"/>
      <c r="C40" s="699" t="s">
        <v>126</v>
      </c>
      <c r="D40" s="700"/>
      <c r="E40" s="254">
        <v>4.176</v>
      </c>
      <c r="F40" s="577"/>
      <c r="G40" s="256"/>
      <c r="H40" s="257"/>
      <c r="I40" s="251"/>
      <c r="J40" s="258"/>
      <c r="K40" s="251"/>
      <c r="M40" s="252" t="s">
        <v>126</v>
      </c>
      <c r="O40" s="241"/>
    </row>
    <row r="41" spans="1:15" ht="12.75">
      <c r="A41" s="250"/>
      <c r="B41" s="253"/>
      <c r="C41" s="699" t="s">
        <v>114</v>
      </c>
      <c r="D41" s="700"/>
      <c r="E41" s="254">
        <v>0</v>
      </c>
      <c r="F41" s="577"/>
      <c r="G41" s="256"/>
      <c r="H41" s="257"/>
      <c r="I41" s="251"/>
      <c r="J41" s="258"/>
      <c r="K41" s="251"/>
      <c r="M41" s="252" t="s">
        <v>114</v>
      </c>
      <c r="O41" s="241"/>
    </row>
    <row r="42" spans="1:15" ht="12.75">
      <c r="A42" s="250"/>
      <c r="B42" s="253"/>
      <c r="C42" s="699" t="s">
        <v>127</v>
      </c>
      <c r="D42" s="700"/>
      <c r="E42" s="254">
        <v>15.624</v>
      </c>
      <c r="F42" s="577"/>
      <c r="G42" s="256"/>
      <c r="H42" s="257"/>
      <c r="I42" s="251"/>
      <c r="J42" s="258"/>
      <c r="K42" s="251"/>
      <c r="M42" s="252" t="s">
        <v>127</v>
      </c>
      <c r="O42" s="241"/>
    </row>
    <row r="43" spans="1:15" ht="12.75">
      <c r="A43" s="250"/>
      <c r="B43" s="253"/>
      <c r="C43" s="699" t="s">
        <v>128</v>
      </c>
      <c r="D43" s="700"/>
      <c r="E43" s="254">
        <v>11.19</v>
      </c>
      <c r="F43" s="577"/>
      <c r="G43" s="256"/>
      <c r="H43" s="257"/>
      <c r="I43" s="251"/>
      <c r="J43" s="258"/>
      <c r="K43" s="251"/>
      <c r="M43" s="252" t="s">
        <v>128</v>
      </c>
      <c r="O43" s="241"/>
    </row>
    <row r="44" spans="1:15" ht="12.75">
      <c r="A44" s="250"/>
      <c r="B44" s="253"/>
      <c r="C44" s="701" t="s">
        <v>113</v>
      </c>
      <c r="D44" s="700"/>
      <c r="E44" s="279">
        <v>39.558</v>
      </c>
      <c r="F44" s="577"/>
      <c r="G44" s="256"/>
      <c r="H44" s="257"/>
      <c r="I44" s="251"/>
      <c r="J44" s="258"/>
      <c r="K44" s="251"/>
      <c r="M44" s="252" t="s">
        <v>113</v>
      </c>
      <c r="O44" s="241"/>
    </row>
    <row r="45" spans="1:15" ht="12.75">
      <c r="A45" s="250"/>
      <c r="B45" s="253"/>
      <c r="C45" s="699" t="s">
        <v>132</v>
      </c>
      <c r="D45" s="700"/>
      <c r="E45" s="254">
        <v>-23.7348</v>
      </c>
      <c r="F45" s="577"/>
      <c r="G45" s="256"/>
      <c r="H45" s="257"/>
      <c r="I45" s="251"/>
      <c r="J45" s="258"/>
      <c r="K45" s="251"/>
      <c r="M45" s="252" t="s">
        <v>132</v>
      </c>
      <c r="O45" s="241"/>
    </row>
    <row r="46" spans="1:80" ht="12.75">
      <c r="A46" s="242">
        <v>6</v>
      </c>
      <c r="B46" s="243" t="s">
        <v>133</v>
      </c>
      <c r="C46" s="244" t="s">
        <v>134</v>
      </c>
      <c r="D46" s="245" t="s">
        <v>122</v>
      </c>
      <c r="E46" s="246">
        <v>23.7348</v>
      </c>
      <c r="F46" s="576"/>
      <c r="G46" s="247">
        <f>E46*F46</f>
        <v>0</v>
      </c>
      <c r="H46" s="248">
        <v>0</v>
      </c>
      <c r="I46" s="249">
        <f>E46*H46</f>
        <v>0</v>
      </c>
      <c r="J46" s="248">
        <v>0</v>
      </c>
      <c r="K46" s="249">
        <f>E46*J46</f>
        <v>0</v>
      </c>
      <c r="O46" s="241">
        <v>2</v>
      </c>
      <c r="AA46" s="214">
        <v>1</v>
      </c>
      <c r="AB46" s="214">
        <v>1</v>
      </c>
      <c r="AC46" s="214">
        <v>1</v>
      </c>
      <c r="AZ46" s="214">
        <v>1</v>
      </c>
      <c r="BA46" s="214">
        <f>IF(AZ46=1,G46,0)</f>
        <v>0</v>
      </c>
      <c r="BB46" s="214">
        <f>IF(AZ46=2,G46,0)</f>
        <v>0</v>
      </c>
      <c r="BC46" s="214">
        <f>IF(AZ46=3,G46,0)</f>
        <v>0</v>
      </c>
      <c r="BD46" s="214">
        <f>IF(AZ46=4,G46,0)</f>
        <v>0</v>
      </c>
      <c r="BE46" s="214">
        <f>IF(AZ46=5,G46,0)</f>
        <v>0</v>
      </c>
      <c r="CA46" s="241">
        <v>1</v>
      </c>
      <c r="CB46" s="241">
        <v>1</v>
      </c>
    </row>
    <row r="47" spans="1:15" ht="12.75">
      <c r="A47" s="250"/>
      <c r="B47" s="253"/>
      <c r="C47" s="699" t="s">
        <v>135</v>
      </c>
      <c r="D47" s="700"/>
      <c r="E47" s="254">
        <v>0</v>
      </c>
      <c r="F47" s="577"/>
      <c r="G47" s="256"/>
      <c r="H47" s="257"/>
      <c r="I47" s="251"/>
      <c r="J47" s="258"/>
      <c r="K47" s="251"/>
      <c r="M47" s="252" t="s">
        <v>135</v>
      </c>
      <c r="O47" s="241"/>
    </row>
    <row r="48" spans="1:15" ht="12.75">
      <c r="A48" s="250"/>
      <c r="B48" s="253"/>
      <c r="C48" s="699" t="s">
        <v>123</v>
      </c>
      <c r="D48" s="700"/>
      <c r="E48" s="254">
        <v>0</v>
      </c>
      <c r="F48" s="577"/>
      <c r="G48" s="256"/>
      <c r="H48" s="257"/>
      <c r="I48" s="251"/>
      <c r="J48" s="258"/>
      <c r="K48" s="251"/>
      <c r="M48" s="252" t="s">
        <v>123</v>
      </c>
      <c r="O48" s="241"/>
    </row>
    <row r="49" spans="1:15" ht="12.75">
      <c r="A49" s="250"/>
      <c r="B49" s="253"/>
      <c r="C49" s="699" t="s">
        <v>124</v>
      </c>
      <c r="D49" s="700"/>
      <c r="E49" s="254">
        <v>0</v>
      </c>
      <c r="F49" s="577"/>
      <c r="G49" s="256"/>
      <c r="H49" s="257"/>
      <c r="I49" s="251"/>
      <c r="J49" s="258"/>
      <c r="K49" s="251"/>
      <c r="M49" s="252" t="s">
        <v>124</v>
      </c>
      <c r="O49" s="241"/>
    </row>
    <row r="50" spans="1:15" ht="12.75">
      <c r="A50" s="250"/>
      <c r="B50" s="253"/>
      <c r="C50" s="699" t="s">
        <v>107</v>
      </c>
      <c r="D50" s="700"/>
      <c r="E50" s="254">
        <v>0</v>
      </c>
      <c r="F50" s="577"/>
      <c r="G50" s="256"/>
      <c r="H50" s="257"/>
      <c r="I50" s="251"/>
      <c r="J50" s="258"/>
      <c r="K50" s="251"/>
      <c r="M50" s="252" t="s">
        <v>107</v>
      </c>
      <c r="O50" s="241"/>
    </row>
    <row r="51" spans="1:15" ht="12.75">
      <c r="A51" s="250"/>
      <c r="B51" s="253"/>
      <c r="C51" s="699" t="s">
        <v>125</v>
      </c>
      <c r="D51" s="700"/>
      <c r="E51" s="254">
        <v>8.568</v>
      </c>
      <c r="F51" s="577"/>
      <c r="G51" s="256"/>
      <c r="H51" s="257"/>
      <c r="I51" s="251"/>
      <c r="J51" s="258"/>
      <c r="K51" s="251"/>
      <c r="M51" s="252" t="s">
        <v>125</v>
      </c>
      <c r="O51" s="241"/>
    </row>
    <row r="52" spans="1:15" ht="12.75">
      <c r="A52" s="250"/>
      <c r="B52" s="253"/>
      <c r="C52" s="699" t="s">
        <v>126</v>
      </c>
      <c r="D52" s="700"/>
      <c r="E52" s="254">
        <v>4.176</v>
      </c>
      <c r="F52" s="577"/>
      <c r="G52" s="256"/>
      <c r="H52" s="257"/>
      <c r="I52" s="251"/>
      <c r="J52" s="258"/>
      <c r="K52" s="251"/>
      <c r="M52" s="252" t="s">
        <v>126</v>
      </c>
      <c r="O52" s="241"/>
    </row>
    <row r="53" spans="1:15" ht="12.75">
      <c r="A53" s="250"/>
      <c r="B53" s="253"/>
      <c r="C53" s="699" t="s">
        <v>114</v>
      </c>
      <c r="D53" s="700"/>
      <c r="E53" s="254">
        <v>0</v>
      </c>
      <c r="F53" s="577"/>
      <c r="G53" s="256"/>
      <c r="H53" s="257"/>
      <c r="I53" s="251"/>
      <c r="J53" s="258"/>
      <c r="K53" s="251"/>
      <c r="M53" s="252" t="s">
        <v>114</v>
      </c>
      <c r="O53" s="241"/>
    </row>
    <row r="54" spans="1:15" ht="12.75">
      <c r="A54" s="250"/>
      <c r="B54" s="253"/>
      <c r="C54" s="699" t="s">
        <v>127</v>
      </c>
      <c r="D54" s="700"/>
      <c r="E54" s="254">
        <v>15.624</v>
      </c>
      <c r="F54" s="577"/>
      <c r="G54" s="256"/>
      <c r="H54" s="257"/>
      <c r="I54" s="251"/>
      <c r="J54" s="258"/>
      <c r="K54" s="251"/>
      <c r="M54" s="252" t="s">
        <v>127</v>
      </c>
      <c r="O54" s="241"/>
    </row>
    <row r="55" spans="1:15" ht="12.75">
      <c r="A55" s="250"/>
      <c r="B55" s="253"/>
      <c r="C55" s="699" t="s">
        <v>128</v>
      </c>
      <c r="D55" s="700"/>
      <c r="E55" s="254">
        <v>11.19</v>
      </c>
      <c r="F55" s="577"/>
      <c r="G55" s="256"/>
      <c r="H55" s="257"/>
      <c r="I55" s="251"/>
      <c r="J55" s="258"/>
      <c r="K55" s="251"/>
      <c r="M55" s="252" t="s">
        <v>128</v>
      </c>
      <c r="O55" s="241"/>
    </row>
    <row r="56" spans="1:15" ht="12.75">
      <c r="A56" s="250"/>
      <c r="B56" s="253"/>
      <c r="C56" s="701" t="s">
        <v>113</v>
      </c>
      <c r="D56" s="700"/>
      <c r="E56" s="279">
        <v>39.558</v>
      </c>
      <c r="F56" s="577"/>
      <c r="G56" s="256"/>
      <c r="H56" s="257"/>
      <c r="I56" s="251"/>
      <c r="J56" s="258"/>
      <c r="K56" s="251"/>
      <c r="M56" s="252" t="s">
        <v>113</v>
      </c>
      <c r="O56" s="241"/>
    </row>
    <row r="57" spans="1:15" ht="12.75">
      <c r="A57" s="250"/>
      <c r="B57" s="253"/>
      <c r="C57" s="699" t="s">
        <v>136</v>
      </c>
      <c r="D57" s="700"/>
      <c r="E57" s="254">
        <v>-15.8232</v>
      </c>
      <c r="F57" s="577"/>
      <c r="G57" s="256"/>
      <c r="H57" s="257"/>
      <c r="I57" s="251"/>
      <c r="J57" s="258"/>
      <c r="K57" s="251"/>
      <c r="M57" s="252" t="s">
        <v>136</v>
      </c>
      <c r="O57" s="241"/>
    </row>
    <row r="58" spans="1:80" ht="12.75">
      <c r="A58" s="242">
        <v>7</v>
      </c>
      <c r="B58" s="243" t="s">
        <v>137</v>
      </c>
      <c r="C58" s="244" t="s">
        <v>138</v>
      </c>
      <c r="D58" s="245" t="s">
        <v>122</v>
      </c>
      <c r="E58" s="246">
        <v>15.8232</v>
      </c>
      <c r="F58" s="576"/>
      <c r="G58" s="247">
        <f>E58*F58</f>
        <v>0</v>
      </c>
      <c r="H58" s="248">
        <v>0</v>
      </c>
      <c r="I58" s="249">
        <f>E58*H58</f>
        <v>0</v>
      </c>
      <c r="J58" s="248">
        <v>0</v>
      </c>
      <c r="K58" s="249">
        <f>E58*J58</f>
        <v>0</v>
      </c>
      <c r="O58" s="241">
        <v>2</v>
      </c>
      <c r="AA58" s="214">
        <v>1</v>
      </c>
      <c r="AB58" s="214">
        <v>1</v>
      </c>
      <c r="AC58" s="214">
        <v>1</v>
      </c>
      <c r="AZ58" s="214">
        <v>1</v>
      </c>
      <c r="BA58" s="214">
        <f>IF(AZ58=1,G58,0)</f>
        <v>0</v>
      </c>
      <c r="BB58" s="214">
        <f>IF(AZ58=2,G58,0)</f>
        <v>0</v>
      </c>
      <c r="BC58" s="214">
        <f>IF(AZ58=3,G58,0)</f>
        <v>0</v>
      </c>
      <c r="BD58" s="214">
        <f>IF(AZ58=4,G58,0)</f>
        <v>0</v>
      </c>
      <c r="BE58" s="214">
        <f>IF(AZ58=5,G58,0)</f>
        <v>0</v>
      </c>
      <c r="CA58" s="241">
        <v>1</v>
      </c>
      <c r="CB58" s="241">
        <v>1</v>
      </c>
    </row>
    <row r="59" spans="1:15" ht="12.75">
      <c r="A59" s="250"/>
      <c r="B59" s="253"/>
      <c r="C59" s="699" t="s">
        <v>131</v>
      </c>
      <c r="D59" s="700"/>
      <c r="E59" s="254">
        <v>0</v>
      </c>
      <c r="F59" s="577"/>
      <c r="G59" s="256"/>
      <c r="H59" s="257"/>
      <c r="I59" s="251"/>
      <c r="J59" s="258"/>
      <c r="K59" s="251"/>
      <c r="M59" s="252" t="s">
        <v>131</v>
      </c>
      <c r="O59" s="241"/>
    </row>
    <row r="60" spans="1:15" ht="12.75">
      <c r="A60" s="250"/>
      <c r="B60" s="253"/>
      <c r="C60" s="699" t="s">
        <v>123</v>
      </c>
      <c r="D60" s="700"/>
      <c r="E60" s="254">
        <v>0</v>
      </c>
      <c r="F60" s="577"/>
      <c r="G60" s="256"/>
      <c r="H60" s="257"/>
      <c r="I60" s="251"/>
      <c r="J60" s="258"/>
      <c r="K60" s="251"/>
      <c r="M60" s="252" t="s">
        <v>123</v>
      </c>
      <c r="O60" s="241"/>
    </row>
    <row r="61" spans="1:15" ht="12.75">
      <c r="A61" s="250"/>
      <c r="B61" s="253"/>
      <c r="C61" s="699" t="s">
        <v>124</v>
      </c>
      <c r="D61" s="700"/>
      <c r="E61" s="254">
        <v>0</v>
      </c>
      <c r="F61" s="577"/>
      <c r="G61" s="256"/>
      <c r="H61" s="257"/>
      <c r="I61" s="251"/>
      <c r="J61" s="258"/>
      <c r="K61" s="251"/>
      <c r="M61" s="252" t="s">
        <v>124</v>
      </c>
      <c r="O61" s="241"/>
    </row>
    <row r="62" spans="1:15" ht="12.75">
      <c r="A62" s="250"/>
      <c r="B62" s="253"/>
      <c r="C62" s="699" t="s">
        <v>107</v>
      </c>
      <c r="D62" s="700"/>
      <c r="E62" s="254">
        <v>0</v>
      </c>
      <c r="F62" s="577"/>
      <c r="G62" s="256"/>
      <c r="H62" s="257"/>
      <c r="I62" s="251"/>
      <c r="J62" s="258"/>
      <c r="K62" s="251"/>
      <c r="M62" s="252" t="s">
        <v>107</v>
      </c>
      <c r="O62" s="241"/>
    </row>
    <row r="63" spans="1:15" ht="12.75">
      <c r="A63" s="250"/>
      <c r="B63" s="253"/>
      <c r="C63" s="699" t="s">
        <v>125</v>
      </c>
      <c r="D63" s="700"/>
      <c r="E63" s="254">
        <v>8.568</v>
      </c>
      <c r="F63" s="577"/>
      <c r="G63" s="256"/>
      <c r="H63" s="257"/>
      <c r="I63" s="251"/>
      <c r="J63" s="258"/>
      <c r="K63" s="251"/>
      <c r="M63" s="252" t="s">
        <v>125</v>
      </c>
      <c r="O63" s="241"/>
    </row>
    <row r="64" spans="1:15" ht="12.75">
      <c r="A64" s="250"/>
      <c r="B64" s="253"/>
      <c r="C64" s="699" t="s">
        <v>126</v>
      </c>
      <c r="D64" s="700"/>
      <c r="E64" s="254">
        <v>4.176</v>
      </c>
      <c r="F64" s="577"/>
      <c r="G64" s="256"/>
      <c r="H64" s="257"/>
      <c r="I64" s="251"/>
      <c r="J64" s="258"/>
      <c r="K64" s="251"/>
      <c r="M64" s="252" t="s">
        <v>126</v>
      </c>
      <c r="O64" s="241"/>
    </row>
    <row r="65" spans="1:15" ht="12.75">
      <c r="A65" s="250"/>
      <c r="B65" s="253"/>
      <c r="C65" s="699" t="s">
        <v>114</v>
      </c>
      <c r="D65" s="700"/>
      <c r="E65" s="254">
        <v>0</v>
      </c>
      <c r="F65" s="577"/>
      <c r="G65" s="256"/>
      <c r="H65" s="257"/>
      <c r="I65" s="251"/>
      <c r="J65" s="258"/>
      <c r="K65" s="251"/>
      <c r="M65" s="252" t="s">
        <v>114</v>
      </c>
      <c r="O65" s="241"/>
    </row>
    <row r="66" spans="1:15" ht="12.75">
      <c r="A66" s="250"/>
      <c r="B66" s="253"/>
      <c r="C66" s="699" t="s">
        <v>127</v>
      </c>
      <c r="D66" s="700"/>
      <c r="E66" s="254">
        <v>15.624</v>
      </c>
      <c r="F66" s="577"/>
      <c r="G66" s="256"/>
      <c r="H66" s="257"/>
      <c r="I66" s="251"/>
      <c r="J66" s="258"/>
      <c r="K66" s="251"/>
      <c r="M66" s="252" t="s">
        <v>127</v>
      </c>
      <c r="O66" s="241"/>
    </row>
    <row r="67" spans="1:15" ht="12.75">
      <c r="A67" s="250"/>
      <c r="B67" s="253"/>
      <c r="C67" s="699" t="s">
        <v>128</v>
      </c>
      <c r="D67" s="700"/>
      <c r="E67" s="254">
        <v>11.19</v>
      </c>
      <c r="F67" s="577"/>
      <c r="G67" s="256"/>
      <c r="H67" s="257"/>
      <c r="I67" s="251"/>
      <c r="J67" s="258"/>
      <c r="K67" s="251"/>
      <c r="M67" s="252" t="s">
        <v>128</v>
      </c>
      <c r="O67" s="241"/>
    </row>
    <row r="68" spans="1:15" ht="12.75">
      <c r="A68" s="250"/>
      <c r="B68" s="253"/>
      <c r="C68" s="701" t="s">
        <v>113</v>
      </c>
      <c r="D68" s="700"/>
      <c r="E68" s="279">
        <v>39.558</v>
      </c>
      <c r="F68" s="577"/>
      <c r="G68" s="256"/>
      <c r="H68" s="257"/>
      <c r="I68" s="251"/>
      <c r="J68" s="258"/>
      <c r="K68" s="251"/>
      <c r="M68" s="252" t="s">
        <v>113</v>
      </c>
      <c r="O68" s="241"/>
    </row>
    <row r="69" spans="1:15" ht="12.75">
      <c r="A69" s="250"/>
      <c r="B69" s="253"/>
      <c r="C69" s="699" t="s">
        <v>132</v>
      </c>
      <c r="D69" s="700"/>
      <c r="E69" s="254">
        <v>-23.7348</v>
      </c>
      <c r="F69" s="577"/>
      <c r="G69" s="256"/>
      <c r="H69" s="257"/>
      <c r="I69" s="251"/>
      <c r="J69" s="258"/>
      <c r="K69" s="251"/>
      <c r="M69" s="252" t="s">
        <v>132</v>
      </c>
      <c r="O69" s="241"/>
    </row>
    <row r="70" spans="1:80" ht="12.75">
      <c r="A70" s="242">
        <v>8</v>
      </c>
      <c r="B70" s="243" t="s">
        <v>139</v>
      </c>
      <c r="C70" s="244" t="s">
        <v>140</v>
      </c>
      <c r="D70" s="245" t="s">
        <v>122</v>
      </c>
      <c r="E70" s="246">
        <v>15.8232</v>
      </c>
      <c r="F70" s="576"/>
      <c r="G70" s="247">
        <f>E70*F70</f>
        <v>0</v>
      </c>
      <c r="H70" s="248">
        <v>0</v>
      </c>
      <c r="I70" s="249">
        <f>E70*H70</f>
        <v>0</v>
      </c>
      <c r="J70" s="248">
        <v>0</v>
      </c>
      <c r="K70" s="249">
        <f>E70*J70</f>
        <v>0</v>
      </c>
      <c r="O70" s="241">
        <v>2</v>
      </c>
      <c r="AA70" s="214">
        <v>1</v>
      </c>
      <c r="AB70" s="214">
        <v>1</v>
      </c>
      <c r="AC70" s="214">
        <v>1</v>
      </c>
      <c r="AZ70" s="214">
        <v>1</v>
      </c>
      <c r="BA70" s="214">
        <f>IF(AZ70=1,G70,0)</f>
        <v>0</v>
      </c>
      <c r="BB70" s="214">
        <f>IF(AZ70=2,G70,0)</f>
        <v>0</v>
      </c>
      <c r="BC70" s="214">
        <f>IF(AZ70=3,G70,0)</f>
        <v>0</v>
      </c>
      <c r="BD70" s="214">
        <f>IF(AZ70=4,G70,0)</f>
        <v>0</v>
      </c>
      <c r="BE70" s="214">
        <f>IF(AZ70=5,G70,0)</f>
        <v>0</v>
      </c>
      <c r="CA70" s="241">
        <v>1</v>
      </c>
      <c r="CB70" s="241">
        <v>1</v>
      </c>
    </row>
    <row r="71" spans="1:15" ht="12.75">
      <c r="A71" s="250"/>
      <c r="B71" s="253"/>
      <c r="C71" s="699" t="s">
        <v>131</v>
      </c>
      <c r="D71" s="700"/>
      <c r="E71" s="254">
        <v>0</v>
      </c>
      <c r="F71" s="577"/>
      <c r="G71" s="256"/>
      <c r="H71" s="257"/>
      <c r="I71" s="251"/>
      <c r="J71" s="258"/>
      <c r="K71" s="251"/>
      <c r="M71" s="252" t="s">
        <v>131</v>
      </c>
      <c r="O71" s="241"/>
    </row>
    <row r="72" spans="1:15" ht="12.75">
      <c r="A72" s="250"/>
      <c r="B72" s="253"/>
      <c r="C72" s="699" t="s">
        <v>123</v>
      </c>
      <c r="D72" s="700"/>
      <c r="E72" s="254">
        <v>0</v>
      </c>
      <c r="F72" s="577"/>
      <c r="G72" s="256"/>
      <c r="H72" s="257"/>
      <c r="I72" s="251"/>
      <c r="J72" s="258"/>
      <c r="K72" s="251"/>
      <c r="M72" s="252" t="s">
        <v>123</v>
      </c>
      <c r="O72" s="241"/>
    </row>
    <row r="73" spans="1:15" ht="12.75">
      <c r="A73" s="250"/>
      <c r="B73" s="253"/>
      <c r="C73" s="699" t="s">
        <v>124</v>
      </c>
      <c r="D73" s="700"/>
      <c r="E73" s="254">
        <v>0</v>
      </c>
      <c r="F73" s="577"/>
      <c r="G73" s="256"/>
      <c r="H73" s="257"/>
      <c r="I73" s="251"/>
      <c r="J73" s="258"/>
      <c r="K73" s="251"/>
      <c r="M73" s="252" t="s">
        <v>124</v>
      </c>
      <c r="O73" s="241"/>
    </row>
    <row r="74" spans="1:15" ht="12.75">
      <c r="A74" s="250"/>
      <c r="B74" s="253"/>
      <c r="C74" s="699" t="s">
        <v>107</v>
      </c>
      <c r="D74" s="700"/>
      <c r="E74" s="254">
        <v>0</v>
      </c>
      <c r="F74" s="577"/>
      <c r="G74" s="256"/>
      <c r="H74" s="257"/>
      <c r="I74" s="251"/>
      <c r="J74" s="258"/>
      <c r="K74" s="251"/>
      <c r="M74" s="252" t="s">
        <v>107</v>
      </c>
      <c r="O74" s="241"/>
    </row>
    <row r="75" spans="1:15" ht="12.75">
      <c r="A75" s="250"/>
      <c r="B75" s="253"/>
      <c r="C75" s="699" t="s">
        <v>125</v>
      </c>
      <c r="D75" s="700"/>
      <c r="E75" s="254">
        <v>8.568</v>
      </c>
      <c r="F75" s="577"/>
      <c r="G75" s="256"/>
      <c r="H75" s="257"/>
      <c r="I75" s="251"/>
      <c r="J75" s="258"/>
      <c r="K75" s="251"/>
      <c r="M75" s="252" t="s">
        <v>125</v>
      </c>
      <c r="O75" s="241"/>
    </row>
    <row r="76" spans="1:15" ht="12.75">
      <c r="A76" s="250"/>
      <c r="B76" s="253"/>
      <c r="C76" s="699" t="s">
        <v>126</v>
      </c>
      <c r="D76" s="700"/>
      <c r="E76" s="254">
        <v>4.176</v>
      </c>
      <c r="F76" s="577"/>
      <c r="G76" s="256"/>
      <c r="H76" s="257"/>
      <c r="I76" s="251"/>
      <c r="J76" s="258"/>
      <c r="K76" s="251"/>
      <c r="M76" s="252" t="s">
        <v>126</v>
      </c>
      <c r="O76" s="241"/>
    </row>
    <row r="77" spans="1:15" ht="12.75">
      <c r="A77" s="250"/>
      <c r="B77" s="253"/>
      <c r="C77" s="699" t="s">
        <v>114</v>
      </c>
      <c r="D77" s="700"/>
      <c r="E77" s="254">
        <v>0</v>
      </c>
      <c r="F77" s="577"/>
      <c r="G77" s="256"/>
      <c r="H77" s="257"/>
      <c r="I77" s="251"/>
      <c r="J77" s="258"/>
      <c r="K77" s="251"/>
      <c r="M77" s="252" t="s">
        <v>114</v>
      </c>
      <c r="O77" s="241"/>
    </row>
    <row r="78" spans="1:15" ht="12.75">
      <c r="A78" s="250"/>
      <c r="B78" s="253"/>
      <c r="C78" s="699" t="s">
        <v>127</v>
      </c>
      <c r="D78" s="700"/>
      <c r="E78" s="254">
        <v>15.624</v>
      </c>
      <c r="F78" s="577"/>
      <c r="G78" s="256"/>
      <c r="H78" s="257"/>
      <c r="I78" s="251"/>
      <c r="J78" s="258"/>
      <c r="K78" s="251"/>
      <c r="M78" s="252" t="s">
        <v>127</v>
      </c>
      <c r="O78" s="241"/>
    </row>
    <row r="79" spans="1:15" ht="12.75">
      <c r="A79" s="250"/>
      <c r="B79" s="253"/>
      <c r="C79" s="699" t="s">
        <v>128</v>
      </c>
      <c r="D79" s="700"/>
      <c r="E79" s="254">
        <v>11.19</v>
      </c>
      <c r="F79" s="577"/>
      <c r="G79" s="256"/>
      <c r="H79" s="257"/>
      <c r="I79" s="251"/>
      <c r="J79" s="258"/>
      <c r="K79" s="251"/>
      <c r="M79" s="252" t="s">
        <v>128</v>
      </c>
      <c r="O79" s="241"/>
    </row>
    <row r="80" spans="1:15" ht="12.75">
      <c r="A80" s="250"/>
      <c r="B80" s="253"/>
      <c r="C80" s="701" t="s">
        <v>113</v>
      </c>
      <c r="D80" s="700"/>
      <c r="E80" s="279">
        <v>39.558</v>
      </c>
      <c r="F80" s="577"/>
      <c r="G80" s="256"/>
      <c r="H80" s="257"/>
      <c r="I80" s="251"/>
      <c r="J80" s="258"/>
      <c r="K80" s="251"/>
      <c r="M80" s="252" t="s">
        <v>113</v>
      </c>
      <c r="O80" s="241"/>
    </row>
    <row r="81" spans="1:15" ht="12.75">
      <c r="A81" s="250"/>
      <c r="B81" s="253"/>
      <c r="C81" s="699" t="s">
        <v>132</v>
      </c>
      <c r="D81" s="700"/>
      <c r="E81" s="254">
        <v>-23.7348</v>
      </c>
      <c r="F81" s="577"/>
      <c r="G81" s="256"/>
      <c r="H81" s="257"/>
      <c r="I81" s="251"/>
      <c r="J81" s="258"/>
      <c r="K81" s="251"/>
      <c r="M81" s="252" t="s">
        <v>132</v>
      </c>
      <c r="O81" s="241"/>
    </row>
    <row r="82" spans="1:80" ht="12.75">
      <c r="A82" s="242">
        <v>9</v>
      </c>
      <c r="B82" s="243" t="s">
        <v>141</v>
      </c>
      <c r="C82" s="244" t="s">
        <v>142</v>
      </c>
      <c r="D82" s="245" t="s">
        <v>122</v>
      </c>
      <c r="E82" s="246">
        <v>23.7348</v>
      </c>
      <c r="F82" s="576"/>
      <c r="G82" s="247">
        <f>E82*F82</f>
        <v>0</v>
      </c>
      <c r="H82" s="248">
        <v>0</v>
      </c>
      <c r="I82" s="249">
        <f>E82*H82</f>
        <v>0</v>
      </c>
      <c r="J82" s="248">
        <v>0</v>
      </c>
      <c r="K82" s="249">
        <f>E82*J82</f>
        <v>0</v>
      </c>
      <c r="O82" s="241">
        <v>2</v>
      </c>
      <c r="AA82" s="214">
        <v>1</v>
      </c>
      <c r="AB82" s="214">
        <v>1</v>
      </c>
      <c r="AC82" s="214">
        <v>1</v>
      </c>
      <c r="AZ82" s="214">
        <v>1</v>
      </c>
      <c r="BA82" s="214">
        <f>IF(AZ82=1,G82,0)</f>
        <v>0</v>
      </c>
      <c r="BB82" s="214">
        <f>IF(AZ82=2,G82,0)</f>
        <v>0</v>
      </c>
      <c r="BC82" s="214">
        <f>IF(AZ82=3,G82,0)</f>
        <v>0</v>
      </c>
      <c r="BD82" s="214">
        <f>IF(AZ82=4,G82,0)</f>
        <v>0</v>
      </c>
      <c r="BE82" s="214">
        <f>IF(AZ82=5,G82,0)</f>
        <v>0</v>
      </c>
      <c r="CA82" s="241">
        <v>1</v>
      </c>
      <c r="CB82" s="241">
        <v>1</v>
      </c>
    </row>
    <row r="83" spans="1:15" ht="12.75">
      <c r="A83" s="250"/>
      <c r="B83" s="253"/>
      <c r="C83" s="699" t="s">
        <v>135</v>
      </c>
      <c r="D83" s="700"/>
      <c r="E83" s="254">
        <v>0</v>
      </c>
      <c r="F83" s="577"/>
      <c r="G83" s="256"/>
      <c r="H83" s="257"/>
      <c r="I83" s="251"/>
      <c r="J83" s="258"/>
      <c r="K83" s="251"/>
      <c r="M83" s="252" t="s">
        <v>135</v>
      </c>
      <c r="O83" s="241"/>
    </row>
    <row r="84" spans="1:15" ht="12.75">
      <c r="A84" s="250"/>
      <c r="B84" s="253"/>
      <c r="C84" s="699" t="s">
        <v>123</v>
      </c>
      <c r="D84" s="700"/>
      <c r="E84" s="254">
        <v>0</v>
      </c>
      <c r="F84" s="577"/>
      <c r="G84" s="256"/>
      <c r="H84" s="257"/>
      <c r="I84" s="251"/>
      <c r="J84" s="258"/>
      <c r="K84" s="251"/>
      <c r="M84" s="252" t="s">
        <v>123</v>
      </c>
      <c r="O84" s="241"/>
    </row>
    <row r="85" spans="1:15" ht="12.75">
      <c r="A85" s="250"/>
      <c r="B85" s="253"/>
      <c r="C85" s="699" t="s">
        <v>124</v>
      </c>
      <c r="D85" s="700"/>
      <c r="E85" s="254">
        <v>0</v>
      </c>
      <c r="F85" s="577"/>
      <c r="G85" s="256"/>
      <c r="H85" s="257"/>
      <c r="I85" s="251"/>
      <c r="J85" s="258"/>
      <c r="K85" s="251"/>
      <c r="M85" s="252" t="s">
        <v>124</v>
      </c>
      <c r="O85" s="241"/>
    </row>
    <row r="86" spans="1:15" ht="12.75">
      <c r="A86" s="250"/>
      <c r="B86" s="253"/>
      <c r="C86" s="699" t="s">
        <v>107</v>
      </c>
      <c r="D86" s="700"/>
      <c r="E86" s="254">
        <v>0</v>
      </c>
      <c r="F86" s="577"/>
      <c r="G86" s="256"/>
      <c r="H86" s="257"/>
      <c r="I86" s="251"/>
      <c r="J86" s="258"/>
      <c r="K86" s="251"/>
      <c r="M86" s="252" t="s">
        <v>107</v>
      </c>
      <c r="O86" s="241"/>
    </row>
    <row r="87" spans="1:15" ht="12.75">
      <c r="A87" s="250"/>
      <c r="B87" s="253"/>
      <c r="C87" s="699" t="s">
        <v>125</v>
      </c>
      <c r="D87" s="700"/>
      <c r="E87" s="254">
        <v>8.568</v>
      </c>
      <c r="F87" s="577"/>
      <c r="G87" s="256"/>
      <c r="H87" s="257"/>
      <c r="I87" s="251"/>
      <c r="J87" s="258"/>
      <c r="K87" s="251"/>
      <c r="M87" s="252" t="s">
        <v>125</v>
      </c>
      <c r="O87" s="241"/>
    </row>
    <row r="88" spans="1:15" ht="12.75">
      <c r="A88" s="250"/>
      <c r="B88" s="253"/>
      <c r="C88" s="699" t="s">
        <v>126</v>
      </c>
      <c r="D88" s="700"/>
      <c r="E88" s="254">
        <v>4.176</v>
      </c>
      <c r="F88" s="577"/>
      <c r="G88" s="256"/>
      <c r="H88" s="257"/>
      <c r="I88" s="251"/>
      <c r="J88" s="258"/>
      <c r="K88" s="251"/>
      <c r="M88" s="252" t="s">
        <v>126</v>
      </c>
      <c r="O88" s="241"/>
    </row>
    <row r="89" spans="1:15" ht="12.75">
      <c r="A89" s="250"/>
      <c r="B89" s="253"/>
      <c r="C89" s="699" t="s">
        <v>114</v>
      </c>
      <c r="D89" s="700"/>
      <c r="E89" s="254">
        <v>0</v>
      </c>
      <c r="F89" s="577"/>
      <c r="G89" s="256"/>
      <c r="H89" s="257"/>
      <c r="I89" s="251"/>
      <c r="J89" s="258"/>
      <c r="K89" s="251"/>
      <c r="M89" s="252" t="s">
        <v>114</v>
      </c>
      <c r="O89" s="241"/>
    </row>
    <row r="90" spans="1:15" ht="12.75">
      <c r="A90" s="250"/>
      <c r="B90" s="253"/>
      <c r="C90" s="699" t="s">
        <v>127</v>
      </c>
      <c r="D90" s="700"/>
      <c r="E90" s="254">
        <v>15.624</v>
      </c>
      <c r="F90" s="577"/>
      <c r="G90" s="256"/>
      <c r="H90" s="257"/>
      <c r="I90" s="251"/>
      <c r="J90" s="258"/>
      <c r="K90" s="251"/>
      <c r="M90" s="252" t="s">
        <v>127</v>
      </c>
      <c r="O90" s="241"/>
    </row>
    <row r="91" spans="1:15" ht="12.75">
      <c r="A91" s="250"/>
      <c r="B91" s="253"/>
      <c r="C91" s="699" t="s">
        <v>128</v>
      </c>
      <c r="D91" s="700"/>
      <c r="E91" s="254">
        <v>11.19</v>
      </c>
      <c r="F91" s="577"/>
      <c r="G91" s="256"/>
      <c r="H91" s="257"/>
      <c r="I91" s="251"/>
      <c r="J91" s="258"/>
      <c r="K91" s="251"/>
      <c r="M91" s="252" t="s">
        <v>128</v>
      </c>
      <c r="O91" s="241"/>
    </row>
    <row r="92" spans="1:15" ht="12.75">
      <c r="A92" s="250"/>
      <c r="B92" s="253"/>
      <c r="C92" s="701" t="s">
        <v>113</v>
      </c>
      <c r="D92" s="700"/>
      <c r="E92" s="279">
        <v>39.558</v>
      </c>
      <c r="F92" s="577"/>
      <c r="G92" s="256"/>
      <c r="H92" s="257"/>
      <c r="I92" s="251"/>
      <c r="J92" s="258"/>
      <c r="K92" s="251"/>
      <c r="M92" s="252" t="s">
        <v>113</v>
      </c>
      <c r="O92" s="241"/>
    </row>
    <row r="93" spans="1:15" ht="12.75">
      <c r="A93" s="250"/>
      <c r="B93" s="253"/>
      <c r="C93" s="699" t="s">
        <v>136</v>
      </c>
      <c r="D93" s="700"/>
      <c r="E93" s="254">
        <v>-15.8232</v>
      </c>
      <c r="F93" s="577"/>
      <c r="G93" s="256"/>
      <c r="H93" s="257"/>
      <c r="I93" s="251"/>
      <c r="J93" s="258"/>
      <c r="K93" s="251"/>
      <c r="M93" s="252" t="s">
        <v>136</v>
      </c>
      <c r="O93" s="241"/>
    </row>
    <row r="94" spans="1:80" ht="12.75">
      <c r="A94" s="242">
        <v>10</v>
      </c>
      <c r="B94" s="243" t="s">
        <v>143</v>
      </c>
      <c r="C94" s="244" t="s">
        <v>144</v>
      </c>
      <c r="D94" s="245" t="s">
        <v>122</v>
      </c>
      <c r="E94" s="246">
        <v>15.8232</v>
      </c>
      <c r="F94" s="576"/>
      <c r="G94" s="247">
        <f>E94*F94</f>
        <v>0</v>
      </c>
      <c r="H94" s="248">
        <v>0</v>
      </c>
      <c r="I94" s="249">
        <f>E94*H94</f>
        <v>0</v>
      </c>
      <c r="J94" s="248">
        <v>0</v>
      </c>
      <c r="K94" s="249">
        <f>E94*J94</f>
        <v>0</v>
      </c>
      <c r="O94" s="241">
        <v>2</v>
      </c>
      <c r="AA94" s="214">
        <v>1</v>
      </c>
      <c r="AB94" s="214">
        <v>1</v>
      </c>
      <c r="AC94" s="214">
        <v>1</v>
      </c>
      <c r="AZ94" s="214">
        <v>1</v>
      </c>
      <c r="BA94" s="214">
        <f>IF(AZ94=1,G94,0)</f>
        <v>0</v>
      </c>
      <c r="BB94" s="214">
        <f>IF(AZ94=2,G94,0)</f>
        <v>0</v>
      </c>
      <c r="BC94" s="214">
        <f>IF(AZ94=3,G94,0)</f>
        <v>0</v>
      </c>
      <c r="BD94" s="214">
        <f>IF(AZ94=4,G94,0)</f>
        <v>0</v>
      </c>
      <c r="BE94" s="214">
        <f>IF(AZ94=5,G94,0)</f>
        <v>0</v>
      </c>
      <c r="CA94" s="241">
        <v>1</v>
      </c>
      <c r="CB94" s="241">
        <v>1</v>
      </c>
    </row>
    <row r="95" spans="1:15" ht="12.75">
      <c r="A95" s="250"/>
      <c r="B95" s="253"/>
      <c r="C95" s="699" t="s">
        <v>131</v>
      </c>
      <c r="D95" s="700"/>
      <c r="E95" s="254">
        <v>0</v>
      </c>
      <c r="F95" s="577"/>
      <c r="G95" s="256"/>
      <c r="H95" s="257"/>
      <c r="I95" s="251"/>
      <c r="J95" s="258"/>
      <c r="K95" s="251"/>
      <c r="M95" s="252" t="s">
        <v>131</v>
      </c>
      <c r="O95" s="241"/>
    </row>
    <row r="96" spans="1:15" ht="12.75">
      <c r="A96" s="250"/>
      <c r="B96" s="253"/>
      <c r="C96" s="699" t="s">
        <v>123</v>
      </c>
      <c r="D96" s="700"/>
      <c r="E96" s="254">
        <v>0</v>
      </c>
      <c r="F96" s="577"/>
      <c r="G96" s="256"/>
      <c r="H96" s="257"/>
      <c r="I96" s="251"/>
      <c r="J96" s="258"/>
      <c r="K96" s="251"/>
      <c r="M96" s="252" t="s">
        <v>123</v>
      </c>
      <c r="O96" s="241"/>
    </row>
    <row r="97" spans="1:15" ht="12.75">
      <c r="A97" s="250"/>
      <c r="B97" s="253"/>
      <c r="C97" s="699" t="s">
        <v>124</v>
      </c>
      <c r="D97" s="700"/>
      <c r="E97" s="254">
        <v>0</v>
      </c>
      <c r="F97" s="577"/>
      <c r="G97" s="256"/>
      <c r="H97" s="257"/>
      <c r="I97" s="251"/>
      <c r="J97" s="258"/>
      <c r="K97" s="251"/>
      <c r="M97" s="252" t="s">
        <v>124</v>
      </c>
      <c r="O97" s="241"/>
    </row>
    <row r="98" spans="1:15" ht="12.75">
      <c r="A98" s="250"/>
      <c r="B98" s="253"/>
      <c r="C98" s="699" t="s">
        <v>107</v>
      </c>
      <c r="D98" s="700"/>
      <c r="E98" s="254">
        <v>0</v>
      </c>
      <c r="F98" s="577"/>
      <c r="G98" s="256"/>
      <c r="H98" s="257"/>
      <c r="I98" s="251"/>
      <c r="J98" s="258"/>
      <c r="K98" s="251"/>
      <c r="M98" s="252" t="s">
        <v>107</v>
      </c>
      <c r="O98" s="241"/>
    </row>
    <row r="99" spans="1:15" ht="12.75">
      <c r="A99" s="250"/>
      <c r="B99" s="253"/>
      <c r="C99" s="699" t="s">
        <v>125</v>
      </c>
      <c r="D99" s="700"/>
      <c r="E99" s="254">
        <v>8.568</v>
      </c>
      <c r="F99" s="577"/>
      <c r="G99" s="256"/>
      <c r="H99" s="257"/>
      <c r="I99" s="251"/>
      <c r="J99" s="258"/>
      <c r="K99" s="251"/>
      <c r="M99" s="252" t="s">
        <v>125</v>
      </c>
      <c r="O99" s="241"/>
    </row>
    <row r="100" spans="1:15" ht="12.75">
      <c r="A100" s="250"/>
      <c r="B100" s="253"/>
      <c r="C100" s="699" t="s">
        <v>126</v>
      </c>
      <c r="D100" s="700"/>
      <c r="E100" s="254">
        <v>4.176</v>
      </c>
      <c r="F100" s="577"/>
      <c r="G100" s="256"/>
      <c r="H100" s="257"/>
      <c r="I100" s="251"/>
      <c r="J100" s="258"/>
      <c r="K100" s="251"/>
      <c r="M100" s="252" t="s">
        <v>126</v>
      </c>
      <c r="O100" s="241"/>
    </row>
    <row r="101" spans="1:15" ht="12.75">
      <c r="A101" s="250"/>
      <c r="B101" s="253"/>
      <c r="C101" s="699" t="s">
        <v>114</v>
      </c>
      <c r="D101" s="700"/>
      <c r="E101" s="254">
        <v>0</v>
      </c>
      <c r="F101" s="577"/>
      <c r="G101" s="256"/>
      <c r="H101" s="257"/>
      <c r="I101" s="251"/>
      <c r="J101" s="258"/>
      <c r="K101" s="251"/>
      <c r="M101" s="252" t="s">
        <v>114</v>
      </c>
      <c r="O101" s="241"/>
    </row>
    <row r="102" spans="1:15" ht="12.75">
      <c r="A102" s="250"/>
      <c r="B102" s="253"/>
      <c r="C102" s="699" t="s">
        <v>127</v>
      </c>
      <c r="D102" s="700"/>
      <c r="E102" s="254">
        <v>15.624</v>
      </c>
      <c r="F102" s="577"/>
      <c r="G102" s="256"/>
      <c r="H102" s="257"/>
      <c r="I102" s="251"/>
      <c r="J102" s="258"/>
      <c r="K102" s="251"/>
      <c r="M102" s="252" t="s">
        <v>127</v>
      </c>
      <c r="O102" s="241"/>
    </row>
    <row r="103" spans="1:15" ht="12.75">
      <c r="A103" s="250"/>
      <c r="B103" s="253"/>
      <c r="C103" s="699" t="s">
        <v>128</v>
      </c>
      <c r="D103" s="700"/>
      <c r="E103" s="254">
        <v>11.19</v>
      </c>
      <c r="F103" s="577"/>
      <c r="G103" s="256"/>
      <c r="H103" s="257"/>
      <c r="I103" s="251"/>
      <c r="J103" s="258"/>
      <c r="K103" s="251"/>
      <c r="M103" s="252" t="s">
        <v>128</v>
      </c>
      <c r="O103" s="241"/>
    </row>
    <row r="104" spans="1:15" ht="12.75">
      <c r="A104" s="250"/>
      <c r="B104" s="253"/>
      <c r="C104" s="701" t="s">
        <v>113</v>
      </c>
      <c r="D104" s="700"/>
      <c r="E104" s="279">
        <v>39.558</v>
      </c>
      <c r="F104" s="577"/>
      <c r="G104" s="256"/>
      <c r="H104" s="257"/>
      <c r="I104" s="251"/>
      <c r="J104" s="258"/>
      <c r="K104" s="251"/>
      <c r="M104" s="252" t="s">
        <v>113</v>
      </c>
      <c r="O104" s="241"/>
    </row>
    <row r="105" spans="1:15" ht="12.75">
      <c r="A105" s="250"/>
      <c r="B105" s="253"/>
      <c r="C105" s="699" t="s">
        <v>132</v>
      </c>
      <c r="D105" s="700"/>
      <c r="E105" s="254">
        <v>-23.7348</v>
      </c>
      <c r="F105" s="577"/>
      <c r="G105" s="256"/>
      <c r="H105" s="257"/>
      <c r="I105" s="251"/>
      <c r="J105" s="258"/>
      <c r="K105" s="251"/>
      <c r="M105" s="252" t="s">
        <v>132</v>
      </c>
      <c r="O105" s="241"/>
    </row>
    <row r="106" spans="1:80" ht="22.5">
      <c r="A106" s="242">
        <v>11</v>
      </c>
      <c r="B106" s="243" t="s">
        <v>145</v>
      </c>
      <c r="C106" s="244" t="s">
        <v>146</v>
      </c>
      <c r="D106" s="245" t="s">
        <v>147</v>
      </c>
      <c r="E106" s="246">
        <v>3</v>
      </c>
      <c r="F106" s="576"/>
      <c r="G106" s="247">
        <f>E106*F106</f>
        <v>0</v>
      </c>
      <c r="H106" s="248">
        <v>0.00304</v>
      </c>
      <c r="I106" s="249">
        <f>E106*H106</f>
        <v>0.00912</v>
      </c>
      <c r="J106" s="248">
        <v>0</v>
      </c>
      <c r="K106" s="249">
        <f>E106*J106</f>
        <v>0</v>
      </c>
      <c r="O106" s="241">
        <v>2</v>
      </c>
      <c r="AA106" s="214">
        <v>2</v>
      </c>
      <c r="AB106" s="214">
        <v>1</v>
      </c>
      <c r="AC106" s="214">
        <v>1</v>
      </c>
      <c r="AZ106" s="214">
        <v>1</v>
      </c>
      <c r="BA106" s="214">
        <f>IF(AZ106=1,G106,0)</f>
        <v>0</v>
      </c>
      <c r="BB106" s="214">
        <f>IF(AZ106=2,G106,0)</f>
        <v>0</v>
      </c>
      <c r="BC106" s="214">
        <f>IF(AZ106=3,G106,0)</f>
        <v>0</v>
      </c>
      <c r="BD106" s="214">
        <f>IF(AZ106=4,G106,0)</f>
        <v>0</v>
      </c>
      <c r="BE106" s="214">
        <f>IF(AZ106=5,G106,0)</f>
        <v>0</v>
      </c>
      <c r="CA106" s="241">
        <v>2</v>
      </c>
      <c r="CB106" s="241">
        <v>1</v>
      </c>
    </row>
    <row r="107" spans="1:15" ht="12.75">
      <c r="A107" s="250"/>
      <c r="B107" s="253"/>
      <c r="C107" s="699" t="s">
        <v>148</v>
      </c>
      <c r="D107" s="700"/>
      <c r="E107" s="254">
        <v>3</v>
      </c>
      <c r="F107" s="577"/>
      <c r="G107" s="256"/>
      <c r="H107" s="257"/>
      <c r="I107" s="251"/>
      <c r="J107" s="258"/>
      <c r="K107" s="251"/>
      <c r="M107" s="252" t="s">
        <v>148</v>
      </c>
      <c r="O107" s="241"/>
    </row>
    <row r="108" spans="1:80" ht="22.5">
      <c r="A108" s="242">
        <v>12</v>
      </c>
      <c r="B108" s="243" t="s">
        <v>149</v>
      </c>
      <c r="C108" s="244" t="s">
        <v>150</v>
      </c>
      <c r="D108" s="245" t="s">
        <v>106</v>
      </c>
      <c r="E108" s="246">
        <v>21.29</v>
      </c>
      <c r="F108" s="576"/>
      <c r="G108" s="247">
        <f>E108*F108</f>
        <v>0</v>
      </c>
      <c r="H108" s="248">
        <v>0</v>
      </c>
      <c r="I108" s="249">
        <f>E108*H108</f>
        <v>0</v>
      </c>
      <c r="J108" s="248">
        <v>0</v>
      </c>
      <c r="K108" s="249">
        <f>E108*J108</f>
        <v>0</v>
      </c>
      <c r="O108" s="241">
        <v>2</v>
      </c>
      <c r="AA108" s="214">
        <v>2</v>
      </c>
      <c r="AB108" s="214">
        <v>1</v>
      </c>
      <c r="AC108" s="214">
        <v>1</v>
      </c>
      <c r="AZ108" s="214">
        <v>1</v>
      </c>
      <c r="BA108" s="214">
        <f>IF(AZ108=1,G108,0)</f>
        <v>0</v>
      </c>
      <c r="BB108" s="214">
        <f>IF(AZ108=2,G108,0)</f>
        <v>0</v>
      </c>
      <c r="BC108" s="214">
        <f>IF(AZ108=3,G108,0)</f>
        <v>0</v>
      </c>
      <c r="BD108" s="214">
        <f>IF(AZ108=4,G108,0)</f>
        <v>0</v>
      </c>
      <c r="BE108" s="214">
        <f>IF(AZ108=5,G108,0)</f>
        <v>0</v>
      </c>
      <c r="CA108" s="241">
        <v>2</v>
      </c>
      <c r="CB108" s="241">
        <v>1</v>
      </c>
    </row>
    <row r="109" spans="1:15" ht="12.75">
      <c r="A109" s="250"/>
      <c r="B109" s="253"/>
      <c r="C109" s="699" t="s">
        <v>107</v>
      </c>
      <c r="D109" s="700"/>
      <c r="E109" s="254">
        <v>0</v>
      </c>
      <c r="F109" s="577"/>
      <c r="G109" s="256"/>
      <c r="H109" s="257"/>
      <c r="I109" s="251"/>
      <c r="J109" s="258"/>
      <c r="K109" s="251"/>
      <c r="M109" s="252" t="s">
        <v>107</v>
      </c>
      <c r="O109" s="241"/>
    </row>
    <row r="110" spans="1:15" ht="12.75">
      <c r="A110" s="250"/>
      <c r="B110" s="253"/>
      <c r="C110" s="699" t="s">
        <v>151</v>
      </c>
      <c r="D110" s="700"/>
      <c r="E110" s="254">
        <v>0</v>
      </c>
      <c r="F110" s="577"/>
      <c r="G110" s="256"/>
      <c r="H110" s="257"/>
      <c r="I110" s="251"/>
      <c r="J110" s="258"/>
      <c r="K110" s="251"/>
      <c r="M110" s="252" t="s">
        <v>151</v>
      </c>
      <c r="O110" s="241"/>
    </row>
    <row r="111" spans="1:15" ht="12.75">
      <c r="A111" s="250"/>
      <c r="B111" s="253"/>
      <c r="C111" s="699" t="s">
        <v>111</v>
      </c>
      <c r="D111" s="700"/>
      <c r="E111" s="254">
        <v>3.19</v>
      </c>
      <c r="F111" s="577"/>
      <c r="G111" s="256"/>
      <c r="H111" s="257"/>
      <c r="I111" s="251"/>
      <c r="J111" s="258"/>
      <c r="K111" s="251"/>
      <c r="M111" s="252" t="s">
        <v>111</v>
      </c>
      <c r="O111" s="241"/>
    </row>
    <row r="112" spans="1:15" ht="12.75">
      <c r="A112" s="250"/>
      <c r="B112" s="253"/>
      <c r="C112" s="699" t="s">
        <v>112</v>
      </c>
      <c r="D112" s="700"/>
      <c r="E112" s="254">
        <v>7.25</v>
      </c>
      <c r="F112" s="577"/>
      <c r="G112" s="256"/>
      <c r="H112" s="257"/>
      <c r="I112" s="251"/>
      <c r="J112" s="258"/>
      <c r="K112" s="251"/>
      <c r="M112" s="252" t="s">
        <v>112</v>
      </c>
      <c r="O112" s="241"/>
    </row>
    <row r="113" spans="1:15" ht="12.75">
      <c r="A113" s="250"/>
      <c r="B113" s="253"/>
      <c r="C113" s="701" t="s">
        <v>113</v>
      </c>
      <c r="D113" s="700"/>
      <c r="E113" s="279">
        <v>10.44</v>
      </c>
      <c r="F113" s="577"/>
      <c r="G113" s="256"/>
      <c r="H113" s="257"/>
      <c r="I113" s="251"/>
      <c r="J113" s="258"/>
      <c r="K113" s="251"/>
      <c r="M113" s="252" t="s">
        <v>113</v>
      </c>
      <c r="O113" s="241"/>
    </row>
    <row r="114" spans="1:15" ht="12.75">
      <c r="A114" s="250"/>
      <c r="B114" s="253"/>
      <c r="C114" s="699" t="s">
        <v>115</v>
      </c>
      <c r="D114" s="700"/>
      <c r="E114" s="254">
        <v>10.85</v>
      </c>
      <c r="F114" s="577"/>
      <c r="G114" s="256"/>
      <c r="H114" s="257"/>
      <c r="I114" s="251"/>
      <c r="J114" s="258"/>
      <c r="K114" s="251"/>
      <c r="M114" s="252" t="s">
        <v>115</v>
      </c>
      <c r="O114" s="241"/>
    </row>
    <row r="115" spans="1:57" ht="12.75">
      <c r="A115" s="259"/>
      <c r="B115" s="260" t="s">
        <v>96</v>
      </c>
      <c r="C115" s="261" t="s">
        <v>103</v>
      </c>
      <c r="D115" s="262"/>
      <c r="E115" s="263"/>
      <c r="F115" s="578"/>
      <c r="G115" s="265">
        <f>SUM(G7:G114)</f>
        <v>0</v>
      </c>
      <c r="H115" s="266"/>
      <c r="I115" s="267">
        <f>SUM(I7:I114)</f>
        <v>0.00912</v>
      </c>
      <c r="J115" s="266"/>
      <c r="K115" s="267">
        <f>SUM(K7:K114)</f>
        <v>-10.905180000000001</v>
      </c>
      <c r="O115" s="241">
        <v>4</v>
      </c>
      <c r="BA115" s="268">
        <f>SUM(BA7:BA114)</f>
        <v>0</v>
      </c>
      <c r="BB115" s="268">
        <f>SUM(BB7:BB114)</f>
        <v>0</v>
      </c>
      <c r="BC115" s="268">
        <f>SUM(BC7:BC114)</f>
        <v>0</v>
      </c>
      <c r="BD115" s="268">
        <f>SUM(BD7:BD114)</f>
        <v>0</v>
      </c>
      <c r="BE115" s="268">
        <f>SUM(BE7:BE114)</f>
        <v>0</v>
      </c>
    </row>
    <row r="116" spans="1:15" ht="12.75">
      <c r="A116" s="231" t="s">
        <v>92</v>
      </c>
      <c r="B116" s="232" t="s">
        <v>152</v>
      </c>
      <c r="C116" s="233" t="s">
        <v>153</v>
      </c>
      <c r="D116" s="234"/>
      <c r="E116" s="235"/>
      <c r="F116" s="579"/>
      <c r="G116" s="236"/>
      <c r="H116" s="237"/>
      <c r="I116" s="238"/>
      <c r="J116" s="239"/>
      <c r="K116" s="240"/>
      <c r="O116" s="241">
        <v>1</v>
      </c>
    </row>
    <row r="117" spans="1:80" ht="12.75">
      <c r="A117" s="242">
        <v>13</v>
      </c>
      <c r="B117" s="243" t="s">
        <v>155</v>
      </c>
      <c r="C117" s="244" t="s">
        <v>156</v>
      </c>
      <c r="D117" s="245" t="s">
        <v>106</v>
      </c>
      <c r="E117" s="246">
        <v>59.337</v>
      </c>
      <c r="F117" s="576"/>
      <c r="G117" s="247">
        <f>E117*F117</f>
        <v>0</v>
      </c>
      <c r="H117" s="248">
        <v>6E-05</v>
      </c>
      <c r="I117" s="249">
        <f>E117*H117</f>
        <v>0.0035602200000000002</v>
      </c>
      <c r="J117" s="248">
        <v>-0.207</v>
      </c>
      <c r="K117" s="249">
        <f>E117*J117</f>
        <v>-12.282759</v>
      </c>
      <c r="O117" s="241">
        <v>2</v>
      </c>
      <c r="AA117" s="214">
        <v>1</v>
      </c>
      <c r="AB117" s="214">
        <v>1</v>
      </c>
      <c r="AC117" s="214">
        <v>1</v>
      </c>
      <c r="AZ117" s="214">
        <v>1</v>
      </c>
      <c r="BA117" s="214">
        <f>IF(AZ117=1,G117,0)</f>
        <v>0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</v>
      </c>
      <c r="CB117" s="241">
        <v>1</v>
      </c>
    </row>
    <row r="118" spans="1:15" ht="12.75">
      <c r="A118" s="250"/>
      <c r="B118" s="253"/>
      <c r="C118" s="699" t="s">
        <v>157</v>
      </c>
      <c r="D118" s="700"/>
      <c r="E118" s="254">
        <v>59.337</v>
      </c>
      <c r="F118" s="577"/>
      <c r="G118" s="256"/>
      <c r="H118" s="257"/>
      <c r="I118" s="251"/>
      <c r="J118" s="258"/>
      <c r="K118" s="251"/>
      <c r="M118" s="252" t="s">
        <v>157</v>
      </c>
      <c r="O118" s="241"/>
    </row>
    <row r="119" spans="1:80" ht="22.5">
      <c r="A119" s="242">
        <v>14</v>
      </c>
      <c r="B119" s="243" t="s">
        <v>158</v>
      </c>
      <c r="C119" s="244" t="s">
        <v>159</v>
      </c>
      <c r="D119" s="245" t="s">
        <v>147</v>
      </c>
      <c r="E119" s="246">
        <v>1</v>
      </c>
      <c r="F119" s="576"/>
      <c r="G119" s="247">
        <f>E119*F119</f>
        <v>0</v>
      </c>
      <c r="H119" s="248">
        <v>0</v>
      </c>
      <c r="I119" s="249">
        <f>E119*H119</f>
        <v>0</v>
      </c>
      <c r="J119" s="248"/>
      <c r="K119" s="249">
        <f>E119*J119</f>
        <v>0</v>
      </c>
      <c r="O119" s="241">
        <v>2</v>
      </c>
      <c r="AA119" s="214">
        <v>12</v>
      </c>
      <c r="AB119" s="214">
        <v>0</v>
      </c>
      <c r="AC119" s="214">
        <v>264</v>
      </c>
      <c r="AZ119" s="214">
        <v>1</v>
      </c>
      <c r="BA119" s="214">
        <f>IF(AZ119=1,G119,0)</f>
        <v>0</v>
      </c>
      <c r="BB119" s="214">
        <f>IF(AZ119=2,G119,0)</f>
        <v>0</v>
      </c>
      <c r="BC119" s="214">
        <f>IF(AZ119=3,G119,0)</f>
        <v>0</v>
      </c>
      <c r="BD119" s="214">
        <f>IF(AZ119=4,G119,0)</f>
        <v>0</v>
      </c>
      <c r="BE119" s="214">
        <f>IF(AZ119=5,G119,0)</f>
        <v>0</v>
      </c>
      <c r="CA119" s="241">
        <v>12</v>
      </c>
      <c r="CB119" s="241">
        <v>0</v>
      </c>
    </row>
    <row r="120" spans="1:15" ht="22.5">
      <c r="A120" s="250"/>
      <c r="B120" s="253"/>
      <c r="C120" s="699" t="s">
        <v>160</v>
      </c>
      <c r="D120" s="700"/>
      <c r="E120" s="254">
        <v>1</v>
      </c>
      <c r="F120" s="577"/>
      <c r="G120" s="256"/>
      <c r="H120" s="257"/>
      <c r="I120" s="251"/>
      <c r="J120" s="258"/>
      <c r="K120" s="251"/>
      <c r="M120" s="252" t="s">
        <v>160</v>
      </c>
      <c r="O120" s="241"/>
    </row>
    <row r="121" spans="1:15" ht="22.5">
      <c r="A121" s="250"/>
      <c r="B121" s="253"/>
      <c r="C121" s="699" t="s">
        <v>161</v>
      </c>
      <c r="D121" s="700"/>
      <c r="E121" s="254">
        <v>0</v>
      </c>
      <c r="F121" s="577"/>
      <c r="G121" s="256"/>
      <c r="H121" s="257"/>
      <c r="I121" s="251"/>
      <c r="J121" s="258"/>
      <c r="K121" s="251"/>
      <c r="M121" s="252" t="s">
        <v>161</v>
      </c>
      <c r="O121" s="241"/>
    </row>
    <row r="122" spans="1:15" ht="22.5">
      <c r="A122" s="250"/>
      <c r="B122" s="253"/>
      <c r="C122" s="699" t="s">
        <v>162</v>
      </c>
      <c r="D122" s="700"/>
      <c r="E122" s="254">
        <v>0</v>
      </c>
      <c r="F122" s="577"/>
      <c r="G122" s="256"/>
      <c r="H122" s="257"/>
      <c r="I122" s="251"/>
      <c r="J122" s="258"/>
      <c r="K122" s="251"/>
      <c r="M122" s="252" t="s">
        <v>162</v>
      </c>
      <c r="O122" s="241"/>
    </row>
    <row r="123" spans="1:15" ht="22.5">
      <c r="A123" s="250"/>
      <c r="B123" s="253"/>
      <c r="C123" s="699" t="s">
        <v>163</v>
      </c>
      <c r="D123" s="700"/>
      <c r="E123" s="254">
        <v>0</v>
      </c>
      <c r="F123" s="577"/>
      <c r="G123" s="256"/>
      <c r="H123" s="257"/>
      <c r="I123" s="251"/>
      <c r="J123" s="258"/>
      <c r="K123" s="251"/>
      <c r="M123" s="252" t="s">
        <v>163</v>
      </c>
      <c r="O123" s="241"/>
    </row>
    <row r="124" spans="1:80" ht="12.75">
      <c r="A124" s="242">
        <v>15</v>
      </c>
      <c r="B124" s="243" t="s">
        <v>164</v>
      </c>
      <c r="C124" s="244" t="s">
        <v>165</v>
      </c>
      <c r="D124" s="245" t="s">
        <v>166</v>
      </c>
      <c r="E124" s="246">
        <v>108</v>
      </c>
      <c r="F124" s="576"/>
      <c r="G124" s="247">
        <f>E124*F124</f>
        <v>0</v>
      </c>
      <c r="H124" s="248">
        <v>0</v>
      </c>
      <c r="I124" s="249">
        <f>E124*H124</f>
        <v>0</v>
      </c>
      <c r="J124" s="248"/>
      <c r="K124" s="249">
        <f>E124*J124</f>
        <v>0</v>
      </c>
      <c r="O124" s="241">
        <v>2</v>
      </c>
      <c r="AA124" s="214">
        <v>12</v>
      </c>
      <c r="AB124" s="214">
        <v>0</v>
      </c>
      <c r="AC124" s="214">
        <v>268</v>
      </c>
      <c r="AZ124" s="214">
        <v>1</v>
      </c>
      <c r="BA124" s="214">
        <f>IF(AZ124=1,G124,0)</f>
        <v>0</v>
      </c>
      <c r="BB124" s="214">
        <f>IF(AZ124=2,G124,0)</f>
        <v>0</v>
      </c>
      <c r="BC124" s="214">
        <f>IF(AZ124=3,G124,0)</f>
        <v>0</v>
      </c>
      <c r="BD124" s="214">
        <f>IF(AZ124=4,G124,0)</f>
        <v>0</v>
      </c>
      <c r="BE124" s="214">
        <f>IF(AZ124=5,G124,0)</f>
        <v>0</v>
      </c>
      <c r="CA124" s="241">
        <v>12</v>
      </c>
      <c r="CB124" s="241">
        <v>0</v>
      </c>
    </row>
    <row r="125" spans="1:80" ht="22.5">
      <c r="A125" s="242">
        <v>16</v>
      </c>
      <c r="B125" s="243" t="s">
        <v>167</v>
      </c>
      <c r="C125" s="244" t="s">
        <v>168</v>
      </c>
      <c r="D125" s="245" t="s">
        <v>169</v>
      </c>
      <c r="E125" s="246">
        <v>48</v>
      </c>
      <c r="F125" s="576"/>
      <c r="G125" s="247">
        <f>E125*F125</f>
        <v>0</v>
      </c>
      <c r="H125" s="248">
        <v>0</v>
      </c>
      <c r="I125" s="249">
        <f>E125*H125</f>
        <v>0</v>
      </c>
      <c r="J125" s="248"/>
      <c r="K125" s="249">
        <f>E125*J125</f>
        <v>0</v>
      </c>
      <c r="O125" s="241">
        <v>2</v>
      </c>
      <c r="AA125" s="214">
        <v>12</v>
      </c>
      <c r="AB125" s="214">
        <v>0</v>
      </c>
      <c r="AC125" s="214">
        <v>269</v>
      </c>
      <c r="AZ125" s="214">
        <v>1</v>
      </c>
      <c r="BA125" s="214">
        <f>IF(AZ125=1,G125,0)</f>
        <v>0</v>
      </c>
      <c r="BB125" s="214">
        <f>IF(AZ125=2,G125,0)</f>
        <v>0</v>
      </c>
      <c r="BC125" s="214">
        <f>IF(AZ125=3,G125,0)</f>
        <v>0</v>
      </c>
      <c r="BD125" s="214">
        <f>IF(AZ125=4,G125,0)</f>
        <v>0</v>
      </c>
      <c r="BE125" s="214">
        <f>IF(AZ125=5,G125,0)</f>
        <v>0</v>
      </c>
      <c r="CA125" s="241">
        <v>12</v>
      </c>
      <c r="CB125" s="241">
        <v>0</v>
      </c>
    </row>
    <row r="126" spans="1:15" ht="12.75">
      <c r="A126" s="250"/>
      <c r="B126" s="253"/>
      <c r="C126" s="699" t="s">
        <v>170</v>
      </c>
      <c r="D126" s="700"/>
      <c r="E126" s="254">
        <v>48</v>
      </c>
      <c r="F126" s="577"/>
      <c r="G126" s="256"/>
      <c r="H126" s="257"/>
      <c r="I126" s="251"/>
      <c r="J126" s="258"/>
      <c r="K126" s="251"/>
      <c r="M126" s="252" t="s">
        <v>170</v>
      </c>
      <c r="O126" s="241"/>
    </row>
    <row r="127" spans="1:80" ht="12.75">
      <c r="A127" s="242">
        <v>17</v>
      </c>
      <c r="B127" s="243" t="s">
        <v>171</v>
      </c>
      <c r="C127" s="244" t="s">
        <v>172</v>
      </c>
      <c r="D127" s="245" t="s">
        <v>173</v>
      </c>
      <c r="E127" s="246">
        <v>10.8</v>
      </c>
      <c r="F127" s="576"/>
      <c r="G127" s="247">
        <f>E127*F127</f>
        <v>0</v>
      </c>
      <c r="H127" s="248">
        <v>0</v>
      </c>
      <c r="I127" s="249">
        <f>E127*H127</f>
        <v>0</v>
      </c>
      <c r="J127" s="248"/>
      <c r="K127" s="249">
        <f>E127*J127</f>
        <v>0</v>
      </c>
      <c r="O127" s="241">
        <v>2</v>
      </c>
      <c r="AA127" s="214">
        <v>12</v>
      </c>
      <c r="AB127" s="214">
        <v>0</v>
      </c>
      <c r="AC127" s="214">
        <v>270</v>
      </c>
      <c r="AZ127" s="214">
        <v>1</v>
      </c>
      <c r="BA127" s="214">
        <f>IF(AZ127=1,G127,0)</f>
        <v>0</v>
      </c>
      <c r="BB127" s="214">
        <f>IF(AZ127=2,G127,0)</f>
        <v>0</v>
      </c>
      <c r="BC127" s="214">
        <f>IF(AZ127=3,G127,0)</f>
        <v>0</v>
      </c>
      <c r="BD127" s="214">
        <f>IF(AZ127=4,G127,0)</f>
        <v>0</v>
      </c>
      <c r="BE127" s="214">
        <f>IF(AZ127=5,G127,0)</f>
        <v>0</v>
      </c>
      <c r="CA127" s="241">
        <v>12</v>
      </c>
      <c r="CB127" s="241">
        <v>0</v>
      </c>
    </row>
    <row r="128" spans="1:57" ht="12.75">
      <c r="A128" s="259"/>
      <c r="B128" s="260" t="s">
        <v>96</v>
      </c>
      <c r="C128" s="261" t="s">
        <v>154</v>
      </c>
      <c r="D128" s="262"/>
      <c r="E128" s="263"/>
      <c r="F128" s="578"/>
      <c r="G128" s="265">
        <f>SUM(G116:G127)</f>
        <v>0</v>
      </c>
      <c r="H128" s="266"/>
      <c r="I128" s="267">
        <f>SUM(I116:I127)</f>
        <v>0.0035602200000000002</v>
      </c>
      <c r="J128" s="266"/>
      <c r="K128" s="267">
        <f>SUM(K116:K127)</f>
        <v>-12.282759</v>
      </c>
      <c r="O128" s="241">
        <v>4</v>
      </c>
      <c r="BA128" s="268">
        <f>SUM(BA116:BA127)</f>
        <v>0</v>
      </c>
      <c r="BB128" s="268">
        <f>SUM(BB116:BB127)</f>
        <v>0</v>
      </c>
      <c r="BC128" s="268">
        <f>SUM(BC116:BC127)</f>
        <v>0</v>
      </c>
      <c r="BD128" s="268">
        <f>SUM(BD116:BD127)</f>
        <v>0</v>
      </c>
      <c r="BE128" s="268">
        <f>SUM(BE116:BE127)</f>
        <v>0</v>
      </c>
    </row>
    <row r="129" spans="1:15" ht="12.75">
      <c r="A129" s="231" t="s">
        <v>92</v>
      </c>
      <c r="B129" s="232" t="s">
        <v>174</v>
      </c>
      <c r="C129" s="233" t="s">
        <v>175</v>
      </c>
      <c r="D129" s="234"/>
      <c r="E129" s="235"/>
      <c r="F129" s="579"/>
      <c r="G129" s="236"/>
      <c r="H129" s="237"/>
      <c r="I129" s="238"/>
      <c r="J129" s="239"/>
      <c r="K129" s="240"/>
      <c r="O129" s="241">
        <v>1</v>
      </c>
    </row>
    <row r="130" spans="1:80" ht="22.5">
      <c r="A130" s="242">
        <v>18</v>
      </c>
      <c r="B130" s="243" t="s">
        <v>177</v>
      </c>
      <c r="C130" s="244" t="s">
        <v>178</v>
      </c>
      <c r="D130" s="245" t="s">
        <v>106</v>
      </c>
      <c r="E130" s="246">
        <v>85.692</v>
      </c>
      <c r="F130" s="576"/>
      <c r="G130" s="247">
        <f>E130*F130</f>
        <v>0</v>
      </c>
      <c r="H130" s="248">
        <v>0.04</v>
      </c>
      <c r="I130" s="249">
        <f>E130*H130</f>
        <v>3.4276799999999996</v>
      </c>
      <c r="J130" s="248">
        <v>-0.04</v>
      </c>
      <c r="K130" s="249">
        <f>E130*J130</f>
        <v>-3.4276799999999996</v>
      </c>
      <c r="O130" s="241">
        <v>2</v>
      </c>
      <c r="AA130" s="214">
        <v>1</v>
      </c>
      <c r="AB130" s="214">
        <v>1</v>
      </c>
      <c r="AC130" s="214">
        <v>1</v>
      </c>
      <c r="AZ130" s="214">
        <v>1</v>
      </c>
      <c r="BA130" s="214">
        <f>IF(AZ130=1,G130,0)</f>
        <v>0</v>
      </c>
      <c r="BB130" s="214">
        <f>IF(AZ130=2,G130,0)</f>
        <v>0</v>
      </c>
      <c r="BC130" s="214">
        <f>IF(AZ130=3,G130,0)</f>
        <v>0</v>
      </c>
      <c r="BD130" s="214">
        <f>IF(AZ130=4,G130,0)</f>
        <v>0</v>
      </c>
      <c r="BE130" s="214">
        <f>IF(AZ130=5,G130,0)</f>
        <v>0</v>
      </c>
      <c r="CA130" s="241">
        <v>1</v>
      </c>
      <c r="CB130" s="241">
        <v>1</v>
      </c>
    </row>
    <row r="131" spans="1:15" ht="12.75">
      <c r="A131" s="250"/>
      <c r="B131" s="253"/>
      <c r="C131" s="699" t="s">
        <v>107</v>
      </c>
      <c r="D131" s="700"/>
      <c r="E131" s="254">
        <v>0</v>
      </c>
      <c r="F131" s="577"/>
      <c r="G131" s="256"/>
      <c r="H131" s="257"/>
      <c r="I131" s="251"/>
      <c r="J131" s="258"/>
      <c r="K131" s="251"/>
      <c r="M131" s="252" t="s">
        <v>107</v>
      </c>
      <c r="O131" s="241"/>
    </row>
    <row r="132" spans="1:15" ht="12.75">
      <c r="A132" s="250"/>
      <c r="B132" s="253"/>
      <c r="C132" s="699" t="s">
        <v>179</v>
      </c>
      <c r="D132" s="700"/>
      <c r="E132" s="254">
        <v>0</v>
      </c>
      <c r="F132" s="577"/>
      <c r="G132" s="256"/>
      <c r="H132" s="257"/>
      <c r="I132" s="251"/>
      <c r="J132" s="258"/>
      <c r="K132" s="251"/>
      <c r="M132" s="252" t="s">
        <v>179</v>
      </c>
      <c r="O132" s="241"/>
    </row>
    <row r="133" spans="1:15" ht="12.75">
      <c r="A133" s="250"/>
      <c r="B133" s="253"/>
      <c r="C133" s="699" t="s">
        <v>180</v>
      </c>
      <c r="D133" s="700"/>
      <c r="E133" s="254">
        <v>21.42</v>
      </c>
      <c r="F133" s="577"/>
      <c r="G133" s="256"/>
      <c r="H133" s="257"/>
      <c r="I133" s="251"/>
      <c r="J133" s="258"/>
      <c r="K133" s="251"/>
      <c r="M133" s="252" t="s">
        <v>180</v>
      </c>
      <c r="O133" s="241"/>
    </row>
    <row r="134" spans="1:15" ht="12.75">
      <c r="A134" s="250"/>
      <c r="B134" s="253"/>
      <c r="C134" s="699" t="s">
        <v>181</v>
      </c>
      <c r="D134" s="700"/>
      <c r="E134" s="254">
        <v>0</v>
      </c>
      <c r="F134" s="577"/>
      <c r="G134" s="256"/>
      <c r="H134" s="257"/>
      <c r="I134" s="251"/>
      <c r="J134" s="258"/>
      <c r="K134" s="251"/>
      <c r="M134" s="252" t="s">
        <v>181</v>
      </c>
      <c r="O134" s="241"/>
    </row>
    <row r="135" spans="1:15" ht="12.75">
      <c r="A135" s="250"/>
      <c r="B135" s="253"/>
      <c r="C135" s="699" t="s">
        <v>182</v>
      </c>
      <c r="D135" s="700"/>
      <c r="E135" s="254">
        <v>5.355</v>
      </c>
      <c r="F135" s="577"/>
      <c r="G135" s="256"/>
      <c r="H135" s="257"/>
      <c r="I135" s="251"/>
      <c r="J135" s="258"/>
      <c r="K135" s="251"/>
      <c r="M135" s="252" t="s">
        <v>182</v>
      </c>
      <c r="O135" s="241"/>
    </row>
    <row r="136" spans="1:15" ht="12.75">
      <c r="A136" s="250"/>
      <c r="B136" s="253"/>
      <c r="C136" s="699" t="s">
        <v>183</v>
      </c>
      <c r="D136" s="700"/>
      <c r="E136" s="254">
        <v>1.785</v>
      </c>
      <c r="F136" s="577"/>
      <c r="G136" s="256"/>
      <c r="H136" s="257"/>
      <c r="I136" s="251"/>
      <c r="J136" s="258"/>
      <c r="K136" s="251"/>
      <c r="M136" s="252" t="s">
        <v>183</v>
      </c>
      <c r="O136" s="241"/>
    </row>
    <row r="137" spans="1:15" ht="12.75">
      <c r="A137" s="250"/>
      <c r="B137" s="253"/>
      <c r="C137" s="701" t="s">
        <v>113</v>
      </c>
      <c r="D137" s="700"/>
      <c r="E137" s="279">
        <v>28.560000000000002</v>
      </c>
      <c r="F137" s="577"/>
      <c r="G137" s="256"/>
      <c r="H137" s="257"/>
      <c r="I137" s="251"/>
      <c r="J137" s="258"/>
      <c r="K137" s="251"/>
      <c r="M137" s="252" t="s">
        <v>113</v>
      </c>
      <c r="O137" s="241"/>
    </row>
    <row r="138" spans="1:15" ht="12.75">
      <c r="A138" s="250"/>
      <c r="B138" s="253"/>
      <c r="C138" s="699" t="s">
        <v>114</v>
      </c>
      <c r="D138" s="700"/>
      <c r="E138" s="254">
        <v>0</v>
      </c>
      <c r="F138" s="577"/>
      <c r="G138" s="256"/>
      <c r="H138" s="257"/>
      <c r="I138" s="251"/>
      <c r="J138" s="258"/>
      <c r="K138" s="251"/>
      <c r="M138" s="252" t="s">
        <v>114</v>
      </c>
      <c r="O138" s="241"/>
    </row>
    <row r="139" spans="1:15" ht="12.75">
      <c r="A139" s="250"/>
      <c r="B139" s="253"/>
      <c r="C139" s="699" t="s">
        <v>179</v>
      </c>
      <c r="D139" s="700"/>
      <c r="E139" s="254">
        <v>0</v>
      </c>
      <c r="F139" s="577"/>
      <c r="G139" s="256"/>
      <c r="H139" s="257"/>
      <c r="I139" s="251"/>
      <c r="J139" s="258"/>
      <c r="K139" s="251"/>
      <c r="M139" s="252" t="s">
        <v>179</v>
      </c>
      <c r="O139" s="241"/>
    </row>
    <row r="140" spans="1:15" ht="12.75">
      <c r="A140" s="250"/>
      <c r="B140" s="253"/>
      <c r="C140" s="699" t="s">
        <v>184</v>
      </c>
      <c r="D140" s="700"/>
      <c r="E140" s="254">
        <v>1.419</v>
      </c>
      <c r="F140" s="577"/>
      <c r="G140" s="256"/>
      <c r="H140" s="257"/>
      <c r="I140" s="251"/>
      <c r="J140" s="258"/>
      <c r="K140" s="251"/>
      <c r="M140" s="252" t="s">
        <v>184</v>
      </c>
      <c r="O140" s="241"/>
    </row>
    <row r="141" spans="1:15" ht="12.75">
      <c r="A141" s="250"/>
      <c r="B141" s="253"/>
      <c r="C141" s="699" t="s">
        <v>185</v>
      </c>
      <c r="D141" s="700"/>
      <c r="E141" s="254">
        <v>1.989</v>
      </c>
      <c r="F141" s="577"/>
      <c r="G141" s="256"/>
      <c r="H141" s="257"/>
      <c r="I141" s="251"/>
      <c r="J141" s="258"/>
      <c r="K141" s="251"/>
      <c r="M141" s="252" t="s">
        <v>185</v>
      </c>
      <c r="O141" s="241"/>
    </row>
    <row r="142" spans="1:15" ht="12.75">
      <c r="A142" s="250"/>
      <c r="B142" s="253"/>
      <c r="C142" s="699" t="s">
        <v>186</v>
      </c>
      <c r="D142" s="700"/>
      <c r="E142" s="254">
        <v>15.84</v>
      </c>
      <c r="F142" s="577"/>
      <c r="G142" s="256"/>
      <c r="H142" s="257"/>
      <c r="I142" s="251"/>
      <c r="J142" s="258"/>
      <c r="K142" s="251"/>
      <c r="M142" s="252" t="s">
        <v>186</v>
      </c>
      <c r="O142" s="241"/>
    </row>
    <row r="143" spans="1:15" ht="12.75">
      <c r="A143" s="250"/>
      <c r="B143" s="253"/>
      <c r="C143" s="699" t="s">
        <v>187</v>
      </c>
      <c r="D143" s="700"/>
      <c r="E143" s="254">
        <v>1.44</v>
      </c>
      <c r="F143" s="577"/>
      <c r="G143" s="256"/>
      <c r="H143" s="257"/>
      <c r="I143" s="251"/>
      <c r="J143" s="258"/>
      <c r="K143" s="251"/>
      <c r="M143" s="252" t="s">
        <v>187</v>
      </c>
      <c r="O143" s="241"/>
    </row>
    <row r="144" spans="1:15" ht="12.75">
      <c r="A144" s="250"/>
      <c r="B144" s="253"/>
      <c r="C144" s="699" t="s">
        <v>188</v>
      </c>
      <c r="D144" s="700"/>
      <c r="E144" s="254">
        <v>2.214</v>
      </c>
      <c r="F144" s="577"/>
      <c r="G144" s="256"/>
      <c r="H144" s="257"/>
      <c r="I144" s="251"/>
      <c r="J144" s="258"/>
      <c r="K144" s="251"/>
      <c r="M144" s="252" t="s">
        <v>188</v>
      </c>
      <c r="O144" s="241"/>
    </row>
    <row r="145" spans="1:15" ht="12.75">
      <c r="A145" s="250"/>
      <c r="B145" s="253"/>
      <c r="C145" s="699" t="s">
        <v>189</v>
      </c>
      <c r="D145" s="700"/>
      <c r="E145" s="254">
        <v>1.824</v>
      </c>
      <c r="F145" s="577"/>
      <c r="G145" s="256"/>
      <c r="H145" s="257"/>
      <c r="I145" s="251"/>
      <c r="J145" s="258"/>
      <c r="K145" s="251"/>
      <c r="M145" s="252" t="s">
        <v>189</v>
      </c>
      <c r="O145" s="241"/>
    </row>
    <row r="146" spans="1:15" ht="12.75">
      <c r="A146" s="250"/>
      <c r="B146" s="253"/>
      <c r="C146" s="699" t="s">
        <v>190</v>
      </c>
      <c r="D146" s="700"/>
      <c r="E146" s="254">
        <v>3.318</v>
      </c>
      <c r="F146" s="577"/>
      <c r="G146" s="256"/>
      <c r="H146" s="257"/>
      <c r="I146" s="251"/>
      <c r="J146" s="258"/>
      <c r="K146" s="251"/>
      <c r="M146" s="252" t="s">
        <v>190</v>
      </c>
      <c r="O146" s="241"/>
    </row>
    <row r="147" spans="1:15" ht="12.75">
      <c r="A147" s="250"/>
      <c r="B147" s="253"/>
      <c r="C147" s="699" t="s">
        <v>191</v>
      </c>
      <c r="D147" s="700"/>
      <c r="E147" s="254">
        <v>1.422</v>
      </c>
      <c r="F147" s="577"/>
      <c r="G147" s="256"/>
      <c r="H147" s="257"/>
      <c r="I147" s="251"/>
      <c r="J147" s="258"/>
      <c r="K147" s="251"/>
      <c r="M147" s="252" t="s">
        <v>191</v>
      </c>
      <c r="O147" s="241"/>
    </row>
    <row r="148" spans="1:15" ht="12.75">
      <c r="A148" s="250"/>
      <c r="B148" s="253"/>
      <c r="C148" s="699" t="s">
        <v>192</v>
      </c>
      <c r="D148" s="700"/>
      <c r="E148" s="254">
        <v>1.422</v>
      </c>
      <c r="F148" s="577"/>
      <c r="G148" s="256"/>
      <c r="H148" s="257"/>
      <c r="I148" s="251"/>
      <c r="J148" s="258"/>
      <c r="K148" s="251"/>
      <c r="M148" s="252" t="s">
        <v>192</v>
      </c>
      <c r="O148" s="241"/>
    </row>
    <row r="149" spans="1:15" ht="12.75">
      <c r="A149" s="250"/>
      <c r="B149" s="253"/>
      <c r="C149" s="699" t="s">
        <v>193</v>
      </c>
      <c r="D149" s="700"/>
      <c r="E149" s="254">
        <v>1.755</v>
      </c>
      <c r="F149" s="577"/>
      <c r="G149" s="256"/>
      <c r="H149" s="257"/>
      <c r="I149" s="251"/>
      <c r="J149" s="258"/>
      <c r="K149" s="251"/>
      <c r="M149" s="252" t="s">
        <v>193</v>
      </c>
      <c r="O149" s="241"/>
    </row>
    <row r="150" spans="1:15" ht="12.75">
      <c r="A150" s="250"/>
      <c r="B150" s="253"/>
      <c r="C150" s="699" t="s">
        <v>181</v>
      </c>
      <c r="D150" s="700"/>
      <c r="E150" s="254">
        <v>0</v>
      </c>
      <c r="F150" s="577"/>
      <c r="G150" s="256"/>
      <c r="H150" s="257"/>
      <c r="I150" s="251"/>
      <c r="J150" s="258"/>
      <c r="K150" s="251"/>
      <c r="M150" s="252" t="s">
        <v>181</v>
      </c>
      <c r="O150" s="241"/>
    </row>
    <row r="151" spans="1:15" ht="12.75">
      <c r="A151" s="250"/>
      <c r="B151" s="253"/>
      <c r="C151" s="699" t="s">
        <v>194</v>
      </c>
      <c r="D151" s="700"/>
      <c r="E151" s="254">
        <v>0.369</v>
      </c>
      <c r="F151" s="577"/>
      <c r="G151" s="256"/>
      <c r="H151" s="257"/>
      <c r="I151" s="251"/>
      <c r="J151" s="258"/>
      <c r="K151" s="251"/>
      <c r="M151" s="252" t="s">
        <v>194</v>
      </c>
      <c r="O151" s="241"/>
    </row>
    <row r="152" spans="1:15" ht="12.75">
      <c r="A152" s="250"/>
      <c r="B152" s="253"/>
      <c r="C152" s="699" t="s">
        <v>195</v>
      </c>
      <c r="D152" s="700"/>
      <c r="E152" s="254">
        <v>7.56</v>
      </c>
      <c r="F152" s="577"/>
      <c r="G152" s="256"/>
      <c r="H152" s="257"/>
      <c r="I152" s="251"/>
      <c r="J152" s="258"/>
      <c r="K152" s="251"/>
      <c r="M152" s="252" t="s">
        <v>195</v>
      </c>
      <c r="O152" s="241"/>
    </row>
    <row r="153" spans="1:15" ht="12.75">
      <c r="A153" s="250"/>
      <c r="B153" s="253"/>
      <c r="C153" s="699" t="s">
        <v>196</v>
      </c>
      <c r="D153" s="700"/>
      <c r="E153" s="254">
        <v>1.08</v>
      </c>
      <c r="F153" s="577"/>
      <c r="G153" s="256"/>
      <c r="H153" s="257"/>
      <c r="I153" s="251"/>
      <c r="J153" s="258"/>
      <c r="K153" s="251"/>
      <c r="M153" s="252" t="s">
        <v>196</v>
      </c>
      <c r="O153" s="241"/>
    </row>
    <row r="154" spans="1:15" ht="12.75">
      <c r="A154" s="250"/>
      <c r="B154" s="253"/>
      <c r="C154" s="699" t="s">
        <v>197</v>
      </c>
      <c r="D154" s="700"/>
      <c r="E154" s="254">
        <v>15.48</v>
      </c>
      <c r="F154" s="577"/>
      <c r="G154" s="256"/>
      <c r="H154" s="257"/>
      <c r="I154" s="251"/>
      <c r="J154" s="258"/>
      <c r="K154" s="251"/>
      <c r="M154" s="252" t="s">
        <v>197</v>
      </c>
      <c r="O154" s="241"/>
    </row>
    <row r="155" spans="1:15" ht="12.75">
      <c r="A155" s="250"/>
      <c r="B155" s="253"/>
      <c r="C155" s="701" t="s">
        <v>113</v>
      </c>
      <c r="D155" s="700"/>
      <c r="E155" s="279">
        <v>57.132000000000005</v>
      </c>
      <c r="F155" s="577"/>
      <c r="G155" s="256"/>
      <c r="H155" s="257"/>
      <c r="I155" s="251"/>
      <c r="J155" s="258"/>
      <c r="K155" s="251"/>
      <c r="M155" s="252" t="s">
        <v>113</v>
      </c>
      <c r="O155" s="241"/>
    </row>
    <row r="156" spans="1:80" ht="22.5">
      <c r="A156" s="242">
        <v>19</v>
      </c>
      <c r="B156" s="243" t="s">
        <v>198</v>
      </c>
      <c r="C156" s="244" t="s">
        <v>199</v>
      </c>
      <c r="D156" s="245" t="s">
        <v>166</v>
      </c>
      <c r="E156" s="246">
        <v>40</v>
      </c>
      <c r="F156" s="576"/>
      <c r="G156" s="247">
        <f>E156*F156</f>
        <v>0</v>
      </c>
      <c r="H156" s="248">
        <v>0.00875</v>
      </c>
      <c r="I156" s="249">
        <f>E156*H156</f>
        <v>0.35000000000000003</v>
      </c>
      <c r="J156" s="248">
        <v>0</v>
      </c>
      <c r="K156" s="249">
        <f>E156*J156</f>
        <v>0</v>
      </c>
      <c r="O156" s="241">
        <v>2</v>
      </c>
      <c r="AA156" s="214">
        <v>1</v>
      </c>
      <c r="AB156" s="214">
        <v>1</v>
      </c>
      <c r="AC156" s="214">
        <v>1</v>
      </c>
      <c r="AZ156" s="214">
        <v>1</v>
      </c>
      <c r="BA156" s="214">
        <f>IF(AZ156=1,G156,0)</f>
        <v>0</v>
      </c>
      <c r="BB156" s="214">
        <f>IF(AZ156=2,G156,0)</f>
        <v>0</v>
      </c>
      <c r="BC156" s="214">
        <f>IF(AZ156=3,G156,0)</f>
        <v>0</v>
      </c>
      <c r="BD156" s="214">
        <f>IF(AZ156=4,G156,0)</f>
        <v>0</v>
      </c>
      <c r="BE156" s="214">
        <f>IF(AZ156=5,G156,0)</f>
        <v>0</v>
      </c>
      <c r="CA156" s="241">
        <v>1</v>
      </c>
      <c r="CB156" s="241">
        <v>1</v>
      </c>
    </row>
    <row r="157" spans="1:15" ht="12.75">
      <c r="A157" s="250"/>
      <c r="B157" s="253"/>
      <c r="C157" s="699" t="s">
        <v>200</v>
      </c>
      <c r="D157" s="700"/>
      <c r="E157" s="254">
        <v>40</v>
      </c>
      <c r="F157" s="577"/>
      <c r="G157" s="256"/>
      <c r="H157" s="257"/>
      <c r="I157" s="251"/>
      <c r="J157" s="258"/>
      <c r="K157" s="251"/>
      <c r="M157" s="252" t="s">
        <v>200</v>
      </c>
      <c r="O157" s="241"/>
    </row>
    <row r="158" spans="1:57" ht="12.75">
      <c r="A158" s="259"/>
      <c r="B158" s="260" t="s">
        <v>96</v>
      </c>
      <c r="C158" s="261" t="s">
        <v>176</v>
      </c>
      <c r="D158" s="262"/>
      <c r="E158" s="263"/>
      <c r="F158" s="578"/>
      <c r="G158" s="265">
        <f>SUM(G129:G157)</f>
        <v>0</v>
      </c>
      <c r="H158" s="266"/>
      <c r="I158" s="267">
        <f>SUM(I129:I157)</f>
        <v>3.7776799999999997</v>
      </c>
      <c r="J158" s="266"/>
      <c r="K158" s="267">
        <f>SUM(K129:K157)</f>
        <v>-3.4276799999999996</v>
      </c>
      <c r="O158" s="241">
        <v>4</v>
      </c>
      <c r="BA158" s="268">
        <f>SUM(BA129:BA157)</f>
        <v>0</v>
      </c>
      <c r="BB158" s="268">
        <f>SUM(BB129:BB157)</f>
        <v>0</v>
      </c>
      <c r="BC158" s="268">
        <f>SUM(BC129:BC157)</f>
        <v>0</v>
      </c>
      <c r="BD158" s="268">
        <f>SUM(BD129:BD157)</f>
        <v>0</v>
      </c>
      <c r="BE158" s="268">
        <f>SUM(BE129:BE157)</f>
        <v>0</v>
      </c>
    </row>
    <row r="159" spans="1:15" ht="12.75">
      <c r="A159" s="231" t="s">
        <v>92</v>
      </c>
      <c r="B159" s="232" t="s">
        <v>201</v>
      </c>
      <c r="C159" s="233" t="s">
        <v>202</v>
      </c>
      <c r="D159" s="234"/>
      <c r="E159" s="235"/>
      <c r="F159" s="579"/>
      <c r="G159" s="236"/>
      <c r="H159" s="237"/>
      <c r="I159" s="238"/>
      <c r="J159" s="239"/>
      <c r="K159" s="240"/>
      <c r="O159" s="241">
        <v>1</v>
      </c>
    </row>
    <row r="160" spans="1:80" ht="12.75">
      <c r="A160" s="242">
        <v>20</v>
      </c>
      <c r="B160" s="243" t="s">
        <v>204</v>
      </c>
      <c r="C160" s="244" t="s">
        <v>205</v>
      </c>
      <c r="D160" s="245" t="s">
        <v>106</v>
      </c>
      <c r="E160" s="246">
        <v>48.468</v>
      </c>
      <c r="F160" s="576"/>
      <c r="G160" s="247">
        <f>E160*F160</f>
        <v>0</v>
      </c>
      <c r="H160" s="248">
        <v>0.40481</v>
      </c>
      <c r="I160" s="249">
        <f>E160*H160</f>
        <v>19.620331080000003</v>
      </c>
      <c r="J160" s="248">
        <v>0</v>
      </c>
      <c r="K160" s="249">
        <f>E160*J160</f>
        <v>0</v>
      </c>
      <c r="O160" s="241">
        <v>2</v>
      </c>
      <c r="AA160" s="214">
        <v>1</v>
      </c>
      <c r="AB160" s="214">
        <v>1</v>
      </c>
      <c r="AC160" s="214">
        <v>1</v>
      </c>
      <c r="AZ160" s="214">
        <v>1</v>
      </c>
      <c r="BA160" s="214">
        <f>IF(AZ160=1,G160,0)</f>
        <v>0</v>
      </c>
      <c r="BB160" s="214">
        <f>IF(AZ160=2,G160,0)</f>
        <v>0</v>
      </c>
      <c r="BC160" s="214">
        <f>IF(AZ160=3,G160,0)</f>
        <v>0</v>
      </c>
      <c r="BD160" s="214">
        <f>IF(AZ160=4,G160,0)</f>
        <v>0</v>
      </c>
      <c r="BE160" s="214">
        <f>IF(AZ160=5,G160,0)</f>
        <v>0</v>
      </c>
      <c r="CA160" s="241">
        <v>1</v>
      </c>
      <c r="CB160" s="241">
        <v>1</v>
      </c>
    </row>
    <row r="161" spans="1:15" ht="12.75">
      <c r="A161" s="250"/>
      <c r="B161" s="253"/>
      <c r="C161" s="699" t="s">
        <v>107</v>
      </c>
      <c r="D161" s="700"/>
      <c r="E161" s="254">
        <v>0</v>
      </c>
      <c r="F161" s="577"/>
      <c r="G161" s="256"/>
      <c r="H161" s="257"/>
      <c r="I161" s="251"/>
      <c r="J161" s="258"/>
      <c r="K161" s="251"/>
      <c r="M161" s="252" t="s">
        <v>107</v>
      </c>
      <c r="O161" s="241"/>
    </row>
    <row r="162" spans="1:15" ht="12.75">
      <c r="A162" s="250"/>
      <c r="B162" s="253"/>
      <c r="C162" s="699" t="s">
        <v>151</v>
      </c>
      <c r="D162" s="700"/>
      <c r="E162" s="254">
        <v>0</v>
      </c>
      <c r="F162" s="577"/>
      <c r="G162" s="256"/>
      <c r="H162" s="257"/>
      <c r="I162" s="251"/>
      <c r="J162" s="258"/>
      <c r="K162" s="251"/>
      <c r="M162" s="252" t="s">
        <v>151</v>
      </c>
      <c r="O162" s="241"/>
    </row>
    <row r="163" spans="1:15" ht="12.75">
      <c r="A163" s="250"/>
      <c r="B163" s="253"/>
      <c r="C163" s="699" t="s">
        <v>206</v>
      </c>
      <c r="D163" s="700"/>
      <c r="E163" s="254">
        <v>3.828</v>
      </c>
      <c r="F163" s="577"/>
      <c r="G163" s="256"/>
      <c r="H163" s="257"/>
      <c r="I163" s="251"/>
      <c r="J163" s="258"/>
      <c r="K163" s="251"/>
      <c r="M163" s="252" t="s">
        <v>206</v>
      </c>
      <c r="O163" s="241"/>
    </row>
    <row r="164" spans="1:15" ht="12.75">
      <c r="A164" s="250"/>
      <c r="B164" s="253"/>
      <c r="C164" s="699" t="s">
        <v>207</v>
      </c>
      <c r="D164" s="700"/>
      <c r="E164" s="254">
        <v>8.7</v>
      </c>
      <c r="F164" s="577"/>
      <c r="G164" s="256"/>
      <c r="H164" s="257"/>
      <c r="I164" s="251"/>
      <c r="J164" s="258"/>
      <c r="K164" s="251"/>
      <c r="M164" s="252" t="s">
        <v>207</v>
      </c>
      <c r="O164" s="241"/>
    </row>
    <row r="165" spans="1:15" ht="12.75">
      <c r="A165" s="250"/>
      <c r="B165" s="253"/>
      <c r="C165" s="699" t="s">
        <v>208</v>
      </c>
      <c r="D165" s="700"/>
      <c r="E165" s="254">
        <v>0</v>
      </c>
      <c r="F165" s="577"/>
      <c r="G165" s="256"/>
      <c r="H165" s="257"/>
      <c r="I165" s="251"/>
      <c r="J165" s="258"/>
      <c r="K165" s="251"/>
      <c r="M165" s="252" t="s">
        <v>208</v>
      </c>
      <c r="O165" s="241"/>
    </row>
    <row r="166" spans="1:15" ht="12.75">
      <c r="A166" s="250"/>
      <c r="B166" s="253"/>
      <c r="C166" s="699" t="s">
        <v>107</v>
      </c>
      <c r="D166" s="700"/>
      <c r="E166" s="254">
        <v>0</v>
      </c>
      <c r="F166" s="577"/>
      <c r="G166" s="256"/>
      <c r="H166" s="257"/>
      <c r="I166" s="251"/>
      <c r="J166" s="258"/>
      <c r="K166" s="251"/>
      <c r="M166" s="252" t="s">
        <v>107</v>
      </c>
      <c r="O166" s="241"/>
    </row>
    <row r="167" spans="1:15" ht="12.75">
      <c r="A167" s="250"/>
      <c r="B167" s="253"/>
      <c r="C167" s="699" t="s">
        <v>118</v>
      </c>
      <c r="D167" s="700"/>
      <c r="E167" s="254">
        <v>6.57</v>
      </c>
      <c r="F167" s="577"/>
      <c r="G167" s="256"/>
      <c r="H167" s="257"/>
      <c r="I167" s="251"/>
      <c r="J167" s="258"/>
      <c r="K167" s="251"/>
      <c r="M167" s="252" t="s">
        <v>118</v>
      </c>
      <c r="O167" s="241"/>
    </row>
    <row r="168" spans="1:15" ht="12.75">
      <c r="A168" s="250"/>
      <c r="B168" s="253"/>
      <c r="C168" s="701" t="s">
        <v>113</v>
      </c>
      <c r="D168" s="700"/>
      <c r="E168" s="279">
        <v>19.098</v>
      </c>
      <c r="F168" s="577"/>
      <c r="G168" s="256"/>
      <c r="H168" s="257"/>
      <c r="I168" s="251"/>
      <c r="J168" s="258"/>
      <c r="K168" s="251"/>
      <c r="M168" s="252" t="s">
        <v>113</v>
      </c>
      <c r="O168" s="241"/>
    </row>
    <row r="169" spans="1:15" ht="12.75">
      <c r="A169" s="250"/>
      <c r="B169" s="253"/>
      <c r="C169" s="699" t="s">
        <v>114</v>
      </c>
      <c r="D169" s="700"/>
      <c r="E169" s="254">
        <v>0</v>
      </c>
      <c r="F169" s="577"/>
      <c r="G169" s="256"/>
      <c r="H169" s="257"/>
      <c r="I169" s="251"/>
      <c r="J169" s="258"/>
      <c r="K169" s="251"/>
      <c r="M169" s="252" t="s">
        <v>114</v>
      </c>
      <c r="O169" s="241"/>
    </row>
    <row r="170" spans="1:15" ht="12.75">
      <c r="A170" s="250"/>
      <c r="B170" s="253"/>
      <c r="C170" s="699" t="s">
        <v>209</v>
      </c>
      <c r="D170" s="700"/>
      <c r="E170" s="254">
        <v>13.02</v>
      </c>
      <c r="F170" s="577"/>
      <c r="G170" s="256"/>
      <c r="H170" s="257"/>
      <c r="I170" s="251"/>
      <c r="J170" s="258"/>
      <c r="K170" s="251"/>
      <c r="M170" s="252" t="s">
        <v>209</v>
      </c>
      <c r="O170" s="241"/>
    </row>
    <row r="171" spans="1:15" ht="12.75">
      <c r="A171" s="250"/>
      <c r="B171" s="253"/>
      <c r="C171" s="699" t="s">
        <v>119</v>
      </c>
      <c r="D171" s="700"/>
      <c r="E171" s="254">
        <v>16.35</v>
      </c>
      <c r="F171" s="577"/>
      <c r="G171" s="256"/>
      <c r="H171" s="257"/>
      <c r="I171" s="251"/>
      <c r="J171" s="258"/>
      <c r="K171" s="251"/>
      <c r="M171" s="252" t="s">
        <v>119</v>
      </c>
      <c r="O171" s="241"/>
    </row>
    <row r="172" spans="1:80" ht="12.75">
      <c r="A172" s="242">
        <v>21</v>
      </c>
      <c r="B172" s="243" t="s">
        <v>210</v>
      </c>
      <c r="C172" s="244" t="s">
        <v>211</v>
      </c>
      <c r="D172" s="245" t="s">
        <v>106</v>
      </c>
      <c r="E172" s="246">
        <v>48.468</v>
      </c>
      <c r="F172" s="576"/>
      <c r="G172" s="247">
        <f>E172*F172</f>
        <v>0</v>
      </c>
      <c r="H172" s="248">
        <v>0</v>
      </c>
      <c r="I172" s="249">
        <f>E172*H172</f>
        <v>0</v>
      </c>
      <c r="J172" s="248">
        <v>0</v>
      </c>
      <c r="K172" s="249">
        <f>E172*J172</f>
        <v>0</v>
      </c>
      <c r="O172" s="241">
        <v>2</v>
      </c>
      <c r="AA172" s="214">
        <v>1</v>
      </c>
      <c r="AB172" s="214">
        <v>1</v>
      </c>
      <c r="AC172" s="214">
        <v>1</v>
      </c>
      <c r="AZ172" s="214">
        <v>1</v>
      </c>
      <c r="BA172" s="214">
        <f>IF(AZ172=1,G172,0)</f>
        <v>0</v>
      </c>
      <c r="BB172" s="214">
        <f>IF(AZ172=2,G172,0)</f>
        <v>0</v>
      </c>
      <c r="BC172" s="214">
        <f>IF(AZ172=3,G172,0)</f>
        <v>0</v>
      </c>
      <c r="BD172" s="214">
        <f>IF(AZ172=4,G172,0)</f>
        <v>0</v>
      </c>
      <c r="BE172" s="214">
        <f>IF(AZ172=5,G172,0)</f>
        <v>0</v>
      </c>
      <c r="CA172" s="241">
        <v>1</v>
      </c>
      <c r="CB172" s="241">
        <v>1</v>
      </c>
    </row>
    <row r="173" spans="1:15" ht="12.75">
      <c r="A173" s="250"/>
      <c r="B173" s="253"/>
      <c r="C173" s="699" t="s">
        <v>107</v>
      </c>
      <c r="D173" s="700"/>
      <c r="E173" s="254">
        <v>0</v>
      </c>
      <c r="F173" s="577"/>
      <c r="G173" s="256"/>
      <c r="H173" s="257"/>
      <c r="I173" s="251"/>
      <c r="J173" s="258"/>
      <c r="K173" s="251"/>
      <c r="M173" s="252" t="s">
        <v>107</v>
      </c>
      <c r="O173" s="241"/>
    </row>
    <row r="174" spans="1:15" ht="12.75">
      <c r="A174" s="250"/>
      <c r="B174" s="253"/>
      <c r="C174" s="699" t="s">
        <v>151</v>
      </c>
      <c r="D174" s="700"/>
      <c r="E174" s="254">
        <v>0</v>
      </c>
      <c r="F174" s="577"/>
      <c r="G174" s="256"/>
      <c r="H174" s="257"/>
      <c r="I174" s="251"/>
      <c r="J174" s="258"/>
      <c r="K174" s="251"/>
      <c r="M174" s="252" t="s">
        <v>151</v>
      </c>
      <c r="O174" s="241"/>
    </row>
    <row r="175" spans="1:15" ht="12.75">
      <c r="A175" s="250"/>
      <c r="B175" s="253"/>
      <c r="C175" s="699" t="s">
        <v>206</v>
      </c>
      <c r="D175" s="700"/>
      <c r="E175" s="254">
        <v>3.828</v>
      </c>
      <c r="F175" s="577"/>
      <c r="G175" s="256"/>
      <c r="H175" s="257"/>
      <c r="I175" s="251"/>
      <c r="J175" s="258"/>
      <c r="K175" s="251"/>
      <c r="M175" s="252" t="s">
        <v>206</v>
      </c>
      <c r="O175" s="241"/>
    </row>
    <row r="176" spans="1:15" ht="12.75">
      <c r="A176" s="250"/>
      <c r="B176" s="253"/>
      <c r="C176" s="699" t="s">
        <v>207</v>
      </c>
      <c r="D176" s="700"/>
      <c r="E176" s="254">
        <v>8.7</v>
      </c>
      <c r="F176" s="577"/>
      <c r="G176" s="256"/>
      <c r="H176" s="257"/>
      <c r="I176" s="251"/>
      <c r="J176" s="258"/>
      <c r="K176" s="251"/>
      <c r="M176" s="252" t="s">
        <v>207</v>
      </c>
      <c r="O176" s="241"/>
    </row>
    <row r="177" spans="1:15" ht="12.75">
      <c r="A177" s="250"/>
      <c r="B177" s="253"/>
      <c r="C177" s="699" t="s">
        <v>208</v>
      </c>
      <c r="D177" s="700"/>
      <c r="E177" s="254">
        <v>0</v>
      </c>
      <c r="F177" s="577"/>
      <c r="G177" s="256"/>
      <c r="H177" s="257"/>
      <c r="I177" s="251"/>
      <c r="J177" s="258"/>
      <c r="K177" s="251"/>
      <c r="M177" s="252" t="s">
        <v>208</v>
      </c>
      <c r="O177" s="241"/>
    </row>
    <row r="178" spans="1:15" ht="12.75">
      <c r="A178" s="250"/>
      <c r="B178" s="253"/>
      <c r="C178" s="699" t="s">
        <v>107</v>
      </c>
      <c r="D178" s="700"/>
      <c r="E178" s="254">
        <v>0</v>
      </c>
      <c r="F178" s="577"/>
      <c r="G178" s="256"/>
      <c r="H178" s="257"/>
      <c r="I178" s="251"/>
      <c r="J178" s="258"/>
      <c r="K178" s="251"/>
      <c r="M178" s="252" t="s">
        <v>107</v>
      </c>
      <c r="O178" s="241"/>
    </row>
    <row r="179" spans="1:15" ht="12.75">
      <c r="A179" s="250"/>
      <c r="B179" s="253"/>
      <c r="C179" s="699" t="s">
        <v>118</v>
      </c>
      <c r="D179" s="700"/>
      <c r="E179" s="254">
        <v>6.57</v>
      </c>
      <c r="F179" s="577"/>
      <c r="G179" s="256"/>
      <c r="H179" s="257"/>
      <c r="I179" s="251"/>
      <c r="J179" s="258"/>
      <c r="K179" s="251"/>
      <c r="M179" s="252" t="s">
        <v>118</v>
      </c>
      <c r="O179" s="241"/>
    </row>
    <row r="180" spans="1:15" ht="12.75">
      <c r="A180" s="250"/>
      <c r="B180" s="253"/>
      <c r="C180" s="701" t="s">
        <v>113</v>
      </c>
      <c r="D180" s="700"/>
      <c r="E180" s="279">
        <v>19.098</v>
      </c>
      <c r="F180" s="577"/>
      <c r="G180" s="256"/>
      <c r="H180" s="257"/>
      <c r="I180" s="251"/>
      <c r="J180" s="258"/>
      <c r="K180" s="251"/>
      <c r="M180" s="252" t="s">
        <v>113</v>
      </c>
      <c r="O180" s="241"/>
    </row>
    <row r="181" spans="1:15" ht="12.75">
      <c r="A181" s="250"/>
      <c r="B181" s="253"/>
      <c r="C181" s="699" t="s">
        <v>114</v>
      </c>
      <c r="D181" s="700"/>
      <c r="E181" s="254">
        <v>0</v>
      </c>
      <c r="F181" s="577"/>
      <c r="G181" s="256"/>
      <c r="H181" s="257"/>
      <c r="I181" s="251"/>
      <c r="J181" s="258"/>
      <c r="K181" s="251"/>
      <c r="M181" s="252" t="s">
        <v>114</v>
      </c>
      <c r="O181" s="241"/>
    </row>
    <row r="182" spans="1:15" ht="12.75">
      <c r="A182" s="250"/>
      <c r="B182" s="253"/>
      <c r="C182" s="699" t="s">
        <v>209</v>
      </c>
      <c r="D182" s="700"/>
      <c r="E182" s="254">
        <v>13.02</v>
      </c>
      <c r="F182" s="577"/>
      <c r="G182" s="256"/>
      <c r="H182" s="257"/>
      <c r="I182" s="251"/>
      <c r="J182" s="258"/>
      <c r="K182" s="251"/>
      <c r="M182" s="252" t="s">
        <v>209</v>
      </c>
      <c r="O182" s="241"/>
    </row>
    <row r="183" spans="1:15" ht="12.75">
      <c r="A183" s="250"/>
      <c r="B183" s="253"/>
      <c r="C183" s="699" t="s">
        <v>119</v>
      </c>
      <c r="D183" s="700"/>
      <c r="E183" s="254">
        <v>16.35</v>
      </c>
      <c r="F183" s="577"/>
      <c r="G183" s="256"/>
      <c r="H183" s="257"/>
      <c r="I183" s="251"/>
      <c r="J183" s="258"/>
      <c r="K183" s="251"/>
      <c r="M183" s="252" t="s">
        <v>119</v>
      </c>
      <c r="O183" s="241"/>
    </row>
    <row r="184" spans="1:80" ht="12.75">
      <c r="A184" s="242">
        <v>22</v>
      </c>
      <c r="B184" s="243" t="s">
        <v>212</v>
      </c>
      <c r="C184" s="244" t="s">
        <v>213</v>
      </c>
      <c r="D184" s="245" t="s">
        <v>106</v>
      </c>
      <c r="E184" s="246">
        <v>22.92</v>
      </c>
      <c r="F184" s="576"/>
      <c r="G184" s="247">
        <f>E184*F184</f>
        <v>0</v>
      </c>
      <c r="H184" s="248">
        <v>0.0928</v>
      </c>
      <c r="I184" s="249">
        <f>E184*H184</f>
        <v>2.126976</v>
      </c>
      <c r="J184" s="248">
        <v>0</v>
      </c>
      <c r="K184" s="249">
        <f>E184*J184</f>
        <v>0</v>
      </c>
      <c r="O184" s="241">
        <v>2</v>
      </c>
      <c r="AA184" s="214">
        <v>1</v>
      </c>
      <c r="AB184" s="214">
        <v>1</v>
      </c>
      <c r="AC184" s="214">
        <v>1</v>
      </c>
      <c r="AZ184" s="214">
        <v>1</v>
      </c>
      <c r="BA184" s="214">
        <f>IF(AZ184=1,G184,0)</f>
        <v>0</v>
      </c>
      <c r="BB184" s="214">
        <f>IF(AZ184=2,G184,0)</f>
        <v>0</v>
      </c>
      <c r="BC184" s="214">
        <f>IF(AZ184=3,G184,0)</f>
        <v>0</v>
      </c>
      <c r="BD184" s="214">
        <f>IF(AZ184=4,G184,0)</f>
        <v>0</v>
      </c>
      <c r="BE184" s="214">
        <f>IF(AZ184=5,G184,0)</f>
        <v>0</v>
      </c>
      <c r="CA184" s="241">
        <v>1</v>
      </c>
      <c r="CB184" s="241">
        <v>1</v>
      </c>
    </row>
    <row r="185" spans="1:15" ht="12.75">
      <c r="A185" s="250"/>
      <c r="B185" s="253"/>
      <c r="C185" s="699" t="s">
        <v>107</v>
      </c>
      <c r="D185" s="700"/>
      <c r="E185" s="254">
        <v>0</v>
      </c>
      <c r="F185" s="577"/>
      <c r="G185" s="256"/>
      <c r="H185" s="257"/>
      <c r="I185" s="251"/>
      <c r="J185" s="258"/>
      <c r="K185" s="251"/>
      <c r="M185" s="252" t="s">
        <v>107</v>
      </c>
      <c r="O185" s="241"/>
    </row>
    <row r="186" spans="1:15" ht="12.75">
      <c r="A186" s="250"/>
      <c r="B186" s="253"/>
      <c r="C186" s="699" t="s">
        <v>118</v>
      </c>
      <c r="D186" s="700"/>
      <c r="E186" s="254">
        <v>6.57</v>
      </c>
      <c r="F186" s="577"/>
      <c r="G186" s="256"/>
      <c r="H186" s="257"/>
      <c r="I186" s="251"/>
      <c r="J186" s="258"/>
      <c r="K186" s="251"/>
      <c r="M186" s="252" t="s">
        <v>118</v>
      </c>
      <c r="O186" s="241"/>
    </row>
    <row r="187" spans="1:15" ht="12.75">
      <c r="A187" s="250"/>
      <c r="B187" s="253"/>
      <c r="C187" s="701" t="s">
        <v>113</v>
      </c>
      <c r="D187" s="700"/>
      <c r="E187" s="279">
        <v>6.57</v>
      </c>
      <c r="F187" s="577"/>
      <c r="G187" s="256"/>
      <c r="H187" s="257"/>
      <c r="I187" s="251"/>
      <c r="J187" s="258"/>
      <c r="K187" s="251"/>
      <c r="M187" s="252" t="s">
        <v>113</v>
      </c>
      <c r="O187" s="241"/>
    </row>
    <row r="188" spans="1:15" ht="12.75">
      <c r="A188" s="250"/>
      <c r="B188" s="253"/>
      <c r="C188" s="699" t="s">
        <v>114</v>
      </c>
      <c r="D188" s="700"/>
      <c r="E188" s="254">
        <v>0</v>
      </c>
      <c r="F188" s="577"/>
      <c r="G188" s="256"/>
      <c r="H188" s="257"/>
      <c r="I188" s="251"/>
      <c r="J188" s="258"/>
      <c r="K188" s="251"/>
      <c r="M188" s="252" t="s">
        <v>114</v>
      </c>
      <c r="O188" s="241"/>
    </row>
    <row r="189" spans="1:15" ht="12.75">
      <c r="A189" s="250"/>
      <c r="B189" s="253"/>
      <c r="C189" s="699" t="s">
        <v>119</v>
      </c>
      <c r="D189" s="700"/>
      <c r="E189" s="254">
        <v>16.35</v>
      </c>
      <c r="F189" s="577"/>
      <c r="G189" s="256"/>
      <c r="H189" s="257"/>
      <c r="I189" s="251"/>
      <c r="J189" s="258"/>
      <c r="K189" s="251"/>
      <c r="M189" s="252" t="s">
        <v>119</v>
      </c>
      <c r="O189" s="241"/>
    </row>
    <row r="190" spans="1:80" ht="22.5">
      <c r="A190" s="242">
        <v>23</v>
      </c>
      <c r="B190" s="243" t="s">
        <v>214</v>
      </c>
      <c r="C190" s="244" t="s">
        <v>215</v>
      </c>
      <c r="D190" s="245" t="s">
        <v>106</v>
      </c>
      <c r="E190" s="246">
        <v>21.29</v>
      </c>
      <c r="F190" s="576"/>
      <c r="G190" s="247">
        <f>E190*F190</f>
        <v>0</v>
      </c>
      <c r="H190" s="248">
        <v>0.19825</v>
      </c>
      <c r="I190" s="249">
        <f>E190*H190</f>
        <v>4.2207425</v>
      </c>
      <c r="J190" s="248">
        <v>0</v>
      </c>
      <c r="K190" s="249">
        <f>E190*J190</f>
        <v>0</v>
      </c>
      <c r="O190" s="241">
        <v>2</v>
      </c>
      <c r="AA190" s="214">
        <v>1</v>
      </c>
      <c r="AB190" s="214">
        <v>1</v>
      </c>
      <c r="AC190" s="214">
        <v>1</v>
      </c>
      <c r="AZ190" s="214">
        <v>1</v>
      </c>
      <c r="BA190" s="214">
        <f>IF(AZ190=1,G190,0)</f>
        <v>0</v>
      </c>
      <c r="BB190" s="214">
        <f>IF(AZ190=2,G190,0)</f>
        <v>0</v>
      </c>
      <c r="BC190" s="214">
        <f>IF(AZ190=3,G190,0)</f>
        <v>0</v>
      </c>
      <c r="BD190" s="214">
        <f>IF(AZ190=4,G190,0)</f>
        <v>0</v>
      </c>
      <c r="BE190" s="214">
        <f>IF(AZ190=5,G190,0)</f>
        <v>0</v>
      </c>
      <c r="CA190" s="241">
        <v>1</v>
      </c>
      <c r="CB190" s="241">
        <v>1</v>
      </c>
    </row>
    <row r="191" spans="1:15" ht="12.75">
      <c r="A191" s="250"/>
      <c r="B191" s="253"/>
      <c r="C191" s="699" t="s">
        <v>107</v>
      </c>
      <c r="D191" s="700"/>
      <c r="E191" s="254">
        <v>0</v>
      </c>
      <c r="F191" s="577"/>
      <c r="G191" s="256"/>
      <c r="H191" s="257"/>
      <c r="I191" s="251"/>
      <c r="J191" s="258"/>
      <c r="K191" s="251"/>
      <c r="M191" s="252" t="s">
        <v>107</v>
      </c>
      <c r="O191" s="241"/>
    </row>
    <row r="192" spans="1:15" ht="12.75">
      <c r="A192" s="250"/>
      <c r="B192" s="253"/>
      <c r="C192" s="699" t="s">
        <v>151</v>
      </c>
      <c r="D192" s="700"/>
      <c r="E192" s="254">
        <v>0</v>
      </c>
      <c r="F192" s="577"/>
      <c r="G192" s="256"/>
      <c r="H192" s="257"/>
      <c r="I192" s="251"/>
      <c r="J192" s="258"/>
      <c r="K192" s="251"/>
      <c r="M192" s="252" t="s">
        <v>151</v>
      </c>
      <c r="O192" s="241"/>
    </row>
    <row r="193" spans="1:15" ht="12.75">
      <c r="A193" s="250"/>
      <c r="B193" s="253"/>
      <c r="C193" s="699" t="s">
        <v>111</v>
      </c>
      <c r="D193" s="700"/>
      <c r="E193" s="254">
        <v>3.19</v>
      </c>
      <c r="F193" s="577"/>
      <c r="G193" s="256"/>
      <c r="H193" s="257"/>
      <c r="I193" s="251"/>
      <c r="J193" s="258"/>
      <c r="K193" s="251"/>
      <c r="M193" s="252" t="s">
        <v>111</v>
      </c>
      <c r="O193" s="241"/>
    </row>
    <row r="194" spans="1:15" ht="12.75">
      <c r="A194" s="250"/>
      <c r="B194" s="253"/>
      <c r="C194" s="699" t="s">
        <v>112</v>
      </c>
      <c r="D194" s="700"/>
      <c r="E194" s="254">
        <v>7.25</v>
      </c>
      <c r="F194" s="577"/>
      <c r="G194" s="256"/>
      <c r="H194" s="257"/>
      <c r="I194" s="251"/>
      <c r="J194" s="258"/>
      <c r="K194" s="251"/>
      <c r="M194" s="252" t="s">
        <v>112</v>
      </c>
      <c r="O194" s="241"/>
    </row>
    <row r="195" spans="1:15" ht="12.75">
      <c r="A195" s="250"/>
      <c r="B195" s="253"/>
      <c r="C195" s="701" t="s">
        <v>113</v>
      </c>
      <c r="D195" s="700"/>
      <c r="E195" s="279">
        <v>10.44</v>
      </c>
      <c r="F195" s="577"/>
      <c r="G195" s="256"/>
      <c r="H195" s="257"/>
      <c r="I195" s="251"/>
      <c r="J195" s="258"/>
      <c r="K195" s="251"/>
      <c r="M195" s="252" t="s">
        <v>113</v>
      </c>
      <c r="O195" s="241"/>
    </row>
    <row r="196" spans="1:15" ht="12.75">
      <c r="A196" s="250"/>
      <c r="B196" s="253"/>
      <c r="C196" s="699" t="s">
        <v>114</v>
      </c>
      <c r="D196" s="700"/>
      <c r="E196" s="254">
        <v>0</v>
      </c>
      <c r="F196" s="577"/>
      <c r="G196" s="256"/>
      <c r="H196" s="257"/>
      <c r="I196" s="251"/>
      <c r="J196" s="258"/>
      <c r="K196" s="251"/>
      <c r="M196" s="252" t="s">
        <v>114</v>
      </c>
      <c r="O196" s="241"/>
    </row>
    <row r="197" spans="1:15" ht="12.75">
      <c r="A197" s="250"/>
      <c r="B197" s="253"/>
      <c r="C197" s="699" t="s">
        <v>115</v>
      </c>
      <c r="D197" s="700"/>
      <c r="E197" s="254">
        <v>10.85</v>
      </c>
      <c r="F197" s="577"/>
      <c r="G197" s="256"/>
      <c r="H197" s="257"/>
      <c r="I197" s="251"/>
      <c r="J197" s="258"/>
      <c r="K197" s="251"/>
      <c r="M197" s="252" t="s">
        <v>115</v>
      </c>
      <c r="O197" s="241"/>
    </row>
    <row r="198" spans="1:80" ht="12.75">
      <c r="A198" s="242">
        <v>24</v>
      </c>
      <c r="B198" s="243" t="s">
        <v>216</v>
      </c>
      <c r="C198" s="244" t="s">
        <v>217</v>
      </c>
      <c r="D198" s="245" t="s">
        <v>106</v>
      </c>
      <c r="E198" s="246">
        <v>5.8545</v>
      </c>
      <c r="F198" s="576"/>
      <c r="G198" s="247">
        <f>E198*F198</f>
        <v>0</v>
      </c>
      <c r="H198" s="248">
        <v>0.0315</v>
      </c>
      <c r="I198" s="249">
        <f>E198*H198</f>
        <v>0.18441675</v>
      </c>
      <c r="J198" s="248">
        <v>0</v>
      </c>
      <c r="K198" s="249">
        <f>E198*J198</f>
        <v>0</v>
      </c>
      <c r="O198" s="241">
        <v>2</v>
      </c>
      <c r="AA198" s="214">
        <v>1</v>
      </c>
      <c r="AB198" s="214">
        <v>1</v>
      </c>
      <c r="AC198" s="214">
        <v>1</v>
      </c>
      <c r="AZ198" s="214">
        <v>1</v>
      </c>
      <c r="BA198" s="214">
        <f>IF(AZ198=1,G198,0)</f>
        <v>0</v>
      </c>
      <c r="BB198" s="214">
        <f>IF(AZ198=2,G198,0)</f>
        <v>0</v>
      </c>
      <c r="BC198" s="214">
        <f>IF(AZ198=3,G198,0)</f>
        <v>0</v>
      </c>
      <c r="BD198" s="214">
        <f>IF(AZ198=4,G198,0)</f>
        <v>0</v>
      </c>
      <c r="BE198" s="214">
        <f>IF(AZ198=5,G198,0)</f>
        <v>0</v>
      </c>
      <c r="CA198" s="241">
        <v>1</v>
      </c>
      <c r="CB198" s="241">
        <v>1</v>
      </c>
    </row>
    <row r="199" spans="1:15" ht="12.75">
      <c r="A199" s="250"/>
      <c r="B199" s="253"/>
      <c r="C199" s="699" t="s">
        <v>107</v>
      </c>
      <c r="D199" s="700"/>
      <c r="E199" s="254">
        <v>0</v>
      </c>
      <c r="F199" s="577"/>
      <c r="G199" s="256"/>
      <c r="H199" s="257"/>
      <c r="I199" s="251"/>
      <c r="J199" s="258"/>
      <c r="K199" s="251"/>
      <c r="M199" s="252" t="s">
        <v>107</v>
      </c>
      <c r="O199" s="241"/>
    </row>
    <row r="200" spans="1:15" ht="12.75">
      <c r="A200" s="250"/>
      <c r="B200" s="253"/>
      <c r="C200" s="699" t="s">
        <v>108</v>
      </c>
      <c r="D200" s="700"/>
      <c r="E200" s="254">
        <v>5.8545</v>
      </c>
      <c r="F200" s="577"/>
      <c r="G200" s="256"/>
      <c r="H200" s="257"/>
      <c r="I200" s="251"/>
      <c r="J200" s="258"/>
      <c r="K200" s="251"/>
      <c r="M200" s="252" t="s">
        <v>108</v>
      </c>
      <c r="O200" s="241"/>
    </row>
    <row r="201" spans="1:80" ht="22.5">
      <c r="A201" s="242">
        <v>25</v>
      </c>
      <c r="B201" s="243" t="s">
        <v>218</v>
      </c>
      <c r="C201" s="244" t="s">
        <v>219</v>
      </c>
      <c r="D201" s="245" t="s">
        <v>166</v>
      </c>
      <c r="E201" s="246">
        <v>42.58</v>
      </c>
      <c r="F201" s="576"/>
      <c r="G201" s="247">
        <f>E201*F201</f>
        <v>0</v>
      </c>
      <c r="H201" s="248">
        <v>0.12501</v>
      </c>
      <c r="I201" s="249">
        <f>E201*H201</f>
        <v>5.3229258</v>
      </c>
      <c r="J201" s="248">
        <v>0</v>
      </c>
      <c r="K201" s="249">
        <f>E201*J201</f>
        <v>0</v>
      </c>
      <c r="O201" s="241">
        <v>2</v>
      </c>
      <c r="AA201" s="214">
        <v>1</v>
      </c>
      <c r="AB201" s="214">
        <v>1</v>
      </c>
      <c r="AC201" s="214">
        <v>1</v>
      </c>
      <c r="AZ201" s="214">
        <v>1</v>
      </c>
      <c r="BA201" s="214">
        <f>IF(AZ201=1,G201,0)</f>
        <v>0</v>
      </c>
      <c r="BB201" s="214">
        <f>IF(AZ201=2,G201,0)</f>
        <v>0</v>
      </c>
      <c r="BC201" s="214">
        <f>IF(AZ201=3,G201,0)</f>
        <v>0</v>
      </c>
      <c r="BD201" s="214">
        <f>IF(AZ201=4,G201,0)</f>
        <v>0</v>
      </c>
      <c r="BE201" s="214">
        <f>IF(AZ201=5,G201,0)</f>
        <v>0</v>
      </c>
      <c r="CA201" s="241">
        <v>1</v>
      </c>
      <c r="CB201" s="241">
        <v>1</v>
      </c>
    </row>
    <row r="202" spans="1:15" ht="12.75">
      <c r="A202" s="250"/>
      <c r="B202" s="253"/>
      <c r="C202" s="699" t="s">
        <v>107</v>
      </c>
      <c r="D202" s="700"/>
      <c r="E202" s="254">
        <v>0</v>
      </c>
      <c r="F202" s="577"/>
      <c r="G202" s="256"/>
      <c r="H202" s="257"/>
      <c r="I202" s="251"/>
      <c r="J202" s="258"/>
      <c r="K202" s="251"/>
      <c r="M202" s="252" t="s">
        <v>107</v>
      </c>
      <c r="O202" s="241"/>
    </row>
    <row r="203" spans="1:15" ht="12.75">
      <c r="A203" s="250"/>
      <c r="B203" s="253"/>
      <c r="C203" s="699" t="s">
        <v>151</v>
      </c>
      <c r="D203" s="700"/>
      <c r="E203" s="254">
        <v>0</v>
      </c>
      <c r="F203" s="577"/>
      <c r="G203" s="256"/>
      <c r="H203" s="257"/>
      <c r="I203" s="251"/>
      <c r="J203" s="258"/>
      <c r="K203" s="251"/>
      <c r="M203" s="252" t="s">
        <v>151</v>
      </c>
      <c r="O203" s="241"/>
    </row>
    <row r="204" spans="1:15" ht="12.75">
      <c r="A204" s="250"/>
      <c r="B204" s="253"/>
      <c r="C204" s="699" t="s">
        <v>220</v>
      </c>
      <c r="D204" s="700"/>
      <c r="E204" s="254">
        <v>6.38</v>
      </c>
      <c r="F204" s="577"/>
      <c r="G204" s="256"/>
      <c r="H204" s="257"/>
      <c r="I204" s="251"/>
      <c r="J204" s="258"/>
      <c r="K204" s="251"/>
      <c r="M204" s="252" t="s">
        <v>220</v>
      </c>
      <c r="O204" s="241"/>
    </row>
    <row r="205" spans="1:15" ht="12.75">
      <c r="A205" s="250"/>
      <c r="B205" s="253"/>
      <c r="C205" s="699" t="s">
        <v>221</v>
      </c>
      <c r="D205" s="700"/>
      <c r="E205" s="254">
        <v>14.5</v>
      </c>
      <c r="F205" s="577"/>
      <c r="G205" s="256"/>
      <c r="H205" s="257"/>
      <c r="I205" s="251"/>
      <c r="J205" s="258"/>
      <c r="K205" s="251"/>
      <c r="M205" s="252" t="s">
        <v>221</v>
      </c>
      <c r="O205" s="241"/>
    </row>
    <row r="206" spans="1:15" ht="12.75">
      <c r="A206" s="250"/>
      <c r="B206" s="253"/>
      <c r="C206" s="701" t="s">
        <v>113</v>
      </c>
      <c r="D206" s="700"/>
      <c r="E206" s="279">
        <v>20.88</v>
      </c>
      <c r="F206" s="577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9" t="s">
        <v>114</v>
      </c>
      <c r="D207" s="700"/>
      <c r="E207" s="254">
        <v>0</v>
      </c>
      <c r="F207" s="577"/>
      <c r="G207" s="256"/>
      <c r="H207" s="257"/>
      <c r="I207" s="251"/>
      <c r="J207" s="258"/>
      <c r="K207" s="251"/>
      <c r="M207" s="252" t="s">
        <v>114</v>
      </c>
      <c r="O207" s="241"/>
    </row>
    <row r="208" spans="1:15" ht="12.75">
      <c r="A208" s="250"/>
      <c r="B208" s="253"/>
      <c r="C208" s="699" t="s">
        <v>222</v>
      </c>
      <c r="D208" s="700"/>
      <c r="E208" s="254">
        <v>21.7</v>
      </c>
      <c r="F208" s="577"/>
      <c r="G208" s="256"/>
      <c r="H208" s="257"/>
      <c r="I208" s="251"/>
      <c r="J208" s="258"/>
      <c r="K208" s="251"/>
      <c r="M208" s="252" t="s">
        <v>222</v>
      </c>
      <c r="O208" s="241"/>
    </row>
    <row r="209" spans="1:80" ht="12.75">
      <c r="A209" s="242">
        <v>26</v>
      </c>
      <c r="B209" s="243" t="s">
        <v>223</v>
      </c>
      <c r="C209" s="244" t="s">
        <v>224</v>
      </c>
      <c r="D209" s="245" t="s">
        <v>106</v>
      </c>
      <c r="E209" s="246">
        <v>55.7382</v>
      </c>
      <c r="F209" s="576"/>
      <c r="G209" s="247">
        <f>E209*F209</f>
        <v>0</v>
      </c>
      <c r="H209" s="248">
        <v>0.0003</v>
      </c>
      <c r="I209" s="249">
        <f>E209*H209</f>
        <v>0.016721459999999997</v>
      </c>
      <c r="J209" s="248"/>
      <c r="K209" s="249">
        <f>E209*J209</f>
        <v>0</v>
      </c>
      <c r="O209" s="241">
        <v>2</v>
      </c>
      <c r="AA209" s="214">
        <v>3</v>
      </c>
      <c r="AB209" s="214">
        <v>1</v>
      </c>
      <c r="AC209" s="214">
        <v>693661981</v>
      </c>
      <c r="AZ209" s="214">
        <v>1</v>
      </c>
      <c r="BA209" s="214">
        <f>IF(AZ209=1,G209,0)</f>
        <v>0</v>
      </c>
      <c r="BB209" s="214">
        <f>IF(AZ209=2,G209,0)</f>
        <v>0</v>
      </c>
      <c r="BC209" s="214">
        <f>IF(AZ209=3,G209,0)</f>
        <v>0</v>
      </c>
      <c r="BD209" s="214">
        <f>IF(AZ209=4,G209,0)</f>
        <v>0</v>
      </c>
      <c r="BE209" s="214">
        <f>IF(AZ209=5,G209,0)</f>
        <v>0</v>
      </c>
      <c r="CA209" s="241">
        <v>3</v>
      </c>
      <c r="CB209" s="241">
        <v>1</v>
      </c>
    </row>
    <row r="210" spans="1:15" ht="12.75">
      <c r="A210" s="250"/>
      <c r="B210" s="253"/>
      <c r="C210" s="699" t="s">
        <v>107</v>
      </c>
      <c r="D210" s="700"/>
      <c r="E210" s="254">
        <v>0</v>
      </c>
      <c r="F210" s="577"/>
      <c r="G210" s="256"/>
      <c r="H210" s="257"/>
      <c r="I210" s="251"/>
      <c r="J210" s="258"/>
      <c r="K210" s="251"/>
      <c r="M210" s="252" t="s">
        <v>107</v>
      </c>
      <c r="O210" s="241"/>
    </row>
    <row r="211" spans="1:15" ht="12.75">
      <c r="A211" s="250"/>
      <c r="B211" s="253"/>
      <c r="C211" s="699" t="s">
        <v>151</v>
      </c>
      <c r="D211" s="700"/>
      <c r="E211" s="254">
        <v>0</v>
      </c>
      <c r="F211" s="577"/>
      <c r="G211" s="256"/>
      <c r="H211" s="257"/>
      <c r="I211" s="251"/>
      <c r="J211" s="258"/>
      <c r="K211" s="251"/>
      <c r="M211" s="252" t="s">
        <v>151</v>
      </c>
      <c r="O211" s="241"/>
    </row>
    <row r="212" spans="1:15" ht="12.75">
      <c r="A212" s="250"/>
      <c r="B212" s="253"/>
      <c r="C212" s="699" t="s">
        <v>206</v>
      </c>
      <c r="D212" s="700"/>
      <c r="E212" s="254">
        <v>3.828</v>
      </c>
      <c r="F212" s="577"/>
      <c r="G212" s="256"/>
      <c r="H212" s="257"/>
      <c r="I212" s="251"/>
      <c r="J212" s="258"/>
      <c r="K212" s="251"/>
      <c r="M212" s="252" t="s">
        <v>206</v>
      </c>
      <c r="O212" s="241"/>
    </row>
    <row r="213" spans="1:15" ht="12.75">
      <c r="A213" s="250"/>
      <c r="B213" s="253"/>
      <c r="C213" s="699" t="s">
        <v>207</v>
      </c>
      <c r="D213" s="700"/>
      <c r="E213" s="254">
        <v>8.7</v>
      </c>
      <c r="F213" s="577"/>
      <c r="G213" s="256"/>
      <c r="H213" s="257"/>
      <c r="I213" s="251"/>
      <c r="J213" s="258"/>
      <c r="K213" s="251"/>
      <c r="M213" s="252" t="s">
        <v>207</v>
      </c>
      <c r="O213" s="241"/>
    </row>
    <row r="214" spans="1:15" ht="12.75">
      <c r="A214" s="250"/>
      <c r="B214" s="253"/>
      <c r="C214" s="699" t="s">
        <v>208</v>
      </c>
      <c r="D214" s="700"/>
      <c r="E214" s="254">
        <v>0</v>
      </c>
      <c r="F214" s="577"/>
      <c r="G214" s="256"/>
      <c r="H214" s="257"/>
      <c r="I214" s="251"/>
      <c r="J214" s="258"/>
      <c r="K214" s="251"/>
      <c r="M214" s="252" t="s">
        <v>208</v>
      </c>
      <c r="O214" s="241"/>
    </row>
    <row r="215" spans="1:15" ht="12.75">
      <c r="A215" s="250"/>
      <c r="B215" s="253"/>
      <c r="C215" s="699" t="s">
        <v>107</v>
      </c>
      <c r="D215" s="700"/>
      <c r="E215" s="254">
        <v>0</v>
      </c>
      <c r="F215" s="577"/>
      <c r="G215" s="256"/>
      <c r="H215" s="257"/>
      <c r="I215" s="251"/>
      <c r="J215" s="258"/>
      <c r="K215" s="251"/>
      <c r="M215" s="252" t="s">
        <v>107</v>
      </c>
      <c r="O215" s="241"/>
    </row>
    <row r="216" spans="1:15" ht="12.75">
      <c r="A216" s="250"/>
      <c r="B216" s="253"/>
      <c r="C216" s="699" t="s">
        <v>118</v>
      </c>
      <c r="D216" s="700"/>
      <c r="E216" s="254">
        <v>6.57</v>
      </c>
      <c r="F216" s="577"/>
      <c r="G216" s="256"/>
      <c r="H216" s="257"/>
      <c r="I216" s="251"/>
      <c r="J216" s="258"/>
      <c r="K216" s="251"/>
      <c r="M216" s="252" t="s">
        <v>118</v>
      </c>
      <c r="O216" s="241"/>
    </row>
    <row r="217" spans="1:15" ht="12.75">
      <c r="A217" s="250"/>
      <c r="B217" s="253"/>
      <c r="C217" s="699" t="s">
        <v>114</v>
      </c>
      <c r="D217" s="700"/>
      <c r="E217" s="254">
        <v>0</v>
      </c>
      <c r="F217" s="577"/>
      <c r="G217" s="256"/>
      <c r="H217" s="257"/>
      <c r="I217" s="251"/>
      <c r="J217" s="258"/>
      <c r="K217" s="251"/>
      <c r="M217" s="252" t="s">
        <v>114</v>
      </c>
      <c r="O217" s="241"/>
    </row>
    <row r="218" spans="1:15" ht="12.75">
      <c r="A218" s="250"/>
      <c r="B218" s="253"/>
      <c r="C218" s="699" t="s">
        <v>209</v>
      </c>
      <c r="D218" s="700"/>
      <c r="E218" s="254">
        <v>13.02</v>
      </c>
      <c r="F218" s="577"/>
      <c r="G218" s="256"/>
      <c r="H218" s="257"/>
      <c r="I218" s="251"/>
      <c r="J218" s="258"/>
      <c r="K218" s="251"/>
      <c r="M218" s="252" t="s">
        <v>209</v>
      </c>
      <c r="O218" s="241"/>
    </row>
    <row r="219" spans="1:15" ht="12.75">
      <c r="A219" s="250"/>
      <c r="B219" s="253"/>
      <c r="C219" s="699" t="s">
        <v>119</v>
      </c>
      <c r="D219" s="700"/>
      <c r="E219" s="254">
        <v>16.35</v>
      </c>
      <c r="F219" s="577"/>
      <c r="G219" s="256"/>
      <c r="H219" s="257"/>
      <c r="I219" s="251"/>
      <c r="J219" s="258"/>
      <c r="K219" s="251"/>
      <c r="M219" s="252" t="s">
        <v>119</v>
      </c>
      <c r="O219" s="241"/>
    </row>
    <row r="220" spans="1:15" ht="12.75">
      <c r="A220" s="250"/>
      <c r="B220" s="253"/>
      <c r="C220" s="701" t="s">
        <v>113</v>
      </c>
      <c r="D220" s="700"/>
      <c r="E220" s="279">
        <v>48.467999999999996</v>
      </c>
      <c r="F220" s="577"/>
      <c r="G220" s="256"/>
      <c r="H220" s="257"/>
      <c r="I220" s="251"/>
      <c r="J220" s="258"/>
      <c r="K220" s="251"/>
      <c r="M220" s="252" t="s">
        <v>113</v>
      </c>
      <c r="O220" s="241"/>
    </row>
    <row r="221" spans="1:15" ht="12.75">
      <c r="A221" s="250"/>
      <c r="B221" s="253"/>
      <c r="C221" s="699" t="s">
        <v>225</v>
      </c>
      <c r="D221" s="700"/>
      <c r="E221" s="254">
        <v>7.2702</v>
      </c>
      <c r="F221" s="577"/>
      <c r="G221" s="256"/>
      <c r="H221" s="257"/>
      <c r="I221" s="251"/>
      <c r="J221" s="258"/>
      <c r="K221" s="251"/>
      <c r="M221" s="252" t="s">
        <v>225</v>
      </c>
      <c r="O221" s="241"/>
    </row>
    <row r="222" spans="1:57" ht="12.75">
      <c r="A222" s="259"/>
      <c r="B222" s="260" t="s">
        <v>96</v>
      </c>
      <c r="C222" s="261" t="s">
        <v>203</v>
      </c>
      <c r="D222" s="262"/>
      <c r="E222" s="263"/>
      <c r="F222" s="578"/>
      <c r="G222" s="265">
        <f>SUM(G159:G221)</f>
        <v>0</v>
      </c>
      <c r="H222" s="266"/>
      <c r="I222" s="267">
        <f>SUM(I159:I221)</f>
        <v>31.492113590000002</v>
      </c>
      <c r="J222" s="266"/>
      <c r="K222" s="267">
        <f>SUM(K159:K221)</f>
        <v>0</v>
      </c>
      <c r="O222" s="241">
        <v>4</v>
      </c>
      <c r="BA222" s="268">
        <f>SUM(BA159:BA221)</f>
        <v>0</v>
      </c>
      <c r="BB222" s="268">
        <f>SUM(BB159:BB221)</f>
        <v>0</v>
      </c>
      <c r="BC222" s="268">
        <f>SUM(BC159:BC221)</f>
        <v>0</v>
      </c>
      <c r="BD222" s="268">
        <f>SUM(BD159:BD221)</f>
        <v>0</v>
      </c>
      <c r="BE222" s="268">
        <f>SUM(BE159:BE221)</f>
        <v>0</v>
      </c>
    </row>
    <row r="223" spans="1:15" ht="12.75">
      <c r="A223" s="231" t="s">
        <v>92</v>
      </c>
      <c r="B223" s="232" t="s">
        <v>226</v>
      </c>
      <c r="C223" s="233" t="s">
        <v>227</v>
      </c>
      <c r="D223" s="234"/>
      <c r="E223" s="235"/>
      <c r="F223" s="579"/>
      <c r="G223" s="236"/>
      <c r="H223" s="237"/>
      <c r="I223" s="238"/>
      <c r="J223" s="239"/>
      <c r="K223" s="240"/>
      <c r="O223" s="241">
        <v>1</v>
      </c>
    </row>
    <row r="224" spans="1:80" ht="12.75">
      <c r="A224" s="242">
        <v>27</v>
      </c>
      <c r="B224" s="243" t="s">
        <v>229</v>
      </c>
      <c r="C224" s="244" t="s">
        <v>230</v>
      </c>
      <c r="D224" s="245" t="s">
        <v>166</v>
      </c>
      <c r="E224" s="246">
        <v>186.21</v>
      </c>
      <c r="F224" s="576"/>
      <c r="G224" s="247">
        <f>E224*F224</f>
        <v>0</v>
      </c>
      <c r="H224" s="248">
        <v>0.00023</v>
      </c>
      <c r="I224" s="249">
        <f>E224*H224</f>
        <v>0.0428283</v>
      </c>
      <c r="J224" s="248">
        <v>0</v>
      </c>
      <c r="K224" s="249">
        <f>E224*J224</f>
        <v>0</v>
      </c>
      <c r="O224" s="241">
        <v>2</v>
      </c>
      <c r="AA224" s="214">
        <v>1</v>
      </c>
      <c r="AB224" s="214">
        <v>1</v>
      </c>
      <c r="AC224" s="214">
        <v>1</v>
      </c>
      <c r="AZ224" s="214">
        <v>1</v>
      </c>
      <c r="BA224" s="214">
        <f>IF(AZ224=1,G224,0)</f>
        <v>0</v>
      </c>
      <c r="BB224" s="214">
        <f>IF(AZ224=2,G224,0)</f>
        <v>0</v>
      </c>
      <c r="BC224" s="214">
        <f>IF(AZ224=3,G224,0)</f>
        <v>0</v>
      </c>
      <c r="BD224" s="214">
        <f>IF(AZ224=4,G224,0)</f>
        <v>0</v>
      </c>
      <c r="BE224" s="214">
        <f>IF(AZ224=5,G224,0)</f>
        <v>0</v>
      </c>
      <c r="CA224" s="241">
        <v>1</v>
      </c>
      <c r="CB224" s="241">
        <v>1</v>
      </c>
    </row>
    <row r="225" spans="1:15" ht="12.75">
      <c r="A225" s="250"/>
      <c r="B225" s="253"/>
      <c r="C225" s="699" t="s">
        <v>107</v>
      </c>
      <c r="D225" s="700"/>
      <c r="E225" s="254">
        <v>0</v>
      </c>
      <c r="F225" s="577"/>
      <c r="G225" s="256"/>
      <c r="H225" s="257"/>
      <c r="I225" s="251"/>
      <c r="J225" s="258"/>
      <c r="K225" s="251"/>
      <c r="M225" s="252" t="s">
        <v>107</v>
      </c>
      <c r="O225" s="241"/>
    </row>
    <row r="226" spans="1:15" ht="12.75">
      <c r="A226" s="250"/>
      <c r="B226" s="253"/>
      <c r="C226" s="699" t="s">
        <v>179</v>
      </c>
      <c r="D226" s="700"/>
      <c r="E226" s="254">
        <v>0</v>
      </c>
      <c r="F226" s="577"/>
      <c r="G226" s="256"/>
      <c r="H226" s="257"/>
      <c r="I226" s="251"/>
      <c r="J226" s="258"/>
      <c r="K226" s="251"/>
      <c r="M226" s="252" t="s">
        <v>179</v>
      </c>
      <c r="O226" s="241"/>
    </row>
    <row r="227" spans="1:15" ht="12.75">
      <c r="A227" s="250"/>
      <c r="B227" s="253"/>
      <c r="C227" s="699" t="s">
        <v>231</v>
      </c>
      <c r="D227" s="700"/>
      <c r="E227" s="254">
        <v>51.6</v>
      </c>
      <c r="F227" s="577"/>
      <c r="G227" s="256"/>
      <c r="H227" s="257"/>
      <c r="I227" s="251"/>
      <c r="J227" s="258"/>
      <c r="K227" s="251"/>
      <c r="M227" s="252" t="s">
        <v>231</v>
      </c>
      <c r="O227" s="241"/>
    </row>
    <row r="228" spans="1:15" ht="12.75">
      <c r="A228" s="250"/>
      <c r="B228" s="253"/>
      <c r="C228" s="701" t="s">
        <v>113</v>
      </c>
      <c r="D228" s="700"/>
      <c r="E228" s="279">
        <v>51.6</v>
      </c>
      <c r="F228" s="577"/>
      <c r="G228" s="256"/>
      <c r="H228" s="257"/>
      <c r="I228" s="251"/>
      <c r="J228" s="258"/>
      <c r="K228" s="251"/>
      <c r="M228" s="252" t="s">
        <v>113</v>
      </c>
      <c r="O228" s="241"/>
    </row>
    <row r="229" spans="1:15" ht="12.75">
      <c r="A229" s="250"/>
      <c r="B229" s="253"/>
      <c r="C229" s="699" t="s">
        <v>114</v>
      </c>
      <c r="D229" s="700"/>
      <c r="E229" s="254">
        <v>0</v>
      </c>
      <c r="F229" s="577"/>
      <c r="G229" s="256"/>
      <c r="H229" s="257"/>
      <c r="I229" s="251"/>
      <c r="J229" s="258"/>
      <c r="K229" s="251"/>
      <c r="M229" s="252" t="s">
        <v>114</v>
      </c>
      <c r="O229" s="241"/>
    </row>
    <row r="230" spans="1:15" ht="12.75">
      <c r="A230" s="250"/>
      <c r="B230" s="253"/>
      <c r="C230" s="699" t="s">
        <v>179</v>
      </c>
      <c r="D230" s="700"/>
      <c r="E230" s="254">
        <v>0</v>
      </c>
      <c r="F230" s="577"/>
      <c r="G230" s="256"/>
      <c r="H230" s="257"/>
      <c r="I230" s="251"/>
      <c r="J230" s="258"/>
      <c r="K230" s="251"/>
      <c r="M230" s="252" t="s">
        <v>179</v>
      </c>
      <c r="O230" s="241"/>
    </row>
    <row r="231" spans="1:15" ht="12.75">
      <c r="A231" s="250"/>
      <c r="B231" s="253"/>
      <c r="C231" s="699" t="s">
        <v>232</v>
      </c>
      <c r="D231" s="700"/>
      <c r="E231" s="254">
        <v>4.73</v>
      </c>
      <c r="F231" s="577"/>
      <c r="G231" s="256"/>
      <c r="H231" s="257"/>
      <c r="I231" s="251"/>
      <c r="J231" s="258"/>
      <c r="K231" s="251"/>
      <c r="M231" s="252" t="s">
        <v>232</v>
      </c>
      <c r="O231" s="241"/>
    </row>
    <row r="232" spans="1:15" ht="12.75">
      <c r="A232" s="250"/>
      <c r="B232" s="253"/>
      <c r="C232" s="699" t="s">
        <v>233</v>
      </c>
      <c r="D232" s="700"/>
      <c r="E232" s="254">
        <v>6.63</v>
      </c>
      <c r="F232" s="577"/>
      <c r="G232" s="256"/>
      <c r="H232" s="257"/>
      <c r="I232" s="251"/>
      <c r="J232" s="258"/>
      <c r="K232" s="251"/>
      <c r="M232" s="252" t="s">
        <v>233</v>
      </c>
      <c r="O232" s="241"/>
    </row>
    <row r="233" spans="1:15" ht="12.75">
      <c r="A233" s="250"/>
      <c r="B233" s="253"/>
      <c r="C233" s="699" t="s">
        <v>234</v>
      </c>
      <c r="D233" s="700"/>
      <c r="E233" s="254">
        <v>52.8</v>
      </c>
      <c r="F233" s="577"/>
      <c r="G233" s="256"/>
      <c r="H233" s="257"/>
      <c r="I233" s="251"/>
      <c r="J233" s="258"/>
      <c r="K233" s="251"/>
      <c r="M233" s="252" t="s">
        <v>234</v>
      </c>
      <c r="O233" s="241"/>
    </row>
    <row r="234" spans="1:15" ht="12.75">
      <c r="A234" s="250"/>
      <c r="B234" s="253"/>
      <c r="C234" s="699" t="s">
        <v>235</v>
      </c>
      <c r="D234" s="700"/>
      <c r="E234" s="254">
        <v>4.8</v>
      </c>
      <c r="F234" s="577"/>
      <c r="G234" s="256"/>
      <c r="H234" s="257"/>
      <c r="I234" s="251"/>
      <c r="J234" s="258"/>
      <c r="K234" s="251"/>
      <c r="M234" s="252" t="s">
        <v>235</v>
      </c>
      <c r="O234" s="241"/>
    </row>
    <row r="235" spans="1:15" ht="12.75">
      <c r="A235" s="250"/>
      <c r="B235" s="253"/>
      <c r="C235" s="699" t="s">
        <v>236</v>
      </c>
      <c r="D235" s="700"/>
      <c r="E235" s="254">
        <v>7.38</v>
      </c>
      <c r="F235" s="577"/>
      <c r="G235" s="256"/>
      <c r="H235" s="257"/>
      <c r="I235" s="251"/>
      <c r="J235" s="258"/>
      <c r="K235" s="251"/>
      <c r="M235" s="252" t="s">
        <v>236</v>
      </c>
      <c r="O235" s="241"/>
    </row>
    <row r="236" spans="1:15" ht="12.75">
      <c r="A236" s="250"/>
      <c r="B236" s="253"/>
      <c r="C236" s="699" t="s">
        <v>237</v>
      </c>
      <c r="D236" s="700"/>
      <c r="E236" s="254">
        <v>6.08</v>
      </c>
      <c r="F236" s="577"/>
      <c r="G236" s="256"/>
      <c r="H236" s="257"/>
      <c r="I236" s="251"/>
      <c r="J236" s="258"/>
      <c r="K236" s="251"/>
      <c r="M236" s="252" t="s">
        <v>237</v>
      </c>
      <c r="O236" s="241"/>
    </row>
    <row r="237" spans="1:15" ht="12.75">
      <c r="A237" s="250"/>
      <c r="B237" s="253"/>
      <c r="C237" s="699" t="s">
        <v>238</v>
      </c>
      <c r="D237" s="700"/>
      <c r="E237" s="254">
        <v>11.06</v>
      </c>
      <c r="F237" s="577"/>
      <c r="G237" s="256"/>
      <c r="H237" s="257"/>
      <c r="I237" s="251"/>
      <c r="J237" s="258"/>
      <c r="K237" s="251"/>
      <c r="M237" s="252" t="s">
        <v>238</v>
      </c>
      <c r="O237" s="241"/>
    </row>
    <row r="238" spans="1:15" ht="12.75">
      <c r="A238" s="250"/>
      <c r="B238" s="253"/>
      <c r="C238" s="699" t="s">
        <v>239</v>
      </c>
      <c r="D238" s="700"/>
      <c r="E238" s="254">
        <v>4.74</v>
      </c>
      <c r="F238" s="577"/>
      <c r="G238" s="256"/>
      <c r="H238" s="257"/>
      <c r="I238" s="251"/>
      <c r="J238" s="258"/>
      <c r="K238" s="251"/>
      <c r="M238" s="252" t="s">
        <v>239</v>
      </c>
      <c r="O238" s="241"/>
    </row>
    <row r="239" spans="1:15" ht="12.75">
      <c r="A239" s="250"/>
      <c r="B239" s="253"/>
      <c r="C239" s="699" t="s">
        <v>240</v>
      </c>
      <c r="D239" s="700"/>
      <c r="E239" s="254">
        <v>4.74</v>
      </c>
      <c r="F239" s="577"/>
      <c r="G239" s="256"/>
      <c r="H239" s="257"/>
      <c r="I239" s="251"/>
      <c r="J239" s="258"/>
      <c r="K239" s="251"/>
      <c r="M239" s="252" t="s">
        <v>240</v>
      </c>
      <c r="O239" s="241"/>
    </row>
    <row r="240" spans="1:15" ht="12.75">
      <c r="A240" s="250"/>
      <c r="B240" s="253"/>
      <c r="C240" s="699" t="s">
        <v>241</v>
      </c>
      <c r="D240" s="700"/>
      <c r="E240" s="254">
        <v>5.85</v>
      </c>
      <c r="F240" s="577"/>
      <c r="G240" s="256"/>
      <c r="H240" s="257"/>
      <c r="I240" s="251"/>
      <c r="J240" s="258"/>
      <c r="K240" s="251"/>
      <c r="M240" s="252" t="s">
        <v>241</v>
      </c>
      <c r="O240" s="241"/>
    </row>
    <row r="241" spans="1:15" ht="12.75">
      <c r="A241" s="250"/>
      <c r="B241" s="253"/>
      <c r="C241" s="701" t="s">
        <v>113</v>
      </c>
      <c r="D241" s="700"/>
      <c r="E241" s="279">
        <v>108.80999999999997</v>
      </c>
      <c r="F241" s="577"/>
      <c r="G241" s="256"/>
      <c r="H241" s="257"/>
      <c r="I241" s="251"/>
      <c r="J241" s="258"/>
      <c r="K241" s="251"/>
      <c r="M241" s="252" t="s">
        <v>113</v>
      </c>
      <c r="O241" s="241"/>
    </row>
    <row r="242" spans="1:15" ht="12.75">
      <c r="A242" s="250"/>
      <c r="B242" s="253"/>
      <c r="C242" s="699" t="s">
        <v>242</v>
      </c>
      <c r="D242" s="700"/>
      <c r="E242" s="254">
        <v>25.8</v>
      </c>
      <c r="F242" s="577"/>
      <c r="G242" s="256"/>
      <c r="H242" s="257"/>
      <c r="I242" s="251"/>
      <c r="J242" s="258"/>
      <c r="K242" s="251"/>
      <c r="M242" s="252" t="s">
        <v>242</v>
      </c>
      <c r="O242" s="241"/>
    </row>
    <row r="243" spans="1:80" ht="12.75">
      <c r="A243" s="242">
        <v>28</v>
      </c>
      <c r="B243" s="243" t="s">
        <v>243</v>
      </c>
      <c r="C243" s="244" t="s">
        <v>244</v>
      </c>
      <c r="D243" s="245" t="s">
        <v>106</v>
      </c>
      <c r="E243" s="246">
        <v>140.4282</v>
      </c>
      <c r="F243" s="576"/>
      <c r="G243" s="247">
        <f>E243*F243</f>
        <v>0</v>
      </c>
      <c r="H243" s="248">
        <v>4E-05</v>
      </c>
      <c r="I243" s="249">
        <f>E243*H243</f>
        <v>0.005617128000000001</v>
      </c>
      <c r="J243" s="248">
        <v>0</v>
      </c>
      <c r="K243" s="249">
        <f>E243*J243</f>
        <v>0</v>
      </c>
      <c r="O243" s="241">
        <v>2</v>
      </c>
      <c r="AA243" s="214">
        <v>1</v>
      </c>
      <c r="AB243" s="214">
        <v>1</v>
      </c>
      <c r="AC243" s="214">
        <v>1</v>
      </c>
      <c r="AZ243" s="214">
        <v>1</v>
      </c>
      <c r="BA243" s="214">
        <f>IF(AZ243=1,G243,0)</f>
        <v>0</v>
      </c>
      <c r="BB243" s="214">
        <f>IF(AZ243=2,G243,0)</f>
        <v>0</v>
      </c>
      <c r="BC243" s="214">
        <f>IF(AZ243=3,G243,0)</f>
        <v>0</v>
      </c>
      <c r="BD243" s="214">
        <f>IF(AZ243=4,G243,0)</f>
        <v>0</v>
      </c>
      <c r="BE243" s="214">
        <f>IF(AZ243=5,G243,0)</f>
        <v>0</v>
      </c>
      <c r="CA243" s="241">
        <v>1</v>
      </c>
      <c r="CB243" s="241">
        <v>1</v>
      </c>
    </row>
    <row r="244" spans="1:15" ht="12.75">
      <c r="A244" s="250"/>
      <c r="B244" s="253"/>
      <c r="C244" s="699" t="s">
        <v>107</v>
      </c>
      <c r="D244" s="700"/>
      <c r="E244" s="254">
        <v>0</v>
      </c>
      <c r="F244" s="577"/>
      <c r="G244" s="256"/>
      <c r="H244" s="257"/>
      <c r="I244" s="251"/>
      <c r="J244" s="258"/>
      <c r="K244" s="251"/>
      <c r="M244" s="252" t="s">
        <v>107</v>
      </c>
      <c r="O244" s="241"/>
    </row>
    <row r="245" spans="1:15" ht="12.75">
      <c r="A245" s="250"/>
      <c r="B245" s="253"/>
      <c r="C245" s="699" t="s">
        <v>179</v>
      </c>
      <c r="D245" s="700"/>
      <c r="E245" s="254">
        <v>0</v>
      </c>
      <c r="F245" s="577"/>
      <c r="G245" s="256"/>
      <c r="H245" s="257"/>
      <c r="I245" s="251"/>
      <c r="J245" s="258"/>
      <c r="K245" s="251"/>
      <c r="M245" s="252" t="s">
        <v>179</v>
      </c>
      <c r="O245" s="241"/>
    </row>
    <row r="246" spans="1:15" ht="12.75">
      <c r="A246" s="250"/>
      <c r="B246" s="253"/>
      <c r="C246" s="699" t="s">
        <v>245</v>
      </c>
      <c r="D246" s="700"/>
      <c r="E246" s="254">
        <v>52.47</v>
      </c>
      <c r="F246" s="577"/>
      <c r="G246" s="256"/>
      <c r="H246" s="257"/>
      <c r="I246" s="251"/>
      <c r="J246" s="258"/>
      <c r="K246" s="251"/>
      <c r="M246" s="252" t="s">
        <v>245</v>
      </c>
      <c r="O246" s="241"/>
    </row>
    <row r="247" spans="1:15" ht="12.75">
      <c r="A247" s="250"/>
      <c r="B247" s="253"/>
      <c r="C247" s="701" t="s">
        <v>113</v>
      </c>
      <c r="D247" s="700"/>
      <c r="E247" s="279">
        <v>52.47</v>
      </c>
      <c r="F247" s="577"/>
      <c r="G247" s="256"/>
      <c r="H247" s="257"/>
      <c r="I247" s="251"/>
      <c r="J247" s="258"/>
      <c r="K247" s="251"/>
      <c r="M247" s="252" t="s">
        <v>113</v>
      </c>
      <c r="O247" s="241"/>
    </row>
    <row r="248" spans="1:15" ht="12.75">
      <c r="A248" s="250"/>
      <c r="B248" s="253"/>
      <c r="C248" s="699" t="s">
        <v>114</v>
      </c>
      <c r="D248" s="700"/>
      <c r="E248" s="254">
        <v>0</v>
      </c>
      <c r="F248" s="577"/>
      <c r="G248" s="256"/>
      <c r="H248" s="257"/>
      <c r="I248" s="251"/>
      <c r="J248" s="258"/>
      <c r="K248" s="251"/>
      <c r="M248" s="252" t="s">
        <v>114</v>
      </c>
      <c r="O248" s="241"/>
    </row>
    <row r="249" spans="1:15" ht="12.75">
      <c r="A249" s="250"/>
      <c r="B249" s="253"/>
      <c r="C249" s="699" t="s">
        <v>179</v>
      </c>
      <c r="D249" s="700"/>
      <c r="E249" s="254">
        <v>0</v>
      </c>
      <c r="F249" s="577"/>
      <c r="G249" s="256"/>
      <c r="H249" s="257"/>
      <c r="I249" s="251"/>
      <c r="J249" s="258"/>
      <c r="K249" s="251"/>
      <c r="M249" s="252" t="s">
        <v>179</v>
      </c>
      <c r="O249" s="241"/>
    </row>
    <row r="250" spans="1:15" ht="12.75">
      <c r="A250" s="250"/>
      <c r="B250" s="253"/>
      <c r="C250" s="699" t="s">
        <v>246</v>
      </c>
      <c r="D250" s="700"/>
      <c r="E250" s="254">
        <v>2.3595</v>
      </c>
      <c r="F250" s="577"/>
      <c r="G250" s="256"/>
      <c r="H250" s="257"/>
      <c r="I250" s="251"/>
      <c r="J250" s="258"/>
      <c r="K250" s="251"/>
      <c r="M250" s="252" t="s">
        <v>246</v>
      </c>
      <c r="O250" s="241"/>
    </row>
    <row r="251" spans="1:15" ht="12.75">
      <c r="A251" s="250"/>
      <c r="B251" s="253"/>
      <c r="C251" s="699" t="s">
        <v>247</v>
      </c>
      <c r="D251" s="700"/>
      <c r="E251" s="254">
        <v>1.7271</v>
      </c>
      <c r="F251" s="577"/>
      <c r="G251" s="256"/>
      <c r="H251" s="257"/>
      <c r="I251" s="251"/>
      <c r="J251" s="258"/>
      <c r="K251" s="251"/>
      <c r="M251" s="252" t="s">
        <v>247</v>
      </c>
      <c r="O251" s="241"/>
    </row>
    <row r="252" spans="1:15" ht="12.75">
      <c r="A252" s="250"/>
      <c r="B252" s="253"/>
      <c r="C252" s="699" t="s">
        <v>248</v>
      </c>
      <c r="D252" s="700"/>
      <c r="E252" s="254">
        <v>23.76</v>
      </c>
      <c r="F252" s="577"/>
      <c r="G252" s="256"/>
      <c r="H252" s="257"/>
      <c r="I252" s="251"/>
      <c r="J252" s="258"/>
      <c r="K252" s="251"/>
      <c r="M252" s="252" t="s">
        <v>248</v>
      </c>
      <c r="O252" s="241"/>
    </row>
    <row r="253" spans="1:15" ht="12.75">
      <c r="A253" s="250"/>
      <c r="B253" s="253"/>
      <c r="C253" s="699" t="s">
        <v>249</v>
      </c>
      <c r="D253" s="700"/>
      <c r="E253" s="254">
        <v>2.16</v>
      </c>
      <c r="F253" s="577"/>
      <c r="G253" s="256"/>
      <c r="H253" s="257"/>
      <c r="I253" s="251"/>
      <c r="J253" s="258"/>
      <c r="K253" s="251"/>
      <c r="M253" s="252" t="s">
        <v>249</v>
      </c>
      <c r="O253" s="241"/>
    </row>
    <row r="254" spans="1:15" ht="12.75">
      <c r="A254" s="250"/>
      <c r="B254" s="253"/>
      <c r="C254" s="699" t="s">
        <v>250</v>
      </c>
      <c r="D254" s="700"/>
      <c r="E254" s="254">
        <v>6.556</v>
      </c>
      <c r="F254" s="577"/>
      <c r="G254" s="256"/>
      <c r="H254" s="257"/>
      <c r="I254" s="251"/>
      <c r="J254" s="258"/>
      <c r="K254" s="251"/>
      <c r="M254" s="252" t="s">
        <v>250</v>
      </c>
      <c r="O254" s="241"/>
    </row>
    <row r="255" spans="1:15" ht="12.75">
      <c r="A255" s="250"/>
      <c r="B255" s="253"/>
      <c r="C255" s="699" t="s">
        <v>251</v>
      </c>
      <c r="D255" s="700"/>
      <c r="E255" s="254">
        <v>3.6686</v>
      </c>
      <c r="F255" s="577"/>
      <c r="G255" s="256"/>
      <c r="H255" s="257"/>
      <c r="I255" s="251"/>
      <c r="J255" s="258"/>
      <c r="K255" s="251"/>
      <c r="M255" s="252" t="s">
        <v>251</v>
      </c>
      <c r="O255" s="241"/>
    </row>
    <row r="256" spans="1:15" ht="12.75">
      <c r="A256" s="250"/>
      <c r="B256" s="253"/>
      <c r="C256" s="699" t="s">
        <v>252</v>
      </c>
      <c r="D256" s="700"/>
      <c r="E256" s="254">
        <v>15.15</v>
      </c>
      <c r="F256" s="577"/>
      <c r="G256" s="256"/>
      <c r="H256" s="257"/>
      <c r="I256" s="251"/>
      <c r="J256" s="258"/>
      <c r="K256" s="251"/>
      <c r="M256" s="252" t="s">
        <v>252</v>
      </c>
      <c r="O256" s="241"/>
    </row>
    <row r="257" spans="1:15" ht="12.75">
      <c r="A257" s="250"/>
      <c r="B257" s="253"/>
      <c r="C257" s="699" t="s">
        <v>253</v>
      </c>
      <c r="D257" s="700"/>
      <c r="E257" s="254">
        <v>1.576</v>
      </c>
      <c r="F257" s="577"/>
      <c r="G257" s="256"/>
      <c r="H257" s="257"/>
      <c r="I257" s="251"/>
      <c r="J257" s="258"/>
      <c r="K257" s="251"/>
      <c r="M257" s="252" t="s">
        <v>253</v>
      </c>
      <c r="O257" s="241"/>
    </row>
    <row r="258" spans="1:15" ht="12.75">
      <c r="A258" s="250"/>
      <c r="B258" s="253"/>
      <c r="C258" s="699" t="s">
        <v>254</v>
      </c>
      <c r="D258" s="700"/>
      <c r="E258" s="254">
        <v>1.576</v>
      </c>
      <c r="F258" s="577"/>
      <c r="G258" s="256"/>
      <c r="H258" s="257"/>
      <c r="I258" s="251"/>
      <c r="J258" s="258"/>
      <c r="K258" s="251"/>
      <c r="M258" s="252" t="s">
        <v>254</v>
      </c>
      <c r="O258" s="241"/>
    </row>
    <row r="259" spans="1:15" ht="12.75">
      <c r="A259" s="250"/>
      <c r="B259" s="253"/>
      <c r="C259" s="699" t="s">
        <v>255</v>
      </c>
      <c r="D259" s="700"/>
      <c r="E259" s="254">
        <v>3.19</v>
      </c>
      <c r="F259" s="577"/>
      <c r="G259" s="256"/>
      <c r="H259" s="257"/>
      <c r="I259" s="251"/>
      <c r="J259" s="258"/>
      <c r="K259" s="251"/>
      <c r="M259" s="252" t="s">
        <v>255</v>
      </c>
      <c r="O259" s="241"/>
    </row>
    <row r="260" spans="1:15" ht="12.75">
      <c r="A260" s="250"/>
      <c r="B260" s="253"/>
      <c r="C260" s="701" t="s">
        <v>113</v>
      </c>
      <c r="D260" s="700"/>
      <c r="E260" s="279">
        <v>61.7232</v>
      </c>
      <c r="F260" s="577"/>
      <c r="G260" s="256"/>
      <c r="H260" s="257"/>
      <c r="I260" s="251"/>
      <c r="J260" s="258"/>
      <c r="K260" s="251"/>
      <c r="M260" s="252" t="s">
        <v>113</v>
      </c>
      <c r="O260" s="241"/>
    </row>
    <row r="261" spans="1:15" ht="12.75">
      <c r="A261" s="250"/>
      <c r="B261" s="253"/>
      <c r="C261" s="699" t="s">
        <v>256</v>
      </c>
      <c r="D261" s="700"/>
      <c r="E261" s="254">
        <v>26.235</v>
      </c>
      <c r="F261" s="577"/>
      <c r="G261" s="256"/>
      <c r="H261" s="257"/>
      <c r="I261" s="251"/>
      <c r="J261" s="258"/>
      <c r="K261" s="251"/>
      <c r="M261" s="252" t="s">
        <v>256</v>
      </c>
      <c r="O261" s="241"/>
    </row>
    <row r="262" spans="1:80" ht="12.75">
      <c r="A262" s="242">
        <v>29</v>
      </c>
      <c r="B262" s="243" t="s">
        <v>257</v>
      </c>
      <c r="C262" s="244" t="s">
        <v>258</v>
      </c>
      <c r="D262" s="245" t="s">
        <v>147</v>
      </c>
      <c r="E262" s="246">
        <v>20</v>
      </c>
      <c r="F262" s="576"/>
      <c r="G262" s="247">
        <f>E262*F262</f>
        <v>0</v>
      </c>
      <c r="H262" s="248">
        <v>0.04543</v>
      </c>
      <c r="I262" s="249">
        <f>E262*H262</f>
        <v>0.9086</v>
      </c>
      <c r="J262" s="248">
        <v>0</v>
      </c>
      <c r="K262" s="249">
        <f>E262*J262</f>
        <v>0</v>
      </c>
      <c r="O262" s="241">
        <v>2</v>
      </c>
      <c r="AA262" s="214">
        <v>1</v>
      </c>
      <c r="AB262" s="214">
        <v>1</v>
      </c>
      <c r="AC262" s="214">
        <v>1</v>
      </c>
      <c r="AZ262" s="214">
        <v>1</v>
      </c>
      <c r="BA262" s="214">
        <f>IF(AZ262=1,G262,0)</f>
        <v>0</v>
      </c>
      <c r="BB262" s="214">
        <f>IF(AZ262=2,G262,0)</f>
        <v>0</v>
      </c>
      <c r="BC262" s="214">
        <f>IF(AZ262=3,G262,0)</f>
        <v>0</v>
      </c>
      <c r="BD262" s="214">
        <f>IF(AZ262=4,G262,0)</f>
        <v>0</v>
      </c>
      <c r="BE262" s="214">
        <f>IF(AZ262=5,G262,0)</f>
        <v>0</v>
      </c>
      <c r="CA262" s="241">
        <v>1</v>
      </c>
      <c r="CB262" s="241">
        <v>1</v>
      </c>
    </row>
    <row r="263" spans="1:15" ht="12.75">
      <c r="A263" s="250"/>
      <c r="B263" s="253"/>
      <c r="C263" s="699" t="s">
        <v>259</v>
      </c>
      <c r="D263" s="700"/>
      <c r="E263" s="254">
        <v>0</v>
      </c>
      <c r="F263" s="577"/>
      <c r="G263" s="256"/>
      <c r="H263" s="257"/>
      <c r="I263" s="251"/>
      <c r="J263" s="258"/>
      <c r="K263" s="251"/>
      <c r="M263" s="252" t="s">
        <v>259</v>
      </c>
      <c r="O263" s="241"/>
    </row>
    <row r="264" spans="1:15" ht="12.75">
      <c r="A264" s="250"/>
      <c r="B264" s="253"/>
      <c r="C264" s="699" t="s">
        <v>260</v>
      </c>
      <c r="D264" s="700"/>
      <c r="E264" s="254">
        <v>10</v>
      </c>
      <c r="F264" s="577"/>
      <c r="G264" s="256"/>
      <c r="H264" s="257"/>
      <c r="I264" s="251"/>
      <c r="J264" s="258"/>
      <c r="K264" s="251"/>
      <c r="M264" s="252" t="s">
        <v>260</v>
      </c>
      <c r="O264" s="241"/>
    </row>
    <row r="265" spans="1:15" ht="12.75">
      <c r="A265" s="250"/>
      <c r="B265" s="253"/>
      <c r="C265" s="699" t="s">
        <v>261</v>
      </c>
      <c r="D265" s="700"/>
      <c r="E265" s="254">
        <v>10</v>
      </c>
      <c r="F265" s="577"/>
      <c r="G265" s="256"/>
      <c r="H265" s="257"/>
      <c r="I265" s="251"/>
      <c r="J265" s="258"/>
      <c r="K265" s="251"/>
      <c r="M265" s="252" t="s">
        <v>261</v>
      </c>
      <c r="O265" s="241"/>
    </row>
    <row r="266" spans="1:80" ht="12.75">
      <c r="A266" s="242">
        <v>30</v>
      </c>
      <c r="B266" s="243" t="s">
        <v>262</v>
      </c>
      <c r="C266" s="244" t="s">
        <v>263</v>
      </c>
      <c r="D266" s="245" t="s">
        <v>106</v>
      </c>
      <c r="E266" s="246">
        <v>37.242</v>
      </c>
      <c r="F266" s="576"/>
      <c r="G266" s="247">
        <f>E266*F266</f>
        <v>0</v>
      </c>
      <c r="H266" s="248">
        <v>0.05729</v>
      </c>
      <c r="I266" s="249">
        <f>E266*H266</f>
        <v>2.13359418</v>
      </c>
      <c r="J266" s="248">
        <v>0</v>
      </c>
      <c r="K266" s="249">
        <f>E266*J266</f>
        <v>0</v>
      </c>
      <c r="O266" s="241">
        <v>2</v>
      </c>
      <c r="AA266" s="214">
        <v>1</v>
      </c>
      <c r="AB266" s="214">
        <v>1</v>
      </c>
      <c r="AC266" s="214">
        <v>1</v>
      </c>
      <c r="AZ266" s="214">
        <v>1</v>
      </c>
      <c r="BA266" s="214">
        <f>IF(AZ266=1,G266,0)</f>
        <v>0</v>
      </c>
      <c r="BB266" s="214">
        <f>IF(AZ266=2,G266,0)</f>
        <v>0</v>
      </c>
      <c r="BC266" s="214">
        <f>IF(AZ266=3,G266,0)</f>
        <v>0</v>
      </c>
      <c r="BD266" s="214">
        <f>IF(AZ266=4,G266,0)</f>
        <v>0</v>
      </c>
      <c r="BE266" s="214">
        <f>IF(AZ266=5,G266,0)</f>
        <v>0</v>
      </c>
      <c r="CA266" s="241">
        <v>1</v>
      </c>
      <c r="CB266" s="241">
        <v>1</v>
      </c>
    </row>
    <row r="267" spans="1:15" ht="12.75">
      <c r="A267" s="250"/>
      <c r="B267" s="253"/>
      <c r="C267" s="699" t="s">
        <v>107</v>
      </c>
      <c r="D267" s="700"/>
      <c r="E267" s="254">
        <v>0</v>
      </c>
      <c r="F267" s="577"/>
      <c r="G267" s="256"/>
      <c r="H267" s="257"/>
      <c r="I267" s="251"/>
      <c r="J267" s="258"/>
      <c r="K267" s="251"/>
      <c r="M267" s="252" t="s">
        <v>107</v>
      </c>
      <c r="O267" s="241"/>
    </row>
    <row r="268" spans="1:15" ht="12.75">
      <c r="A268" s="250"/>
      <c r="B268" s="253"/>
      <c r="C268" s="699" t="s">
        <v>179</v>
      </c>
      <c r="D268" s="700"/>
      <c r="E268" s="254">
        <v>0</v>
      </c>
      <c r="F268" s="577"/>
      <c r="G268" s="256"/>
      <c r="H268" s="257"/>
      <c r="I268" s="251"/>
      <c r="J268" s="258"/>
      <c r="K268" s="251"/>
      <c r="M268" s="252" t="s">
        <v>179</v>
      </c>
      <c r="O268" s="241"/>
    </row>
    <row r="269" spans="1:15" ht="12.75">
      <c r="A269" s="250"/>
      <c r="B269" s="253"/>
      <c r="C269" s="699" t="s">
        <v>264</v>
      </c>
      <c r="D269" s="700"/>
      <c r="E269" s="254">
        <v>10.32</v>
      </c>
      <c r="F269" s="577"/>
      <c r="G269" s="256"/>
      <c r="H269" s="257"/>
      <c r="I269" s="251"/>
      <c r="J269" s="258"/>
      <c r="K269" s="251"/>
      <c r="M269" s="252" t="s">
        <v>264</v>
      </c>
      <c r="O269" s="241"/>
    </row>
    <row r="270" spans="1:15" ht="12.75">
      <c r="A270" s="250"/>
      <c r="B270" s="253"/>
      <c r="C270" s="701" t="s">
        <v>113</v>
      </c>
      <c r="D270" s="700"/>
      <c r="E270" s="279">
        <v>10.32</v>
      </c>
      <c r="F270" s="577"/>
      <c r="G270" s="256"/>
      <c r="H270" s="257"/>
      <c r="I270" s="251"/>
      <c r="J270" s="258"/>
      <c r="K270" s="251"/>
      <c r="M270" s="252" t="s">
        <v>113</v>
      </c>
      <c r="O270" s="241"/>
    </row>
    <row r="271" spans="1:15" ht="12.75">
      <c r="A271" s="250"/>
      <c r="B271" s="253"/>
      <c r="C271" s="699" t="s">
        <v>114</v>
      </c>
      <c r="D271" s="700"/>
      <c r="E271" s="254">
        <v>0</v>
      </c>
      <c r="F271" s="577"/>
      <c r="G271" s="256"/>
      <c r="H271" s="257"/>
      <c r="I271" s="251"/>
      <c r="J271" s="258"/>
      <c r="K271" s="251"/>
      <c r="M271" s="252" t="s">
        <v>114</v>
      </c>
      <c r="O271" s="241"/>
    </row>
    <row r="272" spans="1:15" ht="12.75">
      <c r="A272" s="250"/>
      <c r="B272" s="253"/>
      <c r="C272" s="699" t="s">
        <v>179</v>
      </c>
      <c r="D272" s="700"/>
      <c r="E272" s="254">
        <v>0</v>
      </c>
      <c r="F272" s="577"/>
      <c r="G272" s="256"/>
      <c r="H272" s="257"/>
      <c r="I272" s="251"/>
      <c r="J272" s="258"/>
      <c r="K272" s="251"/>
      <c r="M272" s="252" t="s">
        <v>179</v>
      </c>
      <c r="O272" s="241"/>
    </row>
    <row r="273" spans="1:15" ht="12.75">
      <c r="A273" s="250"/>
      <c r="B273" s="253"/>
      <c r="C273" s="699" t="s">
        <v>265</v>
      </c>
      <c r="D273" s="700"/>
      <c r="E273" s="254">
        <v>0.946</v>
      </c>
      <c r="F273" s="577"/>
      <c r="G273" s="256"/>
      <c r="H273" s="257"/>
      <c r="I273" s="251"/>
      <c r="J273" s="258"/>
      <c r="K273" s="251"/>
      <c r="M273" s="252" t="s">
        <v>265</v>
      </c>
      <c r="O273" s="241"/>
    </row>
    <row r="274" spans="1:15" ht="12.75">
      <c r="A274" s="250"/>
      <c r="B274" s="253"/>
      <c r="C274" s="699" t="s">
        <v>266</v>
      </c>
      <c r="D274" s="700"/>
      <c r="E274" s="254">
        <v>1.326</v>
      </c>
      <c r="F274" s="577"/>
      <c r="G274" s="256"/>
      <c r="H274" s="257"/>
      <c r="I274" s="251"/>
      <c r="J274" s="258"/>
      <c r="K274" s="251"/>
      <c r="M274" s="252" t="s">
        <v>266</v>
      </c>
      <c r="O274" s="241"/>
    </row>
    <row r="275" spans="1:15" ht="12.75">
      <c r="A275" s="250"/>
      <c r="B275" s="253"/>
      <c r="C275" s="699" t="s">
        <v>267</v>
      </c>
      <c r="D275" s="700"/>
      <c r="E275" s="254">
        <v>10.56</v>
      </c>
      <c r="F275" s="577"/>
      <c r="G275" s="256"/>
      <c r="H275" s="257"/>
      <c r="I275" s="251"/>
      <c r="J275" s="258"/>
      <c r="K275" s="251"/>
      <c r="M275" s="252" t="s">
        <v>267</v>
      </c>
      <c r="O275" s="241"/>
    </row>
    <row r="276" spans="1:15" ht="12.75">
      <c r="A276" s="250"/>
      <c r="B276" s="253"/>
      <c r="C276" s="699" t="s">
        <v>268</v>
      </c>
      <c r="D276" s="700"/>
      <c r="E276" s="254">
        <v>0.96</v>
      </c>
      <c r="F276" s="577"/>
      <c r="G276" s="256"/>
      <c r="H276" s="257"/>
      <c r="I276" s="251"/>
      <c r="J276" s="258"/>
      <c r="K276" s="251"/>
      <c r="M276" s="252" t="s">
        <v>268</v>
      </c>
      <c r="O276" s="241"/>
    </row>
    <row r="277" spans="1:15" ht="12.75">
      <c r="A277" s="250"/>
      <c r="B277" s="253"/>
      <c r="C277" s="699" t="s">
        <v>269</v>
      </c>
      <c r="D277" s="700"/>
      <c r="E277" s="254">
        <v>1.476</v>
      </c>
      <c r="F277" s="577"/>
      <c r="G277" s="256"/>
      <c r="H277" s="257"/>
      <c r="I277" s="251"/>
      <c r="J277" s="258"/>
      <c r="K277" s="251"/>
      <c r="M277" s="252" t="s">
        <v>269</v>
      </c>
      <c r="O277" s="241"/>
    </row>
    <row r="278" spans="1:15" ht="12.75">
      <c r="A278" s="250"/>
      <c r="B278" s="253"/>
      <c r="C278" s="699" t="s">
        <v>270</v>
      </c>
      <c r="D278" s="700"/>
      <c r="E278" s="254">
        <v>1.216</v>
      </c>
      <c r="F278" s="577"/>
      <c r="G278" s="256"/>
      <c r="H278" s="257"/>
      <c r="I278" s="251"/>
      <c r="J278" s="258"/>
      <c r="K278" s="251"/>
      <c r="M278" s="252" t="s">
        <v>270</v>
      </c>
      <c r="O278" s="241"/>
    </row>
    <row r="279" spans="1:15" ht="12.75">
      <c r="A279" s="250"/>
      <c r="B279" s="253"/>
      <c r="C279" s="699" t="s">
        <v>271</v>
      </c>
      <c r="D279" s="700"/>
      <c r="E279" s="254">
        <v>2.212</v>
      </c>
      <c r="F279" s="577"/>
      <c r="G279" s="256"/>
      <c r="H279" s="257"/>
      <c r="I279" s="251"/>
      <c r="J279" s="258"/>
      <c r="K279" s="251"/>
      <c r="M279" s="252" t="s">
        <v>271</v>
      </c>
      <c r="O279" s="241"/>
    </row>
    <row r="280" spans="1:15" ht="12.75">
      <c r="A280" s="250"/>
      <c r="B280" s="253"/>
      <c r="C280" s="699" t="s">
        <v>272</v>
      </c>
      <c r="D280" s="700"/>
      <c r="E280" s="254">
        <v>0.948</v>
      </c>
      <c r="F280" s="577"/>
      <c r="G280" s="256"/>
      <c r="H280" s="257"/>
      <c r="I280" s="251"/>
      <c r="J280" s="258"/>
      <c r="K280" s="251"/>
      <c r="M280" s="252" t="s">
        <v>272</v>
      </c>
      <c r="O280" s="241"/>
    </row>
    <row r="281" spans="1:15" ht="12.75">
      <c r="A281" s="250"/>
      <c r="B281" s="253"/>
      <c r="C281" s="699" t="s">
        <v>273</v>
      </c>
      <c r="D281" s="700"/>
      <c r="E281" s="254">
        <v>0.948</v>
      </c>
      <c r="F281" s="577"/>
      <c r="G281" s="256"/>
      <c r="H281" s="257"/>
      <c r="I281" s="251"/>
      <c r="J281" s="258"/>
      <c r="K281" s="251"/>
      <c r="M281" s="252" t="s">
        <v>273</v>
      </c>
      <c r="O281" s="241"/>
    </row>
    <row r="282" spans="1:15" ht="12.75">
      <c r="A282" s="250"/>
      <c r="B282" s="253"/>
      <c r="C282" s="699" t="s">
        <v>274</v>
      </c>
      <c r="D282" s="700"/>
      <c r="E282" s="254">
        <v>1.17</v>
      </c>
      <c r="F282" s="577"/>
      <c r="G282" s="256"/>
      <c r="H282" s="257"/>
      <c r="I282" s="251"/>
      <c r="J282" s="258"/>
      <c r="K282" s="251"/>
      <c r="M282" s="252" t="s">
        <v>274</v>
      </c>
      <c r="O282" s="241"/>
    </row>
    <row r="283" spans="1:15" ht="12.75">
      <c r="A283" s="250"/>
      <c r="B283" s="253"/>
      <c r="C283" s="701" t="s">
        <v>113</v>
      </c>
      <c r="D283" s="700"/>
      <c r="E283" s="279">
        <v>21.762</v>
      </c>
      <c r="F283" s="577"/>
      <c r="G283" s="256"/>
      <c r="H283" s="257"/>
      <c r="I283" s="251"/>
      <c r="J283" s="258"/>
      <c r="K283" s="251"/>
      <c r="M283" s="252" t="s">
        <v>113</v>
      </c>
      <c r="O283" s="241"/>
    </row>
    <row r="284" spans="1:15" ht="12.75">
      <c r="A284" s="250"/>
      <c r="B284" s="253"/>
      <c r="C284" s="699" t="s">
        <v>275</v>
      </c>
      <c r="D284" s="700"/>
      <c r="E284" s="254">
        <v>5.16</v>
      </c>
      <c r="F284" s="577"/>
      <c r="G284" s="256"/>
      <c r="H284" s="257"/>
      <c r="I284" s="251"/>
      <c r="J284" s="258"/>
      <c r="K284" s="251"/>
      <c r="M284" s="252" t="s">
        <v>275</v>
      </c>
      <c r="O284" s="241"/>
    </row>
    <row r="285" spans="1:57" ht="12.75">
      <c r="A285" s="259"/>
      <c r="B285" s="260" t="s">
        <v>96</v>
      </c>
      <c r="C285" s="261" t="s">
        <v>228</v>
      </c>
      <c r="D285" s="262"/>
      <c r="E285" s="263"/>
      <c r="F285" s="578"/>
      <c r="G285" s="265">
        <f>SUM(G223:G284)</f>
        <v>0</v>
      </c>
      <c r="H285" s="266"/>
      <c r="I285" s="267">
        <f>SUM(I223:I284)</f>
        <v>3.0906396079999996</v>
      </c>
      <c r="J285" s="266"/>
      <c r="K285" s="267">
        <f>SUM(K223:K284)</f>
        <v>0</v>
      </c>
      <c r="O285" s="241">
        <v>4</v>
      </c>
      <c r="BA285" s="268">
        <f>SUM(BA223:BA284)</f>
        <v>0</v>
      </c>
      <c r="BB285" s="268">
        <f>SUM(BB223:BB284)</f>
        <v>0</v>
      </c>
      <c r="BC285" s="268">
        <f>SUM(BC223:BC284)</f>
        <v>0</v>
      </c>
      <c r="BD285" s="268">
        <f>SUM(BD223:BD284)</f>
        <v>0</v>
      </c>
      <c r="BE285" s="268">
        <f>SUM(BE223:BE284)</f>
        <v>0</v>
      </c>
    </row>
    <row r="286" spans="1:15" ht="12.75">
      <c r="A286" s="231" t="s">
        <v>92</v>
      </c>
      <c r="B286" s="232" t="s">
        <v>276</v>
      </c>
      <c r="C286" s="233" t="s">
        <v>277</v>
      </c>
      <c r="D286" s="234"/>
      <c r="E286" s="235"/>
      <c r="F286" s="579"/>
      <c r="G286" s="236"/>
      <c r="H286" s="237"/>
      <c r="I286" s="238"/>
      <c r="J286" s="239"/>
      <c r="K286" s="240"/>
      <c r="O286" s="241">
        <v>1</v>
      </c>
    </row>
    <row r="287" spans="1:80" ht="12.75">
      <c r="A287" s="242">
        <v>31</v>
      </c>
      <c r="B287" s="243" t="s">
        <v>279</v>
      </c>
      <c r="C287" s="244" t="s">
        <v>280</v>
      </c>
      <c r="D287" s="245" t="s">
        <v>106</v>
      </c>
      <c r="E287" s="246">
        <v>310.8882</v>
      </c>
      <c r="F287" s="576"/>
      <c r="G287" s="247">
        <f>E287*F287</f>
        <v>0</v>
      </c>
      <c r="H287" s="248">
        <v>4E-05</v>
      </c>
      <c r="I287" s="249">
        <f>E287*H287</f>
        <v>0.012435528</v>
      </c>
      <c r="J287" s="248">
        <v>0</v>
      </c>
      <c r="K287" s="249">
        <f>E287*J287</f>
        <v>0</v>
      </c>
      <c r="O287" s="241">
        <v>2</v>
      </c>
      <c r="AA287" s="214">
        <v>1</v>
      </c>
      <c r="AB287" s="214">
        <v>1</v>
      </c>
      <c r="AC287" s="214">
        <v>1</v>
      </c>
      <c r="AZ287" s="214">
        <v>1</v>
      </c>
      <c r="BA287" s="214">
        <f>IF(AZ287=1,G287,0)</f>
        <v>0</v>
      </c>
      <c r="BB287" s="214">
        <f>IF(AZ287=2,G287,0)</f>
        <v>0</v>
      </c>
      <c r="BC287" s="214">
        <f>IF(AZ287=3,G287,0)</f>
        <v>0</v>
      </c>
      <c r="BD287" s="214">
        <f>IF(AZ287=4,G287,0)</f>
        <v>0</v>
      </c>
      <c r="BE287" s="214">
        <f>IF(AZ287=5,G287,0)</f>
        <v>0</v>
      </c>
      <c r="CA287" s="241">
        <v>1</v>
      </c>
      <c r="CB287" s="241">
        <v>1</v>
      </c>
    </row>
    <row r="288" spans="1:15" ht="12.75">
      <c r="A288" s="250"/>
      <c r="B288" s="253"/>
      <c r="C288" s="699" t="s">
        <v>107</v>
      </c>
      <c r="D288" s="700"/>
      <c r="E288" s="254">
        <v>0</v>
      </c>
      <c r="F288" s="577"/>
      <c r="G288" s="256"/>
      <c r="H288" s="257"/>
      <c r="I288" s="251"/>
      <c r="J288" s="258"/>
      <c r="K288" s="251"/>
      <c r="M288" s="252" t="s">
        <v>107</v>
      </c>
      <c r="O288" s="241"/>
    </row>
    <row r="289" spans="1:15" ht="12.75">
      <c r="A289" s="250"/>
      <c r="B289" s="253"/>
      <c r="C289" s="699" t="s">
        <v>179</v>
      </c>
      <c r="D289" s="700"/>
      <c r="E289" s="254">
        <v>0</v>
      </c>
      <c r="F289" s="577"/>
      <c r="G289" s="256"/>
      <c r="H289" s="257"/>
      <c r="I289" s="251"/>
      <c r="J289" s="258"/>
      <c r="K289" s="251"/>
      <c r="M289" s="252" t="s">
        <v>179</v>
      </c>
      <c r="O289" s="241"/>
    </row>
    <row r="290" spans="1:15" ht="12.75">
      <c r="A290" s="250"/>
      <c r="B290" s="253"/>
      <c r="C290" s="699" t="s">
        <v>245</v>
      </c>
      <c r="D290" s="700"/>
      <c r="E290" s="254">
        <v>52.47</v>
      </c>
      <c r="F290" s="577"/>
      <c r="G290" s="256"/>
      <c r="H290" s="257"/>
      <c r="I290" s="251"/>
      <c r="J290" s="258"/>
      <c r="K290" s="251"/>
      <c r="M290" s="252" t="s">
        <v>245</v>
      </c>
      <c r="O290" s="241"/>
    </row>
    <row r="291" spans="1:15" ht="12.75">
      <c r="A291" s="250"/>
      <c r="B291" s="253"/>
      <c r="C291" s="699" t="s">
        <v>181</v>
      </c>
      <c r="D291" s="700"/>
      <c r="E291" s="254">
        <v>0</v>
      </c>
      <c r="F291" s="577"/>
      <c r="G291" s="256"/>
      <c r="H291" s="257"/>
      <c r="I291" s="251"/>
      <c r="J291" s="258"/>
      <c r="K291" s="251"/>
      <c r="M291" s="252" t="s">
        <v>181</v>
      </c>
      <c r="O291" s="241"/>
    </row>
    <row r="292" spans="1:15" ht="12.75">
      <c r="A292" s="250"/>
      <c r="B292" s="253"/>
      <c r="C292" s="699" t="s">
        <v>281</v>
      </c>
      <c r="D292" s="700"/>
      <c r="E292" s="254">
        <v>26.235</v>
      </c>
      <c r="F292" s="577"/>
      <c r="G292" s="256"/>
      <c r="H292" s="257"/>
      <c r="I292" s="251"/>
      <c r="J292" s="258"/>
      <c r="K292" s="251"/>
      <c r="M292" s="252" t="s">
        <v>281</v>
      </c>
      <c r="O292" s="241"/>
    </row>
    <row r="293" spans="1:15" ht="12.75">
      <c r="A293" s="250"/>
      <c r="B293" s="253"/>
      <c r="C293" s="699" t="s">
        <v>282</v>
      </c>
      <c r="D293" s="700"/>
      <c r="E293" s="254">
        <v>8.745</v>
      </c>
      <c r="F293" s="577"/>
      <c r="G293" s="256"/>
      <c r="H293" s="257"/>
      <c r="I293" s="251"/>
      <c r="J293" s="258"/>
      <c r="K293" s="251"/>
      <c r="M293" s="252" t="s">
        <v>282</v>
      </c>
      <c r="O293" s="241"/>
    </row>
    <row r="294" spans="1:15" ht="12.75">
      <c r="A294" s="250"/>
      <c r="B294" s="253"/>
      <c r="C294" s="701" t="s">
        <v>113</v>
      </c>
      <c r="D294" s="700"/>
      <c r="E294" s="279">
        <v>87.45</v>
      </c>
      <c r="F294" s="577"/>
      <c r="G294" s="256"/>
      <c r="H294" s="257"/>
      <c r="I294" s="251"/>
      <c r="J294" s="258"/>
      <c r="K294" s="251"/>
      <c r="M294" s="252" t="s">
        <v>113</v>
      </c>
      <c r="O294" s="241"/>
    </row>
    <row r="295" spans="1:15" ht="12.75">
      <c r="A295" s="250"/>
      <c r="B295" s="253"/>
      <c r="C295" s="699" t="s">
        <v>114</v>
      </c>
      <c r="D295" s="700"/>
      <c r="E295" s="254">
        <v>0</v>
      </c>
      <c r="F295" s="577"/>
      <c r="G295" s="256"/>
      <c r="H295" s="257"/>
      <c r="I295" s="251"/>
      <c r="J295" s="258"/>
      <c r="K295" s="251"/>
      <c r="M295" s="252" t="s">
        <v>114</v>
      </c>
      <c r="O295" s="241"/>
    </row>
    <row r="296" spans="1:15" ht="12.75">
      <c r="A296" s="250"/>
      <c r="B296" s="253"/>
      <c r="C296" s="699" t="s">
        <v>179</v>
      </c>
      <c r="D296" s="700"/>
      <c r="E296" s="254">
        <v>0</v>
      </c>
      <c r="F296" s="577"/>
      <c r="G296" s="256"/>
      <c r="H296" s="257"/>
      <c r="I296" s="251"/>
      <c r="J296" s="258"/>
      <c r="K296" s="251"/>
      <c r="M296" s="252" t="s">
        <v>179</v>
      </c>
      <c r="O296" s="241"/>
    </row>
    <row r="297" spans="1:15" ht="12.75">
      <c r="A297" s="250"/>
      <c r="B297" s="253"/>
      <c r="C297" s="699" t="s">
        <v>246</v>
      </c>
      <c r="D297" s="700"/>
      <c r="E297" s="254">
        <v>2.3595</v>
      </c>
      <c r="F297" s="577"/>
      <c r="G297" s="256"/>
      <c r="H297" s="257"/>
      <c r="I297" s="251"/>
      <c r="J297" s="258"/>
      <c r="K297" s="251"/>
      <c r="M297" s="252" t="s">
        <v>246</v>
      </c>
      <c r="O297" s="241"/>
    </row>
    <row r="298" spans="1:15" ht="12.75">
      <c r="A298" s="250"/>
      <c r="B298" s="253"/>
      <c r="C298" s="699" t="s">
        <v>247</v>
      </c>
      <c r="D298" s="700"/>
      <c r="E298" s="254">
        <v>1.7271</v>
      </c>
      <c r="F298" s="577"/>
      <c r="G298" s="256"/>
      <c r="H298" s="257"/>
      <c r="I298" s="251"/>
      <c r="J298" s="258"/>
      <c r="K298" s="251"/>
      <c r="M298" s="252" t="s">
        <v>247</v>
      </c>
      <c r="O298" s="241"/>
    </row>
    <row r="299" spans="1:15" ht="12.75">
      <c r="A299" s="250"/>
      <c r="B299" s="253"/>
      <c r="C299" s="699" t="s">
        <v>248</v>
      </c>
      <c r="D299" s="700"/>
      <c r="E299" s="254">
        <v>23.76</v>
      </c>
      <c r="F299" s="577"/>
      <c r="G299" s="256"/>
      <c r="H299" s="257"/>
      <c r="I299" s="251"/>
      <c r="J299" s="258"/>
      <c r="K299" s="251"/>
      <c r="M299" s="252" t="s">
        <v>248</v>
      </c>
      <c r="O299" s="241"/>
    </row>
    <row r="300" spans="1:15" ht="12.75">
      <c r="A300" s="250"/>
      <c r="B300" s="253"/>
      <c r="C300" s="699" t="s">
        <v>249</v>
      </c>
      <c r="D300" s="700"/>
      <c r="E300" s="254">
        <v>2.16</v>
      </c>
      <c r="F300" s="577"/>
      <c r="G300" s="256"/>
      <c r="H300" s="257"/>
      <c r="I300" s="251"/>
      <c r="J300" s="258"/>
      <c r="K300" s="251"/>
      <c r="M300" s="252" t="s">
        <v>249</v>
      </c>
      <c r="O300" s="241"/>
    </row>
    <row r="301" spans="1:15" ht="12.75">
      <c r="A301" s="250"/>
      <c r="B301" s="253"/>
      <c r="C301" s="699" t="s">
        <v>250</v>
      </c>
      <c r="D301" s="700"/>
      <c r="E301" s="254">
        <v>6.556</v>
      </c>
      <c r="F301" s="577"/>
      <c r="G301" s="256"/>
      <c r="H301" s="257"/>
      <c r="I301" s="251"/>
      <c r="J301" s="258"/>
      <c r="K301" s="251"/>
      <c r="M301" s="252" t="s">
        <v>250</v>
      </c>
      <c r="O301" s="241"/>
    </row>
    <row r="302" spans="1:15" ht="12.75">
      <c r="A302" s="250"/>
      <c r="B302" s="253"/>
      <c r="C302" s="699" t="s">
        <v>251</v>
      </c>
      <c r="D302" s="700"/>
      <c r="E302" s="254">
        <v>3.6686</v>
      </c>
      <c r="F302" s="577"/>
      <c r="G302" s="256"/>
      <c r="H302" s="257"/>
      <c r="I302" s="251"/>
      <c r="J302" s="258"/>
      <c r="K302" s="251"/>
      <c r="M302" s="252" t="s">
        <v>251</v>
      </c>
      <c r="O302" s="241"/>
    </row>
    <row r="303" spans="1:15" ht="12.75">
      <c r="A303" s="250"/>
      <c r="B303" s="253"/>
      <c r="C303" s="699" t="s">
        <v>252</v>
      </c>
      <c r="D303" s="700"/>
      <c r="E303" s="254">
        <v>15.15</v>
      </c>
      <c r="F303" s="577"/>
      <c r="G303" s="256"/>
      <c r="H303" s="257"/>
      <c r="I303" s="251"/>
      <c r="J303" s="258"/>
      <c r="K303" s="251"/>
      <c r="M303" s="252" t="s">
        <v>252</v>
      </c>
      <c r="O303" s="241"/>
    </row>
    <row r="304" spans="1:15" ht="12.75">
      <c r="A304" s="250"/>
      <c r="B304" s="253"/>
      <c r="C304" s="699" t="s">
        <v>253</v>
      </c>
      <c r="D304" s="700"/>
      <c r="E304" s="254">
        <v>1.576</v>
      </c>
      <c r="F304" s="577"/>
      <c r="G304" s="256"/>
      <c r="H304" s="257"/>
      <c r="I304" s="251"/>
      <c r="J304" s="258"/>
      <c r="K304" s="251"/>
      <c r="M304" s="252" t="s">
        <v>253</v>
      </c>
      <c r="O304" s="241"/>
    </row>
    <row r="305" spans="1:15" ht="12.75">
      <c r="A305" s="250"/>
      <c r="B305" s="253"/>
      <c r="C305" s="699" t="s">
        <v>254</v>
      </c>
      <c r="D305" s="700"/>
      <c r="E305" s="254">
        <v>1.576</v>
      </c>
      <c r="F305" s="577"/>
      <c r="G305" s="256"/>
      <c r="H305" s="257"/>
      <c r="I305" s="251"/>
      <c r="J305" s="258"/>
      <c r="K305" s="251"/>
      <c r="M305" s="252" t="s">
        <v>254</v>
      </c>
      <c r="O305" s="241"/>
    </row>
    <row r="306" spans="1:15" ht="12.75">
      <c r="A306" s="250"/>
      <c r="B306" s="253"/>
      <c r="C306" s="699" t="s">
        <v>255</v>
      </c>
      <c r="D306" s="700"/>
      <c r="E306" s="254">
        <v>3.19</v>
      </c>
      <c r="F306" s="577"/>
      <c r="G306" s="256"/>
      <c r="H306" s="257"/>
      <c r="I306" s="251"/>
      <c r="J306" s="258"/>
      <c r="K306" s="251"/>
      <c r="M306" s="252" t="s">
        <v>255</v>
      </c>
      <c r="O306" s="241"/>
    </row>
    <row r="307" spans="1:15" ht="12.75">
      <c r="A307" s="250"/>
      <c r="B307" s="253"/>
      <c r="C307" s="701" t="s">
        <v>113</v>
      </c>
      <c r="D307" s="700"/>
      <c r="E307" s="279">
        <v>61.7232</v>
      </c>
      <c r="F307" s="577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9" t="s">
        <v>181</v>
      </c>
      <c r="D308" s="700"/>
      <c r="E308" s="254">
        <v>0</v>
      </c>
      <c r="F308" s="577"/>
      <c r="G308" s="256"/>
      <c r="H308" s="257"/>
      <c r="I308" s="251"/>
      <c r="J308" s="258"/>
      <c r="K308" s="251"/>
      <c r="M308" s="252" t="s">
        <v>181</v>
      </c>
      <c r="O308" s="241"/>
    </row>
    <row r="309" spans="1:15" ht="12.75">
      <c r="A309" s="250"/>
      <c r="B309" s="253"/>
      <c r="C309" s="699" t="s">
        <v>283</v>
      </c>
      <c r="D309" s="700"/>
      <c r="E309" s="254">
        <v>0.51</v>
      </c>
      <c r="F309" s="577"/>
      <c r="G309" s="256"/>
      <c r="H309" s="257"/>
      <c r="I309" s="251"/>
      <c r="J309" s="258"/>
      <c r="K309" s="251"/>
      <c r="M309" s="252" t="s">
        <v>283</v>
      </c>
      <c r="O309" s="241"/>
    </row>
    <row r="310" spans="1:15" ht="12.75">
      <c r="A310" s="250"/>
      <c r="B310" s="253"/>
      <c r="C310" s="699" t="s">
        <v>284</v>
      </c>
      <c r="D310" s="700"/>
      <c r="E310" s="254">
        <v>43.2</v>
      </c>
      <c r="F310" s="577"/>
      <c r="G310" s="256"/>
      <c r="H310" s="257"/>
      <c r="I310" s="251"/>
      <c r="J310" s="258"/>
      <c r="K310" s="251"/>
      <c r="M310" s="252" t="s">
        <v>284</v>
      </c>
      <c r="O310" s="241"/>
    </row>
    <row r="311" spans="1:15" ht="12.75">
      <c r="A311" s="250"/>
      <c r="B311" s="253"/>
      <c r="C311" s="699" t="s">
        <v>285</v>
      </c>
      <c r="D311" s="700"/>
      <c r="E311" s="254">
        <v>4.32</v>
      </c>
      <c r="F311" s="577"/>
      <c r="G311" s="256"/>
      <c r="H311" s="257"/>
      <c r="I311" s="251"/>
      <c r="J311" s="258"/>
      <c r="K311" s="251"/>
      <c r="M311" s="252" t="s">
        <v>285</v>
      </c>
      <c r="O311" s="241"/>
    </row>
    <row r="312" spans="1:15" ht="12.75">
      <c r="A312" s="250"/>
      <c r="B312" s="253"/>
      <c r="C312" s="699" t="s">
        <v>286</v>
      </c>
      <c r="D312" s="700"/>
      <c r="E312" s="254">
        <v>87.45</v>
      </c>
      <c r="F312" s="577"/>
      <c r="G312" s="256"/>
      <c r="H312" s="257"/>
      <c r="I312" s="251"/>
      <c r="J312" s="258"/>
      <c r="K312" s="251"/>
      <c r="M312" s="252" t="s">
        <v>286</v>
      </c>
      <c r="O312" s="241"/>
    </row>
    <row r="313" spans="1:15" ht="12.75">
      <c r="A313" s="250"/>
      <c r="B313" s="253"/>
      <c r="C313" s="701" t="s">
        <v>113</v>
      </c>
      <c r="D313" s="700"/>
      <c r="E313" s="279">
        <v>135.48000000000002</v>
      </c>
      <c r="F313" s="577"/>
      <c r="G313" s="256"/>
      <c r="H313" s="257"/>
      <c r="I313" s="251"/>
      <c r="J313" s="258"/>
      <c r="K313" s="251"/>
      <c r="M313" s="252" t="s">
        <v>113</v>
      </c>
      <c r="O313" s="241"/>
    </row>
    <row r="314" spans="1:15" ht="12.75">
      <c r="A314" s="250"/>
      <c r="B314" s="253"/>
      <c r="C314" s="699" t="s">
        <v>256</v>
      </c>
      <c r="D314" s="700"/>
      <c r="E314" s="254">
        <v>26.235</v>
      </c>
      <c r="F314" s="577"/>
      <c r="G314" s="256"/>
      <c r="H314" s="257"/>
      <c r="I314" s="251"/>
      <c r="J314" s="258"/>
      <c r="K314" s="251"/>
      <c r="M314" s="252" t="s">
        <v>256</v>
      </c>
      <c r="O314" s="241"/>
    </row>
    <row r="315" spans="1:80" ht="12.75">
      <c r="A315" s="242">
        <v>32</v>
      </c>
      <c r="B315" s="243" t="s">
        <v>287</v>
      </c>
      <c r="C315" s="244" t="s">
        <v>288</v>
      </c>
      <c r="D315" s="245" t="s">
        <v>166</v>
      </c>
      <c r="E315" s="246">
        <v>132.9</v>
      </c>
      <c r="F315" s="576"/>
      <c r="G315" s="247">
        <f>E315*F315</f>
        <v>0</v>
      </c>
      <c r="H315" s="248">
        <v>0</v>
      </c>
      <c r="I315" s="249">
        <f>E315*H315</f>
        <v>0</v>
      </c>
      <c r="J315" s="248">
        <v>0</v>
      </c>
      <c r="K315" s="249">
        <f>E315*J315</f>
        <v>0</v>
      </c>
      <c r="O315" s="241">
        <v>2</v>
      </c>
      <c r="AA315" s="214">
        <v>1</v>
      </c>
      <c r="AB315" s="214">
        <v>1</v>
      </c>
      <c r="AC315" s="214">
        <v>1</v>
      </c>
      <c r="AZ315" s="214">
        <v>1</v>
      </c>
      <c r="BA315" s="214">
        <f>IF(AZ315=1,G315,0)</f>
        <v>0</v>
      </c>
      <c r="BB315" s="214">
        <f>IF(AZ315=2,G315,0)</f>
        <v>0</v>
      </c>
      <c r="BC315" s="214">
        <f>IF(AZ315=3,G315,0)</f>
        <v>0</v>
      </c>
      <c r="BD315" s="214">
        <f>IF(AZ315=4,G315,0)</f>
        <v>0</v>
      </c>
      <c r="BE315" s="214">
        <f>IF(AZ315=5,G315,0)</f>
        <v>0</v>
      </c>
      <c r="CA315" s="241">
        <v>1</v>
      </c>
      <c r="CB315" s="241">
        <v>1</v>
      </c>
    </row>
    <row r="316" spans="1:15" ht="12.75">
      <c r="A316" s="250"/>
      <c r="B316" s="253"/>
      <c r="C316" s="699" t="s">
        <v>107</v>
      </c>
      <c r="D316" s="700"/>
      <c r="E316" s="254">
        <v>0</v>
      </c>
      <c r="F316" s="577"/>
      <c r="G316" s="256"/>
      <c r="H316" s="257"/>
      <c r="I316" s="251"/>
      <c r="J316" s="258"/>
      <c r="K316" s="251"/>
      <c r="M316" s="252" t="s">
        <v>107</v>
      </c>
      <c r="O316" s="241"/>
    </row>
    <row r="317" spans="1:15" ht="12.75">
      <c r="A317" s="250"/>
      <c r="B317" s="253"/>
      <c r="C317" s="699" t="s">
        <v>289</v>
      </c>
      <c r="D317" s="700"/>
      <c r="E317" s="254">
        <v>22.3</v>
      </c>
      <c r="F317" s="577"/>
      <c r="G317" s="256"/>
      <c r="H317" s="257"/>
      <c r="I317" s="251"/>
      <c r="J317" s="258"/>
      <c r="K317" s="251"/>
      <c r="M317" s="252" t="s">
        <v>289</v>
      </c>
      <c r="O317" s="241"/>
    </row>
    <row r="318" spans="1:15" ht="12.75">
      <c r="A318" s="250"/>
      <c r="B318" s="253"/>
      <c r="C318" s="699" t="s">
        <v>290</v>
      </c>
      <c r="D318" s="700"/>
      <c r="E318" s="254">
        <v>15</v>
      </c>
      <c r="F318" s="577"/>
      <c r="G318" s="256"/>
      <c r="H318" s="257"/>
      <c r="I318" s="251"/>
      <c r="J318" s="258"/>
      <c r="K318" s="251"/>
      <c r="M318" s="252" t="s">
        <v>290</v>
      </c>
      <c r="O318" s="241"/>
    </row>
    <row r="319" spans="1:15" ht="12.75">
      <c r="A319" s="250"/>
      <c r="B319" s="253"/>
      <c r="C319" s="701" t="s">
        <v>113</v>
      </c>
      <c r="D319" s="700"/>
      <c r="E319" s="279">
        <v>37.3</v>
      </c>
      <c r="F319" s="577"/>
      <c r="G319" s="256"/>
      <c r="H319" s="257"/>
      <c r="I319" s="251"/>
      <c r="J319" s="258"/>
      <c r="K319" s="251"/>
      <c r="M319" s="252" t="s">
        <v>113</v>
      </c>
      <c r="O319" s="241"/>
    </row>
    <row r="320" spans="1:15" ht="12.75">
      <c r="A320" s="250"/>
      <c r="B320" s="253"/>
      <c r="C320" s="699" t="s">
        <v>114</v>
      </c>
      <c r="D320" s="700"/>
      <c r="E320" s="254">
        <v>0</v>
      </c>
      <c r="F320" s="577"/>
      <c r="G320" s="256"/>
      <c r="H320" s="257"/>
      <c r="I320" s="251"/>
      <c r="J320" s="258"/>
      <c r="K320" s="251"/>
      <c r="M320" s="252" t="s">
        <v>114</v>
      </c>
      <c r="O320" s="241"/>
    </row>
    <row r="321" spans="1:15" ht="12.75">
      <c r="A321" s="250"/>
      <c r="B321" s="253"/>
      <c r="C321" s="699" t="s">
        <v>291</v>
      </c>
      <c r="D321" s="700"/>
      <c r="E321" s="254">
        <v>29.2</v>
      </c>
      <c r="F321" s="577"/>
      <c r="G321" s="256"/>
      <c r="H321" s="257"/>
      <c r="I321" s="251"/>
      <c r="J321" s="258"/>
      <c r="K321" s="251"/>
      <c r="M321" s="252" t="s">
        <v>291</v>
      </c>
      <c r="O321" s="241"/>
    </row>
    <row r="322" spans="1:15" ht="12.75">
      <c r="A322" s="250"/>
      <c r="B322" s="253"/>
      <c r="C322" s="699" t="s">
        <v>292</v>
      </c>
      <c r="D322" s="700"/>
      <c r="E322" s="254">
        <v>22.2</v>
      </c>
      <c r="F322" s="577"/>
      <c r="G322" s="256"/>
      <c r="H322" s="257"/>
      <c r="I322" s="251"/>
      <c r="J322" s="258"/>
      <c r="K322" s="251"/>
      <c r="M322" s="252" t="s">
        <v>292</v>
      </c>
      <c r="O322" s="241"/>
    </row>
    <row r="323" spans="1:15" ht="12.75">
      <c r="A323" s="250"/>
      <c r="B323" s="253"/>
      <c r="C323" s="699" t="s">
        <v>293</v>
      </c>
      <c r="D323" s="700"/>
      <c r="E323" s="254">
        <v>10.8</v>
      </c>
      <c r="F323" s="577"/>
      <c r="G323" s="256"/>
      <c r="H323" s="257"/>
      <c r="I323" s="251"/>
      <c r="J323" s="258"/>
      <c r="K323" s="251"/>
      <c r="M323" s="252" t="s">
        <v>293</v>
      </c>
      <c r="O323" s="241"/>
    </row>
    <row r="324" spans="1:15" ht="12.75">
      <c r="A324" s="250"/>
      <c r="B324" s="253"/>
      <c r="C324" s="699" t="s">
        <v>294</v>
      </c>
      <c r="D324" s="700"/>
      <c r="E324" s="254">
        <v>33.4</v>
      </c>
      <c r="F324" s="577"/>
      <c r="G324" s="256"/>
      <c r="H324" s="257"/>
      <c r="I324" s="251"/>
      <c r="J324" s="258"/>
      <c r="K324" s="251"/>
      <c r="M324" s="252" t="s">
        <v>294</v>
      </c>
      <c r="O324" s="241"/>
    </row>
    <row r="325" spans="1:80" ht="12.75">
      <c r="A325" s="242">
        <v>33</v>
      </c>
      <c r="B325" s="243" t="s">
        <v>295</v>
      </c>
      <c r="C325" s="244" t="s">
        <v>296</v>
      </c>
      <c r="D325" s="245" t="s">
        <v>106</v>
      </c>
      <c r="E325" s="246">
        <v>565.684</v>
      </c>
      <c r="F325" s="576"/>
      <c r="G325" s="247">
        <f>E325*F325</f>
        <v>0</v>
      </c>
      <c r="H325" s="248">
        <v>0.00035</v>
      </c>
      <c r="I325" s="249">
        <f>E325*H325</f>
        <v>0.19798939999999998</v>
      </c>
      <c r="J325" s="248">
        <v>0</v>
      </c>
      <c r="K325" s="249">
        <f>E325*J325</f>
        <v>0</v>
      </c>
      <c r="O325" s="241">
        <v>2</v>
      </c>
      <c r="AA325" s="214">
        <v>1</v>
      </c>
      <c r="AB325" s="214">
        <v>1</v>
      </c>
      <c r="AC325" s="214">
        <v>1</v>
      </c>
      <c r="AZ325" s="214">
        <v>1</v>
      </c>
      <c r="BA325" s="214">
        <f>IF(AZ325=1,G325,0)</f>
        <v>0</v>
      </c>
      <c r="BB325" s="214">
        <f>IF(AZ325=2,G325,0)</f>
        <v>0</v>
      </c>
      <c r="BC325" s="214">
        <f>IF(AZ325=3,G325,0)</f>
        <v>0</v>
      </c>
      <c r="BD325" s="214">
        <f>IF(AZ325=4,G325,0)</f>
        <v>0</v>
      </c>
      <c r="BE325" s="214">
        <f>IF(AZ325=5,G325,0)</f>
        <v>0</v>
      </c>
      <c r="CA325" s="241">
        <v>1</v>
      </c>
      <c r="CB325" s="241">
        <v>1</v>
      </c>
    </row>
    <row r="326" spans="1:15" ht="12.75">
      <c r="A326" s="250"/>
      <c r="B326" s="253"/>
      <c r="C326" s="699" t="s">
        <v>107</v>
      </c>
      <c r="D326" s="700"/>
      <c r="E326" s="254">
        <v>0</v>
      </c>
      <c r="F326" s="577"/>
      <c r="G326" s="256"/>
      <c r="H326" s="257"/>
      <c r="I326" s="251"/>
      <c r="J326" s="258"/>
      <c r="K326" s="251"/>
      <c r="M326" s="252" t="s">
        <v>107</v>
      </c>
      <c r="O326" s="241"/>
    </row>
    <row r="327" spans="1:15" ht="12.75">
      <c r="A327" s="250"/>
      <c r="B327" s="253"/>
      <c r="C327" s="699" t="s">
        <v>297</v>
      </c>
      <c r="D327" s="700"/>
      <c r="E327" s="254">
        <v>0</v>
      </c>
      <c r="F327" s="577"/>
      <c r="G327" s="256"/>
      <c r="H327" s="257"/>
      <c r="I327" s="251"/>
      <c r="J327" s="258"/>
      <c r="K327" s="251"/>
      <c r="M327" s="252" t="s">
        <v>297</v>
      </c>
      <c r="O327" s="241"/>
    </row>
    <row r="328" spans="1:15" ht="12.75">
      <c r="A328" s="250"/>
      <c r="B328" s="253"/>
      <c r="C328" s="699" t="s">
        <v>298</v>
      </c>
      <c r="D328" s="700"/>
      <c r="E328" s="254">
        <v>37.7</v>
      </c>
      <c r="F328" s="577"/>
      <c r="G328" s="256"/>
      <c r="H328" s="257"/>
      <c r="I328" s="251"/>
      <c r="J328" s="258"/>
      <c r="K328" s="251"/>
      <c r="M328" s="252" t="s">
        <v>298</v>
      </c>
      <c r="O328" s="241"/>
    </row>
    <row r="329" spans="1:15" ht="12.75">
      <c r="A329" s="250"/>
      <c r="B329" s="253"/>
      <c r="C329" s="699" t="s">
        <v>299</v>
      </c>
      <c r="D329" s="700"/>
      <c r="E329" s="254">
        <v>33.9</v>
      </c>
      <c r="F329" s="577"/>
      <c r="G329" s="256"/>
      <c r="H329" s="257"/>
      <c r="I329" s="251"/>
      <c r="J329" s="258"/>
      <c r="K329" s="251"/>
      <c r="M329" s="252" t="s">
        <v>299</v>
      </c>
      <c r="O329" s="241"/>
    </row>
    <row r="330" spans="1:15" ht="12.75">
      <c r="A330" s="250"/>
      <c r="B330" s="253"/>
      <c r="C330" s="699" t="s">
        <v>300</v>
      </c>
      <c r="D330" s="700"/>
      <c r="E330" s="254">
        <v>0</v>
      </c>
      <c r="F330" s="577"/>
      <c r="G330" s="256"/>
      <c r="H330" s="257"/>
      <c r="I330" s="251"/>
      <c r="J330" s="258"/>
      <c r="K330" s="251"/>
      <c r="M330" s="252" t="s">
        <v>300</v>
      </c>
      <c r="O330" s="241"/>
    </row>
    <row r="331" spans="1:15" ht="12.75">
      <c r="A331" s="250"/>
      <c r="B331" s="253"/>
      <c r="C331" s="699" t="s">
        <v>301</v>
      </c>
      <c r="D331" s="700"/>
      <c r="E331" s="254">
        <v>15.534</v>
      </c>
      <c r="F331" s="577"/>
      <c r="G331" s="256"/>
      <c r="H331" s="257"/>
      <c r="I331" s="251"/>
      <c r="J331" s="258"/>
      <c r="K331" s="251"/>
      <c r="M331" s="252" t="s">
        <v>301</v>
      </c>
      <c r="O331" s="241"/>
    </row>
    <row r="332" spans="1:15" ht="12.75">
      <c r="A332" s="250"/>
      <c r="B332" s="253"/>
      <c r="C332" s="701" t="s">
        <v>113</v>
      </c>
      <c r="D332" s="700"/>
      <c r="E332" s="279">
        <v>87.134</v>
      </c>
      <c r="F332" s="577"/>
      <c r="G332" s="256"/>
      <c r="H332" s="257"/>
      <c r="I332" s="251"/>
      <c r="J332" s="258"/>
      <c r="K332" s="251"/>
      <c r="M332" s="252" t="s">
        <v>113</v>
      </c>
      <c r="O332" s="241"/>
    </row>
    <row r="333" spans="1:15" ht="12.75">
      <c r="A333" s="250"/>
      <c r="B333" s="253"/>
      <c r="C333" s="699" t="s">
        <v>114</v>
      </c>
      <c r="D333" s="700"/>
      <c r="E333" s="254">
        <v>0</v>
      </c>
      <c r="F333" s="577"/>
      <c r="G333" s="256"/>
      <c r="H333" s="257"/>
      <c r="I333" s="251"/>
      <c r="J333" s="258"/>
      <c r="K333" s="251"/>
      <c r="M333" s="252" t="s">
        <v>114</v>
      </c>
      <c r="O333" s="241"/>
    </row>
    <row r="334" spans="1:15" ht="12.75">
      <c r="A334" s="250"/>
      <c r="B334" s="253"/>
      <c r="C334" s="699" t="s">
        <v>302</v>
      </c>
      <c r="D334" s="700"/>
      <c r="E334" s="254">
        <v>123.03</v>
      </c>
      <c r="F334" s="577"/>
      <c r="G334" s="256"/>
      <c r="H334" s="257"/>
      <c r="I334" s="251"/>
      <c r="J334" s="258"/>
      <c r="K334" s="251"/>
      <c r="M334" s="252" t="s">
        <v>302</v>
      </c>
      <c r="O334" s="241"/>
    </row>
    <row r="335" spans="1:15" ht="12.75">
      <c r="A335" s="250"/>
      <c r="B335" s="253"/>
      <c r="C335" s="699" t="s">
        <v>303</v>
      </c>
      <c r="D335" s="700"/>
      <c r="E335" s="254">
        <v>95.64</v>
      </c>
      <c r="F335" s="577"/>
      <c r="G335" s="256"/>
      <c r="H335" s="257"/>
      <c r="I335" s="251"/>
      <c r="J335" s="258"/>
      <c r="K335" s="251"/>
      <c r="M335" s="252" t="s">
        <v>303</v>
      </c>
      <c r="O335" s="241"/>
    </row>
    <row r="336" spans="1:15" ht="12.75">
      <c r="A336" s="250"/>
      <c r="B336" s="253"/>
      <c r="C336" s="699" t="s">
        <v>304</v>
      </c>
      <c r="D336" s="700"/>
      <c r="E336" s="254">
        <v>73.56</v>
      </c>
      <c r="F336" s="577"/>
      <c r="G336" s="256"/>
      <c r="H336" s="257"/>
      <c r="I336" s="251"/>
      <c r="J336" s="258"/>
      <c r="K336" s="251"/>
      <c r="M336" s="252" t="s">
        <v>304</v>
      </c>
      <c r="O336" s="241"/>
    </row>
    <row r="337" spans="1:15" ht="12.75">
      <c r="A337" s="250"/>
      <c r="B337" s="253"/>
      <c r="C337" s="699" t="s">
        <v>305</v>
      </c>
      <c r="D337" s="700"/>
      <c r="E337" s="254">
        <v>31.52</v>
      </c>
      <c r="F337" s="577"/>
      <c r="G337" s="256"/>
      <c r="H337" s="257"/>
      <c r="I337" s="251"/>
      <c r="J337" s="258"/>
      <c r="K337" s="251"/>
      <c r="M337" s="252" t="s">
        <v>305</v>
      </c>
      <c r="O337" s="241"/>
    </row>
    <row r="338" spans="1:15" ht="12.75">
      <c r="A338" s="250"/>
      <c r="B338" s="253"/>
      <c r="C338" s="701" t="s">
        <v>113</v>
      </c>
      <c r="D338" s="700"/>
      <c r="E338" s="279">
        <v>323.75</v>
      </c>
      <c r="F338" s="577"/>
      <c r="G338" s="256"/>
      <c r="H338" s="257"/>
      <c r="I338" s="251"/>
      <c r="J338" s="258"/>
      <c r="K338" s="251"/>
      <c r="M338" s="252" t="s">
        <v>113</v>
      </c>
      <c r="O338" s="241"/>
    </row>
    <row r="339" spans="1:15" ht="12.75">
      <c r="A339" s="250"/>
      <c r="B339" s="253"/>
      <c r="C339" s="699" t="s">
        <v>306</v>
      </c>
      <c r="D339" s="700"/>
      <c r="E339" s="254">
        <v>0</v>
      </c>
      <c r="F339" s="577"/>
      <c r="G339" s="256"/>
      <c r="H339" s="257"/>
      <c r="I339" s="251"/>
      <c r="J339" s="258"/>
      <c r="K339" s="251"/>
      <c r="M339" s="252" t="s">
        <v>306</v>
      </c>
      <c r="O339" s="241"/>
    </row>
    <row r="340" spans="1:15" ht="12.75">
      <c r="A340" s="250"/>
      <c r="B340" s="253"/>
      <c r="C340" s="699" t="s">
        <v>123</v>
      </c>
      <c r="D340" s="700"/>
      <c r="E340" s="254">
        <v>0</v>
      </c>
      <c r="F340" s="577"/>
      <c r="G340" s="256"/>
      <c r="H340" s="257"/>
      <c r="I340" s="251"/>
      <c r="J340" s="258"/>
      <c r="K340" s="251"/>
      <c r="M340" s="252" t="s">
        <v>123</v>
      </c>
      <c r="O340" s="241"/>
    </row>
    <row r="341" spans="1:15" ht="12.75">
      <c r="A341" s="250"/>
      <c r="B341" s="253"/>
      <c r="C341" s="699" t="s">
        <v>107</v>
      </c>
      <c r="D341" s="700"/>
      <c r="E341" s="254">
        <v>0</v>
      </c>
      <c r="F341" s="577"/>
      <c r="G341" s="256"/>
      <c r="H341" s="257"/>
      <c r="I341" s="251"/>
      <c r="J341" s="258"/>
      <c r="K341" s="251"/>
      <c r="M341" s="252" t="s">
        <v>107</v>
      </c>
      <c r="O341" s="241"/>
    </row>
    <row r="342" spans="1:15" ht="12.75">
      <c r="A342" s="250"/>
      <c r="B342" s="253"/>
      <c r="C342" s="699" t="s">
        <v>307</v>
      </c>
      <c r="D342" s="700"/>
      <c r="E342" s="254">
        <v>23.8</v>
      </c>
      <c r="F342" s="577"/>
      <c r="G342" s="256"/>
      <c r="H342" s="257"/>
      <c r="I342" s="251"/>
      <c r="J342" s="258"/>
      <c r="K342" s="251"/>
      <c r="M342" s="252" t="s">
        <v>307</v>
      </c>
      <c r="O342" s="241"/>
    </row>
    <row r="343" spans="1:15" ht="12.75">
      <c r="A343" s="250"/>
      <c r="B343" s="253"/>
      <c r="C343" s="699" t="s">
        <v>308</v>
      </c>
      <c r="D343" s="700"/>
      <c r="E343" s="254">
        <v>11.6</v>
      </c>
      <c r="F343" s="577"/>
      <c r="G343" s="256"/>
      <c r="H343" s="257"/>
      <c r="I343" s="251"/>
      <c r="J343" s="258"/>
      <c r="K343" s="251"/>
      <c r="M343" s="252" t="s">
        <v>308</v>
      </c>
      <c r="O343" s="241"/>
    </row>
    <row r="344" spans="1:15" ht="12.75">
      <c r="A344" s="250"/>
      <c r="B344" s="253"/>
      <c r="C344" s="701" t="s">
        <v>113</v>
      </c>
      <c r="D344" s="700"/>
      <c r="E344" s="279">
        <v>35.4</v>
      </c>
      <c r="F344" s="577"/>
      <c r="G344" s="256"/>
      <c r="H344" s="257"/>
      <c r="I344" s="251"/>
      <c r="J344" s="258"/>
      <c r="K344" s="251"/>
      <c r="M344" s="252" t="s">
        <v>113</v>
      </c>
      <c r="O344" s="241"/>
    </row>
    <row r="345" spans="1:15" ht="12.75">
      <c r="A345" s="250"/>
      <c r="B345" s="253"/>
      <c r="C345" s="699" t="s">
        <v>114</v>
      </c>
      <c r="D345" s="700"/>
      <c r="E345" s="254">
        <v>0</v>
      </c>
      <c r="F345" s="577"/>
      <c r="G345" s="256"/>
      <c r="H345" s="257"/>
      <c r="I345" s="251"/>
      <c r="J345" s="258"/>
      <c r="K345" s="251"/>
      <c r="M345" s="252" t="s">
        <v>114</v>
      </c>
      <c r="O345" s="241"/>
    </row>
    <row r="346" spans="1:15" ht="12.75">
      <c r="A346" s="250"/>
      <c r="B346" s="253"/>
      <c r="C346" s="699" t="s">
        <v>309</v>
      </c>
      <c r="D346" s="700"/>
      <c r="E346" s="254">
        <v>0</v>
      </c>
      <c r="F346" s="577"/>
      <c r="G346" s="256"/>
      <c r="H346" s="257"/>
      <c r="I346" s="251"/>
      <c r="J346" s="258"/>
      <c r="K346" s="251"/>
      <c r="M346" s="252" t="s">
        <v>309</v>
      </c>
      <c r="O346" s="241"/>
    </row>
    <row r="347" spans="1:15" ht="12.75">
      <c r="A347" s="250"/>
      <c r="B347" s="253"/>
      <c r="C347" s="699" t="s">
        <v>310</v>
      </c>
      <c r="D347" s="700"/>
      <c r="E347" s="254">
        <v>16.52</v>
      </c>
      <c r="F347" s="577"/>
      <c r="G347" s="256"/>
      <c r="H347" s="257"/>
      <c r="I347" s="251"/>
      <c r="J347" s="258"/>
      <c r="K347" s="251"/>
      <c r="M347" s="252" t="s">
        <v>310</v>
      </c>
      <c r="O347" s="241"/>
    </row>
    <row r="348" spans="1:15" ht="12.75">
      <c r="A348" s="250"/>
      <c r="B348" s="253"/>
      <c r="C348" s="699" t="s">
        <v>311</v>
      </c>
      <c r="D348" s="700"/>
      <c r="E348" s="254">
        <v>5.85</v>
      </c>
      <c r="F348" s="577"/>
      <c r="G348" s="256"/>
      <c r="H348" s="257"/>
      <c r="I348" s="251"/>
      <c r="J348" s="258"/>
      <c r="K348" s="251"/>
      <c r="M348" s="252" t="s">
        <v>311</v>
      </c>
      <c r="O348" s="241"/>
    </row>
    <row r="349" spans="1:15" ht="12.75">
      <c r="A349" s="250"/>
      <c r="B349" s="253"/>
      <c r="C349" s="699" t="s">
        <v>312</v>
      </c>
      <c r="D349" s="700"/>
      <c r="E349" s="254">
        <v>12.7</v>
      </c>
      <c r="F349" s="577"/>
      <c r="G349" s="256"/>
      <c r="H349" s="257"/>
      <c r="I349" s="251"/>
      <c r="J349" s="258"/>
      <c r="K349" s="251"/>
      <c r="M349" s="252" t="s">
        <v>312</v>
      </c>
      <c r="O349" s="241"/>
    </row>
    <row r="350" spans="1:15" ht="12.75">
      <c r="A350" s="250"/>
      <c r="B350" s="253"/>
      <c r="C350" s="699" t="s">
        <v>313</v>
      </c>
      <c r="D350" s="700"/>
      <c r="E350" s="254">
        <v>8.32</v>
      </c>
      <c r="F350" s="577"/>
      <c r="G350" s="256"/>
      <c r="H350" s="257"/>
      <c r="I350" s="251"/>
      <c r="J350" s="258"/>
      <c r="K350" s="251"/>
      <c r="M350" s="252" t="s">
        <v>313</v>
      </c>
      <c r="O350" s="241"/>
    </row>
    <row r="351" spans="1:15" ht="12.75">
      <c r="A351" s="250"/>
      <c r="B351" s="253"/>
      <c r="C351" s="699" t="s">
        <v>314</v>
      </c>
      <c r="D351" s="700"/>
      <c r="E351" s="254">
        <v>0</v>
      </c>
      <c r="F351" s="577"/>
      <c r="G351" s="256"/>
      <c r="H351" s="257"/>
      <c r="I351" s="251"/>
      <c r="J351" s="258"/>
      <c r="K351" s="251"/>
      <c r="M351" s="252" t="s">
        <v>314</v>
      </c>
      <c r="O351" s="241"/>
    </row>
    <row r="352" spans="1:15" ht="12.75">
      <c r="A352" s="250"/>
      <c r="B352" s="253"/>
      <c r="C352" s="699" t="s">
        <v>315</v>
      </c>
      <c r="D352" s="700"/>
      <c r="E352" s="254">
        <v>16.43</v>
      </c>
      <c r="F352" s="577"/>
      <c r="G352" s="256"/>
      <c r="H352" s="257"/>
      <c r="I352" s="251"/>
      <c r="J352" s="258"/>
      <c r="K352" s="251"/>
      <c r="M352" s="252" t="s">
        <v>315</v>
      </c>
      <c r="O352" s="241"/>
    </row>
    <row r="353" spans="1:15" ht="12.75">
      <c r="A353" s="250"/>
      <c r="B353" s="253"/>
      <c r="C353" s="699" t="s">
        <v>316</v>
      </c>
      <c r="D353" s="700"/>
      <c r="E353" s="254">
        <v>19.6</v>
      </c>
      <c r="F353" s="577"/>
      <c r="G353" s="256"/>
      <c r="H353" s="257"/>
      <c r="I353" s="251"/>
      <c r="J353" s="258"/>
      <c r="K353" s="251"/>
      <c r="M353" s="252" t="s">
        <v>316</v>
      </c>
      <c r="O353" s="241"/>
    </row>
    <row r="354" spans="1:15" ht="12.75">
      <c r="A354" s="250"/>
      <c r="B354" s="253"/>
      <c r="C354" s="699" t="s">
        <v>317</v>
      </c>
      <c r="D354" s="700"/>
      <c r="E354" s="254">
        <v>12.8</v>
      </c>
      <c r="F354" s="577"/>
      <c r="G354" s="256"/>
      <c r="H354" s="257"/>
      <c r="I354" s="251"/>
      <c r="J354" s="258"/>
      <c r="K354" s="251"/>
      <c r="M354" s="252" t="s">
        <v>317</v>
      </c>
      <c r="O354" s="241"/>
    </row>
    <row r="355" spans="1:15" ht="12.75">
      <c r="A355" s="250"/>
      <c r="B355" s="253"/>
      <c r="C355" s="699" t="s">
        <v>318</v>
      </c>
      <c r="D355" s="700"/>
      <c r="E355" s="254">
        <v>5.58</v>
      </c>
      <c r="F355" s="577"/>
      <c r="G355" s="256"/>
      <c r="H355" s="257"/>
      <c r="I355" s="251"/>
      <c r="J355" s="258"/>
      <c r="K355" s="251"/>
      <c r="M355" s="252" t="s">
        <v>318</v>
      </c>
      <c r="O355" s="241"/>
    </row>
    <row r="356" spans="1:15" ht="12.75">
      <c r="A356" s="250"/>
      <c r="B356" s="253"/>
      <c r="C356" s="701" t="s">
        <v>113</v>
      </c>
      <c r="D356" s="700"/>
      <c r="E356" s="279">
        <v>97.79999999999998</v>
      </c>
      <c r="F356" s="577"/>
      <c r="G356" s="256"/>
      <c r="H356" s="257"/>
      <c r="I356" s="251"/>
      <c r="J356" s="258"/>
      <c r="K356" s="251"/>
      <c r="M356" s="252" t="s">
        <v>113</v>
      </c>
      <c r="O356" s="241"/>
    </row>
    <row r="357" spans="1:15" ht="12.75">
      <c r="A357" s="250"/>
      <c r="B357" s="253"/>
      <c r="C357" s="699" t="s">
        <v>319</v>
      </c>
      <c r="D357" s="700"/>
      <c r="E357" s="254">
        <v>0</v>
      </c>
      <c r="F357" s="577"/>
      <c r="G357" s="256"/>
      <c r="H357" s="257"/>
      <c r="I357" s="251"/>
      <c r="J357" s="258"/>
      <c r="K357" s="251"/>
      <c r="M357" s="252" t="s">
        <v>319</v>
      </c>
      <c r="O357" s="241"/>
    </row>
    <row r="358" spans="1:15" ht="12.75">
      <c r="A358" s="250"/>
      <c r="B358" s="253"/>
      <c r="C358" s="699" t="s">
        <v>114</v>
      </c>
      <c r="D358" s="700"/>
      <c r="E358" s="254">
        <v>0</v>
      </c>
      <c r="F358" s="577"/>
      <c r="G358" s="256"/>
      <c r="H358" s="257"/>
      <c r="I358" s="251"/>
      <c r="J358" s="258"/>
      <c r="K358" s="251"/>
      <c r="M358" s="252" t="s">
        <v>114</v>
      </c>
      <c r="O358" s="241"/>
    </row>
    <row r="359" spans="1:15" ht="12.75">
      <c r="A359" s="250"/>
      <c r="B359" s="253"/>
      <c r="C359" s="699" t="s">
        <v>320</v>
      </c>
      <c r="D359" s="700"/>
      <c r="E359" s="254">
        <v>13.2</v>
      </c>
      <c r="F359" s="577"/>
      <c r="G359" s="256"/>
      <c r="H359" s="257"/>
      <c r="I359" s="251"/>
      <c r="J359" s="258"/>
      <c r="K359" s="251"/>
      <c r="M359" s="252" t="s">
        <v>320</v>
      </c>
      <c r="O359" s="241"/>
    </row>
    <row r="360" spans="1:15" ht="12.75">
      <c r="A360" s="250"/>
      <c r="B360" s="253"/>
      <c r="C360" s="699" t="s">
        <v>321</v>
      </c>
      <c r="D360" s="700"/>
      <c r="E360" s="254">
        <v>8.4</v>
      </c>
      <c r="F360" s="577"/>
      <c r="G360" s="256"/>
      <c r="H360" s="257"/>
      <c r="I360" s="251"/>
      <c r="J360" s="258"/>
      <c r="K360" s="251"/>
      <c r="M360" s="252" t="s">
        <v>321</v>
      </c>
      <c r="O360" s="241"/>
    </row>
    <row r="361" spans="1:15" ht="12.75">
      <c r="A361" s="250"/>
      <c r="B361" s="253"/>
      <c r="C361" s="701" t="s">
        <v>113</v>
      </c>
      <c r="D361" s="700"/>
      <c r="E361" s="279">
        <v>21.6</v>
      </c>
      <c r="F361" s="577"/>
      <c r="G361" s="256"/>
      <c r="H361" s="257"/>
      <c r="I361" s="251"/>
      <c r="J361" s="258"/>
      <c r="K361" s="251"/>
      <c r="M361" s="252" t="s">
        <v>113</v>
      </c>
      <c r="O361" s="241"/>
    </row>
    <row r="362" spans="1:80" ht="12.75">
      <c r="A362" s="242">
        <v>34</v>
      </c>
      <c r="B362" s="243" t="s">
        <v>322</v>
      </c>
      <c r="C362" s="244" t="s">
        <v>323</v>
      </c>
      <c r="D362" s="245" t="s">
        <v>166</v>
      </c>
      <c r="E362" s="246">
        <v>74.5</v>
      </c>
      <c r="F362" s="576"/>
      <c r="G362" s="247">
        <f>E362*F362</f>
        <v>0</v>
      </c>
      <c r="H362" s="248">
        <v>0.00051</v>
      </c>
      <c r="I362" s="249">
        <f>E362*H362</f>
        <v>0.037995</v>
      </c>
      <c r="J362" s="248">
        <v>0</v>
      </c>
      <c r="K362" s="249">
        <f>E362*J362</f>
        <v>0</v>
      </c>
      <c r="O362" s="241">
        <v>2</v>
      </c>
      <c r="AA362" s="214">
        <v>1</v>
      </c>
      <c r="AB362" s="214">
        <v>1</v>
      </c>
      <c r="AC362" s="214">
        <v>1</v>
      </c>
      <c r="AZ362" s="214">
        <v>1</v>
      </c>
      <c r="BA362" s="214">
        <f>IF(AZ362=1,G362,0)</f>
        <v>0</v>
      </c>
      <c r="BB362" s="214">
        <f>IF(AZ362=2,G362,0)</f>
        <v>0</v>
      </c>
      <c r="BC362" s="214">
        <f>IF(AZ362=3,G362,0)</f>
        <v>0</v>
      </c>
      <c r="BD362" s="214">
        <f>IF(AZ362=4,G362,0)</f>
        <v>0</v>
      </c>
      <c r="BE362" s="214">
        <f>IF(AZ362=5,G362,0)</f>
        <v>0</v>
      </c>
      <c r="CA362" s="241">
        <v>1</v>
      </c>
      <c r="CB362" s="241">
        <v>1</v>
      </c>
    </row>
    <row r="363" spans="1:15" ht="12.75">
      <c r="A363" s="250"/>
      <c r="B363" s="253"/>
      <c r="C363" s="699" t="s">
        <v>324</v>
      </c>
      <c r="D363" s="700"/>
      <c r="E363" s="254">
        <v>22.5</v>
      </c>
      <c r="F363" s="577"/>
      <c r="G363" s="256"/>
      <c r="H363" s="257"/>
      <c r="I363" s="251"/>
      <c r="J363" s="258"/>
      <c r="K363" s="251"/>
      <c r="M363" s="252" t="s">
        <v>324</v>
      </c>
      <c r="O363" s="241"/>
    </row>
    <row r="364" spans="1:15" ht="12.75">
      <c r="A364" s="250"/>
      <c r="B364" s="253"/>
      <c r="C364" s="699" t="s">
        <v>325</v>
      </c>
      <c r="D364" s="700"/>
      <c r="E364" s="254">
        <v>52</v>
      </c>
      <c r="F364" s="577"/>
      <c r="G364" s="256"/>
      <c r="H364" s="257"/>
      <c r="I364" s="251"/>
      <c r="J364" s="258"/>
      <c r="K364" s="251"/>
      <c r="M364" s="252" t="s">
        <v>325</v>
      </c>
      <c r="O364" s="241"/>
    </row>
    <row r="365" spans="1:80" ht="22.5">
      <c r="A365" s="242">
        <v>35</v>
      </c>
      <c r="B365" s="243" t="s">
        <v>326</v>
      </c>
      <c r="C365" s="244" t="s">
        <v>327</v>
      </c>
      <c r="D365" s="245" t="s">
        <v>106</v>
      </c>
      <c r="E365" s="246">
        <v>71.6</v>
      </c>
      <c r="F365" s="576"/>
      <c r="G365" s="247">
        <f>E365*F365</f>
        <v>0</v>
      </c>
      <c r="H365" s="248">
        <v>0.01335</v>
      </c>
      <c r="I365" s="249">
        <f>E365*H365</f>
        <v>0.9558599999999999</v>
      </c>
      <c r="J365" s="248">
        <v>0</v>
      </c>
      <c r="K365" s="249">
        <f>E365*J365</f>
        <v>0</v>
      </c>
      <c r="O365" s="241">
        <v>2</v>
      </c>
      <c r="AA365" s="214">
        <v>1</v>
      </c>
      <c r="AB365" s="214">
        <v>1</v>
      </c>
      <c r="AC365" s="214">
        <v>1</v>
      </c>
      <c r="AZ365" s="214">
        <v>1</v>
      </c>
      <c r="BA365" s="214">
        <f>IF(AZ365=1,G365,0)</f>
        <v>0</v>
      </c>
      <c r="BB365" s="214">
        <f>IF(AZ365=2,G365,0)</f>
        <v>0</v>
      </c>
      <c r="BC365" s="214">
        <f>IF(AZ365=3,G365,0)</f>
        <v>0</v>
      </c>
      <c r="BD365" s="214">
        <f>IF(AZ365=4,G365,0)</f>
        <v>0</v>
      </c>
      <c r="BE365" s="214">
        <f>IF(AZ365=5,G365,0)</f>
        <v>0</v>
      </c>
      <c r="CA365" s="241">
        <v>1</v>
      </c>
      <c r="CB365" s="241">
        <v>1</v>
      </c>
    </row>
    <row r="366" spans="1:15" ht="22.5">
      <c r="A366" s="250"/>
      <c r="B366" s="253"/>
      <c r="C366" s="699" t="s">
        <v>328</v>
      </c>
      <c r="D366" s="700"/>
      <c r="E366" s="254">
        <v>0</v>
      </c>
      <c r="F366" s="577"/>
      <c r="G366" s="256"/>
      <c r="H366" s="257"/>
      <c r="I366" s="251"/>
      <c r="J366" s="258"/>
      <c r="K366" s="251"/>
      <c r="M366" s="252" t="s">
        <v>328</v>
      </c>
      <c r="O366" s="241"/>
    </row>
    <row r="367" spans="1:15" ht="12.75">
      <c r="A367" s="250"/>
      <c r="B367" s="253"/>
      <c r="C367" s="699" t="s">
        <v>329</v>
      </c>
      <c r="D367" s="700"/>
      <c r="E367" s="254">
        <v>0</v>
      </c>
      <c r="F367" s="577"/>
      <c r="G367" s="256"/>
      <c r="H367" s="257"/>
      <c r="I367" s="251"/>
      <c r="J367" s="258"/>
      <c r="K367" s="251"/>
      <c r="M367" s="252" t="s">
        <v>329</v>
      </c>
      <c r="O367" s="241"/>
    </row>
    <row r="368" spans="1:15" ht="12.75">
      <c r="A368" s="250"/>
      <c r="B368" s="253"/>
      <c r="C368" s="699" t="s">
        <v>330</v>
      </c>
      <c r="D368" s="700"/>
      <c r="E368" s="254">
        <v>0</v>
      </c>
      <c r="F368" s="577"/>
      <c r="G368" s="256"/>
      <c r="H368" s="257"/>
      <c r="I368" s="251"/>
      <c r="J368" s="258"/>
      <c r="K368" s="251"/>
      <c r="M368" s="252" t="s">
        <v>330</v>
      </c>
      <c r="O368" s="241"/>
    </row>
    <row r="369" spans="1:15" ht="12.75">
      <c r="A369" s="250"/>
      <c r="B369" s="253"/>
      <c r="C369" s="699" t="s">
        <v>331</v>
      </c>
      <c r="D369" s="700"/>
      <c r="E369" s="254">
        <v>0</v>
      </c>
      <c r="F369" s="577"/>
      <c r="G369" s="256"/>
      <c r="H369" s="257"/>
      <c r="I369" s="251"/>
      <c r="J369" s="258"/>
      <c r="K369" s="251"/>
      <c r="M369" s="252" t="s">
        <v>331</v>
      </c>
      <c r="O369" s="241"/>
    </row>
    <row r="370" spans="1:15" ht="22.5">
      <c r="A370" s="250"/>
      <c r="B370" s="253"/>
      <c r="C370" s="699" t="s">
        <v>332</v>
      </c>
      <c r="D370" s="700"/>
      <c r="E370" s="254">
        <v>0</v>
      </c>
      <c r="F370" s="577"/>
      <c r="G370" s="256"/>
      <c r="H370" s="257"/>
      <c r="I370" s="251"/>
      <c r="J370" s="258"/>
      <c r="K370" s="251"/>
      <c r="M370" s="252" t="s">
        <v>332</v>
      </c>
      <c r="O370" s="241"/>
    </row>
    <row r="371" spans="1:15" ht="12.75">
      <c r="A371" s="250"/>
      <c r="B371" s="253"/>
      <c r="C371" s="699" t="s">
        <v>333</v>
      </c>
      <c r="D371" s="700"/>
      <c r="E371" s="254">
        <v>0</v>
      </c>
      <c r="F371" s="577"/>
      <c r="G371" s="256"/>
      <c r="H371" s="257"/>
      <c r="I371" s="251"/>
      <c r="J371" s="258"/>
      <c r="K371" s="251"/>
      <c r="M371" s="252" t="s">
        <v>333</v>
      </c>
      <c r="O371" s="241"/>
    </row>
    <row r="372" spans="1:15" ht="12.75">
      <c r="A372" s="250"/>
      <c r="B372" s="253"/>
      <c r="C372" s="699" t="s">
        <v>334</v>
      </c>
      <c r="D372" s="700"/>
      <c r="E372" s="254">
        <v>0</v>
      </c>
      <c r="F372" s="577"/>
      <c r="G372" s="256"/>
      <c r="H372" s="257"/>
      <c r="I372" s="251"/>
      <c r="J372" s="258"/>
      <c r="K372" s="251"/>
      <c r="M372" s="252" t="s">
        <v>334</v>
      </c>
      <c r="O372" s="241"/>
    </row>
    <row r="373" spans="1:15" ht="12.75">
      <c r="A373" s="250"/>
      <c r="B373" s="253"/>
      <c r="C373" s="699" t="s">
        <v>335</v>
      </c>
      <c r="D373" s="700"/>
      <c r="E373" s="254">
        <v>0</v>
      </c>
      <c r="F373" s="577"/>
      <c r="G373" s="256"/>
      <c r="H373" s="257"/>
      <c r="I373" s="251"/>
      <c r="J373" s="258"/>
      <c r="K373" s="251"/>
      <c r="M373" s="252" t="s">
        <v>335</v>
      </c>
      <c r="O373" s="241"/>
    </row>
    <row r="374" spans="1:15" ht="12.75">
      <c r="A374" s="250"/>
      <c r="B374" s="253"/>
      <c r="C374" s="699" t="s">
        <v>123</v>
      </c>
      <c r="D374" s="700"/>
      <c r="E374" s="254">
        <v>0</v>
      </c>
      <c r="F374" s="577"/>
      <c r="G374" s="256"/>
      <c r="H374" s="257"/>
      <c r="I374" s="251"/>
      <c r="J374" s="258"/>
      <c r="K374" s="251"/>
      <c r="M374" s="252" t="s">
        <v>123</v>
      </c>
      <c r="O374" s="241"/>
    </row>
    <row r="375" spans="1:15" ht="12.75">
      <c r="A375" s="250"/>
      <c r="B375" s="253"/>
      <c r="C375" s="699" t="s">
        <v>107</v>
      </c>
      <c r="D375" s="700"/>
      <c r="E375" s="254">
        <v>0</v>
      </c>
      <c r="F375" s="577"/>
      <c r="G375" s="256"/>
      <c r="H375" s="257"/>
      <c r="I375" s="251"/>
      <c r="J375" s="258"/>
      <c r="K375" s="251"/>
      <c r="M375" s="252" t="s">
        <v>107</v>
      </c>
      <c r="O375" s="241"/>
    </row>
    <row r="376" spans="1:15" ht="12.75">
      <c r="A376" s="250"/>
      <c r="B376" s="253"/>
      <c r="C376" s="699" t="s">
        <v>298</v>
      </c>
      <c r="D376" s="700"/>
      <c r="E376" s="254">
        <v>37.7</v>
      </c>
      <c r="F376" s="577"/>
      <c r="G376" s="256"/>
      <c r="H376" s="257"/>
      <c r="I376" s="251"/>
      <c r="J376" s="258"/>
      <c r="K376" s="251"/>
      <c r="M376" s="252" t="s">
        <v>298</v>
      </c>
      <c r="O376" s="241"/>
    </row>
    <row r="377" spans="1:15" ht="12.75">
      <c r="A377" s="250"/>
      <c r="B377" s="253"/>
      <c r="C377" s="699" t="s">
        <v>299</v>
      </c>
      <c r="D377" s="700"/>
      <c r="E377" s="254">
        <v>33.9</v>
      </c>
      <c r="F377" s="577"/>
      <c r="G377" s="256"/>
      <c r="H377" s="257"/>
      <c r="I377" s="251"/>
      <c r="J377" s="258"/>
      <c r="K377" s="251"/>
      <c r="M377" s="252" t="s">
        <v>299</v>
      </c>
      <c r="O377" s="241"/>
    </row>
    <row r="378" spans="1:15" ht="12.75">
      <c r="A378" s="250"/>
      <c r="B378" s="253"/>
      <c r="C378" s="701" t="s">
        <v>113</v>
      </c>
      <c r="D378" s="700"/>
      <c r="E378" s="279">
        <v>71.6</v>
      </c>
      <c r="F378" s="577"/>
      <c r="G378" s="256"/>
      <c r="H378" s="257"/>
      <c r="I378" s="251"/>
      <c r="J378" s="258"/>
      <c r="K378" s="251"/>
      <c r="M378" s="252" t="s">
        <v>113</v>
      </c>
      <c r="O378" s="241"/>
    </row>
    <row r="379" spans="1:80" ht="22.5">
      <c r="A379" s="242">
        <v>36</v>
      </c>
      <c r="B379" s="243" t="s">
        <v>336</v>
      </c>
      <c r="C379" s="244" t="s">
        <v>337</v>
      </c>
      <c r="D379" s="245" t="s">
        <v>106</v>
      </c>
      <c r="E379" s="246">
        <v>323.75</v>
      </c>
      <c r="F379" s="576"/>
      <c r="G379" s="247">
        <f>E379*F379</f>
        <v>0</v>
      </c>
      <c r="H379" s="248">
        <v>0.01408</v>
      </c>
      <c r="I379" s="249">
        <f>E379*H379</f>
        <v>4.5584</v>
      </c>
      <c r="J379" s="248">
        <v>0</v>
      </c>
      <c r="K379" s="249">
        <f>E379*J379</f>
        <v>0</v>
      </c>
      <c r="O379" s="241">
        <v>2</v>
      </c>
      <c r="AA379" s="214">
        <v>1</v>
      </c>
      <c r="AB379" s="214">
        <v>1</v>
      </c>
      <c r="AC379" s="214">
        <v>1</v>
      </c>
      <c r="AZ379" s="214">
        <v>1</v>
      </c>
      <c r="BA379" s="214">
        <f>IF(AZ379=1,G379,0)</f>
        <v>0</v>
      </c>
      <c r="BB379" s="214">
        <f>IF(AZ379=2,G379,0)</f>
        <v>0</v>
      </c>
      <c r="BC379" s="214">
        <f>IF(AZ379=3,G379,0)</f>
        <v>0</v>
      </c>
      <c r="BD379" s="214">
        <f>IF(AZ379=4,G379,0)</f>
        <v>0</v>
      </c>
      <c r="BE379" s="214">
        <f>IF(AZ379=5,G379,0)</f>
        <v>0</v>
      </c>
      <c r="CA379" s="241">
        <v>1</v>
      </c>
      <c r="CB379" s="241">
        <v>1</v>
      </c>
    </row>
    <row r="380" spans="1:15" ht="22.5">
      <c r="A380" s="250"/>
      <c r="B380" s="253"/>
      <c r="C380" s="699" t="s">
        <v>328</v>
      </c>
      <c r="D380" s="700"/>
      <c r="E380" s="254">
        <v>0</v>
      </c>
      <c r="F380" s="577"/>
      <c r="G380" s="256"/>
      <c r="H380" s="257"/>
      <c r="I380" s="251"/>
      <c r="J380" s="258"/>
      <c r="K380" s="251"/>
      <c r="M380" s="252" t="s">
        <v>328</v>
      </c>
      <c r="O380" s="241"/>
    </row>
    <row r="381" spans="1:15" ht="12.75">
      <c r="A381" s="250"/>
      <c r="B381" s="253"/>
      <c r="C381" s="699" t="s">
        <v>329</v>
      </c>
      <c r="D381" s="700"/>
      <c r="E381" s="254">
        <v>0</v>
      </c>
      <c r="F381" s="577"/>
      <c r="G381" s="256"/>
      <c r="H381" s="257"/>
      <c r="I381" s="251"/>
      <c r="J381" s="258"/>
      <c r="K381" s="251"/>
      <c r="M381" s="252" t="s">
        <v>329</v>
      </c>
      <c r="O381" s="241"/>
    </row>
    <row r="382" spans="1:15" ht="12.75">
      <c r="A382" s="250"/>
      <c r="B382" s="253"/>
      <c r="C382" s="699" t="s">
        <v>330</v>
      </c>
      <c r="D382" s="700"/>
      <c r="E382" s="254">
        <v>0</v>
      </c>
      <c r="F382" s="577"/>
      <c r="G382" s="256"/>
      <c r="H382" s="257"/>
      <c r="I382" s="251"/>
      <c r="J382" s="258"/>
      <c r="K382" s="251"/>
      <c r="M382" s="252" t="s">
        <v>330</v>
      </c>
      <c r="O382" s="241"/>
    </row>
    <row r="383" spans="1:15" ht="12.75">
      <c r="A383" s="250"/>
      <c r="B383" s="253"/>
      <c r="C383" s="699" t="s">
        <v>331</v>
      </c>
      <c r="D383" s="700"/>
      <c r="E383" s="254">
        <v>0</v>
      </c>
      <c r="F383" s="577"/>
      <c r="G383" s="256"/>
      <c r="H383" s="257"/>
      <c r="I383" s="251"/>
      <c r="J383" s="258"/>
      <c r="K383" s="251"/>
      <c r="M383" s="252" t="s">
        <v>331</v>
      </c>
      <c r="O383" s="241"/>
    </row>
    <row r="384" spans="1:15" ht="22.5">
      <c r="A384" s="250"/>
      <c r="B384" s="253"/>
      <c r="C384" s="699" t="s">
        <v>338</v>
      </c>
      <c r="D384" s="700"/>
      <c r="E384" s="254">
        <v>0</v>
      </c>
      <c r="F384" s="577"/>
      <c r="G384" s="256"/>
      <c r="H384" s="257"/>
      <c r="I384" s="251"/>
      <c r="J384" s="258"/>
      <c r="K384" s="251"/>
      <c r="M384" s="252" t="s">
        <v>338</v>
      </c>
      <c r="O384" s="241"/>
    </row>
    <row r="385" spans="1:15" ht="12.75">
      <c r="A385" s="250"/>
      <c r="B385" s="253"/>
      <c r="C385" s="699" t="s">
        <v>333</v>
      </c>
      <c r="D385" s="700"/>
      <c r="E385" s="254">
        <v>0</v>
      </c>
      <c r="F385" s="577"/>
      <c r="G385" s="256"/>
      <c r="H385" s="257"/>
      <c r="I385" s="251"/>
      <c r="J385" s="258"/>
      <c r="K385" s="251"/>
      <c r="M385" s="252" t="s">
        <v>333</v>
      </c>
      <c r="O385" s="241"/>
    </row>
    <row r="386" spans="1:15" ht="12.75">
      <c r="A386" s="250"/>
      <c r="B386" s="253"/>
      <c r="C386" s="699" t="s">
        <v>334</v>
      </c>
      <c r="D386" s="700"/>
      <c r="E386" s="254">
        <v>0</v>
      </c>
      <c r="F386" s="577"/>
      <c r="G386" s="256"/>
      <c r="H386" s="257"/>
      <c r="I386" s="251"/>
      <c r="J386" s="258"/>
      <c r="K386" s="251"/>
      <c r="M386" s="252" t="s">
        <v>334</v>
      </c>
      <c r="O386" s="241"/>
    </row>
    <row r="387" spans="1:15" ht="12.75">
      <c r="A387" s="250"/>
      <c r="B387" s="253"/>
      <c r="C387" s="699" t="s">
        <v>335</v>
      </c>
      <c r="D387" s="700"/>
      <c r="E387" s="254">
        <v>0</v>
      </c>
      <c r="F387" s="577"/>
      <c r="G387" s="256"/>
      <c r="H387" s="257"/>
      <c r="I387" s="251"/>
      <c r="J387" s="258"/>
      <c r="K387" s="251"/>
      <c r="M387" s="252" t="s">
        <v>335</v>
      </c>
      <c r="O387" s="241"/>
    </row>
    <row r="388" spans="1:15" ht="12.75">
      <c r="A388" s="250"/>
      <c r="B388" s="253"/>
      <c r="C388" s="699" t="s">
        <v>123</v>
      </c>
      <c r="D388" s="700"/>
      <c r="E388" s="254">
        <v>0</v>
      </c>
      <c r="F388" s="577"/>
      <c r="G388" s="256"/>
      <c r="H388" s="257"/>
      <c r="I388" s="251"/>
      <c r="J388" s="258"/>
      <c r="K388" s="251"/>
      <c r="M388" s="252" t="s">
        <v>123</v>
      </c>
      <c r="O388" s="241"/>
    </row>
    <row r="389" spans="1:15" ht="12.75">
      <c r="A389" s="250"/>
      <c r="B389" s="253"/>
      <c r="C389" s="699" t="s">
        <v>114</v>
      </c>
      <c r="D389" s="700"/>
      <c r="E389" s="254">
        <v>0</v>
      </c>
      <c r="F389" s="577"/>
      <c r="G389" s="256"/>
      <c r="H389" s="257"/>
      <c r="I389" s="251"/>
      <c r="J389" s="258"/>
      <c r="K389" s="251"/>
      <c r="M389" s="252" t="s">
        <v>114</v>
      </c>
      <c r="O389" s="241"/>
    </row>
    <row r="390" spans="1:15" ht="12.75">
      <c r="A390" s="250"/>
      <c r="B390" s="253"/>
      <c r="C390" s="699" t="s">
        <v>302</v>
      </c>
      <c r="D390" s="700"/>
      <c r="E390" s="254">
        <v>123.03</v>
      </c>
      <c r="F390" s="577"/>
      <c r="G390" s="256"/>
      <c r="H390" s="257"/>
      <c r="I390" s="251"/>
      <c r="J390" s="258"/>
      <c r="K390" s="251"/>
      <c r="M390" s="252" t="s">
        <v>302</v>
      </c>
      <c r="O390" s="241"/>
    </row>
    <row r="391" spans="1:15" ht="12.75">
      <c r="A391" s="250"/>
      <c r="B391" s="253"/>
      <c r="C391" s="699" t="s">
        <v>303</v>
      </c>
      <c r="D391" s="700"/>
      <c r="E391" s="254">
        <v>95.64</v>
      </c>
      <c r="F391" s="577"/>
      <c r="G391" s="256"/>
      <c r="H391" s="257"/>
      <c r="I391" s="251"/>
      <c r="J391" s="258"/>
      <c r="K391" s="251"/>
      <c r="M391" s="252" t="s">
        <v>303</v>
      </c>
      <c r="O391" s="241"/>
    </row>
    <row r="392" spans="1:15" ht="12.75">
      <c r="A392" s="250"/>
      <c r="B392" s="253"/>
      <c r="C392" s="699" t="s">
        <v>304</v>
      </c>
      <c r="D392" s="700"/>
      <c r="E392" s="254">
        <v>73.56</v>
      </c>
      <c r="F392" s="577"/>
      <c r="G392" s="256"/>
      <c r="H392" s="257"/>
      <c r="I392" s="251"/>
      <c r="J392" s="258"/>
      <c r="K392" s="251"/>
      <c r="M392" s="252" t="s">
        <v>304</v>
      </c>
      <c r="O392" s="241"/>
    </row>
    <row r="393" spans="1:15" ht="12.75">
      <c r="A393" s="250"/>
      <c r="B393" s="253"/>
      <c r="C393" s="699" t="s">
        <v>305</v>
      </c>
      <c r="D393" s="700"/>
      <c r="E393" s="254">
        <v>31.52</v>
      </c>
      <c r="F393" s="577"/>
      <c r="G393" s="256"/>
      <c r="H393" s="257"/>
      <c r="I393" s="251"/>
      <c r="J393" s="258"/>
      <c r="K393" s="251"/>
      <c r="M393" s="252" t="s">
        <v>305</v>
      </c>
      <c r="O393" s="241"/>
    </row>
    <row r="394" spans="1:15" ht="12.75">
      <c r="A394" s="250"/>
      <c r="B394" s="253"/>
      <c r="C394" s="701" t="s">
        <v>113</v>
      </c>
      <c r="D394" s="700"/>
      <c r="E394" s="279">
        <v>323.75</v>
      </c>
      <c r="F394" s="577"/>
      <c r="G394" s="256"/>
      <c r="H394" s="257"/>
      <c r="I394" s="251"/>
      <c r="J394" s="258"/>
      <c r="K394" s="251"/>
      <c r="M394" s="252" t="s">
        <v>113</v>
      </c>
      <c r="O394" s="241"/>
    </row>
    <row r="395" spans="1:80" ht="22.5">
      <c r="A395" s="242">
        <v>37</v>
      </c>
      <c r="B395" s="243" t="s">
        <v>339</v>
      </c>
      <c r="C395" s="244" t="s">
        <v>340</v>
      </c>
      <c r="D395" s="245" t="s">
        <v>106</v>
      </c>
      <c r="E395" s="246">
        <v>52.8062</v>
      </c>
      <c r="F395" s="576"/>
      <c r="G395" s="247">
        <f>E395*F395</f>
        <v>0</v>
      </c>
      <c r="H395" s="248">
        <v>0.01048</v>
      </c>
      <c r="I395" s="249">
        <f>E395*H395</f>
        <v>0.5534089759999999</v>
      </c>
      <c r="J395" s="248">
        <v>0</v>
      </c>
      <c r="K395" s="249">
        <f>E395*J395</f>
        <v>0</v>
      </c>
      <c r="O395" s="241">
        <v>2</v>
      </c>
      <c r="AA395" s="214">
        <v>1</v>
      </c>
      <c r="AB395" s="214">
        <v>1</v>
      </c>
      <c r="AC395" s="214">
        <v>1</v>
      </c>
      <c r="AZ395" s="214">
        <v>1</v>
      </c>
      <c r="BA395" s="214">
        <f>IF(AZ395=1,G395,0)</f>
        <v>0</v>
      </c>
      <c r="BB395" s="214">
        <f>IF(AZ395=2,G395,0)</f>
        <v>0</v>
      </c>
      <c r="BC395" s="214">
        <f>IF(AZ395=3,G395,0)</f>
        <v>0</v>
      </c>
      <c r="BD395" s="214">
        <f>IF(AZ395=4,G395,0)</f>
        <v>0</v>
      </c>
      <c r="BE395" s="214">
        <f>IF(AZ395=5,G395,0)</f>
        <v>0</v>
      </c>
      <c r="CA395" s="241">
        <v>1</v>
      </c>
      <c r="CB395" s="241">
        <v>1</v>
      </c>
    </row>
    <row r="396" spans="1:15" ht="22.5">
      <c r="A396" s="250"/>
      <c r="B396" s="253"/>
      <c r="C396" s="699" t="s">
        <v>341</v>
      </c>
      <c r="D396" s="700"/>
      <c r="E396" s="254">
        <v>0</v>
      </c>
      <c r="F396" s="577"/>
      <c r="G396" s="256"/>
      <c r="H396" s="257"/>
      <c r="I396" s="251"/>
      <c r="J396" s="258"/>
      <c r="K396" s="251"/>
      <c r="M396" s="252" t="s">
        <v>341</v>
      </c>
      <c r="O396" s="241"/>
    </row>
    <row r="397" spans="1:15" ht="12.75">
      <c r="A397" s="250"/>
      <c r="B397" s="253"/>
      <c r="C397" s="699" t="s">
        <v>107</v>
      </c>
      <c r="D397" s="700"/>
      <c r="E397" s="254">
        <v>0</v>
      </c>
      <c r="F397" s="577"/>
      <c r="G397" s="256"/>
      <c r="H397" s="257"/>
      <c r="I397" s="251"/>
      <c r="J397" s="258"/>
      <c r="K397" s="251"/>
      <c r="M397" s="252" t="s">
        <v>107</v>
      </c>
      <c r="O397" s="241"/>
    </row>
    <row r="398" spans="1:15" ht="12.75">
      <c r="A398" s="250"/>
      <c r="B398" s="253"/>
      <c r="C398" s="699" t="s">
        <v>179</v>
      </c>
      <c r="D398" s="700"/>
      <c r="E398" s="254">
        <v>0</v>
      </c>
      <c r="F398" s="577"/>
      <c r="G398" s="256"/>
      <c r="H398" s="257"/>
      <c r="I398" s="251"/>
      <c r="J398" s="258"/>
      <c r="K398" s="251"/>
      <c r="M398" s="252" t="s">
        <v>179</v>
      </c>
      <c r="O398" s="241"/>
    </row>
    <row r="399" spans="1:15" ht="12.75">
      <c r="A399" s="250"/>
      <c r="B399" s="253"/>
      <c r="C399" s="699" t="s">
        <v>342</v>
      </c>
      <c r="D399" s="700"/>
      <c r="E399" s="254">
        <v>6.708</v>
      </c>
      <c r="F399" s="577"/>
      <c r="G399" s="256"/>
      <c r="H399" s="257"/>
      <c r="I399" s="251"/>
      <c r="J399" s="258"/>
      <c r="K399" s="251"/>
      <c r="M399" s="252" t="s">
        <v>342</v>
      </c>
      <c r="O399" s="241"/>
    </row>
    <row r="400" spans="1:15" ht="12.75">
      <c r="A400" s="250"/>
      <c r="B400" s="253"/>
      <c r="C400" s="699" t="s">
        <v>181</v>
      </c>
      <c r="D400" s="700"/>
      <c r="E400" s="254">
        <v>0</v>
      </c>
      <c r="F400" s="577"/>
      <c r="G400" s="256"/>
      <c r="H400" s="257"/>
      <c r="I400" s="251"/>
      <c r="J400" s="258"/>
      <c r="K400" s="251"/>
      <c r="M400" s="252" t="s">
        <v>181</v>
      </c>
      <c r="O400" s="241"/>
    </row>
    <row r="401" spans="1:15" ht="12.75">
      <c r="A401" s="250"/>
      <c r="B401" s="253"/>
      <c r="C401" s="699" t="s">
        <v>343</v>
      </c>
      <c r="D401" s="700"/>
      <c r="E401" s="254">
        <v>3.354</v>
      </c>
      <c r="F401" s="577"/>
      <c r="G401" s="256"/>
      <c r="H401" s="257"/>
      <c r="I401" s="251"/>
      <c r="J401" s="258"/>
      <c r="K401" s="251"/>
      <c r="M401" s="252" t="s">
        <v>343</v>
      </c>
      <c r="O401" s="241"/>
    </row>
    <row r="402" spans="1:15" ht="12.75">
      <c r="A402" s="250"/>
      <c r="B402" s="253"/>
      <c r="C402" s="699" t="s">
        <v>344</v>
      </c>
      <c r="D402" s="700"/>
      <c r="E402" s="254">
        <v>1.118</v>
      </c>
      <c r="F402" s="577"/>
      <c r="G402" s="256"/>
      <c r="H402" s="257"/>
      <c r="I402" s="251"/>
      <c r="J402" s="258"/>
      <c r="K402" s="251"/>
      <c r="M402" s="252" t="s">
        <v>344</v>
      </c>
      <c r="O402" s="241"/>
    </row>
    <row r="403" spans="1:15" ht="12.75">
      <c r="A403" s="250"/>
      <c r="B403" s="253"/>
      <c r="C403" s="701" t="s">
        <v>113</v>
      </c>
      <c r="D403" s="700"/>
      <c r="E403" s="279">
        <v>11.180000000000001</v>
      </c>
      <c r="F403" s="577"/>
      <c r="G403" s="256"/>
      <c r="H403" s="257"/>
      <c r="I403" s="251"/>
      <c r="J403" s="258"/>
      <c r="K403" s="251"/>
      <c r="M403" s="252" t="s">
        <v>113</v>
      </c>
      <c r="O403" s="241"/>
    </row>
    <row r="404" spans="1:15" ht="12.75">
      <c r="A404" s="250"/>
      <c r="B404" s="253"/>
      <c r="C404" s="699" t="s">
        <v>114</v>
      </c>
      <c r="D404" s="700"/>
      <c r="E404" s="254">
        <v>0</v>
      </c>
      <c r="F404" s="577"/>
      <c r="G404" s="256"/>
      <c r="H404" s="257"/>
      <c r="I404" s="251"/>
      <c r="J404" s="258"/>
      <c r="K404" s="251"/>
      <c r="M404" s="252" t="s">
        <v>114</v>
      </c>
      <c r="O404" s="241"/>
    </row>
    <row r="405" spans="1:15" ht="12.75">
      <c r="A405" s="250"/>
      <c r="B405" s="253"/>
      <c r="C405" s="699" t="s">
        <v>179</v>
      </c>
      <c r="D405" s="700"/>
      <c r="E405" s="254">
        <v>0</v>
      </c>
      <c r="F405" s="577"/>
      <c r="G405" s="256"/>
      <c r="H405" s="257"/>
      <c r="I405" s="251"/>
      <c r="J405" s="258"/>
      <c r="K405" s="251"/>
      <c r="M405" s="252" t="s">
        <v>179</v>
      </c>
      <c r="O405" s="241"/>
    </row>
    <row r="406" spans="1:15" ht="12.75">
      <c r="A406" s="250"/>
      <c r="B406" s="253"/>
      <c r="C406" s="699" t="s">
        <v>345</v>
      </c>
      <c r="D406" s="700"/>
      <c r="E406" s="254">
        <v>0.8041</v>
      </c>
      <c r="F406" s="577"/>
      <c r="G406" s="256"/>
      <c r="H406" s="257"/>
      <c r="I406" s="251"/>
      <c r="J406" s="258"/>
      <c r="K406" s="251"/>
      <c r="M406" s="252" t="s">
        <v>345</v>
      </c>
      <c r="O406" s="241"/>
    </row>
    <row r="407" spans="1:15" ht="12.75">
      <c r="A407" s="250"/>
      <c r="B407" s="253"/>
      <c r="C407" s="699" t="s">
        <v>346</v>
      </c>
      <c r="D407" s="700"/>
      <c r="E407" s="254">
        <v>1.1271</v>
      </c>
      <c r="F407" s="577"/>
      <c r="G407" s="256"/>
      <c r="H407" s="257"/>
      <c r="I407" s="251"/>
      <c r="J407" s="258"/>
      <c r="K407" s="251"/>
      <c r="M407" s="252" t="s">
        <v>346</v>
      </c>
      <c r="O407" s="241"/>
    </row>
    <row r="408" spans="1:15" ht="12.75">
      <c r="A408" s="250"/>
      <c r="B408" s="253"/>
      <c r="C408" s="699" t="s">
        <v>347</v>
      </c>
      <c r="D408" s="700"/>
      <c r="E408" s="254">
        <v>8.976</v>
      </c>
      <c r="F408" s="577"/>
      <c r="G408" s="256"/>
      <c r="H408" s="257"/>
      <c r="I408" s="251"/>
      <c r="J408" s="258"/>
      <c r="K408" s="251"/>
      <c r="M408" s="252" t="s">
        <v>347</v>
      </c>
      <c r="O408" s="241"/>
    </row>
    <row r="409" spans="1:15" ht="12.75">
      <c r="A409" s="250"/>
      <c r="B409" s="253"/>
      <c r="C409" s="699" t="s">
        <v>348</v>
      </c>
      <c r="D409" s="700"/>
      <c r="E409" s="254">
        <v>0.816</v>
      </c>
      <c r="F409" s="577"/>
      <c r="G409" s="256"/>
      <c r="H409" s="257"/>
      <c r="I409" s="251"/>
      <c r="J409" s="258"/>
      <c r="K409" s="251"/>
      <c r="M409" s="252" t="s">
        <v>348</v>
      </c>
      <c r="O409" s="241"/>
    </row>
    <row r="410" spans="1:15" ht="12.75">
      <c r="A410" s="250"/>
      <c r="B410" s="253"/>
      <c r="C410" s="699" t="s">
        <v>349</v>
      </c>
      <c r="D410" s="700"/>
      <c r="E410" s="254">
        <v>1.2546</v>
      </c>
      <c r="F410" s="577"/>
      <c r="G410" s="256"/>
      <c r="H410" s="257"/>
      <c r="I410" s="251"/>
      <c r="J410" s="258"/>
      <c r="K410" s="251"/>
      <c r="M410" s="252" t="s">
        <v>349</v>
      </c>
      <c r="O410" s="241"/>
    </row>
    <row r="411" spans="1:15" ht="12.75">
      <c r="A411" s="250"/>
      <c r="B411" s="253"/>
      <c r="C411" s="699" t="s">
        <v>350</v>
      </c>
      <c r="D411" s="700"/>
      <c r="E411" s="254">
        <v>1.0336</v>
      </c>
      <c r="F411" s="577"/>
      <c r="G411" s="256"/>
      <c r="H411" s="257"/>
      <c r="I411" s="251"/>
      <c r="J411" s="258"/>
      <c r="K411" s="251"/>
      <c r="M411" s="252" t="s">
        <v>350</v>
      </c>
      <c r="O411" s="241"/>
    </row>
    <row r="412" spans="1:15" ht="12.75">
      <c r="A412" s="250"/>
      <c r="B412" s="253"/>
      <c r="C412" s="699" t="s">
        <v>351</v>
      </c>
      <c r="D412" s="700"/>
      <c r="E412" s="254">
        <v>1.8802</v>
      </c>
      <c r="F412" s="577"/>
      <c r="G412" s="256"/>
      <c r="H412" s="257"/>
      <c r="I412" s="251"/>
      <c r="J412" s="258"/>
      <c r="K412" s="251"/>
      <c r="M412" s="252" t="s">
        <v>351</v>
      </c>
      <c r="O412" s="241"/>
    </row>
    <row r="413" spans="1:15" ht="12.75">
      <c r="A413" s="250"/>
      <c r="B413" s="253"/>
      <c r="C413" s="699" t="s">
        <v>352</v>
      </c>
      <c r="D413" s="700"/>
      <c r="E413" s="254">
        <v>0.8058</v>
      </c>
      <c r="F413" s="577"/>
      <c r="G413" s="256"/>
      <c r="H413" s="257"/>
      <c r="I413" s="251"/>
      <c r="J413" s="258"/>
      <c r="K413" s="251"/>
      <c r="M413" s="252" t="s">
        <v>352</v>
      </c>
      <c r="O413" s="241"/>
    </row>
    <row r="414" spans="1:15" ht="12.75">
      <c r="A414" s="250"/>
      <c r="B414" s="253"/>
      <c r="C414" s="699" t="s">
        <v>353</v>
      </c>
      <c r="D414" s="700"/>
      <c r="E414" s="254">
        <v>0.8058</v>
      </c>
      <c r="F414" s="577"/>
      <c r="G414" s="256"/>
      <c r="H414" s="257"/>
      <c r="I414" s="251"/>
      <c r="J414" s="258"/>
      <c r="K414" s="251"/>
      <c r="M414" s="252" t="s">
        <v>353</v>
      </c>
      <c r="O414" s="241"/>
    </row>
    <row r="415" spans="1:15" ht="12.75">
      <c r="A415" s="250"/>
      <c r="B415" s="253"/>
      <c r="C415" s="699" t="s">
        <v>354</v>
      </c>
      <c r="D415" s="700"/>
      <c r="E415" s="254">
        <v>0.9945</v>
      </c>
      <c r="F415" s="577"/>
      <c r="G415" s="256"/>
      <c r="H415" s="257"/>
      <c r="I415" s="251"/>
      <c r="J415" s="258"/>
      <c r="K415" s="251"/>
      <c r="M415" s="252" t="s">
        <v>354</v>
      </c>
      <c r="O415" s="241"/>
    </row>
    <row r="416" spans="1:15" ht="12.75">
      <c r="A416" s="250"/>
      <c r="B416" s="253"/>
      <c r="C416" s="701" t="s">
        <v>113</v>
      </c>
      <c r="D416" s="700"/>
      <c r="E416" s="279">
        <v>18.497700000000002</v>
      </c>
      <c r="F416" s="577"/>
      <c r="G416" s="256"/>
      <c r="H416" s="257"/>
      <c r="I416" s="251"/>
      <c r="J416" s="258"/>
      <c r="K416" s="251"/>
      <c r="M416" s="252" t="s">
        <v>113</v>
      </c>
      <c r="O416" s="241"/>
    </row>
    <row r="417" spans="1:15" ht="12.75">
      <c r="A417" s="250"/>
      <c r="B417" s="253"/>
      <c r="C417" s="699" t="s">
        <v>181</v>
      </c>
      <c r="D417" s="700"/>
      <c r="E417" s="254">
        <v>0</v>
      </c>
      <c r="F417" s="577"/>
      <c r="G417" s="256"/>
      <c r="H417" s="257"/>
      <c r="I417" s="251"/>
      <c r="J417" s="258"/>
      <c r="K417" s="251"/>
      <c r="M417" s="252" t="s">
        <v>181</v>
      </c>
      <c r="O417" s="241"/>
    </row>
    <row r="418" spans="1:15" ht="12.75">
      <c r="A418" s="250"/>
      <c r="B418" s="253"/>
      <c r="C418" s="699" t="s">
        <v>355</v>
      </c>
      <c r="D418" s="700"/>
      <c r="E418" s="254">
        <v>0.3485</v>
      </c>
      <c r="F418" s="577"/>
      <c r="G418" s="256"/>
      <c r="H418" s="257"/>
      <c r="I418" s="251"/>
      <c r="J418" s="258"/>
      <c r="K418" s="251"/>
      <c r="M418" s="252" t="s">
        <v>355</v>
      </c>
      <c r="O418" s="241"/>
    </row>
    <row r="419" spans="1:15" ht="12.75">
      <c r="A419" s="250"/>
      <c r="B419" s="253"/>
      <c r="C419" s="699" t="s">
        <v>356</v>
      </c>
      <c r="D419" s="700"/>
      <c r="E419" s="254">
        <v>7.14</v>
      </c>
      <c r="F419" s="577"/>
      <c r="G419" s="256"/>
      <c r="H419" s="257"/>
      <c r="I419" s="251"/>
      <c r="J419" s="258"/>
      <c r="K419" s="251"/>
      <c r="M419" s="252" t="s">
        <v>356</v>
      </c>
      <c r="O419" s="241"/>
    </row>
    <row r="420" spans="1:15" ht="12.75">
      <c r="A420" s="250"/>
      <c r="B420" s="253"/>
      <c r="C420" s="699" t="s">
        <v>357</v>
      </c>
      <c r="D420" s="700"/>
      <c r="E420" s="254">
        <v>1.02</v>
      </c>
      <c r="F420" s="577"/>
      <c r="G420" s="256"/>
      <c r="H420" s="257"/>
      <c r="I420" s="251"/>
      <c r="J420" s="258"/>
      <c r="K420" s="251"/>
      <c r="M420" s="252" t="s">
        <v>357</v>
      </c>
      <c r="O420" s="241"/>
    </row>
    <row r="421" spans="1:15" ht="12.75">
      <c r="A421" s="250"/>
      <c r="B421" s="253"/>
      <c r="C421" s="699" t="s">
        <v>358</v>
      </c>
      <c r="D421" s="700"/>
      <c r="E421" s="254">
        <v>14.62</v>
      </c>
      <c r="F421" s="577"/>
      <c r="G421" s="256"/>
      <c r="H421" s="257"/>
      <c r="I421" s="251"/>
      <c r="J421" s="258"/>
      <c r="K421" s="251"/>
      <c r="M421" s="252" t="s">
        <v>358</v>
      </c>
      <c r="O421" s="241"/>
    </row>
    <row r="422" spans="1:15" ht="12.75">
      <c r="A422" s="250"/>
      <c r="B422" s="253"/>
      <c r="C422" s="701" t="s">
        <v>113</v>
      </c>
      <c r="D422" s="700"/>
      <c r="E422" s="279">
        <v>23.1285</v>
      </c>
      <c r="F422" s="577"/>
      <c r="G422" s="256"/>
      <c r="H422" s="257"/>
      <c r="I422" s="251"/>
      <c r="J422" s="258"/>
      <c r="K422" s="251"/>
      <c r="M422" s="252" t="s">
        <v>113</v>
      </c>
      <c r="O422" s="241"/>
    </row>
    <row r="423" spans="1:80" ht="22.5">
      <c r="A423" s="242">
        <v>38</v>
      </c>
      <c r="B423" s="243" t="s">
        <v>359</v>
      </c>
      <c r="C423" s="244" t="s">
        <v>360</v>
      </c>
      <c r="D423" s="245" t="s">
        <v>106</v>
      </c>
      <c r="E423" s="246">
        <v>25.5675</v>
      </c>
      <c r="F423" s="576"/>
      <c r="G423" s="247">
        <f>E423*F423</f>
        <v>0</v>
      </c>
      <c r="H423" s="248">
        <v>0.0131</v>
      </c>
      <c r="I423" s="249">
        <f>E423*H423</f>
        <v>0.33493425</v>
      </c>
      <c r="J423" s="248">
        <v>0</v>
      </c>
      <c r="K423" s="249">
        <f>E423*J423</f>
        <v>0</v>
      </c>
      <c r="O423" s="241">
        <v>2</v>
      </c>
      <c r="AA423" s="214">
        <v>1</v>
      </c>
      <c r="AB423" s="214">
        <v>0</v>
      </c>
      <c r="AC423" s="214">
        <v>0</v>
      </c>
      <c r="AZ423" s="214">
        <v>1</v>
      </c>
      <c r="BA423" s="214">
        <f>IF(AZ423=1,G423,0)</f>
        <v>0</v>
      </c>
      <c r="BB423" s="214">
        <f>IF(AZ423=2,G423,0)</f>
        <v>0</v>
      </c>
      <c r="BC423" s="214">
        <f>IF(AZ423=3,G423,0)</f>
        <v>0</v>
      </c>
      <c r="BD423" s="214">
        <f>IF(AZ423=4,G423,0)</f>
        <v>0</v>
      </c>
      <c r="BE423" s="214">
        <f>IF(AZ423=5,G423,0)</f>
        <v>0</v>
      </c>
      <c r="CA423" s="241">
        <v>1</v>
      </c>
      <c r="CB423" s="241">
        <v>0</v>
      </c>
    </row>
    <row r="424" spans="1:15" ht="33.75">
      <c r="A424" s="250"/>
      <c r="B424" s="253"/>
      <c r="C424" s="699" t="s">
        <v>361</v>
      </c>
      <c r="D424" s="700"/>
      <c r="E424" s="254">
        <v>0</v>
      </c>
      <c r="F424" s="577"/>
      <c r="G424" s="256"/>
      <c r="H424" s="257"/>
      <c r="I424" s="251"/>
      <c r="J424" s="258"/>
      <c r="K424" s="251"/>
      <c r="M424" s="252" t="s">
        <v>361</v>
      </c>
      <c r="O424" s="241"/>
    </row>
    <row r="425" spans="1:15" ht="22.5">
      <c r="A425" s="250"/>
      <c r="B425" s="253"/>
      <c r="C425" s="699" t="s">
        <v>362</v>
      </c>
      <c r="D425" s="700"/>
      <c r="E425" s="254">
        <v>0</v>
      </c>
      <c r="F425" s="577"/>
      <c r="G425" s="256"/>
      <c r="H425" s="257"/>
      <c r="I425" s="251"/>
      <c r="J425" s="258"/>
      <c r="K425" s="251"/>
      <c r="M425" s="252" t="s">
        <v>362</v>
      </c>
      <c r="O425" s="241"/>
    </row>
    <row r="426" spans="1:15" ht="12.75">
      <c r="A426" s="250"/>
      <c r="B426" s="253"/>
      <c r="C426" s="699" t="s">
        <v>107</v>
      </c>
      <c r="D426" s="700"/>
      <c r="E426" s="254">
        <v>0</v>
      </c>
      <c r="F426" s="577"/>
      <c r="G426" s="256"/>
      <c r="H426" s="257"/>
      <c r="I426" s="251"/>
      <c r="J426" s="258"/>
      <c r="K426" s="251"/>
      <c r="M426" s="252" t="s">
        <v>107</v>
      </c>
      <c r="O426" s="241"/>
    </row>
    <row r="427" spans="1:15" ht="12.75">
      <c r="A427" s="250"/>
      <c r="B427" s="253"/>
      <c r="C427" s="699" t="s">
        <v>181</v>
      </c>
      <c r="D427" s="700"/>
      <c r="E427" s="254">
        <v>0</v>
      </c>
      <c r="F427" s="577"/>
      <c r="G427" s="256"/>
      <c r="H427" s="257"/>
      <c r="I427" s="251"/>
      <c r="J427" s="258"/>
      <c r="K427" s="251"/>
      <c r="M427" s="252" t="s">
        <v>181</v>
      </c>
      <c r="O427" s="241"/>
    </row>
    <row r="428" spans="1:15" ht="12.75">
      <c r="A428" s="250"/>
      <c r="B428" s="253"/>
      <c r="C428" s="699" t="s">
        <v>363</v>
      </c>
      <c r="D428" s="700"/>
      <c r="E428" s="254">
        <v>3.87</v>
      </c>
      <c r="F428" s="577"/>
      <c r="G428" s="256"/>
      <c r="H428" s="257"/>
      <c r="I428" s="251"/>
      <c r="J428" s="258"/>
      <c r="K428" s="251"/>
      <c r="M428" s="252" t="s">
        <v>363</v>
      </c>
      <c r="O428" s="241"/>
    </row>
    <row r="429" spans="1:15" ht="12.75">
      <c r="A429" s="250"/>
      <c r="B429" s="253"/>
      <c r="C429" s="699" t="s">
        <v>364</v>
      </c>
      <c r="D429" s="700"/>
      <c r="E429" s="254">
        <v>1.29</v>
      </c>
      <c r="F429" s="577"/>
      <c r="G429" s="256"/>
      <c r="H429" s="257"/>
      <c r="I429" s="251"/>
      <c r="J429" s="258"/>
      <c r="K429" s="251"/>
      <c r="M429" s="252" t="s">
        <v>364</v>
      </c>
      <c r="O429" s="241"/>
    </row>
    <row r="430" spans="1:15" ht="12.75">
      <c r="A430" s="250"/>
      <c r="B430" s="253"/>
      <c r="C430" s="701" t="s">
        <v>113</v>
      </c>
      <c r="D430" s="700"/>
      <c r="E430" s="279">
        <v>5.16</v>
      </c>
      <c r="F430" s="577"/>
      <c r="G430" s="256"/>
      <c r="H430" s="257"/>
      <c r="I430" s="251"/>
      <c r="J430" s="258"/>
      <c r="K430" s="251"/>
      <c r="M430" s="252" t="s">
        <v>113</v>
      </c>
      <c r="O430" s="241"/>
    </row>
    <row r="431" spans="1:15" ht="12.75">
      <c r="A431" s="250"/>
      <c r="B431" s="253"/>
      <c r="C431" s="699" t="s">
        <v>114</v>
      </c>
      <c r="D431" s="700"/>
      <c r="E431" s="254">
        <v>0</v>
      </c>
      <c r="F431" s="577"/>
      <c r="G431" s="256"/>
      <c r="H431" s="257"/>
      <c r="I431" s="251"/>
      <c r="J431" s="258"/>
      <c r="K431" s="251"/>
      <c r="M431" s="252" t="s">
        <v>114</v>
      </c>
      <c r="O431" s="241"/>
    </row>
    <row r="432" spans="1:15" ht="12.75">
      <c r="A432" s="250"/>
      <c r="B432" s="253"/>
      <c r="C432" s="699" t="s">
        <v>181</v>
      </c>
      <c r="D432" s="700"/>
      <c r="E432" s="254">
        <v>0</v>
      </c>
      <c r="F432" s="577"/>
      <c r="G432" s="256"/>
      <c r="H432" s="257"/>
      <c r="I432" s="251"/>
      <c r="J432" s="258"/>
      <c r="K432" s="251"/>
      <c r="M432" s="252" t="s">
        <v>181</v>
      </c>
      <c r="O432" s="241"/>
    </row>
    <row r="433" spans="1:15" ht="12.75">
      <c r="A433" s="250"/>
      <c r="B433" s="253"/>
      <c r="C433" s="699" t="s">
        <v>365</v>
      </c>
      <c r="D433" s="700"/>
      <c r="E433" s="254">
        <v>0.3075</v>
      </c>
      <c r="F433" s="577"/>
      <c r="G433" s="256"/>
      <c r="H433" s="257"/>
      <c r="I433" s="251"/>
      <c r="J433" s="258"/>
      <c r="K433" s="251"/>
      <c r="M433" s="252" t="s">
        <v>365</v>
      </c>
      <c r="O433" s="241"/>
    </row>
    <row r="434" spans="1:15" ht="12.75">
      <c r="A434" s="250"/>
      <c r="B434" s="253"/>
      <c r="C434" s="699" t="s">
        <v>366</v>
      </c>
      <c r="D434" s="700"/>
      <c r="E434" s="254">
        <v>6.3</v>
      </c>
      <c r="F434" s="577"/>
      <c r="G434" s="256"/>
      <c r="H434" s="257"/>
      <c r="I434" s="251"/>
      <c r="J434" s="258"/>
      <c r="K434" s="251"/>
      <c r="M434" s="252" t="s">
        <v>366</v>
      </c>
      <c r="O434" s="241"/>
    </row>
    <row r="435" spans="1:15" ht="12.75">
      <c r="A435" s="250"/>
      <c r="B435" s="253"/>
      <c r="C435" s="699" t="s">
        <v>367</v>
      </c>
      <c r="D435" s="700"/>
      <c r="E435" s="254">
        <v>0.9</v>
      </c>
      <c r="F435" s="577"/>
      <c r="G435" s="256"/>
      <c r="H435" s="257"/>
      <c r="I435" s="251"/>
      <c r="J435" s="258"/>
      <c r="K435" s="251"/>
      <c r="M435" s="252" t="s">
        <v>367</v>
      </c>
      <c r="O435" s="241"/>
    </row>
    <row r="436" spans="1:15" ht="12.75">
      <c r="A436" s="250"/>
      <c r="B436" s="253"/>
      <c r="C436" s="699" t="s">
        <v>368</v>
      </c>
      <c r="D436" s="700"/>
      <c r="E436" s="254">
        <v>12.9</v>
      </c>
      <c r="F436" s="577"/>
      <c r="G436" s="256"/>
      <c r="H436" s="257"/>
      <c r="I436" s="251"/>
      <c r="J436" s="258"/>
      <c r="K436" s="251"/>
      <c r="M436" s="252" t="s">
        <v>368</v>
      </c>
      <c r="O436" s="241"/>
    </row>
    <row r="437" spans="1:80" ht="22.5">
      <c r="A437" s="242">
        <v>39</v>
      </c>
      <c r="B437" s="243" t="s">
        <v>369</v>
      </c>
      <c r="C437" s="244" t="s">
        <v>370</v>
      </c>
      <c r="D437" s="245" t="s">
        <v>106</v>
      </c>
      <c r="E437" s="246">
        <v>24.0615</v>
      </c>
      <c r="F437" s="576"/>
      <c r="G437" s="247">
        <f>E437*F437</f>
        <v>0</v>
      </c>
      <c r="H437" s="248">
        <v>0.01346</v>
      </c>
      <c r="I437" s="249">
        <f>E437*H437</f>
        <v>0.32386779</v>
      </c>
      <c r="J437" s="248">
        <v>0</v>
      </c>
      <c r="K437" s="249">
        <f>E437*J437</f>
        <v>0</v>
      </c>
      <c r="O437" s="241">
        <v>2</v>
      </c>
      <c r="AA437" s="214">
        <v>1</v>
      </c>
      <c r="AB437" s="214">
        <v>1</v>
      </c>
      <c r="AC437" s="214">
        <v>1</v>
      </c>
      <c r="AZ437" s="214">
        <v>1</v>
      </c>
      <c r="BA437" s="214">
        <f>IF(AZ437=1,G437,0)</f>
        <v>0</v>
      </c>
      <c r="BB437" s="214">
        <f>IF(AZ437=2,G437,0)</f>
        <v>0</v>
      </c>
      <c r="BC437" s="214">
        <f>IF(AZ437=3,G437,0)</f>
        <v>0</v>
      </c>
      <c r="BD437" s="214">
        <f>IF(AZ437=4,G437,0)</f>
        <v>0</v>
      </c>
      <c r="BE437" s="214">
        <f>IF(AZ437=5,G437,0)</f>
        <v>0</v>
      </c>
      <c r="CA437" s="241">
        <v>1</v>
      </c>
      <c r="CB437" s="241">
        <v>1</v>
      </c>
    </row>
    <row r="438" spans="1:15" ht="33.75">
      <c r="A438" s="250"/>
      <c r="B438" s="253"/>
      <c r="C438" s="699" t="s">
        <v>361</v>
      </c>
      <c r="D438" s="700"/>
      <c r="E438" s="254">
        <v>0</v>
      </c>
      <c r="F438" s="577"/>
      <c r="G438" s="256"/>
      <c r="H438" s="257"/>
      <c r="I438" s="251"/>
      <c r="J438" s="258"/>
      <c r="K438" s="251"/>
      <c r="M438" s="252" t="s">
        <v>361</v>
      </c>
      <c r="O438" s="241"/>
    </row>
    <row r="439" spans="1:15" ht="22.5">
      <c r="A439" s="250"/>
      <c r="B439" s="253"/>
      <c r="C439" s="699" t="s">
        <v>362</v>
      </c>
      <c r="D439" s="700"/>
      <c r="E439" s="254">
        <v>0</v>
      </c>
      <c r="F439" s="577"/>
      <c r="G439" s="256"/>
      <c r="H439" s="257"/>
      <c r="I439" s="251"/>
      <c r="J439" s="258"/>
      <c r="K439" s="251"/>
      <c r="M439" s="252" t="s">
        <v>362</v>
      </c>
      <c r="O439" s="241"/>
    </row>
    <row r="440" spans="1:15" ht="12.75">
      <c r="A440" s="250"/>
      <c r="B440" s="253"/>
      <c r="C440" s="699" t="s">
        <v>107</v>
      </c>
      <c r="D440" s="700"/>
      <c r="E440" s="254">
        <v>0</v>
      </c>
      <c r="F440" s="577"/>
      <c r="G440" s="256"/>
      <c r="H440" s="257"/>
      <c r="I440" s="251"/>
      <c r="J440" s="258"/>
      <c r="K440" s="251"/>
      <c r="M440" s="252" t="s">
        <v>107</v>
      </c>
      <c r="O440" s="241"/>
    </row>
    <row r="441" spans="1:15" ht="12.75">
      <c r="A441" s="250"/>
      <c r="B441" s="253"/>
      <c r="C441" s="699" t="s">
        <v>179</v>
      </c>
      <c r="D441" s="700"/>
      <c r="E441" s="254">
        <v>0</v>
      </c>
      <c r="F441" s="577"/>
      <c r="G441" s="256"/>
      <c r="H441" s="257"/>
      <c r="I441" s="251"/>
      <c r="J441" s="258"/>
      <c r="K441" s="251"/>
      <c r="M441" s="252" t="s">
        <v>179</v>
      </c>
      <c r="O441" s="241"/>
    </row>
    <row r="442" spans="1:15" ht="12.75">
      <c r="A442" s="250"/>
      <c r="B442" s="253"/>
      <c r="C442" s="699" t="s">
        <v>371</v>
      </c>
      <c r="D442" s="700"/>
      <c r="E442" s="254">
        <v>7.74</v>
      </c>
      <c r="F442" s="577"/>
      <c r="G442" s="256"/>
      <c r="H442" s="257"/>
      <c r="I442" s="251"/>
      <c r="J442" s="258"/>
      <c r="K442" s="251"/>
      <c r="M442" s="252" t="s">
        <v>371</v>
      </c>
      <c r="O442" s="241"/>
    </row>
    <row r="443" spans="1:15" ht="12.75">
      <c r="A443" s="250"/>
      <c r="B443" s="253"/>
      <c r="C443" s="701" t="s">
        <v>113</v>
      </c>
      <c r="D443" s="700"/>
      <c r="E443" s="279">
        <v>7.74</v>
      </c>
      <c r="F443" s="577"/>
      <c r="G443" s="256"/>
      <c r="H443" s="257"/>
      <c r="I443" s="251"/>
      <c r="J443" s="258"/>
      <c r="K443" s="251"/>
      <c r="M443" s="252" t="s">
        <v>113</v>
      </c>
      <c r="O443" s="241"/>
    </row>
    <row r="444" spans="1:15" ht="12.75">
      <c r="A444" s="250"/>
      <c r="B444" s="253"/>
      <c r="C444" s="699" t="s">
        <v>114</v>
      </c>
      <c r="D444" s="700"/>
      <c r="E444" s="254">
        <v>0</v>
      </c>
      <c r="F444" s="577"/>
      <c r="G444" s="256"/>
      <c r="H444" s="257"/>
      <c r="I444" s="251"/>
      <c r="J444" s="258"/>
      <c r="K444" s="251"/>
      <c r="M444" s="252" t="s">
        <v>114</v>
      </c>
      <c r="O444" s="241"/>
    </row>
    <row r="445" spans="1:15" ht="12.75">
      <c r="A445" s="250"/>
      <c r="B445" s="253"/>
      <c r="C445" s="699" t="s">
        <v>179</v>
      </c>
      <c r="D445" s="700"/>
      <c r="E445" s="254">
        <v>0</v>
      </c>
      <c r="F445" s="577"/>
      <c r="G445" s="256"/>
      <c r="H445" s="257"/>
      <c r="I445" s="251"/>
      <c r="J445" s="258"/>
      <c r="K445" s="251"/>
      <c r="M445" s="252" t="s">
        <v>179</v>
      </c>
      <c r="O445" s="241"/>
    </row>
    <row r="446" spans="1:15" ht="12.75">
      <c r="A446" s="250"/>
      <c r="B446" s="253"/>
      <c r="C446" s="699" t="s">
        <v>372</v>
      </c>
      <c r="D446" s="700"/>
      <c r="E446" s="254">
        <v>0.7095</v>
      </c>
      <c r="F446" s="577"/>
      <c r="G446" s="256"/>
      <c r="H446" s="257"/>
      <c r="I446" s="251"/>
      <c r="J446" s="258"/>
      <c r="K446" s="251"/>
      <c r="M446" s="252" t="s">
        <v>372</v>
      </c>
      <c r="O446" s="241"/>
    </row>
    <row r="447" spans="1:15" ht="12.75">
      <c r="A447" s="250"/>
      <c r="B447" s="253"/>
      <c r="C447" s="699" t="s">
        <v>373</v>
      </c>
      <c r="D447" s="700"/>
      <c r="E447" s="254">
        <v>0.9945</v>
      </c>
      <c r="F447" s="577"/>
      <c r="G447" s="256"/>
      <c r="H447" s="257"/>
      <c r="I447" s="251"/>
      <c r="J447" s="258"/>
      <c r="K447" s="251"/>
      <c r="M447" s="252" t="s">
        <v>373</v>
      </c>
      <c r="O447" s="241"/>
    </row>
    <row r="448" spans="1:15" ht="12.75">
      <c r="A448" s="250"/>
      <c r="B448" s="253"/>
      <c r="C448" s="699" t="s">
        <v>374</v>
      </c>
      <c r="D448" s="700"/>
      <c r="E448" s="254">
        <v>7.92</v>
      </c>
      <c r="F448" s="577"/>
      <c r="G448" s="256"/>
      <c r="H448" s="257"/>
      <c r="I448" s="251"/>
      <c r="J448" s="258"/>
      <c r="K448" s="251"/>
      <c r="M448" s="252" t="s">
        <v>374</v>
      </c>
      <c r="O448" s="241"/>
    </row>
    <row r="449" spans="1:15" ht="12.75">
      <c r="A449" s="250"/>
      <c r="B449" s="253"/>
      <c r="C449" s="699" t="s">
        <v>375</v>
      </c>
      <c r="D449" s="700"/>
      <c r="E449" s="254">
        <v>0.72</v>
      </c>
      <c r="F449" s="577"/>
      <c r="G449" s="256"/>
      <c r="H449" s="257"/>
      <c r="I449" s="251"/>
      <c r="J449" s="258"/>
      <c r="K449" s="251"/>
      <c r="M449" s="252" t="s">
        <v>375</v>
      </c>
      <c r="O449" s="241"/>
    </row>
    <row r="450" spans="1:15" ht="12.75">
      <c r="A450" s="250"/>
      <c r="B450" s="253"/>
      <c r="C450" s="699" t="s">
        <v>376</v>
      </c>
      <c r="D450" s="700"/>
      <c r="E450" s="254">
        <v>1.107</v>
      </c>
      <c r="F450" s="577"/>
      <c r="G450" s="256"/>
      <c r="H450" s="257"/>
      <c r="I450" s="251"/>
      <c r="J450" s="258"/>
      <c r="K450" s="251"/>
      <c r="M450" s="252" t="s">
        <v>376</v>
      </c>
      <c r="O450" s="241"/>
    </row>
    <row r="451" spans="1:15" ht="12.75">
      <c r="A451" s="250"/>
      <c r="B451" s="253"/>
      <c r="C451" s="699" t="s">
        <v>377</v>
      </c>
      <c r="D451" s="700"/>
      <c r="E451" s="254">
        <v>0.912</v>
      </c>
      <c r="F451" s="577"/>
      <c r="G451" s="256"/>
      <c r="H451" s="257"/>
      <c r="I451" s="251"/>
      <c r="J451" s="258"/>
      <c r="K451" s="251"/>
      <c r="M451" s="252" t="s">
        <v>377</v>
      </c>
      <c r="O451" s="241"/>
    </row>
    <row r="452" spans="1:15" ht="12.75">
      <c r="A452" s="250"/>
      <c r="B452" s="253"/>
      <c r="C452" s="699" t="s">
        <v>378</v>
      </c>
      <c r="D452" s="700"/>
      <c r="E452" s="254">
        <v>1.659</v>
      </c>
      <c r="F452" s="577"/>
      <c r="G452" s="256"/>
      <c r="H452" s="257"/>
      <c r="I452" s="251"/>
      <c r="J452" s="258"/>
      <c r="K452" s="251"/>
      <c r="M452" s="252" t="s">
        <v>378</v>
      </c>
      <c r="O452" s="241"/>
    </row>
    <row r="453" spans="1:15" ht="12.75">
      <c r="A453" s="250"/>
      <c r="B453" s="253"/>
      <c r="C453" s="699" t="s">
        <v>379</v>
      </c>
      <c r="D453" s="700"/>
      <c r="E453" s="254">
        <v>0.711</v>
      </c>
      <c r="F453" s="577"/>
      <c r="G453" s="256"/>
      <c r="H453" s="257"/>
      <c r="I453" s="251"/>
      <c r="J453" s="258"/>
      <c r="K453" s="251"/>
      <c r="M453" s="252" t="s">
        <v>379</v>
      </c>
      <c r="O453" s="241"/>
    </row>
    <row r="454" spans="1:15" ht="12.75">
      <c r="A454" s="250"/>
      <c r="B454" s="253"/>
      <c r="C454" s="699" t="s">
        <v>380</v>
      </c>
      <c r="D454" s="700"/>
      <c r="E454" s="254">
        <v>0.711</v>
      </c>
      <c r="F454" s="577"/>
      <c r="G454" s="256"/>
      <c r="H454" s="257"/>
      <c r="I454" s="251"/>
      <c r="J454" s="258"/>
      <c r="K454" s="251"/>
      <c r="M454" s="252" t="s">
        <v>380</v>
      </c>
      <c r="O454" s="241"/>
    </row>
    <row r="455" spans="1:15" ht="12.75">
      <c r="A455" s="250"/>
      <c r="B455" s="253"/>
      <c r="C455" s="699" t="s">
        <v>381</v>
      </c>
      <c r="D455" s="700"/>
      <c r="E455" s="254">
        <v>0.8775</v>
      </c>
      <c r="F455" s="577"/>
      <c r="G455" s="256"/>
      <c r="H455" s="257"/>
      <c r="I455" s="251"/>
      <c r="J455" s="258"/>
      <c r="K455" s="251"/>
      <c r="M455" s="252" t="s">
        <v>381</v>
      </c>
      <c r="O455" s="241"/>
    </row>
    <row r="456" spans="1:80" ht="12.75">
      <c r="A456" s="242">
        <v>40</v>
      </c>
      <c r="B456" s="243" t="s">
        <v>382</v>
      </c>
      <c r="C456" s="244" t="s">
        <v>383</v>
      </c>
      <c r="D456" s="245" t="s">
        <v>106</v>
      </c>
      <c r="E456" s="246">
        <v>14.16</v>
      </c>
      <c r="F456" s="576"/>
      <c r="G456" s="247">
        <f>E456*F456</f>
        <v>0</v>
      </c>
      <c r="H456" s="248">
        <v>0.00878</v>
      </c>
      <c r="I456" s="249">
        <f>E456*H456</f>
        <v>0.1243248</v>
      </c>
      <c r="J456" s="248">
        <v>0</v>
      </c>
      <c r="K456" s="249">
        <f>E456*J456</f>
        <v>0</v>
      </c>
      <c r="O456" s="241">
        <v>2</v>
      </c>
      <c r="AA456" s="214">
        <v>1</v>
      </c>
      <c r="AB456" s="214">
        <v>1</v>
      </c>
      <c r="AC456" s="214">
        <v>1</v>
      </c>
      <c r="AZ456" s="214">
        <v>1</v>
      </c>
      <c r="BA456" s="214">
        <f>IF(AZ456=1,G456,0)</f>
        <v>0</v>
      </c>
      <c r="BB456" s="214">
        <f>IF(AZ456=2,G456,0)</f>
        <v>0</v>
      </c>
      <c r="BC456" s="214">
        <f>IF(AZ456=3,G456,0)</f>
        <v>0</v>
      </c>
      <c r="BD456" s="214">
        <f>IF(AZ456=4,G456,0)</f>
        <v>0</v>
      </c>
      <c r="BE456" s="214">
        <f>IF(AZ456=5,G456,0)</f>
        <v>0</v>
      </c>
      <c r="CA456" s="241">
        <v>1</v>
      </c>
      <c r="CB456" s="241">
        <v>1</v>
      </c>
    </row>
    <row r="457" spans="1:15" ht="22.5">
      <c r="A457" s="250"/>
      <c r="B457" s="253"/>
      <c r="C457" s="699" t="s">
        <v>328</v>
      </c>
      <c r="D457" s="700"/>
      <c r="E457" s="254">
        <v>0</v>
      </c>
      <c r="F457" s="577"/>
      <c r="G457" s="256"/>
      <c r="H457" s="257"/>
      <c r="I457" s="251"/>
      <c r="J457" s="258"/>
      <c r="K457" s="251"/>
      <c r="M457" s="252" t="s">
        <v>328</v>
      </c>
      <c r="O457" s="241"/>
    </row>
    <row r="458" spans="1:15" ht="12.75">
      <c r="A458" s="250"/>
      <c r="B458" s="253"/>
      <c r="C458" s="699" t="s">
        <v>329</v>
      </c>
      <c r="D458" s="700"/>
      <c r="E458" s="254">
        <v>0</v>
      </c>
      <c r="F458" s="577"/>
      <c r="G458" s="256"/>
      <c r="H458" s="257"/>
      <c r="I458" s="251"/>
      <c r="J458" s="258"/>
      <c r="K458" s="251"/>
      <c r="M458" s="252" t="s">
        <v>329</v>
      </c>
      <c r="O458" s="241"/>
    </row>
    <row r="459" spans="1:15" ht="12.75">
      <c r="A459" s="250"/>
      <c r="B459" s="253"/>
      <c r="C459" s="699" t="s">
        <v>330</v>
      </c>
      <c r="D459" s="700"/>
      <c r="E459" s="254">
        <v>0</v>
      </c>
      <c r="F459" s="577"/>
      <c r="G459" s="256"/>
      <c r="H459" s="257"/>
      <c r="I459" s="251"/>
      <c r="J459" s="258"/>
      <c r="K459" s="251"/>
      <c r="M459" s="252" t="s">
        <v>330</v>
      </c>
      <c r="O459" s="241"/>
    </row>
    <row r="460" spans="1:15" ht="12.75">
      <c r="A460" s="250"/>
      <c r="B460" s="253"/>
      <c r="C460" s="699" t="s">
        <v>384</v>
      </c>
      <c r="D460" s="700"/>
      <c r="E460" s="254">
        <v>0</v>
      </c>
      <c r="F460" s="577"/>
      <c r="G460" s="256"/>
      <c r="H460" s="257"/>
      <c r="I460" s="251"/>
      <c r="J460" s="258"/>
      <c r="K460" s="251"/>
      <c r="M460" s="252" t="s">
        <v>384</v>
      </c>
      <c r="O460" s="241"/>
    </row>
    <row r="461" spans="1:15" ht="22.5">
      <c r="A461" s="250"/>
      <c r="B461" s="253"/>
      <c r="C461" s="699" t="s">
        <v>385</v>
      </c>
      <c r="D461" s="700"/>
      <c r="E461" s="254">
        <v>0</v>
      </c>
      <c r="F461" s="577"/>
      <c r="G461" s="256"/>
      <c r="H461" s="257"/>
      <c r="I461" s="251"/>
      <c r="J461" s="258"/>
      <c r="K461" s="251"/>
      <c r="M461" s="252" t="s">
        <v>385</v>
      </c>
      <c r="O461" s="241"/>
    </row>
    <row r="462" spans="1:15" ht="12.75">
      <c r="A462" s="250"/>
      <c r="B462" s="253"/>
      <c r="C462" s="699" t="s">
        <v>123</v>
      </c>
      <c r="D462" s="700"/>
      <c r="E462" s="254">
        <v>0</v>
      </c>
      <c r="F462" s="577"/>
      <c r="G462" s="256"/>
      <c r="H462" s="257"/>
      <c r="I462" s="251"/>
      <c r="J462" s="258"/>
      <c r="K462" s="251"/>
      <c r="M462" s="252" t="s">
        <v>123</v>
      </c>
      <c r="O462" s="241"/>
    </row>
    <row r="463" spans="1:15" ht="12.75">
      <c r="A463" s="250"/>
      <c r="B463" s="253"/>
      <c r="C463" s="699" t="s">
        <v>107</v>
      </c>
      <c r="D463" s="700"/>
      <c r="E463" s="254">
        <v>0</v>
      </c>
      <c r="F463" s="577"/>
      <c r="G463" s="256"/>
      <c r="H463" s="257"/>
      <c r="I463" s="251"/>
      <c r="J463" s="258"/>
      <c r="K463" s="251"/>
      <c r="M463" s="252" t="s">
        <v>107</v>
      </c>
      <c r="O463" s="241"/>
    </row>
    <row r="464" spans="1:15" ht="12.75">
      <c r="A464" s="250"/>
      <c r="B464" s="253"/>
      <c r="C464" s="699" t="s">
        <v>386</v>
      </c>
      <c r="D464" s="700"/>
      <c r="E464" s="254">
        <v>9.52</v>
      </c>
      <c r="F464" s="577"/>
      <c r="G464" s="256"/>
      <c r="H464" s="257"/>
      <c r="I464" s="251"/>
      <c r="J464" s="258"/>
      <c r="K464" s="251"/>
      <c r="M464" s="252" t="s">
        <v>386</v>
      </c>
      <c r="O464" s="241"/>
    </row>
    <row r="465" spans="1:15" ht="12.75">
      <c r="A465" s="250"/>
      <c r="B465" s="253"/>
      <c r="C465" s="699" t="s">
        <v>387</v>
      </c>
      <c r="D465" s="700"/>
      <c r="E465" s="254">
        <v>4.64</v>
      </c>
      <c r="F465" s="577"/>
      <c r="G465" s="256"/>
      <c r="H465" s="257"/>
      <c r="I465" s="251"/>
      <c r="J465" s="258"/>
      <c r="K465" s="251"/>
      <c r="M465" s="252" t="s">
        <v>387</v>
      </c>
      <c r="O465" s="241"/>
    </row>
    <row r="466" spans="1:15" ht="12.75">
      <c r="A466" s="250"/>
      <c r="B466" s="253"/>
      <c r="C466" s="701" t="s">
        <v>113</v>
      </c>
      <c r="D466" s="700"/>
      <c r="E466" s="279">
        <v>14.16</v>
      </c>
      <c r="F466" s="577"/>
      <c r="G466" s="256"/>
      <c r="H466" s="257"/>
      <c r="I466" s="251"/>
      <c r="J466" s="258"/>
      <c r="K466" s="251"/>
      <c r="M466" s="252" t="s">
        <v>113</v>
      </c>
      <c r="O466" s="241"/>
    </row>
    <row r="467" spans="1:80" ht="12.75">
      <c r="A467" s="242">
        <v>41</v>
      </c>
      <c r="B467" s="243" t="s">
        <v>388</v>
      </c>
      <c r="C467" s="244" t="s">
        <v>389</v>
      </c>
      <c r="D467" s="245" t="s">
        <v>106</v>
      </c>
      <c r="E467" s="246">
        <v>23.68</v>
      </c>
      <c r="F467" s="576"/>
      <c r="G467" s="247">
        <f>E467*F467</f>
        <v>0</v>
      </c>
      <c r="H467" s="248">
        <v>0.01021</v>
      </c>
      <c r="I467" s="249">
        <f>E467*H467</f>
        <v>0.2417728</v>
      </c>
      <c r="J467" s="248">
        <v>0</v>
      </c>
      <c r="K467" s="249">
        <f>E467*J467</f>
        <v>0</v>
      </c>
      <c r="O467" s="241">
        <v>2</v>
      </c>
      <c r="AA467" s="214">
        <v>1</v>
      </c>
      <c r="AB467" s="214">
        <v>1</v>
      </c>
      <c r="AC467" s="214">
        <v>1</v>
      </c>
      <c r="AZ467" s="214">
        <v>1</v>
      </c>
      <c r="BA467" s="214">
        <f>IF(AZ467=1,G467,0)</f>
        <v>0</v>
      </c>
      <c r="BB467" s="214">
        <f>IF(AZ467=2,G467,0)</f>
        <v>0</v>
      </c>
      <c r="BC467" s="214">
        <f>IF(AZ467=3,G467,0)</f>
        <v>0</v>
      </c>
      <c r="BD467" s="214">
        <f>IF(AZ467=4,G467,0)</f>
        <v>0</v>
      </c>
      <c r="BE467" s="214">
        <f>IF(AZ467=5,G467,0)</f>
        <v>0</v>
      </c>
      <c r="CA467" s="241">
        <v>1</v>
      </c>
      <c r="CB467" s="241">
        <v>1</v>
      </c>
    </row>
    <row r="468" spans="1:15" ht="22.5">
      <c r="A468" s="250"/>
      <c r="B468" s="253"/>
      <c r="C468" s="699" t="s">
        <v>328</v>
      </c>
      <c r="D468" s="700"/>
      <c r="E468" s="254">
        <v>0</v>
      </c>
      <c r="F468" s="577"/>
      <c r="G468" s="256"/>
      <c r="H468" s="257"/>
      <c r="I468" s="251"/>
      <c r="J468" s="258"/>
      <c r="K468" s="251"/>
      <c r="M468" s="252" t="s">
        <v>328</v>
      </c>
      <c r="O468" s="241"/>
    </row>
    <row r="469" spans="1:15" ht="12.75">
      <c r="A469" s="250"/>
      <c r="B469" s="253"/>
      <c r="C469" s="699" t="s">
        <v>329</v>
      </c>
      <c r="D469" s="700"/>
      <c r="E469" s="254">
        <v>0</v>
      </c>
      <c r="F469" s="577"/>
      <c r="G469" s="256"/>
      <c r="H469" s="257"/>
      <c r="I469" s="251"/>
      <c r="J469" s="258"/>
      <c r="K469" s="251"/>
      <c r="M469" s="252" t="s">
        <v>329</v>
      </c>
      <c r="O469" s="241"/>
    </row>
    <row r="470" spans="1:15" ht="12.75">
      <c r="A470" s="250"/>
      <c r="B470" s="253"/>
      <c r="C470" s="699" t="s">
        <v>330</v>
      </c>
      <c r="D470" s="700"/>
      <c r="E470" s="254">
        <v>0</v>
      </c>
      <c r="F470" s="577"/>
      <c r="G470" s="256"/>
      <c r="H470" s="257"/>
      <c r="I470" s="251"/>
      <c r="J470" s="258"/>
      <c r="K470" s="251"/>
      <c r="M470" s="252" t="s">
        <v>330</v>
      </c>
      <c r="O470" s="241"/>
    </row>
    <row r="471" spans="1:15" ht="12.75">
      <c r="A471" s="250"/>
      <c r="B471" s="253"/>
      <c r="C471" s="699" t="s">
        <v>384</v>
      </c>
      <c r="D471" s="700"/>
      <c r="E471" s="254">
        <v>0</v>
      </c>
      <c r="F471" s="577"/>
      <c r="G471" s="256"/>
      <c r="H471" s="257"/>
      <c r="I471" s="251"/>
      <c r="J471" s="258"/>
      <c r="K471" s="251"/>
      <c r="M471" s="252" t="s">
        <v>384</v>
      </c>
      <c r="O471" s="241"/>
    </row>
    <row r="472" spans="1:15" ht="22.5">
      <c r="A472" s="250"/>
      <c r="B472" s="253"/>
      <c r="C472" s="699" t="s">
        <v>390</v>
      </c>
      <c r="D472" s="700"/>
      <c r="E472" s="254">
        <v>0</v>
      </c>
      <c r="F472" s="577"/>
      <c r="G472" s="256"/>
      <c r="H472" s="257"/>
      <c r="I472" s="251"/>
      <c r="J472" s="258"/>
      <c r="K472" s="251"/>
      <c r="M472" s="252" t="s">
        <v>390</v>
      </c>
      <c r="O472" s="241"/>
    </row>
    <row r="473" spans="1:15" ht="12.75">
      <c r="A473" s="250"/>
      <c r="B473" s="253"/>
      <c r="C473" s="699" t="s">
        <v>123</v>
      </c>
      <c r="D473" s="700"/>
      <c r="E473" s="254">
        <v>0</v>
      </c>
      <c r="F473" s="577"/>
      <c r="G473" s="256"/>
      <c r="H473" s="257"/>
      <c r="I473" s="251"/>
      <c r="J473" s="258"/>
      <c r="K473" s="251"/>
      <c r="M473" s="252" t="s">
        <v>123</v>
      </c>
      <c r="O473" s="241"/>
    </row>
    <row r="474" spans="1:15" ht="12.75">
      <c r="A474" s="250"/>
      <c r="B474" s="253"/>
      <c r="C474" s="699" t="s">
        <v>114</v>
      </c>
      <c r="D474" s="700"/>
      <c r="E474" s="254">
        <v>0</v>
      </c>
      <c r="F474" s="577"/>
      <c r="G474" s="256"/>
      <c r="H474" s="257"/>
      <c r="I474" s="251"/>
      <c r="J474" s="258"/>
      <c r="K474" s="251"/>
      <c r="M474" s="252" t="s">
        <v>114</v>
      </c>
      <c r="O474" s="241"/>
    </row>
    <row r="475" spans="1:15" ht="12.75">
      <c r="A475" s="250"/>
      <c r="B475" s="253"/>
      <c r="C475" s="699" t="s">
        <v>391</v>
      </c>
      <c r="D475" s="700"/>
      <c r="E475" s="254">
        <v>17.2</v>
      </c>
      <c r="F475" s="577"/>
      <c r="G475" s="256"/>
      <c r="H475" s="257"/>
      <c r="I475" s="251"/>
      <c r="J475" s="258"/>
      <c r="K475" s="251"/>
      <c r="M475" s="252" t="s">
        <v>391</v>
      </c>
      <c r="O475" s="241"/>
    </row>
    <row r="476" spans="1:15" ht="12.75">
      <c r="A476" s="250"/>
      <c r="B476" s="253"/>
      <c r="C476" s="699" t="s">
        <v>392</v>
      </c>
      <c r="D476" s="700"/>
      <c r="E476" s="254">
        <v>6.48</v>
      </c>
      <c r="F476" s="577"/>
      <c r="G476" s="256"/>
      <c r="H476" s="257"/>
      <c r="I476" s="251"/>
      <c r="J476" s="258"/>
      <c r="K476" s="251"/>
      <c r="M476" s="252" t="s">
        <v>392</v>
      </c>
      <c r="O476" s="241"/>
    </row>
    <row r="477" spans="1:15" ht="12.75">
      <c r="A477" s="250"/>
      <c r="B477" s="253"/>
      <c r="C477" s="701" t="s">
        <v>113</v>
      </c>
      <c r="D477" s="700"/>
      <c r="E477" s="279">
        <v>23.68</v>
      </c>
      <c r="F477" s="577"/>
      <c r="G477" s="256"/>
      <c r="H477" s="257"/>
      <c r="I477" s="251"/>
      <c r="J477" s="258"/>
      <c r="K477" s="251"/>
      <c r="M477" s="252" t="s">
        <v>113</v>
      </c>
      <c r="O477" s="241"/>
    </row>
    <row r="478" spans="1:80" ht="22.5">
      <c r="A478" s="242">
        <v>42</v>
      </c>
      <c r="B478" s="243" t="s">
        <v>393</v>
      </c>
      <c r="C478" s="244" t="s">
        <v>394</v>
      </c>
      <c r="D478" s="245" t="s">
        <v>106</v>
      </c>
      <c r="E478" s="246">
        <v>43.39</v>
      </c>
      <c r="F478" s="576"/>
      <c r="G478" s="247">
        <f>E478*F478</f>
        <v>0</v>
      </c>
      <c r="H478" s="248">
        <v>0.01395</v>
      </c>
      <c r="I478" s="249">
        <f>E478*H478</f>
        <v>0.6052905000000001</v>
      </c>
      <c r="J478" s="248">
        <v>0</v>
      </c>
      <c r="K478" s="249">
        <f>E478*J478</f>
        <v>0</v>
      </c>
      <c r="O478" s="241">
        <v>2</v>
      </c>
      <c r="AA478" s="214">
        <v>1</v>
      </c>
      <c r="AB478" s="214">
        <v>1</v>
      </c>
      <c r="AC478" s="214">
        <v>1</v>
      </c>
      <c r="AZ478" s="214">
        <v>1</v>
      </c>
      <c r="BA478" s="214">
        <f>IF(AZ478=1,G478,0)</f>
        <v>0</v>
      </c>
      <c r="BB478" s="214">
        <f>IF(AZ478=2,G478,0)</f>
        <v>0</v>
      </c>
      <c r="BC478" s="214">
        <f>IF(AZ478=3,G478,0)</f>
        <v>0</v>
      </c>
      <c r="BD478" s="214">
        <f>IF(AZ478=4,G478,0)</f>
        <v>0</v>
      </c>
      <c r="BE478" s="214">
        <f>IF(AZ478=5,G478,0)</f>
        <v>0</v>
      </c>
      <c r="CA478" s="241">
        <v>1</v>
      </c>
      <c r="CB478" s="241">
        <v>1</v>
      </c>
    </row>
    <row r="479" spans="1:15" ht="22.5">
      <c r="A479" s="250"/>
      <c r="B479" s="253"/>
      <c r="C479" s="699" t="s">
        <v>328</v>
      </c>
      <c r="D479" s="700"/>
      <c r="E479" s="254">
        <v>0</v>
      </c>
      <c r="F479" s="577"/>
      <c r="G479" s="256"/>
      <c r="H479" s="257"/>
      <c r="I479" s="251"/>
      <c r="J479" s="258"/>
      <c r="K479" s="251"/>
      <c r="M479" s="252" t="s">
        <v>328</v>
      </c>
      <c r="O479" s="241"/>
    </row>
    <row r="480" spans="1:15" ht="12.75">
      <c r="A480" s="250"/>
      <c r="B480" s="253"/>
      <c r="C480" s="699" t="s">
        <v>329</v>
      </c>
      <c r="D480" s="700"/>
      <c r="E480" s="254">
        <v>0</v>
      </c>
      <c r="F480" s="577"/>
      <c r="G480" s="256"/>
      <c r="H480" s="257"/>
      <c r="I480" s="251"/>
      <c r="J480" s="258"/>
      <c r="K480" s="251"/>
      <c r="M480" s="252" t="s">
        <v>329</v>
      </c>
      <c r="O480" s="241"/>
    </row>
    <row r="481" spans="1:15" ht="12.75">
      <c r="A481" s="250"/>
      <c r="B481" s="253"/>
      <c r="C481" s="699" t="s">
        <v>330</v>
      </c>
      <c r="D481" s="700"/>
      <c r="E481" s="254">
        <v>0</v>
      </c>
      <c r="F481" s="577"/>
      <c r="G481" s="256"/>
      <c r="H481" s="257"/>
      <c r="I481" s="251"/>
      <c r="J481" s="258"/>
      <c r="K481" s="251"/>
      <c r="M481" s="252" t="s">
        <v>330</v>
      </c>
      <c r="O481" s="241"/>
    </row>
    <row r="482" spans="1:15" ht="12.75">
      <c r="A482" s="250"/>
      <c r="B482" s="253"/>
      <c r="C482" s="699" t="s">
        <v>384</v>
      </c>
      <c r="D482" s="700"/>
      <c r="E482" s="254">
        <v>0</v>
      </c>
      <c r="F482" s="577"/>
      <c r="G482" s="256"/>
      <c r="H482" s="257"/>
      <c r="I482" s="251"/>
      <c r="J482" s="258"/>
      <c r="K482" s="251"/>
      <c r="M482" s="252" t="s">
        <v>384</v>
      </c>
      <c r="O482" s="241"/>
    </row>
    <row r="483" spans="1:15" ht="22.5">
      <c r="A483" s="250"/>
      <c r="B483" s="253"/>
      <c r="C483" s="699" t="s">
        <v>395</v>
      </c>
      <c r="D483" s="700"/>
      <c r="E483" s="254">
        <v>0</v>
      </c>
      <c r="F483" s="577"/>
      <c r="G483" s="256"/>
      <c r="H483" s="257"/>
      <c r="I483" s="251"/>
      <c r="J483" s="258"/>
      <c r="K483" s="251"/>
      <c r="M483" s="252" t="s">
        <v>395</v>
      </c>
      <c r="O483" s="241"/>
    </row>
    <row r="484" spans="1:15" ht="12.75">
      <c r="A484" s="250"/>
      <c r="B484" s="253"/>
      <c r="C484" s="699" t="s">
        <v>333</v>
      </c>
      <c r="D484" s="700"/>
      <c r="E484" s="254">
        <v>0</v>
      </c>
      <c r="F484" s="577"/>
      <c r="G484" s="256"/>
      <c r="H484" s="257"/>
      <c r="I484" s="251"/>
      <c r="J484" s="258"/>
      <c r="K484" s="251"/>
      <c r="M484" s="252" t="s">
        <v>333</v>
      </c>
      <c r="O484" s="241"/>
    </row>
    <row r="485" spans="1:15" ht="12.75">
      <c r="A485" s="250"/>
      <c r="B485" s="253"/>
      <c r="C485" s="699" t="s">
        <v>334</v>
      </c>
      <c r="D485" s="700"/>
      <c r="E485" s="254">
        <v>0</v>
      </c>
      <c r="F485" s="577"/>
      <c r="G485" s="256"/>
      <c r="H485" s="257"/>
      <c r="I485" s="251"/>
      <c r="J485" s="258"/>
      <c r="K485" s="251"/>
      <c r="M485" s="252" t="s">
        <v>334</v>
      </c>
      <c r="O485" s="241"/>
    </row>
    <row r="486" spans="1:15" ht="12.75">
      <c r="A486" s="250"/>
      <c r="B486" s="253"/>
      <c r="C486" s="699" t="s">
        <v>396</v>
      </c>
      <c r="D486" s="700"/>
      <c r="E486" s="254">
        <v>0</v>
      </c>
      <c r="F486" s="577"/>
      <c r="G486" s="256"/>
      <c r="H486" s="257"/>
      <c r="I486" s="251"/>
      <c r="J486" s="258"/>
      <c r="K486" s="251"/>
      <c r="M486" s="252" t="s">
        <v>396</v>
      </c>
      <c r="O486" s="241"/>
    </row>
    <row r="487" spans="1:15" ht="12.75">
      <c r="A487" s="250"/>
      <c r="B487" s="253"/>
      <c r="C487" s="699" t="s">
        <v>123</v>
      </c>
      <c r="D487" s="700"/>
      <c r="E487" s="254">
        <v>0</v>
      </c>
      <c r="F487" s="577"/>
      <c r="G487" s="256"/>
      <c r="H487" s="257"/>
      <c r="I487" s="251"/>
      <c r="J487" s="258"/>
      <c r="K487" s="251"/>
      <c r="M487" s="252" t="s">
        <v>123</v>
      </c>
      <c r="O487" s="241"/>
    </row>
    <row r="488" spans="1:15" ht="12.75">
      <c r="A488" s="250"/>
      <c r="B488" s="253"/>
      <c r="C488" s="699" t="s">
        <v>114</v>
      </c>
      <c r="D488" s="700"/>
      <c r="E488" s="254">
        <v>0</v>
      </c>
      <c r="F488" s="577"/>
      <c r="G488" s="256"/>
      <c r="H488" s="257"/>
      <c r="I488" s="251"/>
      <c r="J488" s="258"/>
      <c r="K488" s="251"/>
      <c r="M488" s="252" t="s">
        <v>114</v>
      </c>
      <c r="O488" s="241"/>
    </row>
    <row r="489" spans="1:15" ht="12.75">
      <c r="A489" s="250"/>
      <c r="B489" s="253"/>
      <c r="C489" s="699" t="s">
        <v>310</v>
      </c>
      <c r="D489" s="700"/>
      <c r="E489" s="254">
        <v>16.52</v>
      </c>
      <c r="F489" s="577"/>
      <c r="G489" s="256"/>
      <c r="H489" s="257"/>
      <c r="I489" s="251"/>
      <c r="J489" s="258"/>
      <c r="K489" s="251"/>
      <c r="M489" s="252" t="s">
        <v>310</v>
      </c>
      <c r="O489" s="241"/>
    </row>
    <row r="490" spans="1:15" ht="12.75">
      <c r="A490" s="250"/>
      <c r="B490" s="253"/>
      <c r="C490" s="699" t="s">
        <v>311</v>
      </c>
      <c r="D490" s="700"/>
      <c r="E490" s="254">
        <v>5.85</v>
      </c>
      <c r="F490" s="577"/>
      <c r="G490" s="256"/>
      <c r="H490" s="257"/>
      <c r="I490" s="251"/>
      <c r="J490" s="258"/>
      <c r="K490" s="251"/>
      <c r="M490" s="252" t="s">
        <v>311</v>
      </c>
      <c r="O490" s="241"/>
    </row>
    <row r="491" spans="1:15" ht="12.75">
      <c r="A491" s="250"/>
      <c r="B491" s="253"/>
      <c r="C491" s="699" t="s">
        <v>312</v>
      </c>
      <c r="D491" s="700"/>
      <c r="E491" s="254">
        <v>12.7</v>
      </c>
      <c r="F491" s="577"/>
      <c r="G491" s="256"/>
      <c r="H491" s="257"/>
      <c r="I491" s="251"/>
      <c r="J491" s="258"/>
      <c r="K491" s="251"/>
      <c r="M491" s="252" t="s">
        <v>312</v>
      </c>
      <c r="O491" s="241"/>
    </row>
    <row r="492" spans="1:15" ht="12.75">
      <c r="A492" s="250"/>
      <c r="B492" s="253"/>
      <c r="C492" s="699" t="s">
        <v>313</v>
      </c>
      <c r="D492" s="700"/>
      <c r="E492" s="254">
        <v>8.32</v>
      </c>
      <c r="F492" s="577"/>
      <c r="G492" s="256"/>
      <c r="H492" s="257"/>
      <c r="I492" s="251"/>
      <c r="J492" s="258"/>
      <c r="K492" s="251"/>
      <c r="M492" s="252" t="s">
        <v>313</v>
      </c>
      <c r="O492" s="241"/>
    </row>
    <row r="493" spans="1:15" ht="12.75">
      <c r="A493" s="250"/>
      <c r="B493" s="253"/>
      <c r="C493" s="701" t="s">
        <v>113</v>
      </c>
      <c r="D493" s="700"/>
      <c r="E493" s="279">
        <v>43.38999999999999</v>
      </c>
      <c r="F493" s="577"/>
      <c r="G493" s="256"/>
      <c r="H493" s="257"/>
      <c r="I493" s="251"/>
      <c r="J493" s="258"/>
      <c r="K493" s="251"/>
      <c r="M493" s="252" t="s">
        <v>113</v>
      </c>
      <c r="O493" s="241"/>
    </row>
    <row r="494" spans="1:80" ht="22.5">
      <c r="A494" s="242">
        <v>43</v>
      </c>
      <c r="B494" s="243" t="s">
        <v>397</v>
      </c>
      <c r="C494" s="244" t="s">
        <v>398</v>
      </c>
      <c r="D494" s="245" t="s">
        <v>106</v>
      </c>
      <c r="E494" s="246">
        <v>21.24</v>
      </c>
      <c r="F494" s="576"/>
      <c r="G494" s="247">
        <f>E494*F494</f>
        <v>0</v>
      </c>
      <c r="H494" s="248">
        <v>0.01785</v>
      </c>
      <c r="I494" s="249">
        <f>E494*H494</f>
        <v>0.379134</v>
      </c>
      <c r="J494" s="248">
        <v>0</v>
      </c>
      <c r="K494" s="249">
        <f>E494*J494</f>
        <v>0</v>
      </c>
      <c r="O494" s="241">
        <v>2</v>
      </c>
      <c r="AA494" s="214">
        <v>1</v>
      </c>
      <c r="AB494" s="214">
        <v>1</v>
      </c>
      <c r="AC494" s="214">
        <v>1</v>
      </c>
      <c r="AZ494" s="214">
        <v>1</v>
      </c>
      <c r="BA494" s="214">
        <f>IF(AZ494=1,G494,0)</f>
        <v>0</v>
      </c>
      <c r="BB494" s="214">
        <f>IF(AZ494=2,G494,0)</f>
        <v>0</v>
      </c>
      <c r="BC494" s="214">
        <f>IF(AZ494=3,G494,0)</f>
        <v>0</v>
      </c>
      <c r="BD494" s="214">
        <f>IF(AZ494=4,G494,0)</f>
        <v>0</v>
      </c>
      <c r="BE494" s="214">
        <f>IF(AZ494=5,G494,0)</f>
        <v>0</v>
      </c>
      <c r="CA494" s="241">
        <v>1</v>
      </c>
      <c r="CB494" s="241">
        <v>1</v>
      </c>
    </row>
    <row r="495" spans="1:15" ht="22.5">
      <c r="A495" s="250"/>
      <c r="B495" s="253"/>
      <c r="C495" s="699" t="s">
        <v>328</v>
      </c>
      <c r="D495" s="700"/>
      <c r="E495" s="254">
        <v>0</v>
      </c>
      <c r="F495" s="577"/>
      <c r="G495" s="256"/>
      <c r="H495" s="257"/>
      <c r="I495" s="251"/>
      <c r="J495" s="258"/>
      <c r="K495" s="251"/>
      <c r="M495" s="252" t="s">
        <v>328</v>
      </c>
      <c r="O495" s="241"/>
    </row>
    <row r="496" spans="1:15" ht="12.75">
      <c r="A496" s="250"/>
      <c r="B496" s="253"/>
      <c r="C496" s="699" t="s">
        <v>329</v>
      </c>
      <c r="D496" s="700"/>
      <c r="E496" s="254">
        <v>0</v>
      </c>
      <c r="F496" s="577"/>
      <c r="G496" s="256"/>
      <c r="H496" s="257"/>
      <c r="I496" s="251"/>
      <c r="J496" s="258"/>
      <c r="K496" s="251"/>
      <c r="M496" s="252" t="s">
        <v>329</v>
      </c>
      <c r="O496" s="241"/>
    </row>
    <row r="497" spans="1:15" ht="12.75">
      <c r="A497" s="250"/>
      <c r="B497" s="253"/>
      <c r="C497" s="699" t="s">
        <v>330</v>
      </c>
      <c r="D497" s="700"/>
      <c r="E497" s="254">
        <v>0</v>
      </c>
      <c r="F497" s="577"/>
      <c r="G497" s="256"/>
      <c r="H497" s="257"/>
      <c r="I497" s="251"/>
      <c r="J497" s="258"/>
      <c r="K497" s="251"/>
      <c r="M497" s="252" t="s">
        <v>330</v>
      </c>
      <c r="O497" s="241"/>
    </row>
    <row r="498" spans="1:15" ht="12.75">
      <c r="A498" s="250"/>
      <c r="B498" s="253"/>
      <c r="C498" s="699" t="s">
        <v>384</v>
      </c>
      <c r="D498" s="700"/>
      <c r="E498" s="254">
        <v>0</v>
      </c>
      <c r="F498" s="577"/>
      <c r="G498" s="256"/>
      <c r="H498" s="257"/>
      <c r="I498" s="251"/>
      <c r="J498" s="258"/>
      <c r="K498" s="251"/>
      <c r="M498" s="252" t="s">
        <v>384</v>
      </c>
      <c r="O498" s="241"/>
    </row>
    <row r="499" spans="1:15" ht="22.5">
      <c r="A499" s="250"/>
      <c r="B499" s="253"/>
      <c r="C499" s="699" t="s">
        <v>399</v>
      </c>
      <c r="D499" s="700"/>
      <c r="E499" s="254">
        <v>0</v>
      </c>
      <c r="F499" s="577"/>
      <c r="G499" s="256"/>
      <c r="H499" s="257"/>
      <c r="I499" s="251"/>
      <c r="J499" s="258"/>
      <c r="K499" s="251"/>
      <c r="M499" s="252" t="s">
        <v>399</v>
      </c>
      <c r="O499" s="241"/>
    </row>
    <row r="500" spans="1:15" ht="12.75">
      <c r="A500" s="250"/>
      <c r="B500" s="253"/>
      <c r="C500" s="699" t="s">
        <v>333</v>
      </c>
      <c r="D500" s="700"/>
      <c r="E500" s="254">
        <v>0</v>
      </c>
      <c r="F500" s="577"/>
      <c r="G500" s="256"/>
      <c r="H500" s="257"/>
      <c r="I500" s="251"/>
      <c r="J500" s="258"/>
      <c r="K500" s="251"/>
      <c r="M500" s="252" t="s">
        <v>333</v>
      </c>
      <c r="O500" s="241"/>
    </row>
    <row r="501" spans="1:15" ht="12.75">
      <c r="A501" s="250"/>
      <c r="B501" s="253"/>
      <c r="C501" s="699" t="s">
        <v>334</v>
      </c>
      <c r="D501" s="700"/>
      <c r="E501" s="254">
        <v>0</v>
      </c>
      <c r="F501" s="577"/>
      <c r="G501" s="256"/>
      <c r="H501" s="257"/>
      <c r="I501" s="251"/>
      <c r="J501" s="258"/>
      <c r="K501" s="251"/>
      <c r="M501" s="252" t="s">
        <v>334</v>
      </c>
      <c r="O501" s="241"/>
    </row>
    <row r="502" spans="1:15" ht="12.75">
      <c r="A502" s="250"/>
      <c r="B502" s="253"/>
      <c r="C502" s="699" t="s">
        <v>400</v>
      </c>
      <c r="D502" s="700"/>
      <c r="E502" s="254">
        <v>0</v>
      </c>
      <c r="F502" s="577"/>
      <c r="G502" s="256"/>
      <c r="H502" s="257"/>
      <c r="I502" s="251"/>
      <c r="J502" s="258"/>
      <c r="K502" s="251"/>
      <c r="M502" s="252" t="s">
        <v>400</v>
      </c>
      <c r="O502" s="241"/>
    </row>
    <row r="503" spans="1:15" ht="12.75">
      <c r="A503" s="250"/>
      <c r="B503" s="253"/>
      <c r="C503" s="699" t="s">
        <v>123</v>
      </c>
      <c r="D503" s="700"/>
      <c r="E503" s="254">
        <v>0</v>
      </c>
      <c r="F503" s="577"/>
      <c r="G503" s="256"/>
      <c r="H503" s="257"/>
      <c r="I503" s="251"/>
      <c r="J503" s="258"/>
      <c r="K503" s="251"/>
      <c r="M503" s="252" t="s">
        <v>123</v>
      </c>
      <c r="O503" s="241"/>
    </row>
    <row r="504" spans="1:15" ht="12.75">
      <c r="A504" s="250"/>
      <c r="B504" s="253"/>
      <c r="C504" s="699" t="s">
        <v>107</v>
      </c>
      <c r="D504" s="700"/>
      <c r="E504" s="254">
        <v>0</v>
      </c>
      <c r="F504" s="577"/>
      <c r="G504" s="256"/>
      <c r="H504" s="257"/>
      <c r="I504" s="251"/>
      <c r="J504" s="258"/>
      <c r="K504" s="251"/>
      <c r="M504" s="252" t="s">
        <v>107</v>
      </c>
      <c r="O504" s="241"/>
    </row>
    <row r="505" spans="1:15" ht="12.75">
      <c r="A505" s="250"/>
      <c r="B505" s="253"/>
      <c r="C505" s="699" t="s">
        <v>401</v>
      </c>
      <c r="D505" s="700"/>
      <c r="E505" s="254">
        <v>14.28</v>
      </c>
      <c r="F505" s="577"/>
      <c r="G505" s="256"/>
      <c r="H505" s="257"/>
      <c r="I505" s="251"/>
      <c r="J505" s="258"/>
      <c r="K505" s="251"/>
      <c r="M505" s="252" t="s">
        <v>401</v>
      </c>
      <c r="O505" s="241"/>
    </row>
    <row r="506" spans="1:15" ht="12.75">
      <c r="A506" s="250"/>
      <c r="B506" s="253"/>
      <c r="C506" s="699" t="s">
        <v>402</v>
      </c>
      <c r="D506" s="700"/>
      <c r="E506" s="254">
        <v>6.96</v>
      </c>
      <c r="F506" s="577"/>
      <c r="G506" s="256"/>
      <c r="H506" s="257"/>
      <c r="I506" s="251"/>
      <c r="J506" s="258"/>
      <c r="K506" s="251"/>
      <c r="M506" s="252" t="s">
        <v>402</v>
      </c>
      <c r="O506" s="241"/>
    </row>
    <row r="507" spans="1:15" ht="12.75">
      <c r="A507" s="250"/>
      <c r="B507" s="253"/>
      <c r="C507" s="701" t="s">
        <v>113</v>
      </c>
      <c r="D507" s="700"/>
      <c r="E507" s="279">
        <v>21.24</v>
      </c>
      <c r="F507" s="577"/>
      <c r="G507" s="256"/>
      <c r="H507" s="257"/>
      <c r="I507" s="251"/>
      <c r="J507" s="258"/>
      <c r="K507" s="251"/>
      <c r="M507" s="252" t="s">
        <v>113</v>
      </c>
      <c r="O507" s="241"/>
    </row>
    <row r="508" spans="1:80" ht="22.5">
      <c r="A508" s="242">
        <v>44</v>
      </c>
      <c r="B508" s="243" t="s">
        <v>403</v>
      </c>
      <c r="C508" s="244" t="s">
        <v>404</v>
      </c>
      <c r="D508" s="245" t="s">
        <v>106</v>
      </c>
      <c r="E508" s="246">
        <v>54.41</v>
      </c>
      <c r="F508" s="576"/>
      <c r="G508" s="247">
        <f>E508*F508</f>
        <v>0</v>
      </c>
      <c r="H508" s="248">
        <v>0.01927</v>
      </c>
      <c r="I508" s="249">
        <f>E508*H508</f>
        <v>1.0484806999999998</v>
      </c>
      <c r="J508" s="248">
        <v>0</v>
      </c>
      <c r="K508" s="249">
        <f>E508*J508</f>
        <v>0</v>
      </c>
      <c r="O508" s="241">
        <v>2</v>
      </c>
      <c r="AA508" s="214">
        <v>1</v>
      </c>
      <c r="AB508" s="214">
        <v>1</v>
      </c>
      <c r="AC508" s="214">
        <v>1</v>
      </c>
      <c r="AZ508" s="214">
        <v>1</v>
      </c>
      <c r="BA508" s="214">
        <f>IF(AZ508=1,G508,0)</f>
        <v>0</v>
      </c>
      <c r="BB508" s="214">
        <f>IF(AZ508=2,G508,0)</f>
        <v>0</v>
      </c>
      <c r="BC508" s="214">
        <f>IF(AZ508=3,G508,0)</f>
        <v>0</v>
      </c>
      <c r="BD508" s="214">
        <f>IF(AZ508=4,G508,0)</f>
        <v>0</v>
      </c>
      <c r="BE508" s="214">
        <f>IF(AZ508=5,G508,0)</f>
        <v>0</v>
      </c>
      <c r="CA508" s="241">
        <v>1</v>
      </c>
      <c r="CB508" s="241">
        <v>1</v>
      </c>
    </row>
    <row r="509" spans="1:15" ht="22.5">
      <c r="A509" s="250"/>
      <c r="B509" s="253"/>
      <c r="C509" s="699" t="s">
        <v>328</v>
      </c>
      <c r="D509" s="700"/>
      <c r="E509" s="254">
        <v>0</v>
      </c>
      <c r="F509" s="577"/>
      <c r="G509" s="256"/>
      <c r="H509" s="257"/>
      <c r="I509" s="251"/>
      <c r="J509" s="258"/>
      <c r="K509" s="251"/>
      <c r="M509" s="252" t="s">
        <v>328</v>
      </c>
      <c r="O509" s="241"/>
    </row>
    <row r="510" spans="1:15" ht="12.75">
      <c r="A510" s="250"/>
      <c r="B510" s="253"/>
      <c r="C510" s="699" t="s">
        <v>329</v>
      </c>
      <c r="D510" s="700"/>
      <c r="E510" s="254">
        <v>0</v>
      </c>
      <c r="F510" s="577"/>
      <c r="G510" s="256"/>
      <c r="H510" s="257"/>
      <c r="I510" s="251"/>
      <c r="J510" s="258"/>
      <c r="K510" s="251"/>
      <c r="M510" s="252" t="s">
        <v>329</v>
      </c>
      <c r="O510" s="241"/>
    </row>
    <row r="511" spans="1:15" ht="12.75">
      <c r="A511" s="250"/>
      <c r="B511" s="253"/>
      <c r="C511" s="699" t="s">
        <v>330</v>
      </c>
      <c r="D511" s="700"/>
      <c r="E511" s="254">
        <v>0</v>
      </c>
      <c r="F511" s="577"/>
      <c r="G511" s="256"/>
      <c r="H511" s="257"/>
      <c r="I511" s="251"/>
      <c r="J511" s="258"/>
      <c r="K511" s="251"/>
      <c r="M511" s="252" t="s">
        <v>330</v>
      </c>
      <c r="O511" s="241"/>
    </row>
    <row r="512" spans="1:15" ht="12.75">
      <c r="A512" s="250"/>
      <c r="B512" s="253"/>
      <c r="C512" s="699" t="s">
        <v>384</v>
      </c>
      <c r="D512" s="700"/>
      <c r="E512" s="254">
        <v>0</v>
      </c>
      <c r="F512" s="577"/>
      <c r="G512" s="256"/>
      <c r="H512" s="257"/>
      <c r="I512" s="251"/>
      <c r="J512" s="258"/>
      <c r="K512" s="251"/>
      <c r="M512" s="252" t="s">
        <v>384</v>
      </c>
      <c r="O512" s="241"/>
    </row>
    <row r="513" spans="1:15" ht="22.5">
      <c r="A513" s="250"/>
      <c r="B513" s="253"/>
      <c r="C513" s="699" t="s">
        <v>405</v>
      </c>
      <c r="D513" s="700"/>
      <c r="E513" s="254">
        <v>0</v>
      </c>
      <c r="F513" s="577"/>
      <c r="G513" s="256"/>
      <c r="H513" s="257"/>
      <c r="I513" s="251"/>
      <c r="J513" s="258"/>
      <c r="K513" s="251"/>
      <c r="M513" s="252" t="s">
        <v>405</v>
      </c>
      <c r="O513" s="241"/>
    </row>
    <row r="514" spans="1:15" ht="12.75">
      <c r="A514" s="250"/>
      <c r="B514" s="253"/>
      <c r="C514" s="699" t="s">
        <v>333</v>
      </c>
      <c r="D514" s="700"/>
      <c r="E514" s="254">
        <v>0</v>
      </c>
      <c r="F514" s="577"/>
      <c r="G514" s="256"/>
      <c r="H514" s="257"/>
      <c r="I514" s="251"/>
      <c r="J514" s="258"/>
      <c r="K514" s="251"/>
      <c r="M514" s="252" t="s">
        <v>333</v>
      </c>
      <c r="O514" s="241"/>
    </row>
    <row r="515" spans="1:15" ht="12.75">
      <c r="A515" s="250"/>
      <c r="B515" s="253"/>
      <c r="C515" s="699" t="s">
        <v>334</v>
      </c>
      <c r="D515" s="700"/>
      <c r="E515" s="254">
        <v>0</v>
      </c>
      <c r="F515" s="577"/>
      <c r="G515" s="256"/>
      <c r="H515" s="257"/>
      <c r="I515" s="251"/>
      <c r="J515" s="258"/>
      <c r="K515" s="251"/>
      <c r="M515" s="252" t="s">
        <v>334</v>
      </c>
      <c r="O515" s="241"/>
    </row>
    <row r="516" spans="1:15" ht="12.75">
      <c r="A516" s="250"/>
      <c r="B516" s="253"/>
      <c r="C516" s="699" t="s">
        <v>400</v>
      </c>
      <c r="D516" s="700"/>
      <c r="E516" s="254">
        <v>0</v>
      </c>
      <c r="F516" s="577"/>
      <c r="G516" s="256"/>
      <c r="H516" s="257"/>
      <c r="I516" s="251"/>
      <c r="J516" s="258"/>
      <c r="K516" s="251"/>
      <c r="M516" s="252" t="s">
        <v>400</v>
      </c>
      <c r="O516" s="241"/>
    </row>
    <row r="517" spans="1:15" ht="12.75">
      <c r="A517" s="250"/>
      <c r="B517" s="253"/>
      <c r="C517" s="699" t="s">
        <v>123</v>
      </c>
      <c r="D517" s="700"/>
      <c r="E517" s="254">
        <v>0</v>
      </c>
      <c r="F517" s="577"/>
      <c r="G517" s="256"/>
      <c r="H517" s="257"/>
      <c r="I517" s="251"/>
      <c r="J517" s="258"/>
      <c r="K517" s="251"/>
      <c r="M517" s="252" t="s">
        <v>123</v>
      </c>
      <c r="O517" s="241"/>
    </row>
    <row r="518" spans="1:15" ht="12.75">
      <c r="A518" s="250"/>
      <c r="B518" s="253"/>
      <c r="C518" s="699" t="s">
        <v>114</v>
      </c>
      <c r="D518" s="700"/>
      <c r="E518" s="254">
        <v>0</v>
      </c>
      <c r="F518" s="577"/>
      <c r="G518" s="256"/>
      <c r="H518" s="257"/>
      <c r="I518" s="251"/>
      <c r="J518" s="258"/>
      <c r="K518" s="251"/>
      <c r="M518" s="252" t="s">
        <v>114</v>
      </c>
      <c r="O518" s="241"/>
    </row>
    <row r="519" spans="1:15" ht="12.75">
      <c r="A519" s="250"/>
      <c r="B519" s="253"/>
      <c r="C519" s="699" t="s">
        <v>315</v>
      </c>
      <c r="D519" s="700"/>
      <c r="E519" s="254">
        <v>16.43</v>
      </c>
      <c r="F519" s="577"/>
      <c r="G519" s="256"/>
      <c r="H519" s="257"/>
      <c r="I519" s="251"/>
      <c r="J519" s="258"/>
      <c r="K519" s="251"/>
      <c r="M519" s="252" t="s">
        <v>315</v>
      </c>
      <c r="O519" s="241"/>
    </row>
    <row r="520" spans="1:15" ht="12.75">
      <c r="A520" s="250"/>
      <c r="B520" s="253"/>
      <c r="C520" s="699" t="s">
        <v>316</v>
      </c>
      <c r="D520" s="700"/>
      <c r="E520" s="254">
        <v>19.6</v>
      </c>
      <c r="F520" s="577"/>
      <c r="G520" s="256"/>
      <c r="H520" s="257"/>
      <c r="I520" s="251"/>
      <c r="J520" s="258"/>
      <c r="K520" s="251"/>
      <c r="M520" s="252" t="s">
        <v>316</v>
      </c>
      <c r="O520" s="241"/>
    </row>
    <row r="521" spans="1:15" ht="12.75">
      <c r="A521" s="250"/>
      <c r="B521" s="253"/>
      <c r="C521" s="699" t="s">
        <v>317</v>
      </c>
      <c r="D521" s="700"/>
      <c r="E521" s="254">
        <v>12.8</v>
      </c>
      <c r="F521" s="577"/>
      <c r="G521" s="256"/>
      <c r="H521" s="257"/>
      <c r="I521" s="251"/>
      <c r="J521" s="258"/>
      <c r="K521" s="251"/>
      <c r="M521" s="252" t="s">
        <v>317</v>
      </c>
      <c r="O521" s="241"/>
    </row>
    <row r="522" spans="1:15" ht="12.75">
      <c r="A522" s="250"/>
      <c r="B522" s="253"/>
      <c r="C522" s="699" t="s">
        <v>318</v>
      </c>
      <c r="D522" s="700"/>
      <c r="E522" s="254">
        <v>5.58</v>
      </c>
      <c r="F522" s="577"/>
      <c r="G522" s="256"/>
      <c r="H522" s="257"/>
      <c r="I522" s="251"/>
      <c r="J522" s="258"/>
      <c r="K522" s="251"/>
      <c r="M522" s="252" t="s">
        <v>318</v>
      </c>
      <c r="O522" s="241"/>
    </row>
    <row r="523" spans="1:15" ht="12.75">
      <c r="A523" s="250"/>
      <c r="B523" s="253"/>
      <c r="C523" s="701" t="s">
        <v>113</v>
      </c>
      <c r="D523" s="700"/>
      <c r="E523" s="279">
        <v>54.41</v>
      </c>
      <c r="F523" s="577"/>
      <c r="G523" s="256"/>
      <c r="H523" s="257"/>
      <c r="I523" s="251"/>
      <c r="J523" s="258"/>
      <c r="K523" s="251"/>
      <c r="M523" s="252" t="s">
        <v>113</v>
      </c>
      <c r="O523" s="241"/>
    </row>
    <row r="524" spans="1:80" ht="12.75">
      <c r="A524" s="242">
        <v>45</v>
      </c>
      <c r="B524" s="243" t="s">
        <v>406</v>
      </c>
      <c r="C524" s="244" t="s">
        <v>407</v>
      </c>
      <c r="D524" s="245" t="s">
        <v>106</v>
      </c>
      <c r="E524" s="246">
        <v>38.3344</v>
      </c>
      <c r="F524" s="576"/>
      <c r="G524" s="247">
        <f>E524*F524</f>
        <v>0</v>
      </c>
      <c r="H524" s="248">
        <v>0.0093</v>
      </c>
      <c r="I524" s="249">
        <f>E524*H524</f>
        <v>0.35650992</v>
      </c>
      <c r="J524" s="248">
        <v>0</v>
      </c>
      <c r="K524" s="249">
        <f>E524*J524</f>
        <v>0</v>
      </c>
      <c r="O524" s="241">
        <v>2</v>
      </c>
      <c r="AA524" s="214">
        <v>1</v>
      </c>
      <c r="AB524" s="214">
        <v>0</v>
      </c>
      <c r="AC524" s="214">
        <v>0</v>
      </c>
      <c r="AZ524" s="214">
        <v>1</v>
      </c>
      <c r="BA524" s="214">
        <f>IF(AZ524=1,G524,0)</f>
        <v>0</v>
      </c>
      <c r="BB524" s="214">
        <f>IF(AZ524=2,G524,0)</f>
        <v>0</v>
      </c>
      <c r="BC524" s="214">
        <f>IF(AZ524=3,G524,0)</f>
        <v>0</v>
      </c>
      <c r="BD524" s="214">
        <f>IF(AZ524=4,G524,0)</f>
        <v>0</v>
      </c>
      <c r="BE524" s="214">
        <f>IF(AZ524=5,G524,0)</f>
        <v>0</v>
      </c>
      <c r="CA524" s="241">
        <v>1</v>
      </c>
      <c r="CB524" s="241">
        <v>0</v>
      </c>
    </row>
    <row r="525" spans="1:15" ht="33.75">
      <c r="A525" s="250"/>
      <c r="B525" s="253"/>
      <c r="C525" s="699" t="s">
        <v>408</v>
      </c>
      <c r="D525" s="700"/>
      <c r="E525" s="254">
        <v>0</v>
      </c>
      <c r="F525" s="577"/>
      <c r="G525" s="256"/>
      <c r="H525" s="257"/>
      <c r="I525" s="251"/>
      <c r="J525" s="258"/>
      <c r="K525" s="251"/>
      <c r="M525" s="252" t="s">
        <v>408</v>
      </c>
      <c r="O525" s="241"/>
    </row>
    <row r="526" spans="1:15" ht="12.75">
      <c r="A526" s="250"/>
      <c r="B526" s="253"/>
      <c r="C526" s="699" t="s">
        <v>107</v>
      </c>
      <c r="D526" s="700"/>
      <c r="E526" s="254">
        <v>0</v>
      </c>
      <c r="F526" s="577"/>
      <c r="G526" s="256"/>
      <c r="H526" s="257"/>
      <c r="I526" s="251"/>
      <c r="J526" s="258"/>
      <c r="K526" s="251"/>
      <c r="M526" s="252" t="s">
        <v>107</v>
      </c>
      <c r="O526" s="241"/>
    </row>
    <row r="527" spans="1:15" ht="12.75">
      <c r="A527" s="250"/>
      <c r="B527" s="253"/>
      <c r="C527" s="699" t="s">
        <v>179</v>
      </c>
      <c r="D527" s="700"/>
      <c r="E527" s="254">
        <v>0</v>
      </c>
      <c r="F527" s="577"/>
      <c r="G527" s="256"/>
      <c r="H527" s="257"/>
      <c r="I527" s="251"/>
      <c r="J527" s="258"/>
      <c r="K527" s="251"/>
      <c r="M527" s="252" t="s">
        <v>179</v>
      </c>
      <c r="O527" s="241"/>
    </row>
    <row r="528" spans="1:15" ht="12.75">
      <c r="A528" s="250"/>
      <c r="B528" s="253"/>
      <c r="C528" s="699" t="s">
        <v>409</v>
      </c>
      <c r="D528" s="700"/>
      <c r="E528" s="254">
        <v>5.544</v>
      </c>
      <c r="F528" s="577"/>
      <c r="G528" s="256"/>
      <c r="H528" s="257"/>
      <c r="I528" s="251"/>
      <c r="J528" s="258"/>
      <c r="K528" s="251"/>
      <c r="M528" s="252" t="s">
        <v>409</v>
      </c>
      <c r="O528" s="241"/>
    </row>
    <row r="529" spans="1:15" ht="12.75">
      <c r="A529" s="250"/>
      <c r="B529" s="253"/>
      <c r="C529" s="699" t="s">
        <v>181</v>
      </c>
      <c r="D529" s="700"/>
      <c r="E529" s="254">
        <v>0</v>
      </c>
      <c r="F529" s="577"/>
      <c r="G529" s="256"/>
      <c r="H529" s="257"/>
      <c r="I529" s="251"/>
      <c r="J529" s="258"/>
      <c r="K529" s="251"/>
      <c r="M529" s="252" t="s">
        <v>181</v>
      </c>
      <c r="O529" s="241"/>
    </row>
    <row r="530" spans="1:15" ht="12.75">
      <c r="A530" s="250"/>
      <c r="B530" s="253"/>
      <c r="C530" s="699" t="s">
        <v>410</v>
      </c>
      <c r="D530" s="700"/>
      <c r="E530" s="254">
        <v>2.772</v>
      </c>
      <c r="F530" s="577"/>
      <c r="G530" s="256"/>
      <c r="H530" s="257"/>
      <c r="I530" s="251"/>
      <c r="J530" s="258"/>
      <c r="K530" s="251"/>
      <c r="M530" s="252" t="s">
        <v>410</v>
      </c>
      <c r="O530" s="241"/>
    </row>
    <row r="531" spans="1:15" ht="12.75">
      <c r="A531" s="250"/>
      <c r="B531" s="253"/>
      <c r="C531" s="699" t="s">
        <v>411</v>
      </c>
      <c r="D531" s="700"/>
      <c r="E531" s="254">
        <v>0.924</v>
      </c>
      <c r="F531" s="577"/>
      <c r="G531" s="256"/>
      <c r="H531" s="257"/>
      <c r="I531" s="251"/>
      <c r="J531" s="258"/>
      <c r="K531" s="251"/>
      <c r="M531" s="252" t="s">
        <v>411</v>
      </c>
      <c r="O531" s="241"/>
    </row>
    <row r="532" spans="1:15" ht="12.75">
      <c r="A532" s="250"/>
      <c r="B532" s="253"/>
      <c r="C532" s="701" t="s">
        <v>113</v>
      </c>
      <c r="D532" s="700"/>
      <c r="E532" s="279">
        <v>9.239999999999998</v>
      </c>
      <c r="F532" s="577"/>
      <c r="G532" s="256"/>
      <c r="H532" s="257"/>
      <c r="I532" s="251"/>
      <c r="J532" s="258"/>
      <c r="K532" s="251"/>
      <c r="M532" s="252" t="s">
        <v>113</v>
      </c>
      <c r="O532" s="241"/>
    </row>
    <row r="533" spans="1:15" ht="12.75">
      <c r="A533" s="250"/>
      <c r="B533" s="253"/>
      <c r="C533" s="699" t="s">
        <v>114</v>
      </c>
      <c r="D533" s="700"/>
      <c r="E533" s="254">
        <v>0</v>
      </c>
      <c r="F533" s="577"/>
      <c r="G533" s="256"/>
      <c r="H533" s="257"/>
      <c r="I533" s="251"/>
      <c r="J533" s="258"/>
      <c r="K533" s="251"/>
      <c r="M533" s="252" t="s">
        <v>114</v>
      </c>
      <c r="O533" s="241"/>
    </row>
    <row r="534" spans="1:15" ht="12.75">
      <c r="A534" s="250"/>
      <c r="B534" s="253"/>
      <c r="C534" s="699" t="s">
        <v>179</v>
      </c>
      <c r="D534" s="700"/>
      <c r="E534" s="254">
        <v>0</v>
      </c>
      <c r="F534" s="577"/>
      <c r="G534" s="256"/>
      <c r="H534" s="257"/>
      <c r="I534" s="251"/>
      <c r="J534" s="258"/>
      <c r="K534" s="251"/>
      <c r="M534" s="252" t="s">
        <v>179</v>
      </c>
      <c r="O534" s="241"/>
    </row>
    <row r="535" spans="1:15" ht="12.75">
      <c r="A535" s="250"/>
      <c r="B535" s="253"/>
      <c r="C535" s="699" t="s">
        <v>412</v>
      </c>
      <c r="D535" s="700"/>
      <c r="E535" s="254">
        <v>1.056</v>
      </c>
      <c r="F535" s="577"/>
      <c r="G535" s="256"/>
      <c r="H535" s="257"/>
      <c r="I535" s="251"/>
      <c r="J535" s="258"/>
      <c r="K535" s="251"/>
      <c r="M535" s="252" t="s">
        <v>412</v>
      </c>
      <c r="O535" s="241"/>
    </row>
    <row r="536" spans="1:15" ht="12.75">
      <c r="A536" s="250"/>
      <c r="B536" s="253"/>
      <c r="C536" s="699" t="s">
        <v>413</v>
      </c>
      <c r="D536" s="700"/>
      <c r="E536" s="254">
        <v>0.1824</v>
      </c>
      <c r="F536" s="577"/>
      <c r="G536" s="256"/>
      <c r="H536" s="257"/>
      <c r="I536" s="251"/>
      <c r="J536" s="258"/>
      <c r="K536" s="251"/>
      <c r="M536" s="252" t="s">
        <v>413</v>
      </c>
      <c r="O536" s="241"/>
    </row>
    <row r="537" spans="1:15" ht="12.75">
      <c r="A537" s="250"/>
      <c r="B537" s="253"/>
      <c r="C537" s="699" t="s">
        <v>414</v>
      </c>
      <c r="D537" s="700"/>
      <c r="E537" s="254">
        <v>4.224</v>
      </c>
      <c r="F537" s="577"/>
      <c r="G537" s="256"/>
      <c r="H537" s="257"/>
      <c r="I537" s="251"/>
      <c r="J537" s="258"/>
      <c r="K537" s="251"/>
      <c r="M537" s="252" t="s">
        <v>414</v>
      </c>
      <c r="O537" s="241"/>
    </row>
    <row r="538" spans="1:15" ht="12.75">
      <c r="A538" s="250"/>
      <c r="B538" s="253"/>
      <c r="C538" s="699" t="s">
        <v>415</v>
      </c>
      <c r="D538" s="700"/>
      <c r="E538" s="254">
        <v>0.384</v>
      </c>
      <c r="F538" s="577"/>
      <c r="G538" s="256"/>
      <c r="H538" s="257"/>
      <c r="I538" s="251"/>
      <c r="J538" s="258"/>
      <c r="K538" s="251"/>
      <c r="M538" s="252" t="s">
        <v>415</v>
      </c>
      <c r="O538" s="241"/>
    </row>
    <row r="539" spans="1:15" ht="12.75">
      <c r="A539" s="250"/>
      <c r="B539" s="253"/>
      <c r="C539" s="699" t="s">
        <v>416</v>
      </c>
      <c r="D539" s="700"/>
      <c r="E539" s="254">
        <v>0.9536</v>
      </c>
      <c r="F539" s="577"/>
      <c r="G539" s="256"/>
      <c r="H539" s="257"/>
      <c r="I539" s="251"/>
      <c r="J539" s="258"/>
      <c r="K539" s="251"/>
      <c r="M539" s="252" t="s">
        <v>416</v>
      </c>
      <c r="O539" s="241"/>
    </row>
    <row r="540" spans="1:15" ht="12.75">
      <c r="A540" s="250"/>
      <c r="B540" s="253"/>
      <c r="C540" s="699" t="s">
        <v>417</v>
      </c>
      <c r="D540" s="700"/>
      <c r="E540" s="254">
        <v>1.4144</v>
      </c>
      <c r="F540" s="577"/>
      <c r="G540" s="256"/>
      <c r="H540" s="257"/>
      <c r="I540" s="251"/>
      <c r="J540" s="258"/>
      <c r="K540" s="251"/>
      <c r="M540" s="252" t="s">
        <v>417</v>
      </c>
      <c r="O540" s="241"/>
    </row>
    <row r="541" spans="1:15" ht="12.75">
      <c r="A541" s="250"/>
      <c r="B541" s="253"/>
      <c r="C541" s="699" t="s">
        <v>418</v>
      </c>
      <c r="D541" s="700"/>
      <c r="E541" s="254">
        <v>1.6</v>
      </c>
      <c r="F541" s="577"/>
      <c r="G541" s="256"/>
      <c r="H541" s="257"/>
      <c r="I541" s="251"/>
      <c r="J541" s="258"/>
      <c r="K541" s="251"/>
      <c r="M541" s="252" t="s">
        <v>418</v>
      </c>
      <c r="O541" s="241"/>
    </row>
    <row r="542" spans="1:15" ht="12.75">
      <c r="A542" s="250"/>
      <c r="B542" s="253"/>
      <c r="C542" s="701" t="s">
        <v>113</v>
      </c>
      <c r="D542" s="700"/>
      <c r="E542" s="279">
        <v>9.814400000000001</v>
      </c>
      <c r="F542" s="577"/>
      <c r="G542" s="256"/>
      <c r="H542" s="257"/>
      <c r="I542" s="251"/>
      <c r="J542" s="258"/>
      <c r="K542" s="251"/>
      <c r="M542" s="252" t="s">
        <v>113</v>
      </c>
      <c r="O542" s="241"/>
    </row>
    <row r="543" spans="1:15" ht="12.75">
      <c r="A543" s="250"/>
      <c r="B543" s="253"/>
      <c r="C543" s="699" t="s">
        <v>181</v>
      </c>
      <c r="D543" s="700"/>
      <c r="E543" s="254">
        <v>0</v>
      </c>
      <c r="F543" s="577"/>
      <c r="G543" s="256"/>
      <c r="H543" s="257"/>
      <c r="I543" s="251"/>
      <c r="J543" s="258"/>
      <c r="K543" s="251"/>
      <c r="M543" s="252" t="s">
        <v>181</v>
      </c>
      <c r="O543" s="241"/>
    </row>
    <row r="544" spans="1:15" ht="12.75">
      <c r="A544" s="250"/>
      <c r="B544" s="253"/>
      <c r="C544" s="699" t="s">
        <v>419</v>
      </c>
      <c r="D544" s="700"/>
      <c r="E544" s="254">
        <v>0.272</v>
      </c>
      <c r="F544" s="577"/>
      <c r="G544" s="256"/>
      <c r="H544" s="257"/>
      <c r="I544" s="251"/>
      <c r="J544" s="258"/>
      <c r="K544" s="251"/>
      <c r="M544" s="252" t="s">
        <v>419</v>
      </c>
      <c r="O544" s="241"/>
    </row>
    <row r="545" spans="1:15" ht="12.75">
      <c r="A545" s="250"/>
      <c r="B545" s="253"/>
      <c r="C545" s="699" t="s">
        <v>420</v>
      </c>
      <c r="D545" s="700"/>
      <c r="E545" s="254">
        <v>7.68</v>
      </c>
      <c r="F545" s="577"/>
      <c r="G545" s="256"/>
      <c r="H545" s="257"/>
      <c r="I545" s="251"/>
      <c r="J545" s="258"/>
      <c r="K545" s="251"/>
      <c r="M545" s="252" t="s">
        <v>420</v>
      </c>
      <c r="O545" s="241"/>
    </row>
    <row r="546" spans="1:15" ht="12.75">
      <c r="A546" s="250"/>
      <c r="B546" s="253"/>
      <c r="C546" s="699" t="s">
        <v>421</v>
      </c>
      <c r="D546" s="700"/>
      <c r="E546" s="254">
        <v>0.768</v>
      </c>
      <c r="F546" s="577"/>
      <c r="G546" s="256"/>
      <c r="H546" s="257"/>
      <c r="I546" s="251"/>
      <c r="J546" s="258"/>
      <c r="K546" s="251"/>
      <c r="M546" s="252" t="s">
        <v>421</v>
      </c>
      <c r="O546" s="241"/>
    </row>
    <row r="547" spans="1:15" ht="12.75">
      <c r="A547" s="250"/>
      <c r="B547" s="253"/>
      <c r="C547" s="699" t="s">
        <v>422</v>
      </c>
      <c r="D547" s="700"/>
      <c r="E547" s="254">
        <v>10.56</v>
      </c>
      <c r="F547" s="577"/>
      <c r="G547" s="256"/>
      <c r="H547" s="257"/>
      <c r="I547" s="251"/>
      <c r="J547" s="258"/>
      <c r="K547" s="251"/>
      <c r="M547" s="252" t="s">
        <v>422</v>
      </c>
      <c r="O547" s="241"/>
    </row>
    <row r="548" spans="1:15" ht="12.75">
      <c r="A548" s="250"/>
      <c r="B548" s="253"/>
      <c r="C548" s="701" t="s">
        <v>113</v>
      </c>
      <c r="D548" s="700"/>
      <c r="E548" s="279">
        <v>19.28</v>
      </c>
      <c r="F548" s="577"/>
      <c r="G548" s="256"/>
      <c r="H548" s="257"/>
      <c r="I548" s="251"/>
      <c r="J548" s="258"/>
      <c r="K548" s="251"/>
      <c r="M548" s="252" t="s">
        <v>113</v>
      </c>
      <c r="O548" s="241"/>
    </row>
    <row r="549" spans="1:80" ht="22.5">
      <c r="A549" s="242">
        <v>46</v>
      </c>
      <c r="B549" s="243" t="s">
        <v>423</v>
      </c>
      <c r="C549" s="244" t="s">
        <v>424</v>
      </c>
      <c r="D549" s="245" t="s">
        <v>106</v>
      </c>
      <c r="E549" s="246">
        <v>15.534</v>
      </c>
      <c r="F549" s="576"/>
      <c r="G549" s="247">
        <f>E549*F549</f>
        <v>0</v>
      </c>
      <c r="H549" s="248">
        <v>0.0261</v>
      </c>
      <c r="I549" s="249">
        <f>E549*H549</f>
        <v>0.40543740000000006</v>
      </c>
      <c r="J549" s="248">
        <v>0</v>
      </c>
      <c r="K549" s="249">
        <f>E549*J549</f>
        <v>0</v>
      </c>
      <c r="O549" s="241">
        <v>2</v>
      </c>
      <c r="AA549" s="214">
        <v>1</v>
      </c>
      <c r="AB549" s="214">
        <v>1</v>
      </c>
      <c r="AC549" s="214">
        <v>1</v>
      </c>
      <c r="AZ549" s="214">
        <v>1</v>
      </c>
      <c r="BA549" s="214">
        <f>IF(AZ549=1,G549,0)</f>
        <v>0</v>
      </c>
      <c r="BB549" s="214">
        <f>IF(AZ549=2,G549,0)</f>
        <v>0</v>
      </c>
      <c r="BC549" s="214">
        <f>IF(AZ549=3,G549,0)</f>
        <v>0</v>
      </c>
      <c r="BD549" s="214">
        <f>IF(AZ549=4,G549,0)</f>
        <v>0</v>
      </c>
      <c r="BE549" s="214">
        <f>IF(AZ549=5,G549,0)</f>
        <v>0</v>
      </c>
      <c r="CA549" s="241">
        <v>1</v>
      </c>
      <c r="CB549" s="241">
        <v>1</v>
      </c>
    </row>
    <row r="550" spans="1:15" ht="22.5">
      <c r="A550" s="250"/>
      <c r="B550" s="253"/>
      <c r="C550" s="699" t="s">
        <v>328</v>
      </c>
      <c r="D550" s="700"/>
      <c r="E550" s="254">
        <v>0</v>
      </c>
      <c r="F550" s="577"/>
      <c r="G550" s="256"/>
      <c r="H550" s="257"/>
      <c r="I550" s="251"/>
      <c r="J550" s="258"/>
      <c r="K550" s="251"/>
      <c r="M550" s="252" t="s">
        <v>328</v>
      </c>
      <c r="O550" s="241"/>
    </row>
    <row r="551" spans="1:15" ht="12.75">
      <c r="A551" s="250"/>
      <c r="B551" s="253"/>
      <c r="C551" s="699" t="s">
        <v>329</v>
      </c>
      <c r="D551" s="700"/>
      <c r="E551" s="254">
        <v>0</v>
      </c>
      <c r="F551" s="577"/>
      <c r="G551" s="256"/>
      <c r="H551" s="257"/>
      <c r="I551" s="251"/>
      <c r="J551" s="258"/>
      <c r="K551" s="251"/>
      <c r="M551" s="252" t="s">
        <v>329</v>
      </c>
      <c r="O551" s="241"/>
    </row>
    <row r="552" spans="1:15" ht="12.75">
      <c r="A552" s="250"/>
      <c r="B552" s="253"/>
      <c r="C552" s="699" t="s">
        <v>330</v>
      </c>
      <c r="D552" s="700"/>
      <c r="E552" s="254">
        <v>0</v>
      </c>
      <c r="F552" s="577"/>
      <c r="G552" s="256"/>
      <c r="H552" s="257"/>
      <c r="I552" s="251"/>
      <c r="J552" s="258"/>
      <c r="K552" s="251"/>
      <c r="M552" s="252" t="s">
        <v>330</v>
      </c>
      <c r="O552" s="241"/>
    </row>
    <row r="553" spans="1:15" ht="12.75">
      <c r="A553" s="250"/>
      <c r="B553" s="253"/>
      <c r="C553" s="699" t="s">
        <v>331</v>
      </c>
      <c r="D553" s="700"/>
      <c r="E553" s="254">
        <v>0</v>
      </c>
      <c r="F553" s="577"/>
      <c r="G553" s="256"/>
      <c r="H553" s="257"/>
      <c r="I553" s="251"/>
      <c r="J553" s="258"/>
      <c r="K553" s="251"/>
      <c r="M553" s="252" t="s">
        <v>331</v>
      </c>
      <c r="O553" s="241"/>
    </row>
    <row r="554" spans="1:15" ht="22.5">
      <c r="A554" s="250"/>
      <c r="B554" s="253"/>
      <c r="C554" s="699" t="s">
        <v>425</v>
      </c>
      <c r="D554" s="700"/>
      <c r="E554" s="254">
        <v>0</v>
      </c>
      <c r="F554" s="577"/>
      <c r="G554" s="256"/>
      <c r="H554" s="257"/>
      <c r="I554" s="251"/>
      <c r="J554" s="258"/>
      <c r="K554" s="251"/>
      <c r="M554" s="252" t="s">
        <v>425</v>
      </c>
      <c r="O554" s="241"/>
    </row>
    <row r="555" spans="1:15" ht="12.75">
      <c r="A555" s="250"/>
      <c r="B555" s="253"/>
      <c r="C555" s="699" t="s">
        <v>333</v>
      </c>
      <c r="D555" s="700"/>
      <c r="E555" s="254">
        <v>0</v>
      </c>
      <c r="F555" s="577"/>
      <c r="G555" s="256"/>
      <c r="H555" s="257"/>
      <c r="I555" s="251"/>
      <c r="J555" s="258"/>
      <c r="K555" s="251"/>
      <c r="M555" s="252" t="s">
        <v>333</v>
      </c>
      <c r="O555" s="241"/>
    </row>
    <row r="556" spans="1:15" ht="12.75">
      <c r="A556" s="250"/>
      <c r="B556" s="253"/>
      <c r="C556" s="699" t="s">
        <v>334</v>
      </c>
      <c r="D556" s="700"/>
      <c r="E556" s="254">
        <v>0</v>
      </c>
      <c r="F556" s="577"/>
      <c r="G556" s="256"/>
      <c r="H556" s="257"/>
      <c r="I556" s="251"/>
      <c r="J556" s="258"/>
      <c r="K556" s="251"/>
      <c r="M556" s="252" t="s">
        <v>334</v>
      </c>
      <c r="O556" s="241"/>
    </row>
    <row r="557" spans="1:15" ht="12.75">
      <c r="A557" s="250"/>
      <c r="B557" s="253"/>
      <c r="C557" s="699" t="s">
        <v>335</v>
      </c>
      <c r="D557" s="700"/>
      <c r="E557" s="254">
        <v>0</v>
      </c>
      <c r="F557" s="577"/>
      <c r="G557" s="256"/>
      <c r="H557" s="257"/>
      <c r="I557" s="251"/>
      <c r="J557" s="258"/>
      <c r="K557" s="251"/>
      <c r="M557" s="252" t="s">
        <v>335</v>
      </c>
      <c r="O557" s="241"/>
    </row>
    <row r="558" spans="1:15" ht="12.75">
      <c r="A558" s="250"/>
      <c r="B558" s="253"/>
      <c r="C558" s="699" t="s">
        <v>107</v>
      </c>
      <c r="D558" s="700"/>
      <c r="E558" s="254">
        <v>0</v>
      </c>
      <c r="F558" s="577"/>
      <c r="G558" s="256"/>
      <c r="H558" s="257"/>
      <c r="I558" s="251"/>
      <c r="J558" s="258"/>
      <c r="K558" s="251"/>
      <c r="M558" s="252" t="s">
        <v>107</v>
      </c>
      <c r="O558" s="241"/>
    </row>
    <row r="559" spans="1:15" ht="12.75">
      <c r="A559" s="250"/>
      <c r="B559" s="253"/>
      <c r="C559" s="699" t="s">
        <v>301</v>
      </c>
      <c r="D559" s="700"/>
      <c r="E559" s="254">
        <v>15.534</v>
      </c>
      <c r="F559" s="577"/>
      <c r="G559" s="256"/>
      <c r="H559" s="257"/>
      <c r="I559" s="251"/>
      <c r="J559" s="258"/>
      <c r="K559" s="251"/>
      <c r="M559" s="252" t="s">
        <v>301</v>
      </c>
      <c r="O559" s="241"/>
    </row>
    <row r="560" spans="1:80" ht="12.75">
      <c r="A560" s="242">
        <v>47</v>
      </c>
      <c r="B560" s="243" t="s">
        <v>426</v>
      </c>
      <c r="C560" s="244" t="s">
        <v>427</v>
      </c>
      <c r="D560" s="245" t="s">
        <v>106</v>
      </c>
      <c r="E560" s="246">
        <v>11.892</v>
      </c>
      <c r="F560" s="576"/>
      <c r="G560" s="247">
        <f>E560*F560</f>
        <v>0</v>
      </c>
      <c r="H560" s="248">
        <v>0</v>
      </c>
      <c r="I560" s="249">
        <f>E560*H560</f>
        <v>0</v>
      </c>
      <c r="J560" s="248">
        <v>0</v>
      </c>
      <c r="K560" s="249">
        <f>E560*J560</f>
        <v>0</v>
      </c>
      <c r="O560" s="241">
        <v>2</v>
      </c>
      <c r="AA560" s="214">
        <v>1</v>
      </c>
      <c r="AB560" s="214">
        <v>1</v>
      </c>
      <c r="AC560" s="214">
        <v>1</v>
      </c>
      <c r="AZ560" s="214">
        <v>1</v>
      </c>
      <c r="BA560" s="214">
        <f>IF(AZ560=1,G560,0)</f>
        <v>0</v>
      </c>
      <c r="BB560" s="214">
        <f>IF(AZ560=2,G560,0)</f>
        <v>0</v>
      </c>
      <c r="BC560" s="214">
        <f>IF(AZ560=3,G560,0)</f>
        <v>0</v>
      </c>
      <c r="BD560" s="214">
        <f>IF(AZ560=4,G560,0)</f>
        <v>0</v>
      </c>
      <c r="BE560" s="214">
        <f>IF(AZ560=5,G560,0)</f>
        <v>0</v>
      </c>
      <c r="CA560" s="241">
        <v>1</v>
      </c>
      <c r="CB560" s="241">
        <v>1</v>
      </c>
    </row>
    <row r="561" spans="1:15" ht="12.75">
      <c r="A561" s="250"/>
      <c r="B561" s="253"/>
      <c r="C561" s="699" t="s">
        <v>107</v>
      </c>
      <c r="D561" s="700"/>
      <c r="E561" s="254">
        <v>0</v>
      </c>
      <c r="F561" s="577"/>
      <c r="G561" s="256"/>
      <c r="H561" s="257"/>
      <c r="I561" s="251"/>
      <c r="J561" s="258"/>
      <c r="K561" s="251"/>
      <c r="M561" s="252" t="s">
        <v>107</v>
      </c>
      <c r="O561" s="241"/>
    </row>
    <row r="562" spans="1:15" ht="12.75">
      <c r="A562" s="250"/>
      <c r="B562" s="253"/>
      <c r="C562" s="699" t="s">
        <v>428</v>
      </c>
      <c r="D562" s="700"/>
      <c r="E562" s="254">
        <v>11.892</v>
      </c>
      <c r="F562" s="577"/>
      <c r="G562" s="256"/>
      <c r="H562" s="257"/>
      <c r="I562" s="251"/>
      <c r="J562" s="258"/>
      <c r="K562" s="251"/>
      <c r="M562" s="252" t="s">
        <v>428</v>
      </c>
      <c r="O562" s="241"/>
    </row>
    <row r="563" spans="1:80" ht="12.75">
      <c r="A563" s="242">
        <v>48</v>
      </c>
      <c r="B563" s="243" t="s">
        <v>429</v>
      </c>
      <c r="C563" s="244" t="s">
        <v>430</v>
      </c>
      <c r="D563" s="245" t="s">
        <v>106</v>
      </c>
      <c r="E563" s="246">
        <v>544.084</v>
      </c>
      <c r="F563" s="576"/>
      <c r="G563" s="247">
        <f>E563*F563</f>
        <v>0</v>
      </c>
      <c r="H563" s="248">
        <v>0</v>
      </c>
      <c r="I563" s="249">
        <f>E563*H563</f>
        <v>0</v>
      </c>
      <c r="J563" s="248">
        <v>0</v>
      </c>
      <c r="K563" s="249">
        <f>E563*J563</f>
        <v>0</v>
      </c>
      <c r="O563" s="241">
        <v>2</v>
      </c>
      <c r="AA563" s="214">
        <v>1</v>
      </c>
      <c r="AB563" s="214">
        <v>1</v>
      </c>
      <c r="AC563" s="214">
        <v>1</v>
      </c>
      <c r="AZ563" s="214">
        <v>1</v>
      </c>
      <c r="BA563" s="214">
        <f>IF(AZ563=1,G563,0)</f>
        <v>0</v>
      </c>
      <c r="BB563" s="214">
        <f>IF(AZ563=2,G563,0)</f>
        <v>0</v>
      </c>
      <c r="BC563" s="214">
        <f>IF(AZ563=3,G563,0)</f>
        <v>0</v>
      </c>
      <c r="BD563" s="214">
        <f>IF(AZ563=4,G563,0)</f>
        <v>0</v>
      </c>
      <c r="BE563" s="214">
        <f>IF(AZ563=5,G563,0)</f>
        <v>0</v>
      </c>
      <c r="CA563" s="241">
        <v>1</v>
      </c>
      <c r="CB563" s="241">
        <v>1</v>
      </c>
    </row>
    <row r="564" spans="1:15" ht="12.75">
      <c r="A564" s="250"/>
      <c r="B564" s="253"/>
      <c r="C564" s="699" t="s">
        <v>107</v>
      </c>
      <c r="D564" s="700"/>
      <c r="E564" s="254">
        <v>0</v>
      </c>
      <c r="F564" s="577"/>
      <c r="G564" s="256"/>
      <c r="H564" s="257"/>
      <c r="I564" s="251"/>
      <c r="J564" s="258"/>
      <c r="K564" s="251"/>
      <c r="M564" s="252" t="s">
        <v>107</v>
      </c>
      <c r="O564" s="241"/>
    </row>
    <row r="565" spans="1:15" ht="12.75">
      <c r="A565" s="250"/>
      <c r="B565" s="253"/>
      <c r="C565" s="699" t="s">
        <v>297</v>
      </c>
      <c r="D565" s="700"/>
      <c r="E565" s="254">
        <v>0</v>
      </c>
      <c r="F565" s="577"/>
      <c r="G565" s="256"/>
      <c r="H565" s="257"/>
      <c r="I565" s="251"/>
      <c r="J565" s="258"/>
      <c r="K565" s="251"/>
      <c r="M565" s="252" t="s">
        <v>297</v>
      </c>
      <c r="O565" s="241"/>
    </row>
    <row r="566" spans="1:15" ht="12.75">
      <c r="A566" s="250"/>
      <c r="B566" s="253"/>
      <c r="C566" s="699" t="s">
        <v>298</v>
      </c>
      <c r="D566" s="700"/>
      <c r="E566" s="254">
        <v>37.7</v>
      </c>
      <c r="F566" s="577"/>
      <c r="G566" s="256"/>
      <c r="H566" s="257"/>
      <c r="I566" s="251"/>
      <c r="J566" s="258"/>
      <c r="K566" s="251"/>
      <c r="M566" s="252" t="s">
        <v>298</v>
      </c>
      <c r="O566" s="241"/>
    </row>
    <row r="567" spans="1:15" ht="12.75">
      <c r="A567" s="250"/>
      <c r="B567" s="253"/>
      <c r="C567" s="699" t="s">
        <v>299</v>
      </c>
      <c r="D567" s="700"/>
      <c r="E567" s="254">
        <v>33.9</v>
      </c>
      <c r="F567" s="577"/>
      <c r="G567" s="256"/>
      <c r="H567" s="257"/>
      <c r="I567" s="251"/>
      <c r="J567" s="258"/>
      <c r="K567" s="251"/>
      <c r="M567" s="252" t="s">
        <v>299</v>
      </c>
      <c r="O567" s="241"/>
    </row>
    <row r="568" spans="1:15" ht="12.75">
      <c r="A568" s="250"/>
      <c r="B568" s="253"/>
      <c r="C568" s="699" t="s">
        <v>300</v>
      </c>
      <c r="D568" s="700"/>
      <c r="E568" s="254">
        <v>0</v>
      </c>
      <c r="F568" s="577"/>
      <c r="G568" s="256"/>
      <c r="H568" s="257"/>
      <c r="I568" s="251"/>
      <c r="J568" s="258"/>
      <c r="K568" s="251"/>
      <c r="M568" s="252" t="s">
        <v>300</v>
      </c>
      <c r="O568" s="241"/>
    </row>
    <row r="569" spans="1:15" ht="12.75">
      <c r="A569" s="250"/>
      <c r="B569" s="253"/>
      <c r="C569" s="699" t="s">
        <v>301</v>
      </c>
      <c r="D569" s="700"/>
      <c r="E569" s="254">
        <v>15.534</v>
      </c>
      <c r="F569" s="577"/>
      <c r="G569" s="256"/>
      <c r="H569" s="257"/>
      <c r="I569" s="251"/>
      <c r="J569" s="258"/>
      <c r="K569" s="251"/>
      <c r="M569" s="252" t="s">
        <v>301</v>
      </c>
      <c r="O569" s="241"/>
    </row>
    <row r="570" spans="1:15" ht="12.75">
      <c r="A570" s="250"/>
      <c r="B570" s="253"/>
      <c r="C570" s="701" t="s">
        <v>113</v>
      </c>
      <c r="D570" s="700"/>
      <c r="E570" s="279">
        <v>87.134</v>
      </c>
      <c r="F570" s="577"/>
      <c r="G570" s="256"/>
      <c r="H570" s="257"/>
      <c r="I570" s="251"/>
      <c r="J570" s="258"/>
      <c r="K570" s="251"/>
      <c r="M570" s="252" t="s">
        <v>113</v>
      </c>
      <c r="O570" s="241"/>
    </row>
    <row r="571" spans="1:15" ht="12.75">
      <c r="A571" s="250"/>
      <c r="B571" s="253"/>
      <c r="C571" s="699" t="s">
        <v>114</v>
      </c>
      <c r="D571" s="700"/>
      <c r="E571" s="254">
        <v>0</v>
      </c>
      <c r="F571" s="577"/>
      <c r="G571" s="256"/>
      <c r="H571" s="257"/>
      <c r="I571" s="251"/>
      <c r="J571" s="258"/>
      <c r="K571" s="251"/>
      <c r="M571" s="252" t="s">
        <v>114</v>
      </c>
      <c r="O571" s="241"/>
    </row>
    <row r="572" spans="1:15" ht="12.75">
      <c r="A572" s="250"/>
      <c r="B572" s="253"/>
      <c r="C572" s="699" t="s">
        <v>302</v>
      </c>
      <c r="D572" s="700"/>
      <c r="E572" s="254">
        <v>123.03</v>
      </c>
      <c r="F572" s="577"/>
      <c r="G572" s="256"/>
      <c r="H572" s="257"/>
      <c r="I572" s="251"/>
      <c r="J572" s="258"/>
      <c r="K572" s="251"/>
      <c r="M572" s="252" t="s">
        <v>302</v>
      </c>
      <c r="O572" s="241"/>
    </row>
    <row r="573" spans="1:15" ht="12.75">
      <c r="A573" s="250"/>
      <c r="B573" s="253"/>
      <c r="C573" s="699" t="s">
        <v>303</v>
      </c>
      <c r="D573" s="700"/>
      <c r="E573" s="254">
        <v>95.64</v>
      </c>
      <c r="F573" s="577"/>
      <c r="G573" s="256"/>
      <c r="H573" s="257"/>
      <c r="I573" s="251"/>
      <c r="J573" s="258"/>
      <c r="K573" s="251"/>
      <c r="M573" s="252" t="s">
        <v>303</v>
      </c>
      <c r="O573" s="241"/>
    </row>
    <row r="574" spans="1:15" ht="12.75">
      <c r="A574" s="250"/>
      <c r="B574" s="253"/>
      <c r="C574" s="699" t="s">
        <v>304</v>
      </c>
      <c r="D574" s="700"/>
      <c r="E574" s="254">
        <v>73.56</v>
      </c>
      <c r="F574" s="577"/>
      <c r="G574" s="256"/>
      <c r="H574" s="257"/>
      <c r="I574" s="251"/>
      <c r="J574" s="258"/>
      <c r="K574" s="251"/>
      <c r="M574" s="252" t="s">
        <v>304</v>
      </c>
      <c r="O574" s="241"/>
    </row>
    <row r="575" spans="1:15" ht="12.75">
      <c r="A575" s="250"/>
      <c r="B575" s="253"/>
      <c r="C575" s="699" t="s">
        <v>305</v>
      </c>
      <c r="D575" s="700"/>
      <c r="E575" s="254">
        <v>31.52</v>
      </c>
      <c r="F575" s="577"/>
      <c r="G575" s="256"/>
      <c r="H575" s="257"/>
      <c r="I575" s="251"/>
      <c r="J575" s="258"/>
      <c r="K575" s="251"/>
      <c r="M575" s="252" t="s">
        <v>305</v>
      </c>
      <c r="O575" s="241"/>
    </row>
    <row r="576" spans="1:15" ht="12.75">
      <c r="A576" s="250"/>
      <c r="B576" s="253"/>
      <c r="C576" s="701" t="s">
        <v>113</v>
      </c>
      <c r="D576" s="700"/>
      <c r="E576" s="279">
        <v>323.75</v>
      </c>
      <c r="F576" s="577"/>
      <c r="G576" s="256"/>
      <c r="H576" s="257"/>
      <c r="I576" s="251"/>
      <c r="J576" s="258"/>
      <c r="K576" s="251"/>
      <c r="M576" s="252" t="s">
        <v>113</v>
      </c>
      <c r="O576" s="241"/>
    </row>
    <row r="577" spans="1:15" ht="12.75">
      <c r="A577" s="250"/>
      <c r="B577" s="253"/>
      <c r="C577" s="699" t="s">
        <v>306</v>
      </c>
      <c r="D577" s="700"/>
      <c r="E577" s="254">
        <v>0</v>
      </c>
      <c r="F577" s="577"/>
      <c r="G577" s="256"/>
      <c r="H577" s="257"/>
      <c r="I577" s="251"/>
      <c r="J577" s="258"/>
      <c r="K577" s="251"/>
      <c r="M577" s="252" t="s">
        <v>306</v>
      </c>
      <c r="O577" s="241"/>
    </row>
    <row r="578" spans="1:15" ht="12.75">
      <c r="A578" s="250"/>
      <c r="B578" s="253"/>
      <c r="C578" s="699" t="s">
        <v>123</v>
      </c>
      <c r="D578" s="700"/>
      <c r="E578" s="254">
        <v>0</v>
      </c>
      <c r="F578" s="577"/>
      <c r="G578" s="256"/>
      <c r="H578" s="257"/>
      <c r="I578" s="251"/>
      <c r="J578" s="258"/>
      <c r="K578" s="251"/>
      <c r="M578" s="252" t="s">
        <v>123</v>
      </c>
      <c r="O578" s="241"/>
    </row>
    <row r="579" spans="1:15" ht="12.75">
      <c r="A579" s="250"/>
      <c r="B579" s="253"/>
      <c r="C579" s="699" t="s">
        <v>107</v>
      </c>
      <c r="D579" s="700"/>
      <c r="E579" s="254">
        <v>0</v>
      </c>
      <c r="F579" s="577"/>
      <c r="G579" s="256"/>
      <c r="H579" s="257"/>
      <c r="I579" s="251"/>
      <c r="J579" s="258"/>
      <c r="K579" s="251"/>
      <c r="M579" s="252" t="s">
        <v>107</v>
      </c>
      <c r="O579" s="241"/>
    </row>
    <row r="580" spans="1:15" ht="12.75">
      <c r="A580" s="250"/>
      <c r="B580" s="253"/>
      <c r="C580" s="699" t="s">
        <v>307</v>
      </c>
      <c r="D580" s="700"/>
      <c r="E580" s="254">
        <v>23.8</v>
      </c>
      <c r="F580" s="577"/>
      <c r="G580" s="256"/>
      <c r="H580" s="257"/>
      <c r="I580" s="251"/>
      <c r="J580" s="258"/>
      <c r="K580" s="251"/>
      <c r="M580" s="252" t="s">
        <v>307</v>
      </c>
      <c r="O580" s="241"/>
    </row>
    <row r="581" spans="1:15" ht="12.75">
      <c r="A581" s="250"/>
      <c r="B581" s="253"/>
      <c r="C581" s="699" t="s">
        <v>308</v>
      </c>
      <c r="D581" s="700"/>
      <c r="E581" s="254">
        <v>11.6</v>
      </c>
      <c r="F581" s="577"/>
      <c r="G581" s="256"/>
      <c r="H581" s="257"/>
      <c r="I581" s="251"/>
      <c r="J581" s="258"/>
      <c r="K581" s="251"/>
      <c r="M581" s="252" t="s">
        <v>308</v>
      </c>
      <c r="O581" s="241"/>
    </row>
    <row r="582" spans="1:15" ht="12.75">
      <c r="A582" s="250"/>
      <c r="B582" s="253"/>
      <c r="C582" s="701" t="s">
        <v>113</v>
      </c>
      <c r="D582" s="700"/>
      <c r="E582" s="279">
        <v>35.4</v>
      </c>
      <c r="F582" s="577"/>
      <c r="G582" s="256"/>
      <c r="H582" s="257"/>
      <c r="I582" s="251"/>
      <c r="J582" s="258"/>
      <c r="K582" s="251"/>
      <c r="M582" s="252" t="s">
        <v>113</v>
      </c>
      <c r="O582" s="241"/>
    </row>
    <row r="583" spans="1:15" ht="12.75">
      <c r="A583" s="250"/>
      <c r="B583" s="253"/>
      <c r="C583" s="699" t="s">
        <v>114</v>
      </c>
      <c r="D583" s="700"/>
      <c r="E583" s="254">
        <v>0</v>
      </c>
      <c r="F583" s="577"/>
      <c r="G583" s="256"/>
      <c r="H583" s="257"/>
      <c r="I583" s="251"/>
      <c r="J583" s="258"/>
      <c r="K583" s="251"/>
      <c r="M583" s="252" t="s">
        <v>114</v>
      </c>
      <c r="O583" s="241"/>
    </row>
    <row r="584" spans="1:15" ht="12.75">
      <c r="A584" s="250"/>
      <c r="B584" s="253"/>
      <c r="C584" s="699" t="s">
        <v>309</v>
      </c>
      <c r="D584" s="700"/>
      <c r="E584" s="254">
        <v>0</v>
      </c>
      <c r="F584" s="577"/>
      <c r="G584" s="256"/>
      <c r="H584" s="257"/>
      <c r="I584" s="251"/>
      <c r="J584" s="258"/>
      <c r="K584" s="251"/>
      <c r="M584" s="252" t="s">
        <v>309</v>
      </c>
      <c r="O584" s="241"/>
    </row>
    <row r="585" spans="1:15" ht="12.75">
      <c r="A585" s="250"/>
      <c r="B585" s="253"/>
      <c r="C585" s="699" t="s">
        <v>310</v>
      </c>
      <c r="D585" s="700"/>
      <c r="E585" s="254">
        <v>16.52</v>
      </c>
      <c r="F585" s="577"/>
      <c r="G585" s="256"/>
      <c r="H585" s="257"/>
      <c r="I585" s="251"/>
      <c r="J585" s="258"/>
      <c r="K585" s="251"/>
      <c r="M585" s="252" t="s">
        <v>310</v>
      </c>
      <c r="O585" s="241"/>
    </row>
    <row r="586" spans="1:15" ht="12.75">
      <c r="A586" s="250"/>
      <c r="B586" s="253"/>
      <c r="C586" s="699" t="s">
        <v>311</v>
      </c>
      <c r="D586" s="700"/>
      <c r="E586" s="254">
        <v>5.85</v>
      </c>
      <c r="F586" s="577"/>
      <c r="G586" s="256"/>
      <c r="H586" s="257"/>
      <c r="I586" s="251"/>
      <c r="J586" s="258"/>
      <c r="K586" s="251"/>
      <c r="M586" s="252" t="s">
        <v>311</v>
      </c>
      <c r="O586" s="241"/>
    </row>
    <row r="587" spans="1:15" ht="12.75">
      <c r="A587" s="250"/>
      <c r="B587" s="253"/>
      <c r="C587" s="699" t="s">
        <v>312</v>
      </c>
      <c r="D587" s="700"/>
      <c r="E587" s="254">
        <v>12.7</v>
      </c>
      <c r="F587" s="577"/>
      <c r="G587" s="256"/>
      <c r="H587" s="257"/>
      <c r="I587" s="251"/>
      <c r="J587" s="258"/>
      <c r="K587" s="251"/>
      <c r="M587" s="252" t="s">
        <v>312</v>
      </c>
      <c r="O587" s="241"/>
    </row>
    <row r="588" spans="1:15" ht="12.75">
      <c r="A588" s="250"/>
      <c r="B588" s="253"/>
      <c r="C588" s="699" t="s">
        <v>313</v>
      </c>
      <c r="D588" s="700"/>
      <c r="E588" s="254">
        <v>8.32</v>
      </c>
      <c r="F588" s="577"/>
      <c r="G588" s="256"/>
      <c r="H588" s="257"/>
      <c r="I588" s="251"/>
      <c r="J588" s="258"/>
      <c r="K588" s="251"/>
      <c r="M588" s="252" t="s">
        <v>313</v>
      </c>
      <c r="O588" s="241"/>
    </row>
    <row r="589" spans="1:15" ht="12.75">
      <c r="A589" s="250"/>
      <c r="B589" s="253"/>
      <c r="C589" s="699" t="s">
        <v>314</v>
      </c>
      <c r="D589" s="700"/>
      <c r="E589" s="254">
        <v>0</v>
      </c>
      <c r="F589" s="577"/>
      <c r="G589" s="256"/>
      <c r="H589" s="257"/>
      <c r="I589" s="251"/>
      <c r="J589" s="258"/>
      <c r="K589" s="251"/>
      <c r="M589" s="252" t="s">
        <v>314</v>
      </c>
      <c r="O589" s="241"/>
    </row>
    <row r="590" spans="1:15" ht="12.75">
      <c r="A590" s="250"/>
      <c r="B590" s="253"/>
      <c r="C590" s="699" t="s">
        <v>315</v>
      </c>
      <c r="D590" s="700"/>
      <c r="E590" s="254">
        <v>16.43</v>
      </c>
      <c r="F590" s="577"/>
      <c r="G590" s="256"/>
      <c r="H590" s="257"/>
      <c r="I590" s="251"/>
      <c r="J590" s="258"/>
      <c r="K590" s="251"/>
      <c r="M590" s="252" t="s">
        <v>315</v>
      </c>
      <c r="O590" s="241"/>
    </row>
    <row r="591" spans="1:15" ht="12.75">
      <c r="A591" s="250"/>
      <c r="B591" s="253"/>
      <c r="C591" s="699" t="s">
        <v>316</v>
      </c>
      <c r="D591" s="700"/>
      <c r="E591" s="254">
        <v>19.6</v>
      </c>
      <c r="F591" s="577"/>
      <c r="G591" s="256"/>
      <c r="H591" s="257"/>
      <c r="I591" s="251"/>
      <c r="J591" s="258"/>
      <c r="K591" s="251"/>
      <c r="M591" s="252" t="s">
        <v>316</v>
      </c>
      <c r="O591" s="241"/>
    </row>
    <row r="592" spans="1:15" ht="12.75">
      <c r="A592" s="250"/>
      <c r="B592" s="253"/>
      <c r="C592" s="699" t="s">
        <v>317</v>
      </c>
      <c r="D592" s="700"/>
      <c r="E592" s="254">
        <v>12.8</v>
      </c>
      <c r="F592" s="577"/>
      <c r="G592" s="256"/>
      <c r="H592" s="257"/>
      <c r="I592" s="251"/>
      <c r="J592" s="258"/>
      <c r="K592" s="251"/>
      <c r="M592" s="252" t="s">
        <v>317</v>
      </c>
      <c r="O592" s="241"/>
    </row>
    <row r="593" spans="1:15" ht="12.75">
      <c r="A593" s="250"/>
      <c r="B593" s="253"/>
      <c r="C593" s="699" t="s">
        <v>318</v>
      </c>
      <c r="D593" s="700"/>
      <c r="E593" s="254">
        <v>5.58</v>
      </c>
      <c r="F593" s="577"/>
      <c r="G593" s="256"/>
      <c r="H593" s="257"/>
      <c r="I593" s="251"/>
      <c r="J593" s="258"/>
      <c r="K593" s="251"/>
      <c r="M593" s="252" t="s">
        <v>318</v>
      </c>
      <c r="O593" s="241"/>
    </row>
    <row r="594" spans="1:15" ht="12.75">
      <c r="A594" s="250"/>
      <c r="B594" s="253"/>
      <c r="C594" s="701" t="s">
        <v>113</v>
      </c>
      <c r="D594" s="700"/>
      <c r="E594" s="279">
        <v>97.79999999999998</v>
      </c>
      <c r="F594" s="577"/>
      <c r="G594" s="256"/>
      <c r="H594" s="257"/>
      <c r="I594" s="251"/>
      <c r="J594" s="258"/>
      <c r="K594" s="251"/>
      <c r="M594" s="252" t="s">
        <v>113</v>
      </c>
      <c r="O594" s="241"/>
    </row>
    <row r="595" spans="1:80" ht="12.75">
      <c r="A595" s="242">
        <v>49</v>
      </c>
      <c r="B595" s="243" t="s">
        <v>431</v>
      </c>
      <c r="C595" s="244" t="s">
        <v>432</v>
      </c>
      <c r="D595" s="245" t="s">
        <v>106</v>
      </c>
      <c r="E595" s="246">
        <v>544.084</v>
      </c>
      <c r="F595" s="576"/>
      <c r="G595" s="247">
        <f>E595*F595</f>
        <v>0</v>
      </c>
      <c r="H595" s="248">
        <v>0</v>
      </c>
      <c r="I595" s="249">
        <f>E595*H595</f>
        <v>0</v>
      </c>
      <c r="J595" s="248">
        <v>0</v>
      </c>
      <c r="K595" s="249">
        <f>E595*J595</f>
        <v>0</v>
      </c>
      <c r="O595" s="241">
        <v>2</v>
      </c>
      <c r="AA595" s="214">
        <v>1</v>
      </c>
      <c r="AB595" s="214">
        <v>1</v>
      </c>
      <c r="AC595" s="214">
        <v>1</v>
      </c>
      <c r="AZ595" s="214">
        <v>1</v>
      </c>
      <c r="BA595" s="214">
        <f>IF(AZ595=1,G595,0)</f>
        <v>0</v>
      </c>
      <c r="BB595" s="214">
        <f>IF(AZ595=2,G595,0)</f>
        <v>0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1</v>
      </c>
      <c r="CB595" s="241">
        <v>1</v>
      </c>
    </row>
    <row r="596" spans="1:15" ht="12.75">
      <c r="A596" s="250"/>
      <c r="B596" s="253"/>
      <c r="C596" s="699" t="s">
        <v>107</v>
      </c>
      <c r="D596" s="700"/>
      <c r="E596" s="254">
        <v>0</v>
      </c>
      <c r="F596" s="577"/>
      <c r="G596" s="256"/>
      <c r="H596" s="257"/>
      <c r="I596" s="251"/>
      <c r="J596" s="258"/>
      <c r="K596" s="251"/>
      <c r="M596" s="252" t="s">
        <v>107</v>
      </c>
      <c r="O596" s="241"/>
    </row>
    <row r="597" spans="1:15" ht="12.75">
      <c r="A597" s="250"/>
      <c r="B597" s="253"/>
      <c r="C597" s="699" t="s">
        <v>297</v>
      </c>
      <c r="D597" s="700"/>
      <c r="E597" s="254">
        <v>0</v>
      </c>
      <c r="F597" s="577"/>
      <c r="G597" s="256"/>
      <c r="H597" s="257"/>
      <c r="I597" s="251"/>
      <c r="J597" s="258"/>
      <c r="K597" s="251"/>
      <c r="M597" s="252" t="s">
        <v>297</v>
      </c>
      <c r="O597" s="241"/>
    </row>
    <row r="598" spans="1:15" ht="12.75">
      <c r="A598" s="250"/>
      <c r="B598" s="253"/>
      <c r="C598" s="699" t="s">
        <v>298</v>
      </c>
      <c r="D598" s="700"/>
      <c r="E598" s="254">
        <v>37.7</v>
      </c>
      <c r="F598" s="577"/>
      <c r="G598" s="256"/>
      <c r="H598" s="257"/>
      <c r="I598" s="251"/>
      <c r="J598" s="258"/>
      <c r="K598" s="251"/>
      <c r="M598" s="252" t="s">
        <v>298</v>
      </c>
      <c r="O598" s="241"/>
    </row>
    <row r="599" spans="1:15" ht="12.75">
      <c r="A599" s="250"/>
      <c r="B599" s="253"/>
      <c r="C599" s="699" t="s">
        <v>299</v>
      </c>
      <c r="D599" s="700"/>
      <c r="E599" s="254">
        <v>33.9</v>
      </c>
      <c r="F599" s="577"/>
      <c r="G599" s="256"/>
      <c r="H599" s="257"/>
      <c r="I599" s="251"/>
      <c r="J599" s="258"/>
      <c r="K599" s="251"/>
      <c r="M599" s="252" t="s">
        <v>299</v>
      </c>
      <c r="O599" s="241"/>
    </row>
    <row r="600" spans="1:15" ht="12.75">
      <c r="A600" s="250"/>
      <c r="B600" s="253"/>
      <c r="C600" s="699" t="s">
        <v>300</v>
      </c>
      <c r="D600" s="700"/>
      <c r="E600" s="254">
        <v>0</v>
      </c>
      <c r="F600" s="577"/>
      <c r="G600" s="256"/>
      <c r="H600" s="257"/>
      <c r="I600" s="251"/>
      <c r="J600" s="258"/>
      <c r="K600" s="251"/>
      <c r="M600" s="252" t="s">
        <v>300</v>
      </c>
      <c r="O600" s="241"/>
    </row>
    <row r="601" spans="1:15" ht="12.75">
      <c r="A601" s="250"/>
      <c r="B601" s="253"/>
      <c r="C601" s="699" t="s">
        <v>301</v>
      </c>
      <c r="D601" s="700"/>
      <c r="E601" s="254">
        <v>15.534</v>
      </c>
      <c r="F601" s="577"/>
      <c r="G601" s="256"/>
      <c r="H601" s="257"/>
      <c r="I601" s="251"/>
      <c r="J601" s="258"/>
      <c r="K601" s="251"/>
      <c r="M601" s="252" t="s">
        <v>301</v>
      </c>
      <c r="O601" s="241"/>
    </row>
    <row r="602" spans="1:15" ht="12.75">
      <c r="A602" s="250"/>
      <c r="B602" s="253"/>
      <c r="C602" s="701" t="s">
        <v>113</v>
      </c>
      <c r="D602" s="700"/>
      <c r="E602" s="279">
        <v>87.134</v>
      </c>
      <c r="F602" s="577"/>
      <c r="G602" s="256"/>
      <c r="H602" s="257"/>
      <c r="I602" s="251"/>
      <c r="J602" s="258"/>
      <c r="K602" s="251"/>
      <c r="M602" s="252" t="s">
        <v>113</v>
      </c>
      <c r="O602" s="241"/>
    </row>
    <row r="603" spans="1:15" ht="12.75">
      <c r="A603" s="250"/>
      <c r="B603" s="253"/>
      <c r="C603" s="699" t="s">
        <v>114</v>
      </c>
      <c r="D603" s="700"/>
      <c r="E603" s="254">
        <v>0</v>
      </c>
      <c r="F603" s="577"/>
      <c r="G603" s="256"/>
      <c r="H603" s="257"/>
      <c r="I603" s="251"/>
      <c r="J603" s="258"/>
      <c r="K603" s="251"/>
      <c r="M603" s="252" t="s">
        <v>114</v>
      </c>
      <c r="O603" s="241"/>
    </row>
    <row r="604" spans="1:15" ht="12.75">
      <c r="A604" s="250"/>
      <c r="B604" s="253"/>
      <c r="C604" s="699" t="s">
        <v>302</v>
      </c>
      <c r="D604" s="700"/>
      <c r="E604" s="254">
        <v>123.03</v>
      </c>
      <c r="F604" s="577"/>
      <c r="G604" s="256"/>
      <c r="H604" s="257"/>
      <c r="I604" s="251"/>
      <c r="J604" s="258"/>
      <c r="K604" s="251"/>
      <c r="M604" s="252" t="s">
        <v>302</v>
      </c>
      <c r="O604" s="241"/>
    </row>
    <row r="605" spans="1:15" ht="12.75">
      <c r="A605" s="250"/>
      <c r="B605" s="253"/>
      <c r="C605" s="699" t="s">
        <v>303</v>
      </c>
      <c r="D605" s="700"/>
      <c r="E605" s="254">
        <v>95.64</v>
      </c>
      <c r="F605" s="577"/>
      <c r="G605" s="256"/>
      <c r="H605" s="257"/>
      <c r="I605" s="251"/>
      <c r="J605" s="258"/>
      <c r="K605" s="251"/>
      <c r="M605" s="252" t="s">
        <v>303</v>
      </c>
      <c r="O605" s="241"/>
    </row>
    <row r="606" spans="1:15" ht="12.75">
      <c r="A606" s="250"/>
      <c r="B606" s="253"/>
      <c r="C606" s="699" t="s">
        <v>304</v>
      </c>
      <c r="D606" s="700"/>
      <c r="E606" s="254">
        <v>73.56</v>
      </c>
      <c r="F606" s="577"/>
      <c r="G606" s="256"/>
      <c r="H606" s="257"/>
      <c r="I606" s="251"/>
      <c r="J606" s="258"/>
      <c r="K606" s="251"/>
      <c r="M606" s="252" t="s">
        <v>304</v>
      </c>
      <c r="O606" s="241"/>
    </row>
    <row r="607" spans="1:15" ht="12.75">
      <c r="A607" s="250"/>
      <c r="B607" s="253"/>
      <c r="C607" s="699" t="s">
        <v>305</v>
      </c>
      <c r="D607" s="700"/>
      <c r="E607" s="254">
        <v>31.52</v>
      </c>
      <c r="F607" s="577"/>
      <c r="G607" s="256"/>
      <c r="H607" s="257"/>
      <c r="I607" s="251"/>
      <c r="J607" s="258"/>
      <c r="K607" s="251"/>
      <c r="M607" s="252" t="s">
        <v>305</v>
      </c>
      <c r="O607" s="241"/>
    </row>
    <row r="608" spans="1:15" ht="12.75">
      <c r="A608" s="250"/>
      <c r="B608" s="253"/>
      <c r="C608" s="701" t="s">
        <v>113</v>
      </c>
      <c r="D608" s="700"/>
      <c r="E608" s="279">
        <v>323.75</v>
      </c>
      <c r="F608" s="577"/>
      <c r="G608" s="256"/>
      <c r="H608" s="257"/>
      <c r="I608" s="251"/>
      <c r="J608" s="258"/>
      <c r="K608" s="251"/>
      <c r="M608" s="252" t="s">
        <v>113</v>
      </c>
      <c r="O608" s="241"/>
    </row>
    <row r="609" spans="1:15" ht="12.75">
      <c r="A609" s="250"/>
      <c r="B609" s="253"/>
      <c r="C609" s="699" t="s">
        <v>306</v>
      </c>
      <c r="D609" s="700"/>
      <c r="E609" s="254">
        <v>0</v>
      </c>
      <c r="F609" s="577"/>
      <c r="G609" s="256"/>
      <c r="H609" s="257"/>
      <c r="I609" s="251"/>
      <c r="J609" s="258"/>
      <c r="K609" s="251"/>
      <c r="M609" s="252" t="s">
        <v>306</v>
      </c>
      <c r="O609" s="241"/>
    </row>
    <row r="610" spans="1:15" ht="12.75">
      <c r="A610" s="250"/>
      <c r="B610" s="253"/>
      <c r="C610" s="699" t="s">
        <v>123</v>
      </c>
      <c r="D610" s="700"/>
      <c r="E610" s="254">
        <v>0</v>
      </c>
      <c r="F610" s="577"/>
      <c r="G610" s="256"/>
      <c r="H610" s="257"/>
      <c r="I610" s="251"/>
      <c r="J610" s="258"/>
      <c r="K610" s="251"/>
      <c r="M610" s="252" t="s">
        <v>123</v>
      </c>
      <c r="O610" s="241"/>
    </row>
    <row r="611" spans="1:15" ht="12.75">
      <c r="A611" s="250"/>
      <c r="B611" s="253"/>
      <c r="C611" s="699" t="s">
        <v>107</v>
      </c>
      <c r="D611" s="700"/>
      <c r="E611" s="254">
        <v>0</v>
      </c>
      <c r="F611" s="577"/>
      <c r="G611" s="256"/>
      <c r="H611" s="257"/>
      <c r="I611" s="251"/>
      <c r="J611" s="258"/>
      <c r="K611" s="251"/>
      <c r="M611" s="252" t="s">
        <v>107</v>
      </c>
      <c r="O611" s="241"/>
    </row>
    <row r="612" spans="1:15" ht="12.75">
      <c r="A612" s="250"/>
      <c r="B612" s="253"/>
      <c r="C612" s="699" t="s">
        <v>307</v>
      </c>
      <c r="D612" s="700"/>
      <c r="E612" s="254">
        <v>23.8</v>
      </c>
      <c r="F612" s="577"/>
      <c r="G612" s="256"/>
      <c r="H612" s="257"/>
      <c r="I612" s="251"/>
      <c r="J612" s="258"/>
      <c r="K612" s="251"/>
      <c r="M612" s="252" t="s">
        <v>307</v>
      </c>
      <c r="O612" s="241"/>
    </row>
    <row r="613" spans="1:15" ht="12.75">
      <c r="A613" s="250"/>
      <c r="B613" s="253"/>
      <c r="C613" s="699" t="s">
        <v>308</v>
      </c>
      <c r="D613" s="700"/>
      <c r="E613" s="254">
        <v>11.6</v>
      </c>
      <c r="F613" s="577"/>
      <c r="G613" s="256"/>
      <c r="H613" s="257"/>
      <c r="I613" s="251"/>
      <c r="J613" s="258"/>
      <c r="K613" s="251"/>
      <c r="M613" s="252" t="s">
        <v>308</v>
      </c>
      <c r="O613" s="241"/>
    </row>
    <row r="614" spans="1:15" ht="12.75">
      <c r="A614" s="250"/>
      <c r="B614" s="253"/>
      <c r="C614" s="701" t="s">
        <v>113</v>
      </c>
      <c r="D614" s="700"/>
      <c r="E614" s="279">
        <v>35.4</v>
      </c>
      <c r="F614" s="577"/>
      <c r="G614" s="256"/>
      <c r="H614" s="257"/>
      <c r="I614" s="251"/>
      <c r="J614" s="258"/>
      <c r="K614" s="251"/>
      <c r="M614" s="252" t="s">
        <v>113</v>
      </c>
      <c r="O614" s="241"/>
    </row>
    <row r="615" spans="1:15" ht="12.75">
      <c r="A615" s="250"/>
      <c r="B615" s="253"/>
      <c r="C615" s="699" t="s">
        <v>114</v>
      </c>
      <c r="D615" s="700"/>
      <c r="E615" s="254">
        <v>0</v>
      </c>
      <c r="F615" s="577"/>
      <c r="G615" s="256"/>
      <c r="H615" s="257"/>
      <c r="I615" s="251"/>
      <c r="J615" s="258"/>
      <c r="K615" s="251"/>
      <c r="M615" s="252" t="s">
        <v>114</v>
      </c>
      <c r="O615" s="241"/>
    </row>
    <row r="616" spans="1:15" ht="12.75">
      <c r="A616" s="250"/>
      <c r="B616" s="253"/>
      <c r="C616" s="699" t="s">
        <v>309</v>
      </c>
      <c r="D616" s="700"/>
      <c r="E616" s="254">
        <v>0</v>
      </c>
      <c r="F616" s="577"/>
      <c r="G616" s="256"/>
      <c r="H616" s="257"/>
      <c r="I616" s="251"/>
      <c r="J616" s="258"/>
      <c r="K616" s="251"/>
      <c r="M616" s="252" t="s">
        <v>309</v>
      </c>
      <c r="O616" s="241"/>
    </row>
    <row r="617" spans="1:15" ht="12.75">
      <c r="A617" s="250"/>
      <c r="B617" s="253"/>
      <c r="C617" s="699" t="s">
        <v>310</v>
      </c>
      <c r="D617" s="700"/>
      <c r="E617" s="254">
        <v>16.52</v>
      </c>
      <c r="F617" s="577"/>
      <c r="G617" s="256"/>
      <c r="H617" s="257"/>
      <c r="I617" s="251"/>
      <c r="J617" s="258"/>
      <c r="K617" s="251"/>
      <c r="M617" s="252" t="s">
        <v>310</v>
      </c>
      <c r="O617" s="241"/>
    </row>
    <row r="618" spans="1:15" ht="12.75">
      <c r="A618" s="250"/>
      <c r="B618" s="253"/>
      <c r="C618" s="699" t="s">
        <v>311</v>
      </c>
      <c r="D618" s="700"/>
      <c r="E618" s="254">
        <v>5.85</v>
      </c>
      <c r="F618" s="577"/>
      <c r="G618" s="256"/>
      <c r="H618" s="257"/>
      <c r="I618" s="251"/>
      <c r="J618" s="258"/>
      <c r="K618" s="251"/>
      <c r="M618" s="252" t="s">
        <v>311</v>
      </c>
      <c r="O618" s="241"/>
    </row>
    <row r="619" spans="1:15" ht="12.75">
      <c r="A619" s="250"/>
      <c r="B619" s="253"/>
      <c r="C619" s="699" t="s">
        <v>312</v>
      </c>
      <c r="D619" s="700"/>
      <c r="E619" s="254">
        <v>12.7</v>
      </c>
      <c r="F619" s="577"/>
      <c r="G619" s="256"/>
      <c r="H619" s="257"/>
      <c r="I619" s="251"/>
      <c r="J619" s="258"/>
      <c r="K619" s="251"/>
      <c r="M619" s="252" t="s">
        <v>312</v>
      </c>
      <c r="O619" s="241"/>
    </row>
    <row r="620" spans="1:15" ht="12.75">
      <c r="A620" s="250"/>
      <c r="B620" s="253"/>
      <c r="C620" s="699" t="s">
        <v>313</v>
      </c>
      <c r="D620" s="700"/>
      <c r="E620" s="254">
        <v>8.32</v>
      </c>
      <c r="F620" s="577"/>
      <c r="G620" s="256"/>
      <c r="H620" s="257"/>
      <c r="I620" s="251"/>
      <c r="J620" s="258"/>
      <c r="K620" s="251"/>
      <c r="M620" s="252" t="s">
        <v>313</v>
      </c>
      <c r="O620" s="241"/>
    </row>
    <row r="621" spans="1:15" ht="12.75">
      <c r="A621" s="250"/>
      <c r="B621" s="253"/>
      <c r="C621" s="699" t="s">
        <v>314</v>
      </c>
      <c r="D621" s="700"/>
      <c r="E621" s="254">
        <v>0</v>
      </c>
      <c r="F621" s="577"/>
      <c r="G621" s="256"/>
      <c r="H621" s="257"/>
      <c r="I621" s="251"/>
      <c r="J621" s="258"/>
      <c r="K621" s="251"/>
      <c r="M621" s="252" t="s">
        <v>314</v>
      </c>
      <c r="O621" s="241"/>
    </row>
    <row r="622" spans="1:15" ht="12.75">
      <c r="A622" s="250"/>
      <c r="B622" s="253"/>
      <c r="C622" s="699" t="s">
        <v>315</v>
      </c>
      <c r="D622" s="700"/>
      <c r="E622" s="254">
        <v>16.43</v>
      </c>
      <c r="F622" s="577"/>
      <c r="G622" s="256"/>
      <c r="H622" s="257"/>
      <c r="I622" s="251"/>
      <c r="J622" s="258"/>
      <c r="K622" s="251"/>
      <c r="M622" s="252" t="s">
        <v>315</v>
      </c>
      <c r="O622" s="241"/>
    </row>
    <row r="623" spans="1:15" ht="12.75">
      <c r="A623" s="250"/>
      <c r="B623" s="253"/>
      <c r="C623" s="699" t="s">
        <v>316</v>
      </c>
      <c r="D623" s="700"/>
      <c r="E623" s="254">
        <v>19.6</v>
      </c>
      <c r="F623" s="577"/>
      <c r="G623" s="256"/>
      <c r="H623" s="257"/>
      <c r="I623" s="251"/>
      <c r="J623" s="258"/>
      <c r="K623" s="251"/>
      <c r="M623" s="252" t="s">
        <v>316</v>
      </c>
      <c r="O623" s="241"/>
    </row>
    <row r="624" spans="1:15" ht="12.75">
      <c r="A624" s="250"/>
      <c r="B624" s="253"/>
      <c r="C624" s="699" t="s">
        <v>317</v>
      </c>
      <c r="D624" s="700"/>
      <c r="E624" s="254">
        <v>12.8</v>
      </c>
      <c r="F624" s="577"/>
      <c r="G624" s="256"/>
      <c r="H624" s="257"/>
      <c r="I624" s="251"/>
      <c r="J624" s="258"/>
      <c r="K624" s="251"/>
      <c r="M624" s="252" t="s">
        <v>317</v>
      </c>
      <c r="O624" s="241"/>
    </row>
    <row r="625" spans="1:15" ht="12.75">
      <c r="A625" s="250"/>
      <c r="B625" s="253"/>
      <c r="C625" s="699" t="s">
        <v>318</v>
      </c>
      <c r="D625" s="700"/>
      <c r="E625" s="254">
        <v>5.58</v>
      </c>
      <c r="F625" s="577"/>
      <c r="G625" s="256"/>
      <c r="H625" s="257"/>
      <c r="I625" s="251"/>
      <c r="J625" s="258"/>
      <c r="K625" s="251"/>
      <c r="M625" s="252" t="s">
        <v>318</v>
      </c>
      <c r="O625" s="241"/>
    </row>
    <row r="626" spans="1:15" ht="12.75">
      <c r="A626" s="250"/>
      <c r="B626" s="253"/>
      <c r="C626" s="701" t="s">
        <v>113</v>
      </c>
      <c r="D626" s="700"/>
      <c r="E626" s="279">
        <v>97.79999999999998</v>
      </c>
      <c r="F626" s="577"/>
      <c r="G626" s="256"/>
      <c r="H626" s="257"/>
      <c r="I626" s="251"/>
      <c r="J626" s="258"/>
      <c r="K626" s="251"/>
      <c r="M626" s="252" t="s">
        <v>113</v>
      </c>
      <c r="O626" s="241"/>
    </row>
    <row r="627" spans="1:80" ht="12.75">
      <c r="A627" s="242">
        <v>50</v>
      </c>
      <c r="B627" s="243" t="s">
        <v>433</v>
      </c>
      <c r="C627" s="244" t="s">
        <v>434</v>
      </c>
      <c r="D627" s="245" t="s">
        <v>106</v>
      </c>
      <c r="E627" s="246">
        <v>21.6</v>
      </c>
      <c r="F627" s="576"/>
      <c r="G627" s="247">
        <f>E627*F627</f>
        <v>0</v>
      </c>
      <c r="H627" s="248">
        <v>0.00618</v>
      </c>
      <c r="I627" s="249">
        <f>E627*H627</f>
        <v>0.133488</v>
      </c>
      <c r="J627" s="248">
        <v>0</v>
      </c>
      <c r="K627" s="249">
        <f>E627*J627</f>
        <v>0</v>
      </c>
      <c r="O627" s="241">
        <v>2</v>
      </c>
      <c r="AA627" s="214">
        <v>1</v>
      </c>
      <c r="AB627" s="214">
        <v>1</v>
      </c>
      <c r="AC627" s="214">
        <v>1</v>
      </c>
      <c r="AZ627" s="214">
        <v>1</v>
      </c>
      <c r="BA627" s="214">
        <f>IF(AZ627=1,G627,0)</f>
        <v>0</v>
      </c>
      <c r="BB627" s="214">
        <f>IF(AZ627=2,G627,0)</f>
        <v>0</v>
      </c>
      <c r="BC627" s="214">
        <f>IF(AZ627=3,G627,0)</f>
        <v>0</v>
      </c>
      <c r="BD627" s="214">
        <f>IF(AZ627=4,G627,0)</f>
        <v>0</v>
      </c>
      <c r="BE627" s="214">
        <f>IF(AZ627=5,G627,0)</f>
        <v>0</v>
      </c>
      <c r="CA627" s="241">
        <v>1</v>
      </c>
      <c r="CB627" s="241">
        <v>1</v>
      </c>
    </row>
    <row r="628" spans="1:15" ht="12.75">
      <c r="A628" s="250"/>
      <c r="B628" s="253"/>
      <c r="C628" s="699" t="s">
        <v>319</v>
      </c>
      <c r="D628" s="700"/>
      <c r="E628" s="254">
        <v>0</v>
      </c>
      <c r="F628" s="577"/>
      <c r="G628" s="256"/>
      <c r="H628" s="257"/>
      <c r="I628" s="251"/>
      <c r="J628" s="258"/>
      <c r="K628" s="251"/>
      <c r="M628" s="252" t="s">
        <v>319</v>
      </c>
      <c r="O628" s="241"/>
    </row>
    <row r="629" spans="1:15" ht="12.75">
      <c r="A629" s="250"/>
      <c r="B629" s="253"/>
      <c r="C629" s="699" t="s">
        <v>114</v>
      </c>
      <c r="D629" s="700"/>
      <c r="E629" s="254">
        <v>0</v>
      </c>
      <c r="F629" s="577"/>
      <c r="G629" s="256"/>
      <c r="H629" s="257"/>
      <c r="I629" s="251"/>
      <c r="J629" s="258"/>
      <c r="K629" s="251"/>
      <c r="M629" s="252" t="s">
        <v>114</v>
      </c>
      <c r="O629" s="241"/>
    </row>
    <row r="630" spans="1:15" ht="12.75">
      <c r="A630" s="250"/>
      <c r="B630" s="253"/>
      <c r="C630" s="699" t="s">
        <v>320</v>
      </c>
      <c r="D630" s="700"/>
      <c r="E630" s="254">
        <v>13.2</v>
      </c>
      <c r="F630" s="577"/>
      <c r="G630" s="256"/>
      <c r="H630" s="257"/>
      <c r="I630" s="251"/>
      <c r="J630" s="258"/>
      <c r="K630" s="251"/>
      <c r="M630" s="252" t="s">
        <v>320</v>
      </c>
      <c r="O630" s="241"/>
    </row>
    <row r="631" spans="1:15" ht="12.75">
      <c r="A631" s="250"/>
      <c r="B631" s="253"/>
      <c r="C631" s="699" t="s">
        <v>321</v>
      </c>
      <c r="D631" s="700"/>
      <c r="E631" s="254">
        <v>8.4</v>
      </c>
      <c r="F631" s="577"/>
      <c r="G631" s="256"/>
      <c r="H631" s="257"/>
      <c r="I631" s="251"/>
      <c r="J631" s="258"/>
      <c r="K631" s="251"/>
      <c r="M631" s="252" t="s">
        <v>321</v>
      </c>
      <c r="O631" s="241"/>
    </row>
    <row r="632" spans="1:15" ht="12.75">
      <c r="A632" s="250"/>
      <c r="B632" s="253"/>
      <c r="C632" s="701" t="s">
        <v>113</v>
      </c>
      <c r="D632" s="700"/>
      <c r="E632" s="279">
        <v>21.6</v>
      </c>
      <c r="F632" s="577"/>
      <c r="G632" s="256"/>
      <c r="H632" s="257"/>
      <c r="I632" s="251"/>
      <c r="J632" s="258"/>
      <c r="K632" s="251"/>
      <c r="M632" s="252" t="s">
        <v>113</v>
      </c>
      <c r="O632" s="241"/>
    </row>
    <row r="633" spans="1:80" ht="12.75">
      <c r="A633" s="242">
        <v>51</v>
      </c>
      <c r="B633" s="243" t="s">
        <v>435</v>
      </c>
      <c r="C633" s="244" t="s">
        <v>436</v>
      </c>
      <c r="D633" s="245" t="s">
        <v>106</v>
      </c>
      <c r="E633" s="246">
        <v>154.8</v>
      </c>
      <c r="F633" s="576"/>
      <c r="G633" s="247">
        <f>E633*F633</f>
        <v>0</v>
      </c>
      <c r="H633" s="248">
        <v>0.04793</v>
      </c>
      <c r="I633" s="249">
        <f>E633*H633</f>
        <v>7.419564</v>
      </c>
      <c r="J633" s="248">
        <v>0</v>
      </c>
      <c r="K633" s="249">
        <f>E633*J633</f>
        <v>0</v>
      </c>
      <c r="O633" s="241">
        <v>2</v>
      </c>
      <c r="AA633" s="214">
        <v>1</v>
      </c>
      <c r="AB633" s="214">
        <v>1</v>
      </c>
      <c r="AC633" s="214">
        <v>1</v>
      </c>
      <c r="AZ633" s="214">
        <v>1</v>
      </c>
      <c r="BA633" s="214">
        <f>IF(AZ633=1,G633,0)</f>
        <v>0</v>
      </c>
      <c r="BB633" s="214">
        <f>IF(AZ633=2,G633,0)</f>
        <v>0</v>
      </c>
      <c r="BC633" s="214">
        <f>IF(AZ633=3,G633,0)</f>
        <v>0</v>
      </c>
      <c r="BD633" s="214">
        <f>IF(AZ633=4,G633,0)</f>
        <v>0</v>
      </c>
      <c r="BE633" s="214">
        <f>IF(AZ633=5,G633,0)</f>
        <v>0</v>
      </c>
      <c r="CA633" s="241">
        <v>1</v>
      </c>
      <c r="CB633" s="241">
        <v>1</v>
      </c>
    </row>
    <row r="634" spans="1:15" ht="12.75">
      <c r="A634" s="250"/>
      <c r="B634" s="253"/>
      <c r="C634" s="699" t="s">
        <v>306</v>
      </c>
      <c r="D634" s="700"/>
      <c r="E634" s="254">
        <v>0</v>
      </c>
      <c r="F634" s="577"/>
      <c r="G634" s="256"/>
      <c r="H634" s="257"/>
      <c r="I634" s="251"/>
      <c r="J634" s="258"/>
      <c r="K634" s="251"/>
      <c r="M634" s="252" t="s">
        <v>306</v>
      </c>
      <c r="O634" s="241"/>
    </row>
    <row r="635" spans="1:15" ht="12.75">
      <c r="A635" s="250"/>
      <c r="B635" s="253"/>
      <c r="C635" s="699" t="s">
        <v>123</v>
      </c>
      <c r="D635" s="700"/>
      <c r="E635" s="254">
        <v>0</v>
      </c>
      <c r="F635" s="577"/>
      <c r="G635" s="256"/>
      <c r="H635" s="257"/>
      <c r="I635" s="251"/>
      <c r="J635" s="258"/>
      <c r="K635" s="251"/>
      <c r="M635" s="252" t="s">
        <v>123</v>
      </c>
      <c r="O635" s="241"/>
    </row>
    <row r="636" spans="1:15" ht="12.75">
      <c r="A636" s="250"/>
      <c r="B636" s="253"/>
      <c r="C636" s="699" t="s">
        <v>107</v>
      </c>
      <c r="D636" s="700"/>
      <c r="E636" s="254">
        <v>0</v>
      </c>
      <c r="F636" s="577"/>
      <c r="G636" s="256"/>
      <c r="H636" s="257"/>
      <c r="I636" s="251"/>
      <c r="J636" s="258"/>
      <c r="K636" s="251"/>
      <c r="M636" s="252" t="s">
        <v>107</v>
      </c>
      <c r="O636" s="241"/>
    </row>
    <row r="637" spans="1:15" ht="12.75">
      <c r="A637" s="250"/>
      <c r="B637" s="253"/>
      <c r="C637" s="699" t="s">
        <v>307</v>
      </c>
      <c r="D637" s="700"/>
      <c r="E637" s="254">
        <v>23.8</v>
      </c>
      <c r="F637" s="577"/>
      <c r="G637" s="256"/>
      <c r="H637" s="257"/>
      <c r="I637" s="251"/>
      <c r="J637" s="258"/>
      <c r="K637" s="251"/>
      <c r="M637" s="252" t="s">
        <v>307</v>
      </c>
      <c r="O637" s="241"/>
    </row>
    <row r="638" spans="1:15" ht="12.75">
      <c r="A638" s="250"/>
      <c r="B638" s="253"/>
      <c r="C638" s="699" t="s">
        <v>308</v>
      </c>
      <c r="D638" s="700"/>
      <c r="E638" s="254">
        <v>11.6</v>
      </c>
      <c r="F638" s="577"/>
      <c r="G638" s="256"/>
      <c r="H638" s="257"/>
      <c r="I638" s="251"/>
      <c r="J638" s="258"/>
      <c r="K638" s="251"/>
      <c r="M638" s="252" t="s">
        <v>308</v>
      </c>
      <c r="O638" s="241"/>
    </row>
    <row r="639" spans="1:15" ht="12.75">
      <c r="A639" s="250"/>
      <c r="B639" s="253"/>
      <c r="C639" s="701" t="s">
        <v>113</v>
      </c>
      <c r="D639" s="700"/>
      <c r="E639" s="279">
        <v>35.4</v>
      </c>
      <c r="F639" s="577"/>
      <c r="G639" s="256"/>
      <c r="H639" s="257"/>
      <c r="I639" s="251"/>
      <c r="J639" s="258"/>
      <c r="K639" s="251"/>
      <c r="M639" s="252" t="s">
        <v>113</v>
      </c>
      <c r="O639" s="241"/>
    </row>
    <row r="640" spans="1:15" ht="12.75">
      <c r="A640" s="250"/>
      <c r="B640" s="253"/>
      <c r="C640" s="699" t="s">
        <v>114</v>
      </c>
      <c r="D640" s="700"/>
      <c r="E640" s="254">
        <v>0</v>
      </c>
      <c r="F640" s="577"/>
      <c r="G640" s="256"/>
      <c r="H640" s="257"/>
      <c r="I640" s="251"/>
      <c r="J640" s="258"/>
      <c r="K640" s="251"/>
      <c r="M640" s="252" t="s">
        <v>114</v>
      </c>
      <c r="O640" s="241"/>
    </row>
    <row r="641" spans="1:15" ht="12.75">
      <c r="A641" s="250"/>
      <c r="B641" s="253"/>
      <c r="C641" s="699" t="s">
        <v>309</v>
      </c>
      <c r="D641" s="700"/>
      <c r="E641" s="254">
        <v>0</v>
      </c>
      <c r="F641" s="577"/>
      <c r="G641" s="256"/>
      <c r="H641" s="257"/>
      <c r="I641" s="251"/>
      <c r="J641" s="258"/>
      <c r="K641" s="251"/>
      <c r="M641" s="252" t="s">
        <v>309</v>
      </c>
      <c r="O641" s="241"/>
    </row>
    <row r="642" spans="1:15" ht="12.75">
      <c r="A642" s="250"/>
      <c r="B642" s="253"/>
      <c r="C642" s="699" t="s">
        <v>310</v>
      </c>
      <c r="D642" s="700"/>
      <c r="E642" s="254">
        <v>16.52</v>
      </c>
      <c r="F642" s="577"/>
      <c r="G642" s="256"/>
      <c r="H642" s="257"/>
      <c r="I642" s="251"/>
      <c r="J642" s="258"/>
      <c r="K642" s="251"/>
      <c r="M642" s="252" t="s">
        <v>310</v>
      </c>
      <c r="O642" s="241"/>
    </row>
    <row r="643" spans="1:15" ht="12.75">
      <c r="A643" s="250"/>
      <c r="B643" s="253"/>
      <c r="C643" s="699" t="s">
        <v>311</v>
      </c>
      <c r="D643" s="700"/>
      <c r="E643" s="254">
        <v>5.85</v>
      </c>
      <c r="F643" s="577"/>
      <c r="G643" s="256"/>
      <c r="H643" s="257"/>
      <c r="I643" s="251"/>
      <c r="J643" s="258"/>
      <c r="K643" s="251"/>
      <c r="M643" s="252" t="s">
        <v>311</v>
      </c>
      <c r="O643" s="241"/>
    </row>
    <row r="644" spans="1:15" ht="12.75">
      <c r="A644" s="250"/>
      <c r="B644" s="253"/>
      <c r="C644" s="699" t="s">
        <v>312</v>
      </c>
      <c r="D644" s="700"/>
      <c r="E644" s="254">
        <v>12.7</v>
      </c>
      <c r="F644" s="577"/>
      <c r="G644" s="256"/>
      <c r="H644" s="257"/>
      <c r="I644" s="251"/>
      <c r="J644" s="258"/>
      <c r="K644" s="251"/>
      <c r="M644" s="252" t="s">
        <v>312</v>
      </c>
      <c r="O644" s="241"/>
    </row>
    <row r="645" spans="1:15" ht="12.75">
      <c r="A645" s="250"/>
      <c r="B645" s="253"/>
      <c r="C645" s="699" t="s">
        <v>313</v>
      </c>
      <c r="D645" s="700"/>
      <c r="E645" s="254">
        <v>8.32</v>
      </c>
      <c r="F645" s="577"/>
      <c r="G645" s="256"/>
      <c r="H645" s="257"/>
      <c r="I645" s="251"/>
      <c r="J645" s="258"/>
      <c r="K645" s="251"/>
      <c r="M645" s="252" t="s">
        <v>313</v>
      </c>
      <c r="O645" s="241"/>
    </row>
    <row r="646" spans="1:15" ht="12.75">
      <c r="A646" s="250"/>
      <c r="B646" s="253"/>
      <c r="C646" s="699" t="s">
        <v>314</v>
      </c>
      <c r="D646" s="700"/>
      <c r="E646" s="254">
        <v>0</v>
      </c>
      <c r="F646" s="577"/>
      <c r="G646" s="256"/>
      <c r="H646" s="257"/>
      <c r="I646" s="251"/>
      <c r="J646" s="258"/>
      <c r="K646" s="251"/>
      <c r="M646" s="252" t="s">
        <v>314</v>
      </c>
      <c r="O646" s="241"/>
    </row>
    <row r="647" spans="1:15" ht="12.75">
      <c r="A647" s="250"/>
      <c r="B647" s="253"/>
      <c r="C647" s="699" t="s">
        <v>315</v>
      </c>
      <c r="D647" s="700"/>
      <c r="E647" s="254">
        <v>16.43</v>
      </c>
      <c r="F647" s="577"/>
      <c r="G647" s="256"/>
      <c r="H647" s="257"/>
      <c r="I647" s="251"/>
      <c r="J647" s="258"/>
      <c r="K647" s="251"/>
      <c r="M647" s="252" t="s">
        <v>315</v>
      </c>
      <c r="O647" s="241"/>
    </row>
    <row r="648" spans="1:15" ht="12.75">
      <c r="A648" s="250"/>
      <c r="B648" s="253"/>
      <c r="C648" s="699" t="s">
        <v>316</v>
      </c>
      <c r="D648" s="700"/>
      <c r="E648" s="254">
        <v>19.6</v>
      </c>
      <c r="F648" s="577"/>
      <c r="G648" s="256"/>
      <c r="H648" s="257"/>
      <c r="I648" s="251"/>
      <c r="J648" s="258"/>
      <c r="K648" s="251"/>
      <c r="M648" s="252" t="s">
        <v>316</v>
      </c>
      <c r="O648" s="241"/>
    </row>
    <row r="649" spans="1:15" ht="12.75">
      <c r="A649" s="250"/>
      <c r="B649" s="253"/>
      <c r="C649" s="699" t="s">
        <v>317</v>
      </c>
      <c r="D649" s="700"/>
      <c r="E649" s="254">
        <v>12.8</v>
      </c>
      <c r="F649" s="577"/>
      <c r="G649" s="256"/>
      <c r="H649" s="257"/>
      <c r="I649" s="251"/>
      <c r="J649" s="258"/>
      <c r="K649" s="251"/>
      <c r="M649" s="252" t="s">
        <v>317</v>
      </c>
      <c r="O649" s="241"/>
    </row>
    <row r="650" spans="1:15" ht="12.75">
      <c r="A650" s="250"/>
      <c r="B650" s="253"/>
      <c r="C650" s="699" t="s">
        <v>318</v>
      </c>
      <c r="D650" s="700"/>
      <c r="E650" s="254">
        <v>5.58</v>
      </c>
      <c r="F650" s="577"/>
      <c r="G650" s="256"/>
      <c r="H650" s="257"/>
      <c r="I650" s="251"/>
      <c r="J650" s="258"/>
      <c r="K650" s="251"/>
      <c r="M650" s="252" t="s">
        <v>318</v>
      </c>
      <c r="O650" s="241"/>
    </row>
    <row r="651" spans="1:15" ht="12.75">
      <c r="A651" s="250"/>
      <c r="B651" s="253"/>
      <c r="C651" s="701" t="s">
        <v>113</v>
      </c>
      <c r="D651" s="700"/>
      <c r="E651" s="279">
        <v>97.79999999999998</v>
      </c>
      <c r="F651" s="577"/>
      <c r="G651" s="256"/>
      <c r="H651" s="257"/>
      <c r="I651" s="251"/>
      <c r="J651" s="258"/>
      <c r="K651" s="251"/>
      <c r="M651" s="252" t="s">
        <v>113</v>
      </c>
      <c r="O651" s="241"/>
    </row>
    <row r="652" spans="1:15" ht="12.75">
      <c r="A652" s="250"/>
      <c r="B652" s="253"/>
      <c r="C652" s="699" t="s">
        <v>319</v>
      </c>
      <c r="D652" s="700"/>
      <c r="E652" s="254">
        <v>0</v>
      </c>
      <c r="F652" s="577"/>
      <c r="G652" s="256"/>
      <c r="H652" s="257"/>
      <c r="I652" s="251"/>
      <c r="J652" s="258"/>
      <c r="K652" s="251"/>
      <c r="M652" s="252" t="s">
        <v>319</v>
      </c>
      <c r="O652" s="241"/>
    </row>
    <row r="653" spans="1:15" ht="12.75">
      <c r="A653" s="250"/>
      <c r="B653" s="253"/>
      <c r="C653" s="699" t="s">
        <v>114</v>
      </c>
      <c r="D653" s="700"/>
      <c r="E653" s="254">
        <v>0</v>
      </c>
      <c r="F653" s="577"/>
      <c r="G653" s="256"/>
      <c r="H653" s="257"/>
      <c r="I653" s="251"/>
      <c r="J653" s="258"/>
      <c r="K653" s="251"/>
      <c r="M653" s="252" t="s">
        <v>114</v>
      </c>
      <c r="O653" s="241"/>
    </row>
    <row r="654" spans="1:15" ht="12.75">
      <c r="A654" s="250"/>
      <c r="B654" s="253"/>
      <c r="C654" s="699" t="s">
        <v>320</v>
      </c>
      <c r="D654" s="700"/>
      <c r="E654" s="254">
        <v>13.2</v>
      </c>
      <c r="F654" s="577"/>
      <c r="G654" s="256"/>
      <c r="H654" s="257"/>
      <c r="I654" s="251"/>
      <c r="J654" s="258"/>
      <c r="K654" s="251"/>
      <c r="M654" s="252" t="s">
        <v>320</v>
      </c>
      <c r="O654" s="241"/>
    </row>
    <row r="655" spans="1:15" ht="12.75">
      <c r="A655" s="250"/>
      <c r="B655" s="253"/>
      <c r="C655" s="699" t="s">
        <v>321</v>
      </c>
      <c r="D655" s="700"/>
      <c r="E655" s="254">
        <v>8.4</v>
      </c>
      <c r="F655" s="577"/>
      <c r="G655" s="256"/>
      <c r="H655" s="257"/>
      <c r="I655" s="251"/>
      <c r="J655" s="258"/>
      <c r="K655" s="251"/>
      <c r="M655" s="252" t="s">
        <v>321</v>
      </c>
      <c r="O655" s="241"/>
    </row>
    <row r="656" spans="1:15" ht="12.75">
      <c r="A656" s="250"/>
      <c r="B656" s="253"/>
      <c r="C656" s="701" t="s">
        <v>113</v>
      </c>
      <c r="D656" s="700"/>
      <c r="E656" s="279">
        <v>21.6</v>
      </c>
      <c r="F656" s="577"/>
      <c r="G656" s="256"/>
      <c r="H656" s="257"/>
      <c r="I656" s="251"/>
      <c r="J656" s="258"/>
      <c r="K656" s="251"/>
      <c r="M656" s="252" t="s">
        <v>113</v>
      </c>
      <c r="O656" s="241"/>
    </row>
    <row r="657" spans="1:80" ht="12.75">
      <c r="A657" s="242">
        <v>52</v>
      </c>
      <c r="B657" s="243" t="s">
        <v>435</v>
      </c>
      <c r="C657" s="244" t="s">
        <v>436</v>
      </c>
      <c r="D657" s="245" t="s">
        <v>106</v>
      </c>
      <c r="E657" s="246">
        <v>123.2652</v>
      </c>
      <c r="F657" s="576"/>
      <c r="G657" s="247">
        <f>E657*F657</f>
        <v>0</v>
      </c>
      <c r="H657" s="248">
        <v>0.04793</v>
      </c>
      <c r="I657" s="249">
        <f>E657*H657</f>
        <v>5.908101036</v>
      </c>
      <c r="J657" s="248">
        <v>0</v>
      </c>
      <c r="K657" s="249">
        <f>E657*J657</f>
        <v>0</v>
      </c>
      <c r="O657" s="241">
        <v>2</v>
      </c>
      <c r="AA657" s="214">
        <v>1</v>
      </c>
      <c r="AB657" s="214">
        <v>1</v>
      </c>
      <c r="AC657" s="214">
        <v>1</v>
      </c>
      <c r="AZ657" s="214">
        <v>1</v>
      </c>
      <c r="BA657" s="214">
        <f>IF(AZ657=1,G657,0)</f>
        <v>0</v>
      </c>
      <c r="BB657" s="214">
        <f>IF(AZ657=2,G657,0)</f>
        <v>0</v>
      </c>
      <c r="BC657" s="214">
        <f>IF(AZ657=3,G657,0)</f>
        <v>0</v>
      </c>
      <c r="BD657" s="214">
        <f>IF(AZ657=4,G657,0)</f>
        <v>0</v>
      </c>
      <c r="BE657" s="214">
        <f>IF(AZ657=5,G657,0)</f>
        <v>0</v>
      </c>
      <c r="CA657" s="241">
        <v>1</v>
      </c>
      <c r="CB657" s="241">
        <v>1</v>
      </c>
    </row>
    <row r="658" spans="1:15" ht="12.75">
      <c r="A658" s="250"/>
      <c r="B658" s="253"/>
      <c r="C658" s="699" t="s">
        <v>107</v>
      </c>
      <c r="D658" s="700"/>
      <c r="E658" s="254">
        <v>0</v>
      </c>
      <c r="F658" s="577"/>
      <c r="G658" s="256"/>
      <c r="H658" s="257"/>
      <c r="I658" s="251"/>
      <c r="J658" s="258"/>
      <c r="K658" s="251"/>
      <c r="M658" s="252" t="s">
        <v>107</v>
      </c>
      <c r="O658" s="241"/>
    </row>
    <row r="659" spans="1:15" ht="12.75">
      <c r="A659" s="250"/>
      <c r="B659" s="253"/>
      <c r="C659" s="699" t="s">
        <v>297</v>
      </c>
      <c r="D659" s="700"/>
      <c r="E659" s="254">
        <v>0</v>
      </c>
      <c r="F659" s="577"/>
      <c r="G659" s="256"/>
      <c r="H659" s="257"/>
      <c r="I659" s="251"/>
      <c r="J659" s="258"/>
      <c r="K659" s="251"/>
      <c r="M659" s="252" t="s">
        <v>297</v>
      </c>
      <c r="O659" s="241"/>
    </row>
    <row r="660" spans="1:15" ht="12.75">
      <c r="A660" s="250"/>
      <c r="B660" s="253"/>
      <c r="C660" s="699" t="s">
        <v>298</v>
      </c>
      <c r="D660" s="700"/>
      <c r="E660" s="254">
        <v>37.7</v>
      </c>
      <c r="F660" s="577"/>
      <c r="G660" s="256"/>
      <c r="H660" s="257"/>
      <c r="I660" s="251"/>
      <c r="J660" s="258"/>
      <c r="K660" s="251"/>
      <c r="M660" s="252" t="s">
        <v>298</v>
      </c>
      <c r="O660" s="241"/>
    </row>
    <row r="661" spans="1:15" ht="12.75">
      <c r="A661" s="250"/>
      <c r="B661" s="253"/>
      <c r="C661" s="699" t="s">
        <v>299</v>
      </c>
      <c r="D661" s="700"/>
      <c r="E661" s="254">
        <v>33.9</v>
      </c>
      <c r="F661" s="577"/>
      <c r="G661" s="256"/>
      <c r="H661" s="257"/>
      <c r="I661" s="251"/>
      <c r="J661" s="258"/>
      <c r="K661" s="251"/>
      <c r="M661" s="252" t="s">
        <v>299</v>
      </c>
      <c r="O661" s="241"/>
    </row>
    <row r="662" spans="1:15" ht="12.75">
      <c r="A662" s="250"/>
      <c r="B662" s="253"/>
      <c r="C662" s="699" t="s">
        <v>300</v>
      </c>
      <c r="D662" s="700"/>
      <c r="E662" s="254">
        <v>0</v>
      </c>
      <c r="F662" s="577"/>
      <c r="G662" s="256"/>
      <c r="H662" s="257"/>
      <c r="I662" s="251"/>
      <c r="J662" s="258"/>
      <c r="K662" s="251"/>
      <c r="M662" s="252" t="s">
        <v>300</v>
      </c>
      <c r="O662" s="241"/>
    </row>
    <row r="663" spans="1:15" ht="12.75">
      <c r="A663" s="250"/>
      <c r="B663" s="253"/>
      <c r="C663" s="699" t="s">
        <v>301</v>
      </c>
      <c r="D663" s="700"/>
      <c r="E663" s="254">
        <v>15.534</v>
      </c>
      <c r="F663" s="577"/>
      <c r="G663" s="256"/>
      <c r="H663" s="257"/>
      <c r="I663" s="251"/>
      <c r="J663" s="258"/>
      <c r="K663" s="251"/>
      <c r="M663" s="252" t="s">
        <v>301</v>
      </c>
      <c r="O663" s="241"/>
    </row>
    <row r="664" spans="1:15" ht="12.75">
      <c r="A664" s="250"/>
      <c r="B664" s="253"/>
      <c r="C664" s="699" t="s">
        <v>114</v>
      </c>
      <c r="D664" s="700"/>
      <c r="E664" s="254">
        <v>0</v>
      </c>
      <c r="F664" s="577"/>
      <c r="G664" s="256"/>
      <c r="H664" s="257"/>
      <c r="I664" s="251"/>
      <c r="J664" s="258"/>
      <c r="K664" s="251"/>
      <c r="M664" s="252" t="s">
        <v>114</v>
      </c>
      <c r="O664" s="241"/>
    </row>
    <row r="665" spans="1:15" ht="12.75">
      <c r="A665" s="250"/>
      <c r="B665" s="253"/>
      <c r="C665" s="699" t="s">
        <v>302</v>
      </c>
      <c r="D665" s="700"/>
      <c r="E665" s="254">
        <v>123.03</v>
      </c>
      <c r="F665" s="577"/>
      <c r="G665" s="256"/>
      <c r="H665" s="257"/>
      <c r="I665" s="251"/>
      <c r="J665" s="258"/>
      <c r="K665" s="251"/>
      <c r="M665" s="252" t="s">
        <v>302</v>
      </c>
      <c r="O665" s="241"/>
    </row>
    <row r="666" spans="1:15" ht="12.75">
      <c r="A666" s="250"/>
      <c r="B666" s="253"/>
      <c r="C666" s="699" t="s">
        <v>303</v>
      </c>
      <c r="D666" s="700"/>
      <c r="E666" s="254">
        <v>95.64</v>
      </c>
      <c r="F666" s="577"/>
      <c r="G666" s="256"/>
      <c r="H666" s="257"/>
      <c r="I666" s="251"/>
      <c r="J666" s="258"/>
      <c r="K666" s="251"/>
      <c r="M666" s="252" t="s">
        <v>303</v>
      </c>
      <c r="O666" s="241"/>
    </row>
    <row r="667" spans="1:15" ht="12.75">
      <c r="A667" s="250"/>
      <c r="B667" s="253"/>
      <c r="C667" s="699" t="s">
        <v>304</v>
      </c>
      <c r="D667" s="700"/>
      <c r="E667" s="254">
        <v>73.56</v>
      </c>
      <c r="F667" s="577"/>
      <c r="G667" s="256"/>
      <c r="H667" s="257"/>
      <c r="I667" s="251"/>
      <c r="J667" s="258"/>
      <c r="K667" s="251"/>
      <c r="M667" s="252" t="s">
        <v>304</v>
      </c>
      <c r="O667" s="241"/>
    </row>
    <row r="668" spans="1:15" ht="12.75">
      <c r="A668" s="250"/>
      <c r="B668" s="253"/>
      <c r="C668" s="699" t="s">
        <v>305</v>
      </c>
      <c r="D668" s="700"/>
      <c r="E668" s="254">
        <v>31.52</v>
      </c>
      <c r="F668" s="577"/>
      <c r="G668" s="256"/>
      <c r="H668" s="257"/>
      <c r="I668" s="251"/>
      <c r="J668" s="258"/>
      <c r="K668" s="251"/>
      <c r="M668" s="252" t="s">
        <v>305</v>
      </c>
      <c r="O668" s="241"/>
    </row>
    <row r="669" spans="1:15" ht="12.75">
      <c r="A669" s="250"/>
      <c r="B669" s="253"/>
      <c r="C669" s="701" t="s">
        <v>113</v>
      </c>
      <c r="D669" s="700"/>
      <c r="E669" s="279">
        <v>410.88399999999996</v>
      </c>
      <c r="F669" s="577"/>
      <c r="G669" s="256"/>
      <c r="H669" s="257"/>
      <c r="I669" s="251"/>
      <c r="J669" s="258"/>
      <c r="K669" s="251"/>
      <c r="M669" s="252" t="s">
        <v>113</v>
      </c>
      <c r="O669" s="241"/>
    </row>
    <row r="670" spans="1:15" ht="12.75">
      <c r="A670" s="250"/>
      <c r="B670" s="253"/>
      <c r="C670" s="699" t="s">
        <v>437</v>
      </c>
      <c r="D670" s="700"/>
      <c r="E670" s="254">
        <v>0</v>
      </c>
      <c r="F670" s="577"/>
      <c r="G670" s="256"/>
      <c r="H670" s="257"/>
      <c r="I670" s="251"/>
      <c r="J670" s="258"/>
      <c r="K670" s="251"/>
      <c r="M670" s="252" t="s">
        <v>437</v>
      </c>
      <c r="O670" s="241"/>
    </row>
    <row r="671" spans="1:15" ht="12.75">
      <c r="A671" s="250"/>
      <c r="B671" s="253"/>
      <c r="C671" s="699" t="s">
        <v>438</v>
      </c>
      <c r="D671" s="700"/>
      <c r="E671" s="254">
        <v>-287.6188</v>
      </c>
      <c r="F671" s="577"/>
      <c r="G671" s="256"/>
      <c r="H671" s="257"/>
      <c r="I671" s="251"/>
      <c r="J671" s="258"/>
      <c r="K671" s="251"/>
      <c r="M671" s="252" t="s">
        <v>438</v>
      </c>
      <c r="O671" s="241"/>
    </row>
    <row r="672" spans="1:80" ht="22.5">
      <c r="A672" s="242">
        <v>53</v>
      </c>
      <c r="B672" s="243" t="s">
        <v>439</v>
      </c>
      <c r="C672" s="244" t="s">
        <v>440</v>
      </c>
      <c r="D672" s="245" t="s">
        <v>166</v>
      </c>
      <c r="E672" s="246">
        <v>186.21</v>
      </c>
      <c r="F672" s="576"/>
      <c r="G672" s="247">
        <f>E672*F672</f>
        <v>0</v>
      </c>
      <c r="H672" s="248">
        <v>0.00015</v>
      </c>
      <c r="I672" s="249">
        <f>E672*H672</f>
        <v>0.027931499999999998</v>
      </c>
      <c r="J672" s="248">
        <v>0</v>
      </c>
      <c r="K672" s="249">
        <f>E672*J672</f>
        <v>0</v>
      </c>
      <c r="O672" s="241">
        <v>2</v>
      </c>
      <c r="AA672" s="214">
        <v>1</v>
      </c>
      <c r="AB672" s="214">
        <v>1</v>
      </c>
      <c r="AC672" s="214">
        <v>1</v>
      </c>
      <c r="AZ672" s="214">
        <v>1</v>
      </c>
      <c r="BA672" s="214">
        <f>IF(AZ672=1,G672,0)</f>
        <v>0</v>
      </c>
      <c r="BB672" s="214">
        <f>IF(AZ672=2,G672,0)</f>
        <v>0</v>
      </c>
      <c r="BC672" s="214">
        <f>IF(AZ672=3,G672,0)</f>
        <v>0</v>
      </c>
      <c r="BD672" s="214">
        <f>IF(AZ672=4,G672,0)</f>
        <v>0</v>
      </c>
      <c r="BE672" s="214">
        <f>IF(AZ672=5,G672,0)</f>
        <v>0</v>
      </c>
      <c r="CA672" s="241">
        <v>1</v>
      </c>
      <c r="CB672" s="241">
        <v>1</v>
      </c>
    </row>
    <row r="673" spans="1:15" ht="12.75">
      <c r="A673" s="250"/>
      <c r="B673" s="253"/>
      <c r="C673" s="699" t="s">
        <v>107</v>
      </c>
      <c r="D673" s="700"/>
      <c r="E673" s="254">
        <v>0</v>
      </c>
      <c r="F673" s="577"/>
      <c r="G673" s="256"/>
      <c r="H673" s="257"/>
      <c r="I673" s="251"/>
      <c r="J673" s="258"/>
      <c r="K673" s="251"/>
      <c r="M673" s="252" t="s">
        <v>107</v>
      </c>
      <c r="O673" s="241"/>
    </row>
    <row r="674" spans="1:15" ht="12.75">
      <c r="A674" s="250"/>
      <c r="B674" s="253"/>
      <c r="C674" s="699" t="s">
        <v>179</v>
      </c>
      <c r="D674" s="700"/>
      <c r="E674" s="254">
        <v>0</v>
      </c>
      <c r="F674" s="577"/>
      <c r="G674" s="256"/>
      <c r="H674" s="257"/>
      <c r="I674" s="251"/>
      <c r="J674" s="258"/>
      <c r="K674" s="251"/>
      <c r="M674" s="252" t="s">
        <v>179</v>
      </c>
      <c r="O674" s="241"/>
    </row>
    <row r="675" spans="1:15" ht="12.75">
      <c r="A675" s="250"/>
      <c r="B675" s="253"/>
      <c r="C675" s="699" t="s">
        <v>231</v>
      </c>
      <c r="D675" s="700"/>
      <c r="E675" s="254">
        <v>51.6</v>
      </c>
      <c r="F675" s="577"/>
      <c r="G675" s="256"/>
      <c r="H675" s="257"/>
      <c r="I675" s="251"/>
      <c r="J675" s="258"/>
      <c r="K675" s="251"/>
      <c r="M675" s="252" t="s">
        <v>231</v>
      </c>
      <c r="O675" s="241"/>
    </row>
    <row r="676" spans="1:15" ht="12.75">
      <c r="A676" s="250"/>
      <c r="B676" s="253"/>
      <c r="C676" s="701" t="s">
        <v>113</v>
      </c>
      <c r="D676" s="700"/>
      <c r="E676" s="279">
        <v>51.6</v>
      </c>
      <c r="F676" s="577"/>
      <c r="G676" s="256"/>
      <c r="H676" s="257"/>
      <c r="I676" s="251"/>
      <c r="J676" s="258"/>
      <c r="K676" s="251"/>
      <c r="M676" s="252" t="s">
        <v>113</v>
      </c>
      <c r="O676" s="241"/>
    </row>
    <row r="677" spans="1:15" ht="12.75">
      <c r="A677" s="250"/>
      <c r="B677" s="253"/>
      <c r="C677" s="699" t="s">
        <v>114</v>
      </c>
      <c r="D677" s="700"/>
      <c r="E677" s="254">
        <v>0</v>
      </c>
      <c r="F677" s="577"/>
      <c r="G677" s="256"/>
      <c r="H677" s="257"/>
      <c r="I677" s="251"/>
      <c r="J677" s="258"/>
      <c r="K677" s="251"/>
      <c r="M677" s="252" t="s">
        <v>114</v>
      </c>
      <c r="O677" s="241"/>
    </row>
    <row r="678" spans="1:15" ht="12.75">
      <c r="A678" s="250"/>
      <c r="B678" s="253"/>
      <c r="C678" s="699" t="s">
        <v>179</v>
      </c>
      <c r="D678" s="700"/>
      <c r="E678" s="254">
        <v>0</v>
      </c>
      <c r="F678" s="577"/>
      <c r="G678" s="256"/>
      <c r="H678" s="257"/>
      <c r="I678" s="251"/>
      <c r="J678" s="258"/>
      <c r="K678" s="251"/>
      <c r="M678" s="252" t="s">
        <v>179</v>
      </c>
      <c r="O678" s="241"/>
    </row>
    <row r="679" spans="1:15" ht="12.75">
      <c r="A679" s="250"/>
      <c r="B679" s="253"/>
      <c r="C679" s="699" t="s">
        <v>232</v>
      </c>
      <c r="D679" s="700"/>
      <c r="E679" s="254">
        <v>4.73</v>
      </c>
      <c r="F679" s="577"/>
      <c r="G679" s="256"/>
      <c r="H679" s="257"/>
      <c r="I679" s="251"/>
      <c r="J679" s="258"/>
      <c r="K679" s="251"/>
      <c r="M679" s="252" t="s">
        <v>232</v>
      </c>
      <c r="O679" s="241"/>
    </row>
    <row r="680" spans="1:15" ht="12.75">
      <c r="A680" s="250"/>
      <c r="B680" s="253"/>
      <c r="C680" s="699" t="s">
        <v>233</v>
      </c>
      <c r="D680" s="700"/>
      <c r="E680" s="254">
        <v>6.63</v>
      </c>
      <c r="F680" s="577"/>
      <c r="G680" s="256"/>
      <c r="H680" s="257"/>
      <c r="I680" s="251"/>
      <c r="J680" s="258"/>
      <c r="K680" s="251"/>
      <c r="M680" s="252" t="s">
        <v>233</v>
      </c>
      <c r="O680" s="241"/>
    </row>
    <row r="681" spans="1:15" ht="12.75">
      <c r="A681" s="250"/>
      <c r="B681" s="253"/>
      <c r="C681" s="699" t="s">
        <v>234</v>
      </c>
      <c r="D681" s="700"/>
      <c r="E681" s="254">
        <v>52.8</v>
      </c>
      <c r="F681" s="577"/>
      <c r="G681" s="256"/>
      <c r="H681" s="257"/>
      <c r="I681" s="251"/>
      <c r="J681" s="258"/>
      <c r="K681" s="251"/>
      <c r="M681" s="252" t="s">
        <v>234</v>
      </c>
      <c r="O681" s="241"/>
    </row>
    <row r="682" spans="1:15" ht="12.75">
      <c r="A682" s="250"/>
      <c r="B682" s="253"/>
      <c r="C682" s="699" t="s">
        <v>235</v>
      </c>
      <c r="D682" s="700"/>
      <c r="E682" s="254">
        <v>4.8</v>
      </c>
      <c r="F682" s="577"/>
      <c r="G682" s="256"/>
      <c r="H682" s="257"/>
      <c r="I682" s="251"/>
      <c r="J682" s="258"/>
      <c r="K682" s="251"/>
      <c r="M682" s="252" t="s">
        <v>235</v>
      </c>
      <c r="O682" s="241"/>
    </row>
    <row r="683" spans="1:15" ht="12.75">
      <c r="A683" s="250"/>
      <c r="B683" s="253"/>
      <c r="C683" s="699" t="s">
        <v>236</v>
      </c>
      <c r="D683" s="700"/>
      <c r="E683" s="254">
        <v>7.38</v>
      </c>
      <c r="F683" s="577"/>
      <c r="G683" s="256"/>
      <c r="H683" s="257"/>
      <c r="I683" s="251"/>
      <c r="J683" s="258"/>
      <c r="K683" s="251"/>
      <c r="M683" s="252" t="s">
        <v>236</v>
      </c>
      <c r="O683" s="241"/>
    </row>
    <row r="684" spans="1:15" ht="12.75">
      <c r="A684" s="250"/>
      <c r="B684" s="253"/>
      <c r="C684" s="699" t="s">
        <v>237</v>
      </c>
      <c r="D684" s="700"/>
      <c r="E684" s="254">
        <v>6.08</v>
      </c>
      <c r="F684" s="577"/>
      <c r="G684" s="256"/>
      <c r="H684" s="257"/>
      <c r="I684" s="251"/>
      <c r="J684" s="258"/>
      <c r="K684" s="251"/>
      <c r="M684" s="252" t="s">
        <v>237</v>
      </c>
      <c r="O684" s="241"/>
    </row>
    <row r="685" spans="1:15" ht="12.75">
      <c r="A685" s="250"/>
      <c r="B685" s="253"/>
      <c r="C685" s="699" t="s">
        <v>238</v>
      </c>
      <c r="D685" s="700"/>
      <c r="E685" s="254">
        <v>11.06</v>
      </c>
      <c r="F685" s="577"/>
      <c r="G685" s="256"/>
      <c r="H685" s="257"/>
      <c r="I685" s="251"/>
      <c r="J685" s="258"/>
      <c r="K685" s="251"/>
      <c r="M685" s="252" t="s">
        <v>238</v>
      </c>
      <c r="O685" s="241"/>
    </row>
    <row r="686" spans="1:15" ht="12.75">
      <c r="A686" s="250"/>
      <c r="B686" s="253"/>
      <c r="C686" s="699" t="s">
        <v>239</v>
      </c>
      <c r="D686" s="700"/>
      <c r="E686" s="254">
        <v>4.74</v>
      </c>
      <c r="F686" s="577"/>
      <c r="G686" s="256"/>
      <c r="H686" s="257"/>
      <c r="I686" s="251"/>
      <c r="J686" s="258"/>
      <c r="K686" s="251"/>
      <c r="M686" s="252" t="s">
        <v>239</v>
      </c>
      <c r="O686" s="241"/>
    </row>
    <row r="687" spans="1:15" ht="12.75">
      <c r="A687" s="250"/>
      <c r="B687" s="253"/>
      <c r="C687" s="699" t="s">
        <v>240</v>
      </c>
      <c r="D687" s="700"/>
      <c r="E687" s="254">
        <v>4.74</v>
      </c>
      <c r="F687" s="577"/>
      <c r="G687" s="256"/>
      <c r="H687" s="257"/>
      <c r="I687" s="251"/>
      <c r="J687" s="258"/>
      <c r="K687" s="251"/>
      <c r="M687" s="252" t="s">
        <v>240</v>
      </c>
      <c r="O687" s="241"/>
    </row>
    <row r="688" spans="1:15" ht="12.75">
      <c r="A688" s="250"/>
      <c r="B688" s="253"/>
      <c r="C688" s="699" t="s">
        <v>241</v>
      </c>
      <c r="D688" s="700"/>
      <c r="E688" s="254">
        <v>5.85</v>
      </c>
      <c r="F688" s="577"/>
      <c r="G688" s="256"/>
      <c r="H688" s="257"/>
      <c r="I688" s="251"/>
      <c r="J688" s="258"/>
      <c r="K688" s="251"/>
      <c r="M688" s="252" t="s">
        <v>241</v>
      </c>
      <c r="O688" s="241"/>
    </row>
    <row r="689" spans="1:15" ht="12.75">
      <c r="A689" s="250"/>
      <c r="B689" s="253"/>
      <c r="C689" s="701" t="s">
        <v>113</v>
      </c>
      <c r="D689" s="700"/>
      <c r="E689" s="279">
        <v>108.80999999999997</v>
      </c>
      <c r="F689" s="577"/>
      <c r="G689" s="256"/>
      <c r="H689" s="257"/>
      <c r="I689" s="251"/>
      <c r="J689" s="258"/>
      <c r="K689" s="251"/>
      <c r="M689" s="252" t="s">
        <v>113</v>
      </c>
      <c r="O689" s="241"/>
    </row>
    <row r="690" spans="1:15" ht="12.75">
      <c r="A690" s="250"/>
      <c r="B690" s="253"/>
      <c r="C690" s="699" t="s">
        <v>242</v>
      </c>
      <c r="D690" s="700"/>
      <c r="E690" s="254">
        <v>25.8</v>
      </c>
      <c r="F690" s="577"/>
      <c r="G690" s="256"/>
      <c r="H690" s="257"/>
      <c r="I690" s="251"/>
      <c r="J690" s="258"/>
      <c r="K690" s="251"/>
      <c r="M690" s="252" t="s">
        <v>242</v>
      </c>
      <c r="O690" s="241"/>
    </row>
    <row r="691" spans="1:80" ht="22.5">
      <c r="A691" s="242">
        <v>54</v>
      </c>
      <c r="B691" s="243" t="s">
        <v>441</v>
      </c>
      <c r="C691" s="244" t="s">
        <v>442</v>
      </c>
      <c r="D691" s="245" t="s">
        <v>106</v>
      </c>
      <c r="E691" s="246">
        <v>21.6</v>
      </c>
      <c r="F691" s="576"/>
      <c r="G691" s="247">
        <f>E691*F691</f>
        <v>0</v>
      </c>
      <c r="H691" s="248">
        <v>0.00367</v>
      </c>
      <c r="I691" s="249">
        <f>E691*H691</f>
        <v>0.07927200000000001</v>
      </c>
      <c r="J691" s="248">
        <v>0</v>
      </c>
      <c r="K691" s="249">
        <f>E691*J691</f>
        <v>0</v>
      </c>
      <c r="O691" s="241">
        <v>2</v>
      </c>
      <c r="AA691" s="214">
        <v>1</v>
      </c>
      <c r="AB691" s="214">
        <v>1</v>
      </c>
      <c r="AC691" s="214">
        <v>1</v>
      </c>
      <c r="AZ691" s="214">
        <v>1</v>
      </c>
      <c r="BA691" s="214">
        <f>IF(AZ691=1,G691,0)</f>
        <v>0</v>
      </c>
      <c r="BB691" s="214">
        <f>IF(AZ691=2,G691,0)</f>
        <v>0</v>
      </c>
      <c r="BC691" s="214">
        <f>IF(AZ691=3,G691,0)</f>
        <v>0</v>
      </c>
      <c r="BD691" s="214">
        <f>IF(AZ691=4,G691,0)</f>
        <v>0</v>
      </c>
      <c r="BE691" s="214">
        <f>IF(AZ691=5,G691,0)</f>
        <v>0</v>
      </c>
      <c r="CA691" s="241">
        <v>1</v>
      </c>
      <c r="CB691" s="241">
        <v>1</v>
      </c>
    </row>
    <row r="692" spans="1:15" ht="12.75">
      <c r="A692" s="250"/>
      <c r="B692" s="253"/>
      <c r="C692" s="699" t="s">
        <v>319</v>
      </c>
      <c r="D692" s="700"/>
      <c r="E692" s="254">
        <v>0</v>
      </c>
      <c r="F692" s="577"/>
      <c r="G692" s="256"/>
      <c r="H692" s="257"/>
      <c r="I692" s="251"/>
      <c r="J692" s="258"/>
      <c r="K692" s="251"/>
      <c r="M692" s="252" t="s">
        <v>319</v>
      </c>
      <c r="O692" s="241"/>
    </row>
    <row r="693" spans="1:15" ht="12.75">
      <c r="A693" s="250"/>
      <c r="B693" s="253"/>
      <c r="C693" s="699" t="s">
        <v>114</v>
      </c>
      <c r="D693" s="700"/>
      <c r="E693" s="254">
        <v>0</v>
      </c>
      <c r="F693" s="577"/>
      <c r="G693" s="256"/>
      <c r="H693" s="257"/>
      <c r="I693" s="251"/>
      <c r="J693" s="258"/>
      <c r="K693" s="251"/>
      <c r="M693" s="252" t="s">
        <v>114</v>
      </c>
      <c r="O693" s="241"/>
    </row>
    <row r="694" spans="1:15" ht="12.75">
      <c r="A694" s="250"/>
      <c r="B694" s="253"/>
      <c r="C694" s="699" t="s">
        <v>320</v>
      </c>
      <c r="D694" s="700"/>
      <c r="E694" s="254">
        <v>13.2</v>
      </c>
      <c r="F694" s="577"/>
      <c r="G694" s="256"/>
      <c r="H694" s="257"/>
      <c r="I694" s="251"/>
      <c r="J694" s="258"/>
      <c r="K694" s="251"/>
      <c r="M694" s="252" t="s">
        <v>320</v>
      </c>
      <c r="O694" s="241"/>
    </row>
    <row r="695" spans="1:15" ht="12.75">
      <c r="A695" s="250"/>
      <c r="B695" s="253"/>
      <c r="C695" s="699" t="s">
        <v>321</v>
      </c>
      <c r="D695" s="700"/>
      <c r="E695" s="254">
        <v>8.4</v>
      </c>
      <c r="F695" s="577"/>
      <c r="G695" s="256"/>
      <c r="H695" s="257"/>
      <c r="I695" s="251"/>
      <c r="J695" s="258"/>
      <c r="K695" s="251"/>
      <c r="M695" s="252" t="s">
        <v>321</v>
      </c>
      <c r="O695" s="241"/>
    </row>
    <row r="696" spans="1:15" ht="12.75">
      <c r="A696" s="250"/>
      <c r="B696" s="253"/>
      <c r="C696" s="701" t="s">
        <v>113</v>
      </c>
      <c r="D696" s="700"/>
      <c r="E696" s="279">
        <v>21.6</v>
      </c>
      <c r="F696" s="577"/>
      <c r="G696" s="256"/>
      <c r="H696" s="257"/>
      <c r="I696" s="251"/>
      <c r="J696" s="258"/>
      <c r="K696" s="251"/>
      <c r="M696" s="252" t="s">
        <v>113</v>
      </c>
      <c r="O696" s="241"/>
    </row>
    <row r="697" spans="1:80" ht="12.75">
      <c r="A697" s="242">
        <v>55</v>
      </c>
      <c r="B697" s="243" t="s">
        <v>443</v>
      </c>
      <c r="C697" s="244" t="s">
        <v>444</v>
      </c>
      <c r="D697" s="245" t="s">
        <v>106</v>
      </c>
      <c r="E697" s="246">
        <v>160.54</v>
      </c>
      <c r="F697" s="576"/>
      <c r="G697" s="247">
        <f>E697*F697</f>
        <v>0</v>
      </c>
      <c r="H697" s="248">
        <v>0.00367</v>
      </c>
      <c r="I697" s="249">
        <f>E697*H697</f>
        <v>0.5891818</v>
      </c>
      <c r="J697" s="248">
        <v>0</v>
      </c>
      <c r="K697" s="249">
        <f>E697*J697</f>
        <v>0</v>
      </c>
      <c r="O697" s="241">
        <v>2</v>
      </c>
      <c r="AA697" s="214">
        <v>1</v>
      </c>
      <c r="AB697" s="214">
        <v>1</v>
      </c>
      <c r="AC697" s="214">
        <v>1</v>
      </c>
      <c r="AZ697" s="214">
        <v>1</v>
      </c>
      <c r="BA697" s="214">
        <f>IF(AZ697=1,G697,0)</f>
        <v>0</v>
      </c>
      <c r="BB697" s="214">
        <f>IF(AZ697=2,G697,0)</f>
        <v>0</v>
      </c>
      <c r="BC697" s="214">
        <f>IF(AZ697=3,G697,0)</f>
        <v>0</v>
      </c>
      <c r="BD697" s="214">
        <f>IF(AZ697=4,G697,0)</f>
        <v>0</v>
      </c>
      <c r="BE697" s="214">
        <f>IF(AZ697=5,G697,0)</f>
        <v>0</v>
      </c>
      <c r="CA697" s="241">
        <v>1</v>
      </c>
      <c r="CB697" s="241">
        <v>1</v>
      </c>
    </row>
    <row r="698" spans="1:15" ht="12.75">
      <c r="A698" s="250"/>
      <c r="B698" s="253"/>
      <c r="C698" s="699" t="s">
        <v>445</v>
      </c>
      <c r="D698" s="700"/>
      <c r="E698" s="254">
        <v>0</v>
      </c>
      <c r="F698" s="577"/>
      <c r="G698" s="256"/>
      <c r="H698" s="257"/>
      <c r="I698" s="251"/>
      <c r="J698" s="258"/>
      <c r="K698" s="251"/>
      <c r="M698" s="252" t="s">
        <v>445</v>
      </c>
      <c r="O698" s="241"/>
    </row>
    <row r="699" spans="1:15" ht="12.75">
      <c r="A699" s="250"/>
      <c r="B699" s="253"/>
      <c r="C699" s="699" t="s">
        <v>446</v>
      </c>
      <c r="D699" s="700"/>
      <c r="E699" s="254">
        <v>30</v>
      </c>
      <c r="F699" s="577"/>
      <c r="G699" s="256"/>
      <c r="H699" s="257"/>
      <c r="I699" s="251"/>
      <c r="J699" s="258"/>
      <c r="K699" s="251"/>
      <c r="M699" s="252" t="s">
        <v>446</v>
      </c>
      <c r="O699" s="241"/>
    </row>
    <row r="700" spans="1:15" ht="12.75">
      <c r="A700" s="250"/>
      <c r="B700" s="253"/>
      <c r="C700" s="699" t="s">
        <v>447</v>
      </c>
      <c r="D700" s="700"/>
      <c r="E700" s="254">
        <v>23</v>
      </c>
      <c r="F700" s="577"/>
      <c r="G700" s="256"/>
      <c r="H700" s="257"/>
      <c r="I700" s="251"/>
      <c r="J700" s="258"/>
      <c r="K700" s="251"/>
      <c r="M700" s="252" t="s">
        <v>447</v>
      </c>
      <c r="O700" s="241"/>
    </row>
    <row r="701" spans="1:15" ht="12.75">
      <c r="A701" s="250"/>
      <c r="B701" s="253"/>
      <c r="C701" s="699" t="s">
        <v>448</v>
      </c>
      <c r="D701" s="700"/>
      <c r="E701" s="254">
        <v>17</v>
      </c>
      <c r="F701" s="577"/>
      <c r="G701" s="256"/>
      <c r="H701" s="257"/>
      <c r="I701" s="251"/>
      <c r="J701" s="258"/>
      <c r="K701" s="251"/>
      <c r="M701" s="252" t="s">
        <v>448</v>
      </c>
      <c r="O701" s="241"/>
    </row>
    <row r="702" spans="1:15" ht="12.75">
      <c r="A702" s="250"/>
      <c r="B702" s="253"/>
      <c r="C702" s="701" t="s">
        <v>113</v>
      </c>
      <c r="D702" s="700"/>
      <c r="E702" s="279">
        <v>70</v>
      </c>
      <c r="F702" s="577"/>
      <c r="G702" s="256"/>
      <c r="H702" s="257"/>
      <c r="I702" s="251"/>
      <c r="J702" s="258"/>
      <c r="K702" s="251"/>
      <c r="M702" s="252" t="s">
        <v>113</v>
      </c>
      <c r="O702" s="241"/>
    </row>
    <row r="703" spans="1:15" ht="12.75">
      <c r="A703" s="250"/>
      <c r="B703" s="253"/>
      <c r="C703" s="699" t="s">
        <v>449</v>
      </c>
      <c r="D703" s="700"/>
      <c r="E703" s="254">
        <v>11.34</v>
      </c>
      <c r="F703" s="577"/>
      <c r="G703" s="256"/>
      <c r="H703" s="257"/>
      <c r="I703" s="251"/>
      <c r="J703" s="258"/>
      <c r="K703" s="251"/>
      <c r="M703" s="252" t="s">
        <v>449</v>
      </c>
      <c r="O703" s="241"/>
    </row>
    <row r="704" spans="1:15" ht="12.75">
      <c r="A704" s="250"/>
      <c r="B704" s="253"/>
      <c r="C704" s="699" t="s">
        <v>450</v>
      </c>
      <c r="D704" s="700"/>
      <c r="E704" s="254">
        <v>22</v>
      </c>
      <c r="F704" s="577"/>
      <c r="G704" s="256"/>
      <c r="H704" s="257"/>
      <c r="I704" s="251"/>
      <c r="J704" s="258"/>
      <c r="K704" s="251"/>
      <c r="M704" s="252" t="s">
        <v>450</v>
      </c>
      <c r="O704" s="241"/>
    </row>
    <row r="705" spans="1:15" ht="12.75">
      <c r="A705" s="250"/>
      <c r="B705" s="253"/>
      <c r="C705" s="699" t="s">
        <v>451</v>
      </c>
      <c r="D705" s="700"/>
      <c r="E705" s="254">
        <v>16.8</v>
      </c>
      <c r="F705" s="577"/>
      <c r="G705" s="256"/>
      <c r="H705" s="257"/>
      <c r="I705" s="251"/>
      <c r="J705" s="258"/>
      <c r="K705" s="251"/>
      <c r="M705" s="252" t="s">
        <v>451</v>
      </c>
      <c r="O705" s="241"/>
    </row>
    <row r="706" spans="1:15" ht="12.75">
      <c r="A706" s="250"/>
      <c r="B706" s="253"/>
      <c r="C706" s="699" t="s">
        <v>452</v>
      </c>
      <c r="D706" s="700"/>
      <c r="E706" s="254">
        <v>10.4</v>
      </c>
      <c r="F706" s="577"/>
      <c r="G706" s="256"/>
      <c r="H706" s="257"/>
      <c r="I706" s="251"/>
      <c r="J706" s="258"/>
      <c r="K706" s="251"/>
      <c r="M706" s="252" t="s">
        <v>452</v>
      </c>
      <c r="O706" s="241"/>
    </row>
    <row r="707" spans="1:15" ht="12.75">
      <c r="A707" s="250"/>
      <c r="B707" s="253"/>
      <c r="C707" s="699" t="s">
        <v>453</v>
      </c>
      <c r="D707" s="700"/>
      <c r="E707" s="254">
        <v>30</v>
      </c>
      <c r="F707" s="577"/>
      <c r="G707" s="256"/>
      <c r="H707" s="257"/>
      <c r="I707" s="251"/>
      <c r="J707" s="258"/>
      <c r="K707" s="251"/>
      <c r="M707" s="252" t="s">
        <v>453</v>
      </c>
      <c r="O707" s="241"/>
    </row>
    <row r="708" spans="1:15" ht="12.75">
      <c r="A708" s="250"/>
      <c r="B708" s="253"/>
      <c r="C708" s="701" t="s">
        <v>113</v>
      </c>
      <c r="D708" s="700"/>
      <c r="E708" s="279">
        <v>90.53999999999999</v>
      </c>
      <c r="F708" s="577"/>
      <c r="G708" s="256"/>
      <c r="H708" s="257"/>
      <c r="I708" s="251"/>
      <c r="J708" s="258"/>
      <c r="K708" s="251"/>
      <c r="M708" s="252" t="s">
        <v>113</v>
      </c>
      <c r="O708" s="241"/>
    </row>
    <row r="709" spans="1:80" ht="12.75">
      <c r="A709" s="242">
        <v>56</v>
      </c>
      <c r="B709" s="243" t="s">
        <v>454</v>
      </c>
      <c r="C709" s="244" t="s">
        <v>455</v>
      </c>
      <c r="D709" s="245" t="s">
        <v>166</v>
      </c>
      <c r="E709" s="246">
        <v>146.19</v>
      </c>
      <c r="F709" s="576"/>
      <c r="G709" s="247">
        <f>E709*F709</f>
        <v>0</v>
      </c>
      <c r="H709" s="248">
        <v>0.00034</v>
      </c>
      <c r="I709" s="249">
        <f>E709*H709</f>
        <v>0.0497046</v>
      </c>
      <c r="J709" s="248"/>
      <c r="K709" s="249">
        <f>E709*J709</f>
        <v>0</v>
      </c>
      <c r="O709" s="241">
        <v>2</v>
      </c>
      <c r="AA709" s="214">
        <v>3</v>
      </c>
      <c r="AB709" s="214">
        <v>1</v>
      </c>
      <c r="AC709" s="214">
        <v>553927380</v>
      </c>
      <c r="AZ709" s="214">
        <v>1</v>
      </c>
      <c r="BA709" s="214">
        <f>IF(AZ709=1,G709,0)</f>
        <v>0</v>
      </c>
      <c r="BB709" s="214">
        <f>IF(AZ709=2,G709,0)</f>
        <v>0</v>
      </c>
      <c r="BC709" s="214">
        <f>IF(AZ709=3,G709,0)</f>
        <v>0</v>
      </c>
      <c r="BD709" s="214">
        <f>IF(AZ709=4,G709,0)</f>
        <v>0</v>
      </c>
      <c r="BE709" s="214">
        <f>IF(AZ709=5,G709,0)</f>
        <v>0</v>
      </c>
      <c r="CA709" s="241">
        <v>3</v>
      </c>
      <c r="CB709" s="241">
        <v>1</v>
      </c>
    </row>
    <row r="710" spans="1:15" ht="12.75">
      <c r="A710" s="250"/>
      <c r="B710" s="253"/>
      <c r="C710" s="699" t="s">
        <v>107</v>
      </c>
      <c r="D710" s="700"/>
      <c r="E710" s="254">
        <v>0</v>
      </c>
      <c r="F710" s="577"/>
      <c r="G710" s="256"/>
      <c r="H710" s="257"/>
      <c r="I710" s="251"/>
      <c r="J710" s="258"/>
      <c r="K710" s="251"/>
      <c r="M710" s="252" t="s">
        <v>107</v>
      </c>
      <c r="O710" s="241"/>
    </row>
    <row r="711" spans="1:15" ht="12.75">
      <c r="A711" s="250"/>
      <c r="B711" s="253"/>
      <c r="C711" s="699" t="s">
        <v>456</v>
      </c>
      <c r="D711" s="700"/>
      <c r="E711" s="254">
        <v>24.53</v>
      </c>
      <c r="F711" s="577"/>
      <c r="G711" s="256"/>
      <c r="H711" s="257"/>
      <c r="I711" s="251"/>
      <c r="J711" s="258"/>
      <c r="K711" s="251"/>
      <c r="M711" s="252" t="s">
        <v>456</v>
      </c>
      <c r="O711" s="241"/>
    </row>
    <row r="712" spans="1:15" ht="12.75">
      <c r="A712" s="250"/>
      <c r="B712" s="253"/>
      <c r="C712" s="699" t="s">
        <v>457</v>
      </c>
      <c r="D712" s="700"/>
      <c r="E712" s="254">
        <v>16.5</v>
      </c>
      <c r="F712" s="577"/>
      <c r="G712" s="256"/>
      <c r="H712" s="257"/>
      <c r="I712" s="251"/>
      <c r="J712" s="258"/>
      <c r="K712" s="251"/>
      <c r="M712" s="252" t="s">
        <v>457</v>
      </c>
      <c r="O712" s="241"/>
    </row>
    <row r="713" spans="1:15" ht="12.75">
      <c r="A713" s="250"/>
      <c r="B713" s="253"/>
      <c r="C713" s="701" t="s">
        <v>113</v>
      </c>
      <c r="D713" s="700"/>
      <c r="E713" s="279">
        <v>41.03</v>
      </c>
      <c r="F713" s="577"/>
      <c r="G713" s="256"/>
      <c r="H713" s="257"/>
      <c r="I713" s="251"/>
      <c r="J713" s="258"/>
      <c r="K713" s="251"/>
      <c r="M713" s="252" t="s">
        <v>113</v>
      </c>
      <c r="O713" s="241"/>
    </row>
    <row r="714" spans="1:15" ht="12.75">
      <c r="A714" s="250"/>
      <c r="B714" s="253"/>
      <c r="C714" s="699" t="s">
        <v>114</v>
      </c>
      <c r="D714" s="700"/>
      <c r="E714" s="254">
        <v>0</v>
      </c>
      <c r="F714" s="577"/>
      <c r="G714" s="256"/>
      <c r="H714" s="257"/>
      <c r="I714" s="251"/>
      <c r="J714" s="258"/>
      <c r="K714" s="251"/>
      <c r="M714" s="252" t="s">
        <v>114</v>
      </c>
      <c r="O714" s="241"/>
    </row>
    <row r="715" spans="1:15" ht="12.75">
      <c r="A715" s="250"/>
      <c r="B715" s="253"/>
      <c r="C715" s="699" t="s">
        <v>458</v>
      </c>
      <c r="D715" s="700"/>
      <c r="E715" s="254">
        <v>32.12</v>
      </c>
      <c r="F715" s="577"/>
      <c r="G715" s="256"/>
      <c r="H715" s="257"/>
      <c r="I715" s="251"/>
      <c r="J715" s="258"/>
      <c r="K715" s="251"/>
      <c r="M715" s="252" t="s">
        <v>458</v>
      </c>
      <c r="O715" s="241"/>
    </row>
    <row r="716" spans="1:15" ht="12.75">
      <c r="A716" s="250"/>
      <c r="B716" s="253"/>
      <c r="C716" s="699" t="s">
        <v>459</v>
      </c>
      <c r="D716" s="700"/>
      <c r="E716" s="254">
        <v>24.42</v>
      </c>
      <c r="F716" s="577"/>
      <c r="G716" s="256"/>
      <c r="H716" s="257"/>
      <c r="I716" s="251"/>
      <c r="J716" s="258"/>
      <c r="K716" s="251"/>
      <c r="M716" s="252" t="s">
        <v>459</v>
      </c>
      <c r="O716" s="241"/>
    </row>
    <row r="717" spans="1:15" ht="12.75">
      <c r="A717" s="250"/>
      <c r="B717" s="253"/>
      <c r="C717" s="699" t="s">
        <v>460</v>
      </c>
      <c r="D717" s="700"/>
      <c r="E717" s="254">
        <v>11.88</v>
      </c>
      <c r="F717" s="577"/>
      <c r="G717" s="256"/>
      <c r="H717" s="257"/>
      <c r="I717" s="251"/>
      <c r="J717" s="258"/>
      <c r="K717" s="251"/>
      <c r="M717" s="252" t="s">
        <v>460</v>
      </c>
      <c r="O717" s="241"/>
    </row>
    <row r="718" spans="1:15" ht="12.75">
      <c r="A718" s="250"/>
      <c r="B718" s="253"/>
      <c r="C718" s="699" t="s">
        <v>461</v>
      </c>
      <c r="D718" s="700"/>
      <c r="E718" s="254">
        <v>36.74</v>
      </c>
      <c r="F718" s="577"/>
      <c r="G718" s="256"/>
      <c r="H718" s="257"/>
      <c r="I718" s="251"/>
      <c r="J718" s="258"/>
      <c r="K718" s="251"/>
      <c r="M718" s="252" t="s">
        <v>461</v>
      </c>
      <c r="O718" s="241"/>
    </row>
    <row r="719" spans="1:15" ht="12.75">
      <c r="A719" s="250"/>
      <c r="B719" s="253"/>
      <c r="C719" s="701" t="s">
        <v>113</v>
      </c>
      <c r="D719" s="700"/>
      <c r="E719" s="279">
        <v>105.16</v>
      </c>
      <c r="F719" s="577"/>
      <c r="G719" s="256"/>
      <c r="H719" s="257"/>
      <c r="I719" s="251"/>
      <c r="J719" s="258"/>
      <c r="K719" s="251"/>
      <c r="M719" s="252" t="s">
        <v>113</v>
      </c>
      <c r="O719" s="241"/>
    </row>
    <row r="720" spans="1:57" ht="12.75">
      <c r="A720" s="259"/>
      <c r="B720" s="260" t="s">
        <v>96</v>
      </c>
      <c r="C720" s="261" t="s">
        <v>278</v>
      </c>
      <c r="D720" s="262"/>
      <c r="E720" s="263"/>
      <c r="F720" s="578"/>
      <c r="G720" s="265">
        <f>SUM(G286:G719)</f>
        <v>0</v>
      </c>
      <c r="H720" s="266"/>
      <c r="I720" s="267">
        <f>SUM(I286:I719)</f>
        <v>24.343084</v>
      </c>
      <c r="J720" s="266"/>
      <c r="K720" s="267">
        <f>SUM(K286:K719)</f>
        <v>0</v>
      </c>
      <c r="O720" s="241">
        <v>4</v>
      </c>
      <c r="BA720" s="268">
        <f>SUM(BA286:BA719)</f>
        <v>0</v>
      </c>
      <c r="BB720" s="268">
        <f>SUM(BB286:BB719)</f>
        <v>0</v>
      </c>
      <c r="BC720" s="268">
        <f>SUM(BC286:BC719)</f>
        <v>0</v>
      </c>
      <c r="BD720" s="268">
        <f>SUM(BD286:BD719)</f>
        <v>0</v>
      </c>
      <c r="BE720" s="268">
        <f>SUM(BE286:BE719)</f>
        <v>0</v>
      </c>
    </row>
    <row r="721" spans="1:15" ht="12.75">
      <c r="A721" s="231" t="s">
        <v>92</v>
      </c>
      <c r="B721" s="232" t="s">
        <v>462</v>
      </c>
      <c r="C721" s="233" t="s">
        <v>463</v>
      </c>
      <c r="D721" s="234"/>
      <c r="E721" s="235"/>
      <c r="F721" s="579"/>
      <c r="G721" s="236"/>
      <c r="H721" s="237"/>
      <c r="I721" s="238"/>
      <c r="J721" s="239"/>
      <c r="K721" s="240"/>
      <c r="O721" s="241">
        <v>1</v>
      </c>
    </row>
    <row r="722" spans="1:80" ht="12.75">
      <c r="A722" s="242">
        <v>57</v>
      </c>
      <c r="B722" s="243" t="s">
        <v>465</v>
      </c>
      <c r="C722" s="244" t="s">
        <v>466</v>
      </c>
      <c r="D722" s="245" t="s">
        <v>147</v>
      </c>
      <c r="E722" s="246">
        <v>8</v>
      </c>
      <c r="F722" s="576"/>
      <c r="G722" s="247">
        <f>E722*F722</f>
        <v>0</v>
      </c>
      <c r="H722" s="248">
        <v>0</v>
      </c>
      <c r="I722" s="249">
        <f>E722*H722</f>
        <v>0</v>
      </c>
      <c r="J722" s="248"/>
      <c r="K722" s="249">
        <f>E722*J722</f>
        <v>0</v>
      </c>
      <c r="O722" s="241">
        <v>2</v>
      </c>
      <c r="AA722" s="214">
        <v>12</v>
      </c>
      <c r="AB722" s="214">
        <v>0</v>
      </c>
      <c r="AC722" s="214">
        <v>1</v>
      </c>
      <c r="AZ722" s="214">
        <v>1</v>
      </c>
      <c r="BA722" s="214">
        <f>IF(AZ722=1,G722,0)</f>
        <v>0</v>
      </c>
      <c r="BB722" s="214">
        <f>IF(AZ722=2,G722,0)</f>
        <v>0</v>
      </c>
      <c r="BC722" s="214">
        <f>IF(AZ722=3,G722,0)</f>
        <v>0</v>
      </c>
      <c r="BD722" s="214">
        <f>IF(AZ722=4,G722,0)</f>
        <v>0</v>
      </c>
      <c r="BE722" s="214">
        <f>IF(AZ722=5,G722,0)</f>
        <v>0</v>
      </c>
      <c r="CA722" s="241">
        <v>12</v>
      </c>
      <c r="CB722" s="241">
        <v>0</v>
      </c>
    </row>
    <row r="723" spans="1:15" ht="12.75">
      <c r="A723" s="250"/>
      <c r="B723" s="253"/>
      <c r="C723" s="699" t="s">
        <v>467</v>
      </c>
      <c r="D723" s="700"/>
      <c r="E723" s="254">
        <v>4</v>
      </c>
      <c r="F723" s="577"/>
      <c r="G723" s="256"/>
      <c r="H723" s="257"/>
      <c r="I723" s="251"/>
      <c r="J723" s="258"/>
      <c r="K723" s="251"/>
      <c r="M723" s="252" t="s">
        <v>467</v>
      </c>
      <c r="O723" s="241"/>
    </row>
    <row r="724" spans="1:15" ht="12.75">
      <c r="A724" s="250"/>
      <c r="B724" s="253"/>
      <c r="C724" s="699" t="s">
        <v>468</v>
      </c>
      <c r="D724" s="700"/>
      <c r="E724" s="254">
        <v>4</v>
      </c>
      <c r="F724" s="577"/>
      <c r="G724" s="256"/>
      <c r="H724" s="257"/>
      <c r="I724" s="251"/>
      <c r="J724" s="258"/>
      <c r="K724" s="251"/>
      <c r="M724" s="252" t="s">
        <v>468</v>
      </c>
      <c r="O724" s="241"/>
    </row>
    <row r="725" spans="1:80" ht="22.5">
      <c r="A725" s="242">
        <v>58</v>
      </c>
      <c r="B725" s="243" t="s">
        <v>469</v>
      </c>
      <c r="C725" s="244" t="s">
        <v>470</v>
      </c>
      <c r="D725" s="245" t="s">
        <v>147</v>
      </c>
      <c r="E725" s="246">
        <v>2</v>
      </c>
      <c r="F725" s="576"/>
      <c r="G725" s="247">
        <f>E725*F725</f>
        <v>0</v>
      </c>
      <c r="H725" s="248">
        <v>0</v>
      </c>
      <c r="I725" s="249">
        <f>E725*H725</f>
        <v>0</v>
      </c>
      <c r="J725" s="248"/>
      <c r="K725" s="249">
        <f>E725*J725</f>
        <v>0</v>
      </c>
      <c r="O725" s="241">
        <v>2</v>
      </c>
      <c r="AA725" s="214">
        <v>12</v>
      </c>
      <c r="AB725" s="214">
        <v>0</v>
      </c>
      <c r="AC725" s="214">
        <v>2</v>
      </c>
      <c r="AZ725" s="214">
        <v>1</v>
      </c>
      <c r="BA725" s="214">
        <f>IF(AZ725=1,G725,0)</f>
        <v>0</v>
      </c>
      <c r="BB725" s="214">
        <f>IF(AZ725=2,G725,0)</f>
        <v>0</v>
      </c>
      <c r="BC725" s="214">
        <f>IF(AZ725=3,G725,0)</f>
        <v>0</v>
      </c>
      <c r="BD725" s="214">
        <f>IF(AZ725=4,G725,0)</f>
        <v>0</v>
      </c>
      <c r="BE725" s="214">
        <f>IF(AZ725=5,G725,0)</f>
        <v>0</v>
      </c>
      <c r="CA725" s="241">
        <v>12</v>
      </c>
      <c r="CB725" s="241">
        <v>0</v>
      </c>
    </row>
    <row r="726" spans="1:15" ht="12.75">
      <c r="A726" s="250"/>
      <c r="B726" s="253"/>
      <c r="C726" s="699" t="s">
        <v>471</v>
      </c>
      <c r="D726" s="700"/>
      <c r="E726" s="254">
        <v>1</v>
      </c>
      <c r="F726" s="577"/>
      <c r="G726" s="256"/>
      <c r="H726" s="257"/>
      <c r="I726" s="251"/>
      <c r="J726" s="258"/>
      <c r="K726" s="251"/>
      <c r="M726" s="252" t="s">
        <v>471</v>
      </c>
      <c r="O726" s="241"/>
    </row>
    <row r="727" spans="1:15" ht="12.75">
      <c r="A727" s="250"/>
      <c r="B727" s="253"/>
      <c r="C727" s="699" t="s">
        <v>472</v>
      </c>
      <c r="D727" s="700"/>
      <c r="E727" s="254">
        <v>1</v>
      </c>
      <c r="F727" s="577"/>
      <c r="G727" s="256"/>
      <c r="H727" s="257"/>
      <c r="I727" s="251"/>
      <c r="J727" s="258"/>
      <c r="K727" s="251"/>
      <c r="M727" s="252" t="s">
        <v>472</v>
      </c>
      <c r="O727" s="241"/>
    </row>
    <row r="728" spans="1:80" ht="12.75">
      <c r="A728" s="242">
        <v>59</v>
      </c>
      <c r="B728" s="243" t="s">
        <v>473</v>
      </c>
      <c r="C728" s="244" t="s">
        <v>474</v>
      </c>
      <c r="D728" s="245" t="s">
        <v>147</v>
      </c>
      <c r="E728" s="246">
        <v>4</v>
      </c>
      <c r="F728" s="576"/>
      <c r="G728" s="247">
        <f>E728*F728</f>
        <v>0</v>
      </c>
      <c r="H728" s="248">
        <v>0</v>
      </c>
      <c r="I728" s="249">
        <f>E728*H728</f>
        <v>0</v>
      </c>
      <c r="J728" s="248"/>
      <c r="K728" s="249">
        <f>E728*J728</f>
        <v>0</v>
      </c>
      <c r="O728" s="241">
        <v>2</v>
      </c>
      <c r="AA728" s="214">
        <v>12</v>
      </c>
      <c r="AB728" s="214">
        <v>0</v>
      </c>
      <c r="AC728" s="214">
        <v>3</v>
      </c>
      <c r="AZ728" s="214">
        <v>1</v>
      </c>
      <c r="BA728" s="214">
        <f>IF(AZ728=1,G728,0)</f>
        <v>0</v>
      </c>
      <c r="BB728" s="214">
        <f>IF(AZ728=2,G728,0)</f>
        <v>0</v>
      </c>
      <c r="BC728" s="214">
        <f>IF(AZ728=3,G728,0)</f>
        <v>0</v>
      </c>
      <c r="BD728" s="214">
        <f>IF(AZ728=4,G728,0)</f>
        <v>0</v>
      </c>
      <c r="BE728" s="214">
        <f>IF(AZ728=5,G728,0)</f>
        <v>0</v>
      </c>
      <c r="CA728" s="241">
        <v>12</v>
      </c>
      <c r="CB728" s="241">
        <v>0</v>
      </c>
    </row>
    <row r="729" spans="1:15" ht="12.75">
      <c r="A729" s="250"/>
      <c r="B729" s="253"/>
      <c r="C729" s="699" t="s">
        <v>107</v>
      </c>
      <c r="D729" s="700"/>
      <c r="E729" s="254">
        <v>0</v>
      </c>
      <c r="F729" s="577"/>
      <c r="G729" s="256"/>
      <c r="H729" s="257"/>
      <c r="I729" s="251"/>
      <c r="J729" s="258"/>
      <c r="K729" s="251"/>
      <c r="M729" s="252" t="s">
        <v>107</v>
      </c>
      <c r="O729" s="241"/>
    </row>
    <row r="730" spans="1:15" ht="12.75">
      <c r="A730" s="250"/>
      <c r="B730" s="253"/>
      <c r="C730" s="699" t="s">
        <v>475</v>
      </c>
      <c r="D730" s="700"/>
      <c r="E730" s="254">
        <v>4</v>
      </c>
      <c r="F730" s="577"/>
      <c r="G730" s="256"/>
      <c r="H730" s="257"/>
      <c r="I730" s="251"/>
      <c r="J730" s="258"/>
      <c r="K730" s="251"/>
      <c r="M730" s="252" t="s">
        <v>475</v>
      </c>
      <c r="O730" s="241"/>
    </row>
    <row r="731" spans="1:15" ht="12.75">
      <c r="A731" s="250"/>
      <c r="B731" s="253"/>
      <c r="C731" s="701" t="s">
        <v>113</v>
      </c>
      <c r="D731" s="700"/>
      <c r="E731" s="279">
        <v>4</v>
      </c>
      <c r="F731" s="577"/>
      <c r="G731" s="256"/>
      <c r="H731" s="257"/>
      <c r="I731" s="251"/>
      <c r="J731" s="258"/>
      <c r="K731" s="251"/>
      <c r="M731" s="252" t="s">
        <v>113</v>
      </c>
      <c r="O731" s="241"/>
    </row>
    <row r="732" spans="1:57" ht="12.75">
      <c r="A732" s="259"/>
      <c r="B732" s="260" t="s">
        <v>96</v>
      </c>
      <c r="C732" s="261" t="s">
        <v>464</v>
      </c>
      <c r="D732" s="262"/>
      <c r="E732" s="263"/>
      <c r="F732" s="578"/>
      <c r="G732" s="265">
        <f>SUM(G721:G731)</f>
        <v>0</v>
      </c>
      <c r="H732" s="266"/>
      <c r="I732" s="267">
        <f>SUM(I721:I731)</f>
        <v>0</v>
      </c>
      <c r="J732" s="266"/>
      <c r="K732" s="267">
        <f>SUM(K721:K731)</f>
        <v>0</v>
      </c>
      <c r="O732" s="241">
        <v>4</v>
      </c>
      <c r="BA732" s="268">
        <f>SUM(BA721:BA731)</f>
        <v>0</v>
      </c>
      <c r="BB732" s="268">
        <f>SUM(BB721:BB731)</f>
        <v>0</v>
      </c>
      <c r="BC732" s="268">
        <f>SUM(BC721:BC731)</f>
        <v>0</v>
      </c>
      <c r="BD732" s="268">
        <f>SUM(BD721:BD731)</f>
        <v>0</v>
      </c>
      <c r="BE732" s="268">
        <f>SUM(BE721:BE731)</f>
        <v>0</v>
      </c>
    </row>
    <row r="733" spans="1:15" ht="12.75">
      <c r="A733" s="231" t="s">
        <v>92</v>
      </c>
      <c r="B733" s="232" t="s">
        <v>476</v>
      </c>
      <c r="C733" s="233" t="s">
        <v>477</v>
      </c>
      <c r="D733" s="234"/>
      <c r="E733" s="235"/>
      <c r="F733" s="579"/>
      <c r="G733" s="236"/>
      <c r="H733" s="237"/>
      <c r="I733" s="238"/>
      <c r="J733" s="239"/>
      <c r="K733" s="240"/>
      <c r="O733" s="241">
        <v>1</v>
      </c>
    </row>
    <row r="734" spans="1:80" ht="12.75">
      <c r="A734" s="242">
        <v>60</v>
      </c>
      <c r="B734" s="243" t="s">
        <v>479</v>
      </c>
      <c r="C734" s="244" t="s">
        <v>480</v>
      </c>
      <c r="D734" s="245" t="s">
        <v>106</v>
      </c>
      <c r="E734" s="246">
        <v>12.074</v>
      </c>
      <c r="F734" s="576"/>
      <c r="G734" s="247">
        <f>E734*F734</f>
        <v>0</v>
      </c>
      <c r="H734" s="248">
        <v>0.07426</v>
      </c>
      <c r="I734" s="249">
        <f>E734*H734</f>
        <v>0.89661524</v>
      </c>
      <c r="J734" s="248">
        <v>0</v>
      </c>
      <c r="K734" s="249">
        <f>E734*J734</f>
        <v>0</v>
      </c>
      <c r="O734" s="241">
        <v>2</v>
      </c>
      <c r="AA734" s="214">
        <v>1</v>
      </c>
      <c r="AB734" s="214">
        <v>1</v>
      </c>
      <c r="AC734" s="214">
        <v>1</v>
      </c>
      <c r="AZ734" s="214">
        <v>1</v>
      </c>
      <c r="BA734" s="214">
        <f>IF(AZ734=1,G734,0)</f>
        <v>0</v>
      </c>
      <c r="BB734" s="214">
        <f>IF(AZ734=2,G734,0)</f>
        <v>0</v>
      </c>
      <c r="BC734" s="214">
        <f>IF(AZ734=3,G734,0)</f>
        <v>0</v>
      </c>
      <c r="BD734" s="214">
        <f>IF(AZ734=4,G734,0)</f>
        <v>0</v>
      </c>
      <c r="BE734" s="214">
        <f>IF(AZ734=5,G734,0)</f>
        <v>0</v>
      </c>
      <c r="CA734" s="241">
        <v>1</v>
      </c>
      <c r="CB734" s="241">
        <v>1</v>
      </c>
    </row>
    <row r="735" spans="1:15" ht="12.75">
      <c r="A735" s="250"/>
      <c r="B735" s="253"/>
      <c r="C735" s="699" t="s">
        <v>107</v>
      </c>
      <c r="D735" s="700"/>
      <c r="E735" s="254">
        <v>0</v>
      </c>
      <c r="F735" s="577"/>
      <c r="G735" s="256"/>
      <c r="H735" s="257"/>
      <c r="I735" s="251"/>
      <c r="J735" s="258"/>
      <c r="K735" s="251"/>
      <c r="M735" s="252" t="s">
        <v>107</v>
      </c>
      <c r="O735" s="241"/>
    </row>
    <row r="736" spans="1:15" ht="12.75">
      <c r="A736" s="250"/>
      <c r="B736" s="253"/>
      <c r="C736" s="699" t="s">
        <v>179</v>
      </c>
      <c r="D736" s="700"/>
      <c r="E736" s="254">
        <v>0</v>
      </c>
      <c r="F736" s="577"/>
      <c r="G736" s="256"/>
      <c r="H736" s="257"/>
      <c r="I736" s="251"/>
      <c r="J736" s="258"/>
      <c r="K736" s="251"/>
      <c r="M736" s="252" t="s">
        <v>179</v>
      </c>
      <c r="O736" s="241"/>
    </row>
    <row r="737" spans="1:15" ht="12.75">
      <c r="A737" s="250"/>
      <c r="B737" s="253"/>
      <c r="C737" s="699" t="s">
        <v>481</v>
      </c>
      <c r="D737" s="700"/>
      <c r="E737" s="254">
        <v>3.96</v>
      </c>
      <c r="F737" s="577"/>
      <c r="G737" s="256"/>
      <c r="H737" s="257"/>
      <c r="I737" s="251"/>
      <c r="J737" s="258"/>
      <c r="K737" s="251"/>
      <c r="M737" s="252" t="s">
        <v>481</v>
      </c>
      <c r="O737" s="241"/>
    </row>
    <row r="738" spans="1:15" ht="12.75">
      <c r="A738" s="250"/>
      <c r="B738" s="253"/>
      <c r="C738" s="701" t="s">
        <v>113</v>
      </c>
      <c r="D738" s="700"/>
      <c r="E738" s="279">
        <v>3.96</v>
      </c>
      <c r="F738" s="577"/>
      <c r="G738" s="256"/>
      <c r="H738" s="257"/>
      <c r="I738" s="251"/>
      <c r="J738" s="258"/>
      <c r="K738" s="251"/>
      <c r="M738" s="252" t="s">
        <v>113</v>
      </c>
      <c r="O738" s="241"/>
    </row>
    <row r="739" spans="1:15" ht="12.75">
      <c r="A739" s="250"/>
      <c r="B739" s="253"/>
      <c r="C739" s="699" t="s">
        <v>114</v>
      </c>
      <c r="D739" s="700"/>
      <c r="E739" s="254">
        <v>0</v>
      </c>
      <c r="F739" s="577"/>
      <c r="G739" s="256"/>
      <c r="H739" s="257"/>
      <c r="I739" s="251"/>
      <c r="J739" s="258"/>
      <c r="K739" s="251"/>
      <c r="M739" s="252" t="s">
        <v>114</v>
      </c>
      <c r="O739" s="241"/>
    </row>
    <row r="740" spans="1:15" ht="12.75">
      <c r="A740" s="250"/>
      <c r="B740" s="253"/>
      <c r="C740" s="699" t="s">
        <v>179</v>
      </c>
      <c r="D740" s="700"/>
      <c r="E740" s="254">
        <v>0</v>
      </c>
      <c r="F740" s="577"/>
      <c r="G740" s="256"/>
      <c r="H740" s="257"/>
      <c r="I740" s="251"/>
      <c r="J740" s="258"/>
      <c r="K740" s="251"/>
      <c r="M740" s="252" t="s">
        <v>179</v>
      </c>
      <c r="O740" s="241"/>
    </row>
    <row r="741" spans="1:15" ht="12.75">
      <c r="A741" s="250"/>
      <c r="B741" s="253"/>
      <c r="C741" s="699" t="s">
        <v>482</v>
      </c>
      <c r="D741" s="700"/>
      <c r="E741" s="254">
        <v>0.66</v>
      </c>
      <c r="F741" s="577"/>
      <c r="G741" s="256"/>
      <c r="H741" s="257"/>
      <c r="I741" s="251"/>
      <c r="J741" s="258"/>
      <c r="K741" s="251"/>
      <c r="M741" s="252" t="s">
        <v>482</v>
      </c>
      <c r="O741" s="241"/>
    </row>
    <row r="742" spans="1:15" ht="12.75">
      <c r="A742" s="250"/>
      <c r="B742" s="253"/>
      <c r="C742" s="699" t="s">
        <v>483</v>
      </c>
      <c r="D742" s="700"/>
      <c r="E742" s="254">
        <v>0.114</v>
      </c>
      <c r="F742" s="577"/>
      <c r="G742" s="256"/>
      <c r="H742" s="257"/>
      <c r="I742" s="251"/>
      <c r="J742" s="258"/>
      <c r="K742" s="251"/>
      <c r="M742" s="252" t="s">
        <v>483</v>
      </c>
      <c r="O742" s="241"/>
    </row>
    <row r="743" spans="1:15" ht="12.75">
      <c r="A743" s="250"/>
      <c r="B743" s="253"/>
      <c r="C743" s="699" t="s">
        <v>484</v>
      </c>
      <c r="D743" s="700"/>
      <c r="E743" s="254">
        <v>2.64</v>
      </c>
      <c r="F743" s="577"/>
      <c r="G743" s="256"/>
      <c r="H743" s="257"/>
      <c r="I743" s="251"/>
      <c r="J743" s="258"/>
      <c r="K743" s="251"/>
      <c r="M743" s="252" t="s">
        <v>484</v>
      </c>
      <c r="O743" s="241"/>
    </row>
    <row r="744" spans="1:15" ht="12.75">
      <c r="A744" s="250"/>
      <c r="B744" s="253"/>
      <c r="C744" s="699" t="s">
        <v>485</v>
      </c>
      <c r="D744" s="700"/>
      <c r="E744" s="254">
        <v>0.24</v>
      </c>
      <c r="F744" s="577"/>
      <c r="G744" s="256"/>
      <c r="H744" s="257"/>
      <c r="I744" s="251"/>
      <c r="J744" s="258"/>
      <c r="K744" s="251"/>
      <c r="M744" s="252" t="s">
        <v>485</v>
      </c>
      <c r="O744" s="241"/>
    </row>
    <row r="745" spans="1:15" ht="12.75">
      <c r="A745" s="250"/>
      <c r="B745" s="253"/>
      <c r="C745" s="699" t="s">
        <v>486</v>
      </c>
      <c r="D745" s="700"/>
      <c r="E745" s="254">
        <v>0.596</v>
      </c>
      <c r="F745" s="577"/>
      <c r="G745" s="256"/>
      <c r="H745" s="257"/>
      <c r="I745" s="251"/>
      <c r="J745" s="258"/>
      <c r="K745" s="251"/>
      <c r="M745" s="252" t="s">
        <v>486</v>
      </c>
      <c r="O745" s="241"/>
    </row>
    <row r="746" spans="1:15" ht="12.75">
      <c r="A746" s="250"/>
      <c r="B746" s="253"/>
      <c r="C746" s="699" t="s">
        <v>487</v>
      </c>
      <c r="D746" s="700"/>
      <c r="E746" s="254">
        <v>0.884</v>
      </c>
      <c r="F746" s="577"/>
      <c r="G746" s="256"/>
      <c r="H746" s="257"/>
      <c r="I746" s="251"/>
      <c r="J746" s="258"/>
      <c r="K746" s="251"/>
      <c r="M746" s="252" t="s">
        <v>487</v>
      </c>
      <c r="O746" s="241"/>
    </row>
    <row r="747" spans="1:15" ht="12.75">
      <c r="A747" s="250"/>
      <c r="B747" s="253"/>
      <c r="C747" s="699" t="s">
        <v>488</v>
      </c>
      <c r="D747" s="700"/>
      <c r="E747" s="254">
        <v>1</v>
      </c>
      <c r="F747" s="577"/>
      <c r="G747" s="256"/>
      <c r="H747" s="257"/>
      <c r="I747" s="251"/>
      <c r="J747" s="258"/>
      <c r="K747" s="251"/>
      <c r="M747" s="252" t="s">
        <v>488</v>
      </c>
      <c r="O747" s="241"/>
    </row>
    <row r="748" spans="1:15" ht="12.75">
      <c r="A748" s="250"/>
      <c r="B748" s="253"/>
      <c r="C748" s="701" t="s">
        <v>113</v>
      </c>
      <c r="D748" s="700"/>
      <c r="E748" s="279">
        <v>6.134</v>
      </c>
      <c r="F748" s="577"/>
      <c r="G748" s="256"/>
      <c r="H748" s="257"/>
      <c r="I748" s="251"/>
      <c r="J748" s="258"/>
      <c r="K748" s="251"/>
      <c r="M748" s="252" t="s">
        <v>113</v>
      </c>
      <c r="O748" s="241"/>
    </row>
    <row r="749" spans="1:15" ht="12.75">
      <c r="A749" s="250"/>
      <c r="B749" s="253"/>
      <c r="C749" s="699" t="s">
        <v>489</v>
      </c>
      <c r="D749" s="700"/>
      <c r="E749" s="254">
        <v>1.98</v>
      </c>
      <c r="F749" s="577"/>
      <c r="G749" s="256"/>
      <c r="H749" s="257"/>
      <c r="I749" s="251"/>
      <c r="J749" s="258"/>
      <c r="K749" s="251"/>
      <c r="M749" s="252" t="s">
        <v>489</v>
      </c>
      <c r="O749" s="241"/>
    </row>
    <row r="750" spans="1:80" ht="12.75">
      <c r="A750" s="242">
        <v>61</v>
      </c>
      <c r="B750" s="243" t="s">
        <v>490</v>
      </c>
      <c r="C750" s="244" t="s">
        <v>491</v>
      </c>
      <c r="D750" s="245" t="s">
        <v>106</v>
      </c>
      <c r="E750" s="246">
        <v>22.5355</v>
      </c>
      <c r="F750" s="576"/>
      <c r="G750" s="247">
        <f>E750*F750</f>
        <v>0</v>
      </c>
      <c r="H750" s="248">
        <v>0.01299</v>
      </c>
      <c r="I750" s="249">
        <f>E750*H750</f>
        <v>0.292736145</v>
      </c>
      <c r="J750" s="248">
        <v>0</v>
      </c>
      <c r="K750" s="249">
        <f>E750*J750</f>
        <v>0</v>
      </c>
      <c r="O750" s="241">
        <v>2</v>
      </c>
      <c r="AA750" s="214">
        <v>1</v>
      </c>
      <c r="AB750" s="214">
        <v>1</v>
      </c>
      <c r="AC750" s="214">
        <v>1</v>
      </c>
      <c r="AZ750" s="214">
        <v>1</v>
      </c>
      <c r="BA750" s="214">
        <f>IF(AZ750=1,G750,0)</f>
        <v>0</v>
      </c>
      <c r="BB750" s="214">
        <f>IF(AZ750=2,G750,0)</f>
        <v>0</v>
      </c>
      <c r="BC750" s="214">
        <f>IF(AZ750=3,G750,0)</f>
        <v>0</v>
      </c>
      <c r="BD750" s="214">
        <f>IF(AZ750=4,G750,0)</f>
        <v>0</v>
      </c>
      <c r="BE750" s="214">
        <f>IF(AZ750=5,G750,0)</f>
        <v>0</v>
      </c>
      <c r="CA750" s="241">
        <v>1</v>
      </c>
      <c r="CB750" s="241">
        <v>1</v>
      </c>
    </row>
    <row r="751" spans="1:15" ht="12.75">
      <c r="A751" s="250"/>
      <c r="B751" s="253"/>
      <c r="C751" s="699" t="s">
        <v>492</v>
      </c>
      <c r="D751" s="700"/>
      <c r="E751" s="254">
        <v>0</v>
      </c>
      <c r="F751" s="577"/>
      <c r="G751" s="256"/>
      <c r="H751" s="257"/>
      <c r="I751" s="251"/>
      <c r="J751" s="258"/>
      <c r="K751" s="251"/>
      <c r="M751" s="252" t="s">
        <v>492</v>
      </c>
      <c r="O751" s="241"/>
    </row>
    <row r="752" spans="1:15" ht="12.75">
      <c r="A752" s="250"/>
      <c r="B752" s="253"/>
      <c r="C752" s="699" t="s">
        <v>445</v>
      </c>
      <c r="D752" s="700"/>
      <c r="E752" s="254">
        <v>0</v>
      </c>
      <c r="F752" s="577"/>
      <c r="G752" s="256"/>
      <c r="H752" s="257"/>
      <c r="I752" s="251"/>
      <c r="J752" s="258"/>
      <c r="K752" s="251"/>
      <c r="M752" s="252" t="s">
        <v>445</v>
      </c>
      <c r="O752" s="241"/>
    </row>
    <row r="753" spans="1:15" ht="12.75">
      <c r="A753" s="250"/>
      <c r="B753" s="253"/>
      <c r="C753" s="699" t="s">
        <v>493</v>
      </c>
      <c r="D753" s="700"/>
      <c r="E753" s="254">
        <v>3.25</v>
      </c>
      <c r="F753" s="577"/>
      <c r="G753" s="256"/>
      <c r="H753" s="257"/>
      <c r="I753" s="251"/>
      <c r="J753" s="258"/>
      <c r="K753" s="251"/>
      <c r="M753" s="252" t="s">
        <v>493</v>
      </c>
      <c r="O753" s="241"/>
    </row>
    <row r="754" spans="1:15" ht="12.75">
      <c r="A754" s="250"/>
      <c r="B754" s="253"/>
      <c r="C754" s="699" t="s">
        <v>494</v>
      </c>
      <c r="D754" s="700"/>
      <c r="E754" s="254">
        <v>2.34</v>
      </c>
      <c r="F754" s="577"/>
      <c r="G754" s="256"/>
      <c r="H754" s="257"/>
      <c r="I754" s="251"/>
      <c r="J754" s="258"/>
      <c r="K754" s="251"/>
      <c r="M754" s="252" t="s">
        <v>494</v>
      </c>
      <c r="O754" s="241"/>
    </row>
    <row r="755" spans="1:15" ht="12.75">
      <c r="A755" s="250"/>
      <c r="B755" s="253"/>
      <c r="C755" s="699" t="s">
        <v>495</v>
      </c>
      <c r="D755" s="700"/>
      <c r="E755" s="254">
        <v>1.56</v>
      </c>
      <c r="F755" s="577"/>
      <c r="G755" s="256"/>
      <c r="H755" s="257"/>
      <c r="I755" s="251"/>
      <c r="J755" s="258"/>
      <c r="K755" s="251"/>
      <c r="M755" s="252" t="s">
        <v>495</v>
      </c>
      <c r="O755" s="241"/>
    </row>
    <row r="756" spans="1:15" ht="12.75">
      <c r="A756" s="250"/>
      <c r="B756" s="253"/>
      <c r="C756" s="701" t="s">
        <v>113</v>
      </c>
      <c r="D756" s="700"/>
      <c r="E756" s="279">
        <v>7.15</v>
      </c>
      <c r="F756" s="577"/>
      <c r="G756" s="256"/>
      <c r="H756" s="257"/>
      <c r="I756" s="251"/>
      <c r="J756" s="258"/>
      <c r="K756" s="251"/>
      <c r="M756" s="252" t="s">
        <v>113</v>
      </c>
      <c r="O756" s="241"/>
    </row>
    <row r="757" spans="1:15" ht="12.75">
      <c r="A757" s="250"/>
      <c r="B757" s="253"/>
      <c r="C757" s="699" t="s">
        <v>496</v>
      </c>
      <c r="D757" s="700"/>
      <c r="E757" s="254">
        <v>3.0485</v>
      </c>
      <c r="F757" s="577"/>
      <c r="G757" s="256"/>
      <c r="H757" s="257"/>
      <c r="I757" s="251"/>
      <c r="J757" s="258"/>
      <c r="K757" s="251"/>
      <c r="M757" s="252" t="s">
        <v>496</v>
      </c>
      <c r="O757" s="241"/>
    </row>
    <row r="758" spans="1:15" ht="12.75">
      <c r="A758" s="250"/>
      <c r="B758" s="253"/>
      <c r="C758" s="699" t="s">
        <v>497</v>
      </c>
      <c r="D758" s="700"/>
      <c r="E758" s="254">
        <v>3.042</v>
      </c>
      <c r="F758" s="577"/>
      <c r="G758" s="256"/>
      <c r="H758" s="257"/>
      <c r="I758" s="251"/>
      <c r="J758" s="258"/>
      <c r="K758" s="251"/>
      <c r="M758" s="252" t="s">
        <v>497</v>
      </c>
      <c r="O758" s="241"/>
    </row>
    <row r="759" spans="1:15" ht="12.75">
      <c r="A759" s="250"/>
      <c r="B759" s="253"/>
      <c r="C759" s="699" t="s">
        <v>498</v>
      </c>
      <c r="D759" s="700"/>
      <c r="E759" s="254">
        <v>3.315</v>
      </c>
      <c r="F759" s="577"/>
      <c r="G759" s="256"/>
      <c r="H759" s="257"/>
      <c r="I759" s="251"/>
      <c r="J759" s="258"/>
      <c r="K759" s="251"/>
      <c r="M759" s="252" t="s">
        <v>498</v>
      </c>
      <c r="O759" s="241"/>
    </row>
    <row r="760" spans="1:15" ht="12.75">
      <c r="A760" s="250"/>
      <c r="B760" s="253"/>
      <c r="C760" s="699" t="s">
        <v>499</v>
      </c>
      <c r="D760" s="700"/>
      <c r="E760" s="254">
        <v>2.73</v>
      </c>
      <c r="F760" s="577"/>
      <c r="G760" s="256"/>
      <c r="H760" s="257"/>
      <c r="I760" s="251"/>
      <c r="J760" s="258"/>
      <c r="K760" s="251"/>
      <c r="M760" s="252" t="s">
        <v>499</v>
      </c>
      <c r="O760" s="241"/>
    </row>
    <row r="761" spans="1:15" ht="12.75">
      <c r="A761" s="250"/>
      <c r="B761" s="253"/>
      <c r="C761" s="699" t="s">
        <v>500</v>
      </c>
      <c r="D761" s="700"/>
      <c r="E761" s="254">
        <v>3.25</v>
      </c>
      <c r="F761" s="577"/>
      <c r="G761" s="256"/>
      <c r="H761" s="257"/>
      <c r="I761" s="251"/>
      <c r="J761" s="258"/>
      <c r="K761" s="251"/>
      <c r="M761" s="252" t="s">
        <v>500</v>
      </c>
      <c r="O761" s="241"/>
    </row>
    <row r="762" spans="1:15" ht="12.75">
      <c r="A762" s="250"/>
      <c r="B762" s="253"/>
      <c r="C762" s="701" t="s">
        <v>113</v>
      </c>
      <c r="D762" s="700"/>
      <c r="E762" s="279">
        <v>15.3855</v>
      </c>
      <c r="F762" s="577"/>
      <c r="G762" s="256"/>
      <c r="H762" s="257"/>
      <c r="I762" s="251"/>
      <c r="J762" s="258"/>
      <c r="K762" s="251"/>
      <c r="M762" s="252" t="s">
        <v>113</v>
      </c>
      <c r="O762" s="241"/>
    </row>
    <row r="763" spans="1:80" ht="12.75">
      <c r="A763" s="242">
        <v>62</v>
      </c>
      <c r="B763" s="243" t="s">
        <v>501</v>
      </c>
      <c r="C763" s="244" t="s">
        <v>502</v>
      </c>
      <c r="D763" s="245" t="s">
        <v>106</v>
      </c>
      <c r="E763" s="246">
        <v>5.51</v>
      </c>
      <c r="F763" s="576"/>
      <c r="G763" s="247">
        <f>E763*F763</f>
        <v>0</v>
      </c>
      <c r="H763" s="248">
        <v>0</v>
      </c>
      <c r="I763" s="249">
        <f>E763*H763</f>
        <v>0</v>
      </c>
      <c r="J763" s="248">
        <v>0</v>
      </c>
      <c r="K763" s="249">
        <f>E763*J763</f>
        <v>0</v>
      </c>
      <c r="O763" s="241">
        <v>2</v>
      </c>
      <c r="AA763" s="214">
        <v>2</v>
      </c>
      <c r="AB763" s="214">
        <v>1</v>
      </c>
      <c r="AC763" s="214">
        <v>1</v>
      </c>
      <c r="AZ763" s="214">
        <v>1</v>
      </c>
      <c r="BA763" s="214">
        <f>IF(AZ763=1,G763,0)</f>
        <v>0</v>
      </c>
      <c r="BB763" s="214">
        <f>IF(AZ763=2,G763,0)</f>
        <v>0</v>
      </c>
      <c r="BC763" s="214">
        <f>IF(AZ763=3,G763,0)</f>
        <v>0</v>
      </c>
      <c r="BD763" s="214">
        <f>IF(AZ763=4,G763,0)</f>
        <v>0</v>
      </c>
      <c r="BE763" s="214">
        <f>IF(AZ763=5,G763,0)</f>
        <v>0</v>
      </c>
      <c r="CA763" s="241">
        <v>2</v>
      </c>
      <c r="CB763" s="241">
        <v>1</v>
      </c>
    </row>
    <row r="764" spans="1:15" ht="12.75">
      <c r="A764" s="250"/>
      <c r="B764" s="253"/>
      <c r="C764" s="699" t="s">
        <v>114</v>
      </c>
      <c r="D764" s="700"/>
      <c r="E764" s="254">
        <v>0</v>
      </c>
      <c r="F764" s="577"/>
      <c r="G764" s="256"/>
      <c r="H764" s="257"/>
      <c r="I764" s="251"/>
      <c r="J764" s="258"/>
      <c r="K764" s="251"/>
      <c r="M764" s="252" t="s">
        <v>114</v>
      </c>
      <c r="O764" s="241"/>
    </row>
    <row r="765" spans="1:15" ht="12.75">
      <c r="A765" s="250"/>
      <c r="B765" s="253"/>
      <c r="C765" s="699" t="s">
        <v>503</v>
      </c>
      <c r="D765" s="700"/>
      <c r="E765" s="254">
        <v>2.21</v>
      </c>
      <c r="F765" s="577"/>
      <c r="G765" s="256"/>
      <c r="H765" s="257"/>
      <c r="I765" s="251"/>
      <c r="J765" s="258"/>
      <c r="K765" s="251"/>
      <c r="M765" s="252" t="s">
        <v>503</v>
      </c>
      <c r="O765" s="241"/>
    </row>
    <row r="766" spans="1:15" ht="12.75">
      <c r="A766" s="250"/>
      <c r="B766" s="253"/>
      <c r="C766" s="699" t="s">
        <v>504</v>
      </c>
      <c r="D766" s="700"/>
      <c r="E766" s="254">
        <v>2.5</v>
      </c>
      <c r="F766" s="577"/>
      <c r="G766" s="256"/>
      <c r="H766" s="257"/>
      <c r="I766" s="251"/>
      <c r="J766" s="258"/>
      <c r="K766" s="251"/>
      <c r="M766" s="252" t="s">
        <v>504</v>
      </c>
      <c r="O766" s="241"/>
    </row>
    <row r="767" spans="1:15" ht="12.75">
      <c r="A767" s="250"/>
      <c r="B767" s="253"/>
      <c r="C767" s="699" t="s">
        <v>505</v>
      </c>
      <c r="D767" s="700"/>
      <c r="E767" s="254">
        <v>0.4</v>
      </c>
      <c r="F767" s="577"/>
      <c r="G767" s="256"/>
      <c r="H767" s="257"/>
      <c r="I767" s="251"/>
      <c r="J767" s="258"/>
      <c r="K767" s="251"/>
      <c r="M767" s="252" t="s">
        <v>505</v>
      </c>
      <c r="O767" s="241"/>
    </row>
    <row r="768" spans="1:15" ht="12.75">
      <c r="A768" s="250"/>
      <c r="B768" s="253"/>
      <c r="C768" s="699" t="s">
        <v>506</v>
      </c>
      <c r="D768" s="700"/>
      <c r="E768" s="254">
        <v>0.4</v>
      </c>
      <c r="F768" s="577"/>
      <c r="G768" s="256"/>
      <c r="H768" s="257"/>
      <c r="I768" s="251"/>
      <c r="J768" s="258"/>
      <c r="K768" s="251"/>
      <c r="M768" s="252" t="s">
        <v>506</v>
      </c>
      <c r="O768" s="241"/>
    </row>
    <row r="769" spans="1:57" ht="12.75">
      <c r="A769" s="259"/>
      <c r="B769" s="260" t="s">
        <v>96</v>
      </c>
      <c r="C769" s="261" t="s">
        <v>478</v>
      </c>
      <c r="D769" s="262"/>
      <c r="E769" s="263"/>
      <c r="F769" s="578"/>
      <c r="G769" s="265">
        <f>SUM(G733:G768)</f>
        <v>0</v>
      </c>
      <c r="H769" s="266"/>
      <c r="I769" s="267">
        <f>SUM(I733:I768)</f>
        <v>1.1893513850000001</v>
      </c>
      <c r="J769" s="266"/>
      <c r="K769" s="267">
        <f>SUM(K733:K768)</f>
        <v>0</v>
      </c>
      <c r="O769" s="241">
        <v>4</v>
      </c>
      <c r="BA769" s="268">
        <f>SUM(BA733:BA768)</f>
        <v>0</v>
      </c>
      <c r="BB769" s="268">
        <f>SUM(BB733:BB768)</f>
        <v>0</v>
      </c>
      <c r="BC769" s="268">
        <f>SUM(BC733:BC768)</f>
        <v>0</v>
      </c>
      <c r="BD769" s="268">
        <f>SUM(BD733:BD768)</f>
        <v>0</v>
      </c>
      <c r="BE769" s="268">
        <f>SUM(BE733:BE768)</f>
        <v>0</v>
      </c>
    </row>
    <row r="770" spans="1:15" ht="12.75">
      <c r="A770" s="231" t="s">
        <v>92</v>
      </c>
      <c r="B770" s="232" t="s">
        <v>507</v>
      </c>
      <c r="C770" s="233" t="s">
        <v>508</v>
      </c>
      <c r="D770" s="234"/>
      <c r="E770" s="235"/>
      <c r="F770" s="579"/>
      <c r="G770" s="236"/>
      <c r="H770" s="237"/>
      <c r="I770" s="238"/>
      <c r="J770" s="239"/>
      <c r="K770" s="240"/>
      <c r="O770" s="241">
        <v>1</v>
      </c>
    </row>
    <row r="771" spans="1:80" ht="22.5">
      <c r="A771" s="242">
        <v>63</v>
      </c>
      <c r="B771" s="243" t="s">
        <v>510</v>
      </c>
      <c r="C771" s="244" t="s">
        <v>511</v>
      </c>
      <c r="D771" s="245" t="s">
        <v>166</v>
      </c>
      <c r="E771" s="246">
        <v>60.37</v>
      </c>
      <c r="F771" s="576"/>
      <c r="G771" s="247">
        <f>E771*F771</f>
        <v>0</v>
      </c>
      <c r="H771" s="248">
        <v>0.00486</v>
      </c>
      <c r="I771" s="249">
        <f>E771*H771</f>
        <v>0.2933982</v>
      </c>
      <c r="J771" s="248">
        <v>0</v>
      </c>
      <c r="K771" s="249">
        <f>E771*J771</f>
        <v>0</v>
      </c>
      <c r="O771" s="241">
        <v>2</v>
      </c>
      <c r="AA771" s="214">
        <v>1</v>
      </c>
      <c r="AB771" s="214">
        <v>1</v>
      </c>
      <c r="AC771" s="214">
        <v>1</v>
      </c>
      <c r="AZ771" s="214">
        <v>1</v>
      </c>
      <c r="BA771" s="214">
        <f>IF(AZ771=1,G771,0)</f>
        <v>0</v>
      </c>
      <c r="BB771" s="214">
        <f>IF(AZ771=2,G771,0)</f>
        <v>0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</v>
      </c>
      <c r="CB771" s="241">
        <v>1</v>
      </c>
    </row>
    <row r="772" spans="1:15" ht="12.75">
      <c r="A772" s="250"/>
      <c r="B772" s="253"/>
      <c r="C772" s="699" t="s">
        <v>107</v>
      </c>
      <c r="D772" s="700"/>
      <c r="E772" s="254">
        <v>0</v>
      </c>
      <c r="F772" s="577"/>
      <c r="G772" s="256"/>
      <c r="H772" s="257"/>
      <c r="I772" s="251"/>
      <c r="J772" s="258"/>
      <c r="K772" s="251"/>
      <c r="M772" s="252" t="s">
        <v>107</v>
      </c>
      <c r="O772" s="241"/>
    </row>
    <row r="773" spans="1:15" ht="12.75">
      <c r="A773" s="250"/>
      <c r="B773" s="253"/>
      <c r="C773" s="699" t="s">
        <v>179</v>
      </c>
      <c r="D773" s="700"/>
      <c r="E773" s="254">
        <v>0</v>
      </c>
      <c r="F773" s="577"/>
      <c r="G773" s="256"/>
      <c r="H773" s="257"/>
      <c r="I773" s="251"/>
      <c r="J773" s="258"/>
      <c r="K773" s="251"/>
      <c r="M773" s="252" t="s">
        <v>179</v>
      </c>
      <c r="O773" s="241"/>
    </row>
    <row r="774" spans="1:15" ht="12.75">
      <c r="A774" s="250"/>
      <c r="B774" s="253"/>
      <c r="C774" s="699" t="s">
        <v>512</v>
      </c>
      <c r="D774" s="700"/>
      <c r="E774" s="254">
        <v>19.8</v>
      </c>
      <c r="F774" s="577"/>
      <c r="G774" s="256"/>
      <c r="H774" s="257"/>
      <c r="I774" s="251"/>
      <c r="J774" s="258"/>
      <c r="K774" s="251"/>
      <c r="M774" s="252" t="s">
        <v>512</v>
      </c>
      <c r="O774" s="241"/>
    </row>
    <row r="775" spans="1:15" ht="12.75">
      <c r="A775" s="250"/>
      <c r="B775" s="253"/>
      <c r="C775" s="701" t="s">
        <v>113</v>
      </c>
      <c r="D775" s="700"/>
      <c r="E775" s="279">
        <v>19.8</v>
      </c>
      <c r="F775" s="577"/>
      <c r="G775" s="256"/>
      <c r="H775" s="257"/>
      <c r="I775" s="251"/>
      <c r="J775" s="258"/>
      <c r="K775" s="251"/>
      <c r="M775" s="252" t="s">
        <v>113</v>
      </c>
      <c r="O775" s="241"/>
    </row>
    <row r="776" spans="1:15" ht="12.75">
      <c r="A776" s="250"/>
      <c r="B776" s="253"/>
      <c r="C776" s="699" t="s">
        <v>114</v>
      </c>
      <c r="D776" s="700"/>
      <c r="E776" s="254">
        <v>0</v>
      </c>
      <c r="F776" s="577"/>
      <c r="G776" s="256"/>
      <c r="H776" s="257"/>
      <c r="I776" s="251"/>
      <c r="J776" s="258"/>
      <c r="K776" s="251"/>
      <c r="M776" s="252" t="s">
        <v>114</v>
      </c>
      <c r="O776" s="241"/>
    </row>
    <row r="777" spans="1:15" ht="12.75">
      <c r="A777" s="250"/>
      <c r="B777" s="253"/>
      <c r="C777" s="699" t="s">
        <v>179</v>
      </c>
      <c r="D777" s="700"/>
      <c r="E777" s="254">
        <v>0</v>
      </c>
      <c r="F777" s="577"/>
      <c r="G777" s="256"/>
      <c r="H777" s="257"/>
      <c r="I777" s="251"/>
      <c r="J777" s="258"/>
      <c r="K777" s="251"/>
      <c r="M777" s="252" t="s">
        <v>179</v>
      </c>
      <c r="O777" s="241"/>
    </row>
    <row r="778" spans="1:15" ht="12.75">
      <c r="A778" s="250"/>
      <c r="B778" s="253"/>
      <c r="C778" s="699" t="s">
        <v>513</v>
      </c>
      <c r="D778" s="700"/>
      <c r="E778" s="254">
        <v>3.3</v>
      </c>
      <c r="F778" s="577"/>
      <c r="G778" s="256"/>
      <c r="H778" s="257"/>
      <c r="I778" s="251"/>
      <c r="J778" s="258"/>
      <c r="K778" s="251"/>
      <c r="M778" s="252" t="s">
        <v>513</v>
      </c>
      <c r="O778" s="241"/>
    </row>
    <row r="779" spans="1:15" ht="12.75">
      <c r="A779" s="250"/>
      <c r="B779" s="253"/>
      <c r="C779" s="699" t="s">
        <v>514</v>
      </c>
      <c r="D779" s="700"/>
      <c r="E779" s="254">
        <v>0.57</v>
      </c>
      <c r="F779" s="577"/>
      <c r="G779" s="256"/>
      <c r="H779" s="257"/>
      <c r="I779" s="251"/>
      <c r="J779" s="258"/>
      <c r="K779" s="251"/>
      <c r="M779" s="252" t="s">
        <v>514</v>
      </c>
      <c r="O779" s="241"/>
    </row>
    <row r="780" spans="1:15" ht="12.75">
      <c r="A780" s="250"/>
      <c r="B780" s="253"/>
      <c r="C780" s="699" t="s">
        <v>515</v>
      </c>
      <c r="D780" s="700"/>
      <c r="E780" s="254">
        <v>13.2</v>
      </c>
      <c r="F780" s="577"/>
      <c r="G780" s="256"/>
      <c r="H780" s="257"/>
      <c r="I780" s="251"/>
      <c r="J780" s="258"/>
      <c r="K780" s="251"/>
      <c r="M780" s="252" t="s">
        <v>515</v>
      </c>
      <c r="O780" s="241"/>
    </row>
    <row r="781" spans="1:15" ht="12.75">
      <c r="A781" s="250"/>
      <c r="B781" s="253"/>
      <c r="C781" s="699" t="s">
        <v>516</v>
      </c>
      <c r="D781" s="700"/>
      <c r="E781" s="254">
        <v>1.2</v>
      </c>
      <c r="F781" s="577"/>
      <c r="G781" s="256"/>
      <c r="H781" s="257"/>
      <c r="I781" s="251"/>
      <c r="J781" s="258"/>
      <c r="K781" s="251"/>
      <c r="M781" s="252" t="s">
        <v>516</v>
      </c>
      <c r="O781" s="241"/>
    </row>
    <row r="782" spans="1:15" ht="12.75">
      <c r="A782" s="250"/>
      <c r="B782" s="253"/>
      <c r="C782" s="699" t="s">
        <v>517</v>
      </c>
      <c r="D782" s="700"/>
      <c r="E782" s="254">
        <v>2.98</v>
      </c>
      <c r="F782" s="577"/>
      <c r="G782" s="256"/>
      <c r="H782" s="257"/>
      <c r="I782" s="251"/>
      <c r="J782" s="258"/>
      <c r="K782" s="251"/>
      <c r="M782" s="252" t="s">
        <v>517</v>
      </c>
      <c r="O782" s="241"/>
    </row>
    <row r="783" spans="1:15" ht="12.75">
      <c r="A783" s="250"/>
      <c r="B783" s="253"/>
      <c r="C783" s="699" t="s">
        <v>518</v>
      </c>
      <c r="D783" s="700"/>
      <c r="E783" s="254">
        <v>4.42</v>
      </c>
      <c r="F783" s="577"/>
      <c r="G783" s="256"/>
      <c r="H783" s="257"/>
      <c r="I783" s="251"/>
      <c r="J783" s="258"/>
      <c r="K783" s="251"/>
      <c r="M783" s="252" t="s">
        <v>518</v>
      </c>
      <c r="O783" s="241"/>
    </row>
    <row r="784" spans="1:15" ht="12.75">
      <c r="A784" s="250"/>
      <c r="B784" s="253"/>
      <c r="C784" s="699" t="s">
        <v>519</v>
      </c>
      <c r="D784" s="700"/>
      <c r="E784" s="254">
        <v>5</v>
      </c>
      <c r="F784" s="577"/>
      <c r="G784" s="256"/>
      <c r="H784" s="257"/>
      <c r="I784" s="251"/>
      <c r="J784" s="258"/>
      <c r="K784" s="251"/>
      <c r="M784" s="252" t="s">
        <v>519</v>
      </c>
      <c r="O784" s="241"/>
    </row>
    <row r="785" spans="1:15" ht="12.75">
      <c r="A785" s="250"/>
      <c r="B785" s="253"/>
      <c r="C785" s="699" t="s">
        <v>520</v>
      </c>
      <c r="D785" s="700"/>
      <c r="E785" s="254">
        <v>9.9</v>
      </c>
      <c r="F785" s="577"/>
      <c r="G785" s="256"/>
      <c r="H785" s="257"/>
      <c r="I785" s="251"/>
      <c r="J785" s="258"/>
      <c r="K785" s="251"/>
      <c r="M785" s="252" t="s">
        <v>520</v>
      </c>
      <c r="O785" s="241"/>
    </row>
    <row r="786" spans="1:57" ht="12.75">
      <c r="A786" s="259"/>
      <c r="B786" s="260" t="s">
        <v>96</v>
      </c>
      <c r="C786" s="261" t="s">
        <v>509</v>
      </c>
      <c r="D786" s="262"/>
      <c r="E786" s="263"/>
      <c r="F786" s="578"/>
      <c r="G786" s="265">
        <f>SUM(G770:G785)</f>
        <v>0</v>
      </c>
      <c r="H786" s="266"/>
      <c r="I786" s="267">
        <f>SUM(I770:I785)</f>
        <v>0.2933982</v>
      </c>
      <c r="J786" s="266"/>
      <c r="K786" s="267">
        <f>SUM(K770:K785)</f>
        <v>0</v>
      </c>
      <c r="O786" s="241">
        <v>4</v>
      </c>
      <c r="BA786" s="268">
        <f>SUM(BA770:BA785)</f>
        <v>0</v>
      </c>
      <c r="BB786" s="268">
        <f>SUM(BB770:BB785)</f>
        <v>0</v>
      </c>
      <c r="BC786" s="268">
        <f>SUM(BC770:BC785)</f>
        <v>0</v>
      </c>
      <c r="BD786" s="268">
        <f>SUM(BD770:BD785)</f>
        <v>0</v>
      </c>
      <c r="BE786" s="268">
        <f>SUM(BE770:BE785)</f>
        <v>0</v>
      </c>
    </row>
    <row r="787" spans="1:15" ht="12.75">
      <c r="A787" s="231" t="s">
        <v>92</v>
      </c>
      <c r="B787" s="232" t="s">
        <v>521</v>
      </c>
      <c r="C787" s="233" t="s">
        <v>522</v>
      </c>
      <c r="D787" s="234"/>
      <c r="E787" s="235"/>
      <c r="F787" s="579"/>
      <c r="G787" s="236"/>
      <c r="H787" s="237"/>
      <c r="I787" s="238"/>
      <c r="J787" s="239"/>
      <c r="K787" s="240"/>
      <c r="O787" s="241">
        <v>1</v>
      </c>
    </row>
    <row r="788" spans="1:80" ht="12.75">
      <c r="A788" s="242">
        <v>64</v>
      </c>
      <c r="B788" s="243" t="s">
        <v>524</v>
      </c>
      <c r="C788" s="244" t="s">
        <v>525</v>
      </c>
      <c r="D788" s="245" t="s">
        <v>106</v>
      </c>
      <c r="E788" s="246">
        <v>737.85</v>
      </c>
      <c r="F788" s="576"/>
      <c r="G788" s="247">
        <f>E788*F788</f>
        <v>0</v>
      </c>
      <c r="H788" s="248">
        <v>0.01838</v>
      </c>
      <c r="I788" s="249">
        <f>E788*H788</f>
        <v>13.561683</v>
      </c>
      <c r="J788" s="248">
        <v>0</v>
      </c>
      <c r="K788" s="249">
        <f>E788*J788</f>
        <v>0</v>
      </c>
      <c r="O788" s="241">
        <v>2</v>
      </c>
      <c r="AA788" s="214">
        <v>1</v>
      </c>
      <c r="AB788" s="214">
        <v>1</v>
      </c>
      <c r="AC788" s="214">
        <v>1</v>
      </c>
      <c r="AZ788" s="214">
        <v>1</v>
      </c>
      <c r="BA788" s="214">
        <f>IF(AZ788=1,G788,0)</f>
        <v>0</v>
      </c>
      <c r="BB788" s="214">
        <f>IF(AZ788=2,G788,0)</f>
        <v>0</v>
      </c>
      <c r="BC788" s="214">
        <f>IF(AZ788=3,G788,0)</f>
        <v>0</v>
      </c>
      <c r="BD788" s="214">
        <f>IF(AZ788=4,G788,0)</f>
        <v>0</v>
      </c>
      <c r="BE788" s="214">
        <f>IF(AZ788=5,G788,0)</f>
        <v>0</v>
      </c>
      <c r="CA788" s="241">
        <v>1</v>
      </c>
      <c r="CB788" s="241">
        <v>1</v>
      </c>
    </row>
    <row r="789" spans="1:15" ht="12.75">
      <c r="A789" s="250"/>
      <c r="B789" s="253"/>
      <c r="C789" s="699" t="s">
        <v>107</v>
      </c>
      <c r="D789" s="700"/>
      <c r="E789" s="254">
        <v>0</v>
      </c>
      <c r="F789" s="577"/>
      <c r="G789" s="256"/>
      <c r="H789" s="257"/>
      <c r="I789" s="251"/>
      <c r="J789" s="258"/>
      <c r="K789" s="251"/>
      <c r="M789" s="252" t="s">
        <v>107</v>
      </c>
      <c r="O789" s="241"/>
    </row>
    <row r="790" spans="1:15" ht="12.75">
      <c r="A790" s="250"/>
      <c r="B790" s="253"/>
      <c r="C790" s="699" t="s">
        <v>526</v>
      </c>
      <c r="D790" s="700"/>
      <c r="E790" s="254">
        <v>100.35</v>
      </c>
      <c r="F790" s="577"/>
      <c r="G790" s="256"/>
      <c r="H790" s="257"/>
      <c r="I790" s="251"/>
      <c r="J790" s="258"/>
      <c r="K790" s="251"/>
      <c r="M790" s="252" t="s">
        <v>526</v>
      </c>
      <c r="O790" s="241"/>
    </row>
    <row r="791" spans="1:15" ht="12.75">
      <c r="A791" s="250"/>
      <c r="B791" s="253"/>
      <c r="C791" s="699" t="s">
        <v>527</v>
      </c>
      <c r="D791" s="700"/>
      <c r="E791" s="254">
        <v>67.5</v>
      </c>
      <c r="F791" s="577"/>
      <c r="G791" s="256"/>
      <c r="H791" s="257"/>
      <c r="I791" s="251"/>
      <c r="J791" s="258"/>
      <c r="K791" s="251"/>
      <c r="M791" s="252" t="s">
        <v>527</v>
      </c>
      <c r="O791" s="241"/>
    </row>
    <row r="792" spans="1:15" ht="12.75">
      <c r="A792" s="250"/>
      <c r="B792" s="253"/>
      <c r="C792" s="701" t="s">
        <v>113</v>
      </c>
      <c r="D792" s="700"/>
      <c r="E792" s="279">
        <v>167.85</v>
      </c>
      <c r="F792" s="577"/>
      <c r="G792" s="256"/>
      <c r="H792" s="257"/>
      <c r="I792" s="251"/>
      <c r="J792" s="258"/>
      <c r="K792" s="251"/>
      <c r="M792" s="252" t="s">
        <v>113</v>
      </c>
      <c r="O792" s="241"/>
    </row>
    <row r="793" spans="1:15" ht="12.75">
      <c r="A793" s="250"/>
      <c r="B793" s="253"/>
      <c r="C793" s="699" t="s">
        <v>114</v>
      </c>
      <c r="D793" s="700"/>
      <c r="E793" s="254">
        <v>0</v>
      </c>
      <c r="F793" s="577"/>
      <c r="G793" s="256"/>
      <c r="H793" s="257"/>
      <c r="I793" s="251"/>
      <c r="J793" s="258"/>
      <c r="K793" s="251"/>
      <c r="M793" s="252" t="s">
        <v>114</v>
      </c>
      <c r="O793" s="241"/>
    </row>
    <row r="794" spans="1:15" ht="12.75">
      <c r="A794" s="250"/>
      <c r="B794" s="253"/>
      <c r="C794" s="699" t="s">
        <v>528</v>
      </c>
      <c r="D794" s="700"/>
      <c r="E794" s="254">
        <v>195</v>
      </c>
      <c r="F794" s="577"/>
      <c r="G794" s="256"/>
      <c r="H794" s="257"/>
      <c r="I794" s="251"/>
      <c r="J794" s="258"/>
      <c r="K794" s="251"/>
      <c r="M794" s="252" t="s">
        <v>528</v>
      </c>
      <c r="O794" s="241"/>
    </row>
    <row r="795" spans="1:15" ht="12.75">
      <c r="A795" s="250"/>
      <c r="B795" s="253"/>
      <c r="C795" s="699" t="s">
        <v>529</v>
      </c>
      <c r="D795" s="700"/>
      <c r="E795" s="254">
        <v>132</v>
      </c>
      <c r="F795" s="577"/>
      <c r="G795" s="256"/>
      <c r="H795" s="257"/>
      <c r="I795" s="251"/>
      <c r="J795" s="258"/>
      <c r="K795" s="251"/>
      <c r="M795" s="252" t="s">
        <v>529</v>
      </c>
      <c r="O795" s="241"/>
    </row>
    <row r="796" spans="1:15" ht="12.75">
      <c r="A796" s="250"/>
      <c r="B796" s="253"/>
      <c r="C796" s="699" t="s">
        <v>530</v>
      </c>
      <c r="D796" s="700"/>
      <c r="E796" s="254">
        <v>55</v>
      </c>
      <c r="F796" s="577"/>
      <c r="G796" s="256"/>
      <c r="H796" s="257"/>
      <c r="I796" s="251"/>
      <c r="J796" s="258"/>
      <c r="K796" s="251"/>
      <c r="M796" s="252" t="s">
        <v>530</v>
      </c>
      <c r="O796" s="241"/>
    </row>
    <row r="797" spans="1:15" ht="12.75">
      <c r="A797" s="250"/>
      <c r="B797" s="253"/>
      <c r="C797" s="699" t="s">
        <v>531</v>
      </c>
      <c r="D797" s="700"/>
      <c r="E797" s="254">
        <v>188</v>
      </c>
      <c r="F797" s="577"/>
      <c r="G797" s="256"/>
      <c r="H797" s="257"/>
      <c r="I797" s="251"/>
      <c r="J797" s="258"/>
      <c r="K797" s="251"/>
      <c r="M797" s="252" t="s">
        <v>531</v>
      </c>
      <c r="O797" s="241"/>
    </row>
    <row r="798" spans="1:80" ht="12.75">
      <c r="A798" s="242">
        <v>65</v>
      </c>
      <c r="B798" s="243" t="s">
        <v>532</v>
      </c>
      <c r="C798" s="244" t="s">
        <v>533</v>
      </c>
      <c r="D798" s="245" t="s">
        <v>106</v>
      </c>
      <c r="E798" s="246">
        <v>1475.7</v>
      </c>
      <c r="F798" s="576"/>
      <c r="G798" s="247">
        <f>E798*F798</f>
        <v>0</v>
      </c>
      <c r="H798" s="248">
        <v>0.00085</v>
      </c>
      <c r="I798" s="249">
        <f>E798*H798</f>
        <v>1.254345</v>
      </c>
      <c r="J798" s="248">
        <v>0</v>
      </c>
      <c r="K798" s="249">
        <f>E798*J798</f>
        <v>0</v>
      </c>
      <c r="O798" s="241">
        <v>2</v>
      </c>
      <c r="AA798" s="214">
        <v>1</v>
      </c>
      <c r="AB798" s="214">
        <v>1</v>
      </c>
      <c r="AC798" s="214">
        <v>1</v>
      </c>
      <c r="AZ798" s="214">
        <v>1</v>
      </c>
      <c r="BA798" s="214">
        <f>IF(AZ798=1,G798,0)</f>
        <v>0</v>
      </c>
      <c r="BB798" s="214">
        <f>IF(AZ798=2,G798,0)</f>
        <v>0</v>
      </c>
      <c r="BC798" s="214">
        <f>IF(AZ798=3,G798,0)</f>
        <v>0</v>
      </c>
      <c r="BD798" s="214">
        <f>IF(AZ798=4,G798,0)</f>
        <v>0</v>
      </c>
      <c r="BE798" s="214">
        <f>IF(AZ798=5,G798,0)</f>
        <v>0</v>
      </c>
      <c r="CA798" s="241">
        <v>1</v>
      </c>
      <c r="CB798" s="241">
        <v>1</v>
      </c>
    </row>
    <row r="799" spans="1:15" ht="12.75">
      <c r="A799" s="250"/>
      <c r="B799" s="253"/>
      <c r="C799" s="699" t="s">
        <v>534</v>
      </c>
      <c r="D799" s="700"/>
      <c r="E799" s="254">
        <v>1475.7</v>
      </c>
      <c r="F799" s="577"/>
      <c r="G799" s="256"/>
      <c r="H799" s="257"/>
      <c r="I799" s="251"/>
      <c r="J799" s="258"/>
      <c r="K799" s="251"/>
      <c r="M799" s="252" t="s">
        <v>534</v>
      </c>
      <c r="O799" s="241"/>
    </row>
    <row r="800" spans="1:80" ht="12.75">
      <c r="A800" s="242">
        <v>66</v>
      </c>
      <c r="B800" s="243" t="s">
        <v>535</v>
      </c>
      <c r="C800" s="244" t="s">
        <v>536</v>
      </c>
      <c r="D800" s="245" t="s">
        <v>106</v>
      </c>
      <c r="E800" s="246">
        <v>737.85</v>
      </c>
      <c r="F800" s="576"/>
      <c r="G800" s="247">
        <f>E800*F800</f>
        <v>0</v>
      </c>
      <c r="H800" s="248">
        <v>0</v>
      </c>
      <c r="I800" s="249">
        <f>E800*H800</f>
        <v>0</v>
      </c>
      <c r="J800" s="248">
        <v>0</v>
      </c>
      <c r="K800" s="249">
        <f>E800*J800</f>
        <v>0</v>
      </c>
      <c r="O800" s="241">
        <v>2</v>
      </c>
      <c r="AA800" s="214">
        <v>1</v>
      </c>
      <c r="AB800" s="214">
        <v>1</v>
      </c>
      <c r="AC800" s="214">
        <v>1</v>
      </c>
      <c r="AZ800" s="214">
        <v>1</v>
      </c>
      <c r="BA800" s="214">
        <f>IF(AZ800=1,G800,0)</f>
        <v>0</v>
      </c>
      <c r="BB800" s="214">
        <f>IF(AZ800=2,G800,0)</f>
        <v>0</v>
      </c>
      <c r="BC800" s="214">
        <f>IF(AZ800=3,G800,0)</f>
        <v>0</v>
      </c>
      <c r="BD800" s="214">
        <f>IF(AZ800=4,G800,0)</f>
        <v>0</v>
      </c>
      <c r="BE800" s="214">
        <f>IF(AZ800=5,G800,0)</f>
        <v>0</v>
      </c>
      <c r="CA800" s="241">
        <v>1</v>
      </c>
      <c r="CB800" s="241">
        <v>1</v>
      </c>
    </row>
    <row r="801" spans="1:80" ht="12.75">
      <c r="A801" s="242">
        <v>67</v>
      </c>
      <c r="B801" s="243" t="s">
        <v>537</v>
      </c>
      <c r="C801" s="244" t="s">
        <v>538</v>
      </c>
      <c r="D801" s="245" t="s">
        <v>106</v>
      </c>
      <c r="E801" s="246">
        <v>737.85</v>
      </c>
      <c r="F801" s="576"/>
      <c r="G801" s="247">
        <f>E801*F801</f>
        <v>0</v>
      </c>
      <c r="H801" s="248">
        <v>0</v>
      </c>
      <c r="I801" s="249">
        <f>E801*H801</f>
        <v>0</v>
      </c>
      <c r="J801" s="248">
        <v>0</v>
      </c>
      <c r="K801" s="249">
        <f>E801*J801</f>
        <v>0</v>
      </c>
      <c r="O801" s="241">
        <v>2</v>
      </c>
      <c r="AA801" s="214">
        <v>1</v>
      </c>
      <c r="AB801" s="214">
        <v>1</v>
      </c>
      <c r="AC801" s="214">
        <v>1</v>
      </c>
      <c r="AZ801" s="214">
        <v>1</v>
      </c>
      <c r="BA801" s="214">
        <f>IF(AZ801=1,G801,0)</f>
        <v>0</v>
      </c>
      <c r="BB801" s="214">
        <f>IF(AZ801=2,G801,0)</f>
        <v>0</v>
      </c>
      <c r="BC801" s="214">
        <f>IF(AZ801=3,G801,0)</f>
        <v>0</v>
      </c>
      <c r="BD801" s="214">
        <f>IF(AZ801=4,G801,0)</f>
        <v>0</v>
      </c>
      <c r="BE801" s="214">
        <f>IF(AZ801=5,G801,0)</f>
        <v>0</v>
      </c>
      <c r="CA801" s="241">
        <v>1</v>
      </c>
      <c r="CB801" s="241">
        <v>1</v>
      </c>
    </row>
    <row r="802" spans="1:80" ht="12.75">
      <c r="A802" s="242">
        <v>68</v>
      </c>
      <c r="B802" s="243" t="s">
        <v>539</v>
      </c>
      <c r="C802" s="244" t="s">
        <v>540</v>
      </c>
      <c r="D802" s="245" t="s">
        <v>106</v>
      </c>
      <c r="E802" s="246">
        <v>1475.7</v>
      </c>
      <c r="F802" s="576"/>
      <c r="G802" s="247">
        <f>E802*F802</f>
        <v>0</v>
      </c>
      <c r="H802" s="248">
        <v>0</v>
      </c>
      <c r="I802" s="249">
        <f>E802*H802</f>
        <v>0</v>
      </c>
      <c r="J802" s="248">
        <v>0</v>
      </c>
      <c r="K802" s="249">
        <f>E802*J802</f>
        <v>0</v>
      </c>
      <c r="O802" s="241">
        <v>2</v>
      </c>
      <c r="AA802" s="214">
        <v>1</v>
      </c>
      <c r="AB802" s="214">
        <v>1</v>
      </c>
      <c r="AC802" s="214">
        <v>1</v>
      </c>
      <c r="AZ802" s="214">
        <v>1</v>
      </c>
      <c r="BA802" s="214">
        <f>IF(AZ802=1,G802,0)</f>
        <v>0</v>
      </c>
      <c r="BB802" s="214">
        <f>IF(AZ802=2,G802,0)</f>
        <v>0</v>
      </c>
      <c r="BC802" s="214">
        <f>IF(AZ802=3,G802,0)</f>
        <v>0</v>
      </c>
      <c r="BD802" s="214">
        <f>IF(AZ802=4,G802,0)</f>
        <v>0</v>
      </c>
      <c r="BE802" s="214">
        <f>IF(AZ802=5,G802,0)</f>
        <v>0</v>
      </c>
      <c r="CA802" s="241">
        <v>1</v>
      </c>
      <c r="CB802" s="241">
        <v>1</v>
      </c>
    </row>
    <row r="803" spans="1:15" ht="12.75">
      <c r="A803" s="250"/>
      <c r="B803" s="253"/>
      <c r="C803" s="699" t="s">
        <v>534</v>
      </c>
      <c r="D803" s="700"/>
      <c r="E803" s="254">
        <v>1475.7</v>
      </c>
      <c r="F803" s="577"/>
      <c r="G803" s="256"/>
      <c r="H803" s="257"/>
      <c r="I803" s="251"/>
      <c r="J803" s="258"/>
      <c r="K803" s="251"/>
      <c r="M803" s="252" t="s">
        <v>534</v>
      </c>
      <c r="O803" s="241"/>
    </row>
    <row r="804" spans="1:80" ht="12.75">
      <c r="A804" s="242">
        <v>69</v>
      </c>
      <c r="B804" s="243" t="s">
        <v>541</v>
      </c>
      <c r="C804" s="244" t="s">
        <v>542</v>
      </c>
      <c r="D804" s="245" t="s">
        <v>106</v>
      </c>
      <c r="E804" s="246">
        <v>737.85</v>
      </c>
      <c r="F804" s="576"/>
      <c r="G804" s="247">
        <f>E804*F804</f>
        <v>0</v>
      </c>
      <c r="H804" s="248">
        <v>0</v>
      </c>
      <c r="I804" s="249">
        <f>E804*H804</f>
        <v>0</v>
      </c>
      <c r="J804" s="248">
        <v>0</v>
      </c>
      <c r="K804" s="249">
        <f>E804*J804</f>
        <v>0</v>
      </c>
      <c r="O804" s="241">
        <v>2</v>
      </c>
      <c r="AA804" s="214">
        <v>1</v>
      </c>
      <c r="AB804" s="214">
        <v>1</v>
      </c>
      <c r="AC804" s="214">
        <v>1</v>
      </c>
      <c r="AZ804" s="214">
        <v>1</v>
      </c>
      <c r="BA804" s="214">
        <f>IF(AZ804=1,G804,0)</f>
        <v>0</v>
      </c>
      <c r="BB804" s="214">
        <f>IF(AZ804=2,G804,0)</f>
        <v>0</v>
      </c>
      <c r="BC804" s="214">
        <f>IF(AZ804=3,G804,0)</f>
        <v>0</v>
      </c>
      <c r="BD804" s="214">
        <f>IF(AZ804=4,G804,0)</f>
        <v>0</v>
      </c>
      <c r="BE804" s="214">
        <f>IF(AZ804=5,G804,0)</f>
        <v>0</v>
      </c>
      <c r="CA804" s="241">
        <v>1</v>
      </c>
      <c r="CB804" s="241">
        <v>1</v>
      </c>
    </row>
    <row r="805" spans="1:80" ht="22.5">
      <c r="A805" s="242">
        <v>70</v>
      </c>
      <c r="B805" s="243" t="s">
        <v>543</v>
      </c>
      <c r="C805" s="244" t="s">
        <v>544</v>
      </c>
      <c r="D805" s="245" t="s">
        <v>147</v>
      </c>
      <c r="E805" s="246">
        <v>2</v>
      </c>
      <c r="F805" s="576"/>
      <c r="G805" s="247">
        <f>E805*F805</f>
        <v>0</v>
      </c>
      <c r="H805" s="248">
        <v>0.00121</v>
      </c>
      <c r="I805" s="249">
        <f>E805*H805</f>
        <v>0.00242</v>
      </c>
      <c r="J805" s="248"/>
      <c r="K805" s="249">
        <f>E805*J805</f>
        <v>0</v>
      </c>
      <c r="O805" s="241">
        <v>2</v>
      </c>
      <c r="AA805" s="214">
        <v>12</v>
      </c>
      <c r="AB805" s="214">
        <v>0</v>
      </c>
      <c r="AC805" s="214">
        <v>4</v>
      </c>
      <c r="AZ805" s="214">
        <v>1</v>
      </c>
      <c r="BA805" s="214">
        <f>IF(AZ805=1,G805,0)</f>
        <v>0</v>
      </c>
      <c r="BB805" s="214">
        <f>IF(AZ805=2,G805,0)</f>
        <v>0</v>
      </c>
      <c r="BC805" s="214">
        <f>IF(AZ805=3,G805,0)</f>
        <v>0</v>
      </c>
      <c r="BD805" s="214">
        <f>IF(AZ805=4,G805,0)</f>
        <v>0</v>
      </c>
      <c r="BE805" s="214">
        <f>IF(AZ805=5,G805,0)</f>
        <v>0</v>
      </c>
      <c r="CA805" s="241">
        <v>12</v>
      </c>
      <c r="CB805" s="241">
        <v>0</v>
      </c>
    </row>
    <row r="806" spans="1:15" ht="12.75">
      <c r="A806" s="250"/>
      <c r="B806" s="253"/>
      <c r="C806" s="699" t="s">
        <v>471</v>
      </c>
      <c r="D806" s="700"/>
      <c r="E806" s="254">
        <v>1</v>
      </c>
      <c r="F806" s="577"/>
      <c r="G806" s="256"/>
      <c r="H806" s="257"/>
      <c r="I806" s="251"/>
      <c r="J806" s="258"/>
      <c r="K806" s="251"/>
      <c r="M806" s="252" t="s">
        <v>471</v>
      </c>
      <c r="O806" s="241"/>
    </row>
    <row r="807" spans="1:15" ht="12.75">
      <c r="A807" s="250"/>
      <c r="B807" s="253"/>
      <c r="C807" s="699" t="s">
        <v>472</v>
      </c>
      <c r="D807" s="700"/>
      <c r="E807" s="254">
        <v>1</v>
      </c>
      <c r="F807" s="577"/>
      <c r="G807" s="256"/>
      <c r="H807" s="257"/>
      <c r="I807" s="251"/>
      <c r="J807" s="258"/>
      <c r="K807" s="251"/>
      <c r="M807" s="252" t="s">
        <v>472</v>
      </c>
      <c r="O807" s="241"/>
    </row>
    <row r="808" spans="1:57" ht="12.75">
      <c r="A808" s="259"/>
      <c r="B808" s="260" t="s">
        <v>96</v>
      </c>
      <c r="C808" s="261" t="s">
        <v>523</v>
      </c>
      <c r="D808" s="262"/>
      <c r="E808" s="263"/>
      <c r="F808" s="578"/>
      <c r="G808" s="265">
        <f>SUM(G787:G807)</f>
        <v>0</v>
      </c>
      <c r="H808" s="266"/>
      <c r="I808" s="267">
        <f>SUM(I787:I807)</f>
        <v>14.818448000000002</v>
      </c>
      <c r="J808" s="266"/>
      <c r="K808" s="267">
        <f>SUM(K787:K807)</f>
        <v>0</v>
      </c>
      <c r="O808" s="241">
        <v>4</v>
      </c>
      <c r="BA808" s="268">
        <f>SUM(BA787:BA807)</f>
        <v>0</v>
      </c>
      <c r="BB808" s="268">
        <f>SUM(BB787:BB807)</f>
        <v>0</v>
      </c>
      <c r="BC808" s="268">
        <f>SUM(BC787:BC807)</f>
        <v>0</v>
      </c>
      <c r="BD808" s="268">
        <f>SUM(BD787:BD807)</f>
        <v>0</v>
      </c>
      <c r="BE808" s="268">
        <f>SUM(BE787:BE807)</f>
        <v>0</v>
      </c>
    </row>
    <row r="809" spans="1:15" ht="12.75">
      <c r="A809" s="231" t="s">
        <v>92</v>
      </c>
      <c r="B809" s="232" t="s">
        <v>545</v>
      </c>
      <c r="C809" s="233" t="s">
        <v>546</v>
      </c>
      <c r="D809" s="234"/>
      <c r="E809" s="235"/>
      <c r="F809" s="579"/>
      <c r="G809" s="236"/>
      <c r="H809" s="237"/>
      <c r="I809" s="238"/>
      <c r="J809" s="239"/>
      <c r="K809" s="240"/>
      <c r="O809" s="241">
        <v>1</v>
      </c>
    </row>
    <row r="810" spans="1:80" ht="12.75">
      <c r="A810" s="242">
        <v>71</v>
      </c>
      <c r="B810" s="243" t="s">
        <v>548</v>
      </c>
      <c r="C810" s="244" t="s">
        <v>549</v>
      </c>
      <c r="D810" s="245" t="s">
        <v>147</v>
      </c>
      <c r="E810" s="246">
        <v>2</v>
      </c>
      <c r="F810" s="576"/>
      <c r="G810" s="247">
        <f>E810*F810</f>
        <v>0</v>
      </c>
      <c r="H810" s="248">
        <v>0</v>
      </c>
      <c r="I810" s="249">
        <f>E810*H810</f>
        <v>0</v>
      </c>
      <c r="J810" s="248">
        <v>0</v>
      </c>
      <c r="K810" s="249">
        <f>E810*J810</f>
        <v>0</v>
      </c>
      <c r="O810" s="241">
        <v>2</v>
      </c>
      <c r="AA810" s="214">
        <v>1</v>
      </c>
      <c r="AB810" s="214">
        <v>1</v>
      </c>
      <c r="AC810" s="214">
        <v>1</v>
      </c>
      <c r="AZ810" s="214">
        <v>1</v>
      </c>
      <c r="BA810" s="214">
        <f>IF(AZ810=1,G810,0)</f>
        <v>0</v>
      </c>
      <c r="BB810" s="214">
        <f>IF(AZ810=2,G810,0)</f>
        <v>0</v>
      </c>
      <c r="BC810" s="214">
        <f>IF(AZ810=3,G810,0)</f>
        <v>0</v>
      </c>
      <c r="BD810" s="214">
        <f>IF(AZ810=4,G810,0)</f>
        <v>0</v>
      </c>
      <c r="BE810" s="214">
        <f>IF(AZ810=5,G810,0)</f>
        <v>0</v>
      </c>
      <c r="CA810" s="241">
        <v>1</v>
      </c>
      <c r="CB810" s="241">
        <v>1</v>
      </c>
    </row>
    <row r="811" spans="1:15" ht="12.75">
      <c r="A811" s="250"/>
      <c r="B811" s="253"/>
      <c r="C811" s="699" t="s">
        <v>471</v>
      </c>
      <c r="D811" s="700"/>
      <c r="E811" s="254">
        <v>1</v>
      </c>
      <c r="F811" s="577"/>
      <c r="G811" s="256"/>
      <c r="H811" s="257"/>
      <c r="I811" s="251"/>
      <c r="J811" s="258"/>
      <c r="K811" s="251"/>
      <c r="M811" s="252" t="s">
        <v>471</v>
      </c>
      <c r="O811" s="241"/>
    </row>
    <row r="812" spans="1:15" ht="12.75">
      <c r="A812" s="250"/>
      <c r="B812" s="253"/>
      <c r="C812" s="699" t="s">
        <v>472</v>
      </c>
      <c r="D812" s="700"/>
      <c r="E812" s="254">
        <v>1</v>
      </c>
      <c r="F812" s="577"/>
      <c r="G812" s="256"/>
      <c r="H812" s="257"/>
      <c r="I812" s="251"/>
      <c r="J812" s="258"/>
      <c r="K812" s="251"/>
      <c r="M812" s="252" t="s">
        <v>472</v>
      </c>
      <c r="O812" s="241"/>
    </row>
    <row r="813" spans="1:80" ht="22.5">
      <c r="A813" s="242">
        <v>72</v>
      </c>
      <c r="B813" s="243" t="s">
        <v>550</v>
      </c>
      <c r="C813" s="244" t="s">
        <v>551</v>
      </c>
      <c r="D813" s="245" t="s">
        <v>147</v>
      </c>
      <c r="E813" s="246">
        <v>1</v>
      </c>
      <c r="F813" s="576"/>
      <c r="G813" s="247">
        <f>E813*F813</f>
        <v>0</v>
      </c>
      <c r="H813" s="248">
        <v>0.0002</v>
      </c>
      <c r="I813" s="249">
        <f>E813*H813</f>
        <v>0.0002</v>
      </c>
      <c r="J813" s="248">
        <v>0</v>
      </c>
      <c r="K813" s="249">
        <f>E813*J813</f>
        <v>0</v>
      </c>
      <c r="O813" s="241">
        <v>2</v>
      </c>
      <c r="AA813" s="214">
        <v>1</v>
      </c>
      <c r="AB813" s="214">
        <v>1</v>
      </c>
      <c r="AC813" s="214">
        <v>1</v>
      </c>
      <c r="AZ813" s="214">
        <v>1</v>
      </c>
      <c r="BA813" s="214">
        <f>IF(AZ813=1,G813,0)</f>
        <v>0</v>
      </c>
      <c r="BB813" s="214">
        <f>IF(AZ813=2,G813,0)</f>
        <v>0</v>
      </c>
      <c r="BC813" s="214">
        <f>IF(AZ813=3,G813,0)</f>
        <v>0</v>
      </c>
      <c r="BD813" s="214">
        <f>IF(AZ813=4,G813,0)</f>
        <v>0</v>
      </c>
      <c r="BE813" s="214">
        <f>IF(AZ813=5,G813,0)</f>
        <v>0</v>
      </c>
      <c r="CA813" s="241">
        <v>1</v>
      </c>
      <c r="CB813" s="241">
        <v>1</v>
      </c>
    </row>
    <row r="814" spans="1:15" ht="12.75">
      <c r="A814" s="250"/>
      <c r="B814" s="253"/>
      <c r="C814" s="699" t="s">
        <v>552</v>
      </c>
      <c r="D814" s="700"/>
      <c r="E814" s="254">
        <v>0</v>
      </c>
      <c r="F814" s="577"/>
      <c r="G814" s="256"/>
      <c r="H814" s="257"/>
      <c r="I814" s="251"/>
      <c r="J814" s="258"/>
      <c r="K814" s="251"/>
      <c r="M814" s="252" t="s">
        <v>552</v>
      </c>
      <c r="O814" s="241"/>
    </row>
    <row r="815" spans="1:15" ht="12.75">
      <c r="A815" s="250"/>
      <c r="B815" s="253"/>
      <c r="C815" s="699" t="s">
        <v>114</v>
      </c>
      <c r="D815" s="700"/>
      <c r="E815" s="254">
        <v>0</v>
      </c>
      <c r="F815" s="577"/>
      <c r="G815" s="256"/>
      <c r="H815" s="257"/>
      <c r="I815" s="251"/>
      <c r="J815" s="258"/>
      <c r="K815" s="251"/>
      <c r="M815" s="252" t="s">
        <v>114</v>
      </c>
      <c r="O815" s="241"/>
    </row>
    <row r="816" spans="1:15" ht="12.75">
      <c r="A816" s="250"/>
      <c r="B816" s="253"/>
      <c r="C816" s="699" t="s">
        <v>553</v>
      </c>
      <c r="D816" s="700"/>
      <c r="E816" s="254">
        <v>1</v>
      </c>
      <c r="F816" s="577"/>
      <c r="G816" s="256"/>
      <c r="H816" s="257"/>
      <c r="I816" s="251"/>
      <c r="J816" s="258"/>
      <c r="K816" s="251"/>
      <c r="M816" s="252" t="s">
        <v>553</v>
      </c>
      <c r="O816" s="241"/>
    </row>
    <row r="817" spans="1:80" ht="22.5">
      <c r="A817" s="242">
        <v>73</v>
      </c>
      <c r="B817" s="243" t="s">
        <v>554</v>
      </c>
      <c r="C817" s="244" t="s">
        <v>555</v>
      </c>
      <c r="D817" s="245" t="s">
        <v>147</v>
      </c>
      <c r="E817" s="246">
        <v>1</v>
      </c>
      <c r="F817" s="576"/>
      <c r="G817" s="247">
        <f>E817*F817</f>
        <v>0</v>
      </c>
      <c r="H817" s="248">
        <v>0</v>
      </c>
      <c r="I817" s="249">
        <f>E817*H817</f>
        <v>0</v>
      </c>
      <c r="J817" s="248">
        <v>0</v>
      </c>
      <c r="K817" s="249">
        <f>E817*J817</f>
        <v>0</v>
      </c>
      <c r="O817" s="241">
        <v>2</v>
      </c>
      <c r="AA817" s="214">
        <v>1</v>
      </c>
      <c r="AB817" s="214">
        <v>1</v>
      </c>
      <c r="AC817" s="214">
        <v>1</v>
      </c>
      <c r="AZ817" s="214">
        <v>1</v>
      </c>
      <c r="BA817" s="214">
        <f>IF(AZ817=1,G817,0)</f>
        <v>0</v>
      </c>
      <c r="BB817" s="214">
        <f>IF(AZ817=2,G817,0)</f>
        <v>0</v>
      </c>
      <c r="BC817" s="214">
        <f>IF(AZ817=3,G817,0)</f>
        <v>0</v>
      </c>
      <c r="BD817" s="214">
        <f>IF(AZ817=4,G817,0)</f>
        <v>0</v>
      </c>
      <c r="BE817" s="214">
        <f>IF(AZ817=5,G817,0)</f>
        <v>0</v>
      </c>
      <c r="CA817" s="241">
        <v>1</v>
      </c>
      <c r="CB817" s="241">
        <v>1</v>
      </c>
    </row>
    <row r="818" spans="1:15" ht="12.75">
      <c r="A818" s="250"/>
      <c r="B818" s="253"/>
      <c r="C818" s="699" t="s">
        <v>114</v>
      </c>
      <c r="D818" s="700"/>
      <c r="E818" s="254">
        <v>0</v>
      </c>
      <c r="F818" s="577"/>
      <c r="G818" s="256"/>
      <c r="H818" s="257"/>
      <c r="I818" s="251"/>
      <c r="J818" s="258"/>
      <c r="K818" s="251"/>
      <c r="M818" s="252" t="s">
        <v>114</v>
      </c>
      <c r="O818" s="241"/>
    </row>
    <row r="819" spans="1:15" ht="12.75">
      <c r="A819" s="250"/>
      <c r="B819" s="253"/>
      <c r="C819" s="699" t="s">
        <v>556</v>
      </c>
      <c r="D819" s="700"/>
      <c r="E819" s="254">
        <v>1</v>
      </c>
      <c r="F819" s="577"/>
      <c r="G819" s="256"/>
      <c r="H819" s="257"/>
      <c r="I819" s="251"/>
      <c r="J819" s="258"/>
      <c r="K819" s="251"/>
      <c r="M819" s="252" t="s">
        <v>556</v>
      </c>
      <c r="O819" s="241"/>
    </row>
    <row r="820" spans="1:80" ht="12.75">
      <c r="A820" s="242">
        <v>74</v>
      </c>
      <c r="B820" s="243" t="s">
        <v>557</v>
      </c>
      <c r="C820" s="244" t="s">
        <v>558</v>
      </c>
      <c r="D820" s="245" t="s">
        <v>147</v>
      </c>
      <c r="E820" s="246">
        <v>1</v>
      </c>
      <c r="F820" s="576"/>
      <c r="G820" s="247">
        <f>E820*F820</f>
        <v>0</v>
      </c>
      <c r="H820" s="248">
        <v>0</v>
      </c>
      <c r="I820" s="249">
        <f>E820*H820</f>
        <v>0</v>
      </c>
      <c r="J820" s="248"/>
      <c r="K820" s="249">
        <f>E820*J820</f>
        <v>0</v>
      </c>
      <c r="O820" s="241">
        <v>2</v>
      </c>
      <c r="AA820" s="214">
        <v>3</v>
      </c>
      <c r="AB820" s="214">
        <v>1</v>
      </c>
      <c r="AC820" s="214">
        <v>2809630568</v>
      </c>
      <c r="AZ820" s="214">
        <v>1</v>
      </c>
      <c r="BA820" s="214">
        <f>IF(AZ820=1,G820,0)</f>
        <v>0</v>
      </c>
      <c r="BB820" s="214">
        <f>IF(AZ820=2,G820,0)</f>
        <v>0</v>
      </c>
      <c r="BC820" s="214">
        <f>IF(AZ820=3,G820,0)</f>
        <v>0</v>
      </c>
      <c r="BD820" s="214">
        <f>IF(AZ820=4,G820,0)</f>
        <v>0</v>
      </c>
      <c r="BE820" s="214">
        <f>IF(AZ820=5,G820,0)</f>
        <v>0</v>
      </c>
      <c r="CA820" s="241">
        <v>3</v>
      </c>
      <c r="CB820" s="241">
        <v>1</v>
      </c>
    </row>
    <row r="821" spans="1:15" ht="12.75">
      <c r="A821" s="250"/>
      <c r="B821" s="253"/>
      <c r="C821" s="699" t="s">
        <v>114</v>
      </c>
      <c r="D821" s="700"/>
      <c r="E821" s="254">
        <v>0</v>
      </c>
      <c r="F821" s="577"/>
      <c r="G821" s="256"/>
      <c r="H821" s="257"/>
      <c r="I821" s="251"/>
      <c r="J821" s="258"/>
      <c r="K821" s="251"/>
      <c r="M821" s="252" t="s">
        <v>114</v>
      </c>
      <c r="O821" s="241"/>
    </row>
    <row r="822" spans="1:15" ht="12.75">
      <c r="A822" s="250"/>
      <c r="B822" s="253"/>
      <c r="C822" s="699" t="s">
        <v>556</v>
      </c>
      <c r="D822" s="700"/>
      <c r="E822" s="254">
        <v>1</v>
      </c>
      <c r="F822" s="577"/>
      <c r="G822" s="256"/>
      <c r="H822" s="257"/>
      <c r="I822" s="251"/>
      <c r="J822" s="258"/>
      <c r="K822" s="251"/>
      <c r="M822" s="252" t="s">
        <v>556</v>
      </c>
      <c r="O822" s="241"/>
    </row>
    <row r="823" spans="1:57" ht="12.75">
      <c r="A823" s="259"/>
      <c r="B823" s="260" t="s">
        <v>96</v>
      </c>
      <c r="C823" s="261" t="s">
        <v>547</v>
      </c>
      <c r="D823" s="262"/>
      <c r="E823" s="263"/>
      <c r="F823" s="578"/>
      <c r="G823" s="265">
        <f>SUM(G809:G822)</f>
        <v>0</v>
      </c>
      <c r="H823" s="266"/>
      <c r="I823" s="267">
        <f>SUM(I809:I822)</f>
        <v>0.0002</v>
      </c>
      <c r="J823" s="266"/>
      <c r="K823" s="267">
        <f>SUM(K809:K822)</f>
        <v>0</v>
      </c>
      <c r="O823" s="241">
        <v>4</v>
      </c>
      <c r="BA823" s="268">
        <f>SUM(BA809:BA822)</f>
        <v>0</v>
      </c>
      <c r="BB823" s="268">
        <f>SUM(BB809:BB822)</f>
        <v>0</v>
      </c>
      <c r="BC823" s="268">
        <f>SUM(BC809:BC822)</f>
        <v>0</v>
      </c>
      <c r="BD823" s="268">
        <f>SUM(BD809:BD822)</f>
        <v>0</v>
      </c>
      <c r="BE823" s="268">
        <f>SUM(BE809:BE822)</f>
        <v>0</v>
      </c>
    </row>
    <row r="824" spans="1:15" ht="12.75">
      <c r="A824" s="231" t="s">
        <v>92</v>
      </c>
      <c r="B824" s="232" t="s">
        <v>559</v>
      </c>
      <c r="C824" s="233" t="s">
        <v>560</v>
      </c>
      <c r="D824" s="234"/>
      <c r="E824" s="235"/>
      <c r="F824" s="579"/>
      <c r="G824" s="236"/>
      <c r="H824" s="237"/>
      <c r="I824" s="238"/>
      <c r="J824" s="239"/>
      <c r="K824" s="240"/>
      <c r="O824" s="241">
        <v>1</v>
      </c>
    </row>
    <row r="825" spans="1:80" ht="12.75">
      <c r="A825" s="242">
        <v>75</v>
      </c>
      <c r="B825" s="243" t="s">
        <v>562</v>
      </c>
      <c r="C825" s="244" t="s">
        <v>563</v>
      </c>
      <c r="D825" s="245" t="s">
        <v>147</v>
      </c>
      <c r="E825" s="246">
        <v>37</v>
      </c>
      <c r="F825" s="576"/>
      <c r="G825" s="247">
        <f>E825*F825</f>
        <v>0</v>
      </c>
      <c r="H825" s="248">
        <v>0</v>
      </c>
      <c r="I825" s="249">
        <f>E825*H825</f>
        <v>0</v>
      </c>
      <c r="J825" s="248">
        <v>-0.001</v>
      </c>
      <c r="K825" s="249">
        <f>E825*J825</f>
        <v>-0.037</v>
      </c>
      <c r="O825" s="241">
        <v>2</v>
      </c>
      <c r="AA825" s="214">
        <v>1</v>
      </c>
      <c r="AB825" s="214">
        <v>7</v>
      </c>
      <c r="AC825" s="214">
        <v>7</v>
      </c>
      <c r="AZ825" s="214">
        <v>1</v>
      </c>
      <c r="BA825" s="214">
        <f>IF(AZ825=1,G825,0)</f>
        <v>0</v>
      </c>
      <c r="BB825" s="214">
        <f>IF(AZ825=2,G825,0)</f>
        <v>0</v>
      </c>
      <c r="BC825" s="214">
        <f>IF(AZ825=3,G825,0)</f>
        <v>0</v>
      </c>
      <c r="BD825" s="214">
        <f>IF(AZ825=4,G825,0)</f>
        <v>0</v>
      </c>
      <c r="BE825" s="214">
        <f>IF(AZ825=5,G825,0)</f>
        <v>0</v>
      </c>
      <c r="CA825" s="241">
        <v>1</v>
      </c>
      <c r="CB825" s="241">
        <v>7</v>
      </c>
    </row>
    <row r="826" spans="1:15" ht="12.75">
      <c r="A826" s="250"/>
      <c r="B826" s="253"/>
      <c r="C826" s="699" t="s">
        <v>564</v>
      </c>
      <c r="D826" s="700"/>
      <c r="E826" s="254">
        <v>0</v>
      </c>
      <c r="F826" s="577"/>
      <c r="G826" s="256"/>
      <c r="H826" s="257"/>
      <c r="I826" s="251"/>
      <c r="J826" s="258"/>
      <c r="K826" s="251"/>
      <c r="M826" s="252" t="s">
        <v>564</v>
      </c>
      <c r="O826" s="241"/>
    </row>
    <row r="827" spans="1:15" ht="12.75">
      <c r="A827" s="250"/>
      <c r="B827" s="253"/>
      <c r="C827" s="699" t="s">
        <v>565</v>
      </c>
      <c r="D827" s="700"/>
      <c r="E827" s="254">
        <v>19</v>
      </c>
      <c r="F827" s="577"/>
      <c r="G827" s="256"/>
      <c r="H827" s="257"/>
      <c r="I827" s="251"/>
      <c r="J827" s="258"/>
      <c r="K827" s="251"/>
      <c r="M827" s="252" t="s">
        <v>565</v>
      </c>
      <c r="O827" s="241"/>
    </row>
    <row r="828" spans="1:15" ht="12.75">
      <c r="A828" s="250"/>
      <c r="B828" s="253"/>
      <c r="C828" s="699" t="s">
        <v>566</v>
      </c>
      <c r="D828" s="700"/>
      <c r="E828" s="254">
        <v>18</v>
      </c>
      <c r="F828" s="577"/>
      <c r="G828" s="256"/>
      <c r="H828" s="257"/>
      <c r="I828" s="251"/>
      <c r="J828" s="258"/>
      <c r="K828" s="251"/>
      <c r="M828" s="252" t="s">
        <v>566</v>
      </c>
      <c r="O828" s="241"/>
    </row>
    <row r="829" spans="1:80" ht="22.5">
      <c r="A829" s="242">
        <v>76</v>
      </c>
      <c r="B829" s="243" t="s">
        <v>567</v>
      </c>
      <c r="C829" s="244" t="s">
        <v>568</v>
      </c>
      <c r="D829" s="245" t="s">
        <v>106</v>
      </c>
      <c r="E829" s="246">
        <v>140.4282</v>
      </c>
      <c r="F829" s="576"/>
      <c r="G829" s="247">
        <f>E829*F829</f>
        <v>0</v>
      </c>
      <c r="H829" s="248">
        <v>0.001</v>
      </c>
      <c r="I829" s="249">
        <f>E829*H829</f>
        <v>0.1404282</v>
      </c>
      <c r="J829" s="248">
        <v>-0.062</v>
      </c>
      <c r="K829" s="249">
        <f>E829*J829</f>
        <v>-8.7065484</v>
      </c>
      <c r="O829" s="241">
        <v>2</v>
      </c>
      <c r="AA829" s="214">
        <v>1</v>
      </c>
      <c r="AB829" s="214">
        <v>1</v>
      </c>
      <c r="AC829" s="214">
        <v>1</v>
      </c>
      <c r="AZ829" s="214">
        <v>1</v>
      </c>
      <c r="BA829" s="214">
        <f>IF(AZ829=1,G829,0)</f>
        <v>0</v>
      </c>
      <c r="BB829" s="214">
        <f>IF(AZ829=2,G829,0)</f>
        <v>0</v>
      </c>
      <c r="BC829" s="214">
        <f>IF(AZ829=3,G829,0)</f>
        <v>0</v>
      </c>
      <c r="BD829" s="214">
        <f>IF(AZ829=4,G829,0)</f>
        <v>0</v>
      </c>
      <c r="BE829" s="214">
        <f>IF(AZ829=5,G829,0)</f>
        <v>0</v>
      </c>
      <c r="CA829" s="241">
        <v>1</v>
      </c>
      <c r="CB829" s="241">
        <v>1</v>
      </c>
    </row>
    <row r="830" spans="1:15" ht="12.75">
      <c r="A830" s="250"/>
      <c r="B830" s="253"/>
      <c r="C830" s="699" t="s">
        <v>107</v>
      </c>
      <c r="D830" s="700"/>
      <c r="E830" s="254">
        <v>0</v>
      </c>
      <c r="F830" s="577"/>
      <c r="G830" s="256"/>
      <c r="H830" s="257"/>
      <c r="I830" s="251"/>
      <c r="J830" s="258"/>
      <c r="K830" s="251"/>
      <c r="M830" s="252" t="s">
        <v>107</v>
      </c>
      <c r="O830" s="241"/>
    </row>
    <row r="831" spans="1:15" ht="12.75">
      <c r="A831" s="250"/>
      <c r="B831" s="253"/>
      <c r="C831" s="699" t="s">
        <v>179</v>
      </c>
      <c r="D831" s="700"/>
      <c r="E831" s="254">
        <v>0</v>
      </c>
      <c r="F831" s="577"/>
      <c r="G831" s="256"/>
      <c r="H831" s="257"/>
      <c r="I831" s="251"/>
      <c r="J831" s="258"/>
      <c r="K831" s="251"/>
      <c r="M831" s="252" t="s">
        <v>179</v>
      </c>
      <c r="O831" s="241"/>
    </row>
    <row r="832" spans="1:15" ht="12.75">
      <c r="A832" s="250"/>
      <c r="B832" s="253"/>
      <c r="C832" s="699" t="s">
        <v>245</v>
      </c>
      <c r="D832" s="700"/>
      <c r="E832" s="254">
        <v>52.47</v>
      </c>
      <c r="F832" s="577"/>
      <c r="G832" s="256"/>
      <c r="H832" s="257"/>
      <c r="I832" s="251"/>
      <c r="J832" s="258"/>
      <c r="K832" s="251"/>
      <c r="M832" s="252" t="s">
        <v>245</v>
      </c>
      <c r="O832" s="241"/>
    </row>
    <row r="833" spans="1:15" ht="12.75">
      <c r="A833" s="250"/>
      <c r="B833" s="253"/>
      <c r="C833" s="701" t="s">
        <v>113</v>
      </c>
      <c r="D833" s="700"/>
      <c r="E833" s="279">
        <v>52.47</v>
      </c>
      <c r="F833" s="577"/>
      <c r="G833" s="256"/>
      <c r="H833" s="257"/>
      <c r="I833" s="251"/>
      <c r="J833" s="258"/>
      <c r="K833" s="251"/>
      <c r="M833" s="252" t="s">
        <v>113</v>
      </c>
      <c r="O833" s="241"/>
    </row>
    <row r="834" spans="1:15" ht="12.75">
      <c r="A834" s="250"/>
      <c r="B834" s="253"/>
      <c r="C834" s="699" t="s">
        <v>114</v>
      </c>
      <c r="D834" s="700"/>
      <c r="E834" s="254">
        <v>0</v>
      </c>
      <c r="F834" s="577"/>
      <c r="G834" s="256"/>
      <c r="H834" s="257"/>
      <c r="I834" s="251"/>
      <c r="J834" s="258"/>
      <c r="K834" s="251"/>
      <c r="M834" s="252" t="s">
        <v>114</v>
      </c>
      <c r="O834" s="241"/>
    </row>
    <row r="835" spans="1:15" ht="12.75">
      <c r="A835" s="250"/>
      <c r="B835" s="253"/>
      <c r="C835" s="699" t="s">
        <v>179</v>
      </c>
      <c r="D835" s="700"/>
      <c r="E835" s="254">
        <v>0</v>
      </c>
      <c r="F835" s="577"/>
      <c r="G835" s="256"/>
      <c r="H835" s="257"/>
      <c r="I835" s="251"/>
      <c r="J835" s="258"/>
      <c r="K835" s="251"/>
      <c r="M835" s="252" t="s">
        <v>179</v>
      </c>
      <c r="O835" s="241"/>
    </row>
    <row r="836" spans="1:15" ht="12.75">
      <c r="A836" s="250"/>
      <c r="B836" s="253"/>
      <c r="C836" s="699" t="s">
        <v>246</v>
      </c>
      <c r="D836" s="700"/>
      <c r="E836" s="254">
        <v>2.3595</v>
      </c>
      <c r="F836" s="577"/>
      <c r="G836" s="256"/>
      <c r="H836" s="257"/>
      <c r="I836" s="251"/>
      <c r="J836" s="258"/>
      <c r="K836" s="251"/>
      <c r="M836" s="252" t="s">
        <v>246</v>
      </c>
      <c r="O836" s="241"/>
    </row>
    <row r="837" spans="1:15" ht="12.75">
      <c r="A837" s="250"/>
      <c r="B837" s="253"/>
      <c r="C837" s="699" t="s">
        <v>247</v>
      </c>
      <c r="D837" s="700"/>
      <c r="E837" s="254">
        <v>1.7271</v>
      </c>
      <c r="F837" s="577"/>
      <c r="G837" s="256"/>
      <c r="H837" s="257"/>
      <c r="I837" s="251"/>
      <c r="J837" s="258"/>
      <c r="K837" s="251"/>
      <c r="M837" s="252" t="s">
        <v>247</v>
      </c>
      <c r="O837" s="241"/>
    </row>
    <row r="838" spans="1:15" ht="12.75">
      <c r="A838" s="250"/>
      <c r="B838" s="253"/>
      <c r="C838" s="699" t="s">
        <v>248</v>
      </c>
      <c r="D838" s="700"/>
      <c r="E838" s="254">
        <v>23.76</v>
      </c>
      <c r="F838" s="577"/>
      <c r="G838" s="256"/>
      <c r="H838" s="257"/>
      <c r="I838" s="251"/>
      <c r="J838" s="258"/>
      <c r="K838" s="251"/>
      <c r="M838" s="252" t="s">
        <v>248</v>
      </c>
      <c r="O838" s="241"/>
    </row>
    <row r="839" spans="1:15" ht="12.75">
      <c r="A839" s="250"/>
      <c r="B839" s="253"/>
      <c r="C839" s="699" t="s">
        <v>249</v>
      </c>
      <c r="D839" s="700"/>
      <c r="E839" s="254">
        <v>2.16</v>
      </c>
      <c r="F839" s="577"/>
      <c r="G839" s="256"/>
      <c r="H839" s="257"/>
      <c r="I839" s="251"/>
      <c r="J839" s="258"/>
      <c r="K839" s="251"/>
      <c r="M839" s="252" t="s">
        <v>249</v>
      </c>
      <c r="O839" s="241"/>
    </row>
    <row r="840" spans="1:15" ht="12.75">
      <c r="A840" s="250"/>
      <c r="B840" s="253"/>
      <c r="C840" s="699" t="s">
        <v>250</v>
      </c>
      <c r="D840" s="700"/>
      <c r="E840" s="254">
        <v>6.556</v>
      </c>
      <c r="F840" s="577"/>
      <c r="G840" s="256"/>
      <c r="H840" s="257"/>
      <c r="I840" s="251"/>
      <c r="J840" s="258"/>
      <c r="K840" s="251"/>
      <c r="M840" s="252" t="s">
        <v>250</v>
      </c>
      <c r="O840" s="241"/>
    </row>
    <row r="841" spans="1:15" ht="12.75">
      <c r="A841" s="250"/>
      <c r="B841" s="253"/>
      <c r="C841" s="699" t="s">
        <v>251</v>
      </c>
      <c r="D841" s="700"/>
      <c r="E841" s="254">
        <v>3.6686</v>
      </c>
      <c r="F841" s="577"/>
      <c r="G841" s="256"/>
      <c r="H841" s="257"/>
      <c r="I841" s="251"/>
      <c r="J841" s="258"/>
      <c r="K841" s="251"/>
      <c r="M841" s="252" t="s">
        <v>251</v>
      </c>
      <c r="O841" s="241"/>
    </row>
    <row r="842" spans="1:15" ht="12.75">
      <c r="A842" s="250"/>
      <c r="B842" s="253"/>
      <c r="C842" s="699" t="s">
        <v>252</v>
      </c>
      <c r="D842" s="700"/>
      <c r="E842" s="254">
        <v>15.15</v>
      </c>
      <c r="F842" s="577"/>
      <c r="G842" s="256"/>
      <c r="H842" s="257"/>
      <c r="I842" s="251"/>
      <c r="J842" s="258"/>
      <c r="K842" s="251"/>
      <c r="M842" s="252" t="s">
        <v>252</v>
      </c>
      <c r="O842" s="241"/>
    </row>
    <row r="843" spans="1:15" ht="12.75">
      <c r="A843" s="250"/>
      <c r="B843" s="253"/>
      <c r="C843" s="699" t="s">
        <v>253</v>
      </c>
      <c r="D843" s="700"/>
      <c r="E843" s="254">
        <v>1.576</v>
      </c>
      <c r="F843" s="577"/>
      <c r="G843" s="256"/>
      <c r="H843" s="257"/>
      <c r="I843" s="251"/>
      <c r="J843" s="258"/>
      <c r="K843" s="251"/>
      <c r="M843" s="252" t="s">
        <v>253</v>
      </c>
      <c r="O843" s="241"/>
    </row>
    <row r="844" spans="1:15" ht="12.75">
      <c r="A844" s="250"/>
      <c r="B844" s="253"/>
      <c r="C844" s="699" t="s">
        <v>254</v>
      </c>
      <c r="D844" s="700"/>
      <c r="E844" s="254">
        <v>1.576</v>
      </c>
      <c r="F844" s="577"/>
      <c r="G844" s="256"/>
      <c r="H844" s="257"/>
      <c r="I844" s="251"/>
      <c r="J844" s="258"/>
      <c r="K844" s="251"/>
      <c r="M844" s="252" t="s">
        <v>254</v>
      </c>
      <c r="O844" s="241"/>
    </row>
    <row r="845" spans="1:15" ht="12.75">
      <c r="A845" s="250"/>
      <c r="B845" s="253"/>
      <c r="C845" s="699" t="s">
        <v>255</v>
      </c>
      <c r="D845" s="700"/>
      <c r="E845" s="254">
        <v>3.19</v>
      </c>
      <c r="F845" s="577"/>
      <c r="G845" s="256"/>
      <c r="H845" s="257"/>
      <c r="I845" s="251"/>
      <c r="J845" s="258"/>
      <c r="K845" s="251"/>
      <c r="M845" s="252" t="s">
        <v>255</v>
      </c>
      <c r="O845" s="241"/>
    </row>
    <row r="846" spans="1:15" ht="12.75">
      <c r="A846" s="250"/>
      <c r="B846" s="253"/>
      <c r="C846" s="701" t="s">
        <v>113</v>
      </c>
      <c r="D846" s="700"/>
      <c r="E846" s="279">
        <v>61.7232</v>
      </c>
      <c r="F846" s="577"/>
      <c r="G846" s="256"/>
      <c r="H846" s="257"/>
      <c r="I846" s="251"/>
      <c r="J846" s="258"/>
      <c r="K846" s="251"/>
      <c r="M846" s="252" t="s">
        <v>113</v>
      </c>
      <c r="O846" s="241"/>
    </row>
    <row r="847" spans="1:15" ht="12.75">
      <c r="A847" s="250"/>
      <c r="B847" s="253"/>
      <c r="C847" s="699" t="s">
        <v>256</v>
      </c>
      <c r="D847" s="700"/>
      <c r="E847" s="254">
        <v>26.235</v>
      </c>
      <c r="F847" s="577"/>
      <c r="G847" s="256"/>
      <c r="H847" s="257"/>
      <c r="I847" s="251"/>
      <c r="J847" s="258"/>
      <c r="K847" s="251"/>
      <c r="M847" s="252" t="s">
        <v>256</v>
      </c>
      <c r="O847" s="241"/>
    </row>
    <row r="848" spans="1:80" ht="12.75">
      <c r="A848" s="242">
        <v>77</v>
      </c>
      <c r="B848" s="243" t="s">
        <v>569</v>
      </c>
      <c r="C848" s="244" t="s">
        <v>570</v>
      </c>
      <c r="D848" s="245" t="s">
        <v>571</v>
      </c>
      <c r="E848" s="246">
        <v>1</v>
      </c>
      <c r="F848" s="576"/>
      <c r="G848" s="247">
        <f>E848*F848</f>
        <v>0</v>
      </c>
      <c r="H848" s="248">
        <v>0</v>
      </c>
      <c r="I848" s="249">
        <f>E848*H848</f>
        <v>0</v>
      </c>
      <c r="J848" s="248"/>
      <c r="K848" s="249">
        <f>E848*J848</f>
        <v>0</v>
      </c>
      <c r="O848" s="241">
        <v>2</v>
      </c>
      <c r="AA848" s="214">
        <v>12</v>
      </c>
      <c r="AB848" s="214">
        <v>0</v>
      </c>
      <c r="AC848" s="214">
        <v>249</v>
      </c>
      <c r="AZ848" s="214">
        <v>1</v>
      </c>
      <c r="BA848" s="214">
        <f>IF(AZ848=1,G848,0)</f>
        <v>0</v>
      </c>
      <c r="BB848" s="214">
        <f>IF(AZ848=2,G848,0)</f>
        <v>0</v>
      </c>
      <c r="BC848" s="214">
        <f>IF(AZ848=3,G848,0)</f>
        <v>0</v>
      </c>
      <c r="BD848" s="214">
        <f>IF(AZ848=4,G848,0)</f>
        <v>0</v>
      </c>
      <c r="BE848" s="214">
        <f>IF(AZ848=5,G848,0)</f>
        <v>0</v>
      </c>
      <c r="CA848" s="241">
        <v>12</v>
      </c>
      <c r="CB848" s="241">
        <v>0</v>
      </c>
    </row>
    <row r="849" spans="1:15" ht="12.75">
      <c r="A849" s="250"/>
      <c r="B849" s="253"/>
      <c r="C849" s="699" t="s">
        <v>572</v>
      </c>
      <c r="D849" s="700"/>
      <c r="E849" s="254">
        <v>1</v>
      </c>
      <c r="F849" s="577"/>
      <c r="G849" s="256"/>
      <c r="H849" s="257"/>
      <c r="I849" s="251"/>
      <c r="J849" s="258"/>
      <c r="K849" s="251"/>
      <c r="M849" s="252" t="s">
        <v>572</v>
      </c>
      <c r="O849" s="241"/>
    </row>
    <row r="850" spans="1:80" ht="12.75">
      <c r="A850" s="242">
        <v>78</v>
      </c>
      <c r="B850" s="243" t="s">
        <v>573</v>
      </c>
      <c r="C850" s="244" t="s">
        <v>574</v>
      </c>
      <c r="D850" s="245" t="s">
        <v>571</v>
      </c>
      <c r="E850" s="246">
        <v>1</v>
      </c>
      <c r="F850" s="576"/>
      <c r="G850" s="247">
        <f>E850*F850</f>
        <v>0</v>
      </c>
      <c r="H850" s="248">
        <v>0</v>
      </c>
      <c r="I850" s="249">
        <f>E850*H850</f>
        <v>0</v>
      </c>
      <c r="J850" s="248"/>
      <c r="K850" s="249">
        <f>E850*J850</f>
        <v>0</v>
      </c>
      <c r="O850" s="241">
        <v>2</v>
      </c>
      <c r="AA850" s="214">
        <v>12</v>
      </c>
      <c r="AB850" s="214">
        <v>0</v>
      </c>
      <c r="AC850" s="214">
        <v>250</v>
      </c>
      <c r="AZ850" s="214">
        <v>1</v>
      </c>
      <c r="BA850" s="214">
        <f>IF(AZ850=1,G850,0)</f>
        <v>0</v>
      </c>
      <c r="BB850" s="214">
        <f>IF(AZ850=2,G850,0)</f>
        <v>0</v>
      </c>
      <c r="BC850" s="214">
        <f>IF(AZ850=3,G850,0)</f>
        <v>0</v>
      </c>
      <c r="BD850" s="214">
        <f>IF(AZ850=4,G850,0)</f>
        <v>0</v>
      </c>
      <c r="BE850" s="214">
        <f>IF(AZ850=5,G850,0)</f>
        <v>0</v>
      </c>
      <c r="CA850" s="241">
        <v>12</v>
      </c>
      <c r="CB850" s="241">
        <v>0</v>
      </c>
    </row>
    <row r="851" spans="1:15" ht="12.75">
      <c r="A851" s="250"/>
      <c r="B851" s="253"/>
      <c r="C851" s="699" t="s">
        <v>575</v>
      </c>
      <c r="D851" s="700"/>
      <c r="E851" s="254">
        <v>1</v>
      </c>
      <c r="F851" s="577"/>
      <c r="G851" s="256"/>
      <c r="H851" s="257"/>
      <c r="I851" s="251"/>
      <c r="J851" s="258"/>
      <c r="K851" s="251"/>
      <c r="M851" s="252" t="s">
        <v>575</v>
      </c>
      <c r="O851" s="241"/>
    </row>
    <row r="852" spans="1:57" ht="12.75">
      <c r="A852" s="259"/>
      <c r="B852" s="260" t="s">
        <v>96</v>
      </c>
      <c r="C852" s="261" t="s">
        <v>561</v>
      </c>
      <c r="D852" s="262"/>
      <c r="E852" s="263"/>
      <c r="F852" s="578"/>
      <c r="G852" s="265">
        <f>SUM(G824:G851)</f>
        <v>0</v>
      </c>
      <c r="H852" s="266"/>
      <c r="I852" s="267">
        <f>SUM(I824:I851)</f>
        <v>0.1404282</v>
      </c>
      <c r="J852" s="266"/>
      <c r="K852" s="267">
        <f>SUM(K824:K851)</f>
        <v>-8.743548400000002</v>
      </c>
      <c r="O852" s="241">
        <v>4</v>
      </c>
      <c r="BA852" s="268">
        <f>SUM(BA824:BA851)</f>
        <v>0</v>
      </c>
      <c r="BB852" s="268">
        <f>SUM(BB824:BB851)</f>
        <v>0</v>
      </c>
      <c r="BC852" s="268">
        <f>SUM(BC824:BC851)</f>
        <v>0</v>
      </c>
      <c r="BD852" s="268">
        <f>SUM(BD824:BD851)</f>
        <v>0</v>
      </c>
      <c r="BE852" s="268">
        <f>SUM(BE824:BE851)</f>
        <v>0</v>
      </c>
    </row>
    <row r="853" spans="1:15" ht="12.75">
      <c r="A853" s="231" t="s">
        <v>92</v>
      </c>
      <c r="B853" s="232" t="s">
        <v>576</v>
      </c>
      <c r="C853" s="233" t="s">
        <v>577</v>
      </c>
      <c r="D853" s="234"/>
      <c r="E853" s="235"/>
      <c r="F853" s="579"/>
      <c r="G853" s="236"/>
      <c r="H853" s="237"/>
      <c r="I853" s="238"/>
      <c r="J853" s="239"/>
      <c r="K853" s="240"/>
      <c r="O853" s="241">
        <v>1</v>
      </c>
    </row>
    <row r="854" spans="1:80" ht="12.75">
      <c r="A854" s="242">
        <v>79</v>
      </c>
      <c r="B854" s="243" t="s">
        <v>579</v>
      </c>
      <c r="C854" s="244" t="s">
        <v>580</v>
      </c>
      <c r="D854" s="245" t="s">
        <v>106</v>
      </c>
      <c r="E854" s="246">
        <v>154.8</v>
      </c>
      <c r="F854" s="576"/>
      <c r="G854" s="247">
        <f>E854*F854</f>
        <v>0</v>
      </c>
      <c r="H854" s="248">
        <v>0</v>
      </c>
      <c r="I854" s="249">
        <f>E854*H854</f>
        <v>0</v>
      </c>
      <c r="J854" s="248">
        <v>-0.059</v>
      </c>
      <c r="K854" s="249">
        <f>E854*J854</f>
        <v>-9.1332</v>
      </c>
      <c r="O854" s="241">
        <v>2</v>
      </c>
      <c r="AA854" s="214">
        <v>1</v>
      </c>
      <c r="AB854" s="214">
        <v>1</v>
      </c>
      <c r="AC854" s="214">
        <v>1</v>
      </c>
      <c r="AZ854" s="214">
        <v>1</v>
      </c>
      <c r="BA854" s="214">
        <f>IF(AZ854=1,G854,0)</f>
        <v>0</v>
      </c>
      <c r="BB854" s="214">
        <f>IF(AZ854=2,G854,0)</f>
        <v>0</v>
      </c>
      <c r="BC854" s="214">
        <f>IF(AZ854=3,G854,0)</f>
        <v>0</v>
      </c>
      <c r="BD854" s="214">
        <f>IF(AZ854=4,G854,0)</f>
        <v>0</v>
      </c>
      <c r="BE854" s="214">
        <f>IF(AZ854=5,G854,0)</f>
        <v>0</v>
      </c>
      <c r="CA854" s="241">
        <v>1</v>
      </c>
      <c r="CB854" s="241">
        <v>1</v>
      </c>
    </row>
    <row r="855" spans="1:15" ht="12.75">
      <c r="A855" s="250"/>
      <c r="B855" s="253"/>
      <c r="C855" s="699" t="s">
        <v>306</v>
      </c>
      <c r="D855" s="700"/>
      <c r="E855" s="254">
        <v>0</v>
      </c>
      <c r="F855" s="577"/>
      <c r="G855" s="256"/>
      <c r="H855" s="257"/>
      <c r="I855" s="251"/>
      <c r="J855" s="258"/>
      <c r="K855" s="251"/>
      <c r="M855" s="252" t="s">
        <v>306</v>
      </c>
      <c r="O855" s="241"/>
    </row>
    <row r="856" spans="1:15" ht="12.75">
      <c r="A856" s="250"/>
      <c r="B856" s="253"/>
      <c r="C856" s="699" t="s">
        <v>123</v>
      </c>
      <c r="D856" s="700"/>
      <c r="E856" s="254">
        <v>0</v>
      </c>
      <c r="F856" s="577"/>
      <c r="G856" s="256"/>
      <c r="H856" s="257"/>
      <c r="I856" s="251"/>
      <c r="J856" s="258"/>
      <c r="K856" s="251"/>
      <c r="M856" s="252" t="s">
        <v>123</v>
      </c>
      <c r="O856" s="241"/>
    </row>
    <row r="857" spans="1:15" ht="12.75">
      <c r="A857" s="250"/>
      <c r="B857" s="253"/>
      <c r="C857" s="699" t="s">
        <v>107</v>
      </c>
      <c r="D857" s="700"/>
      <c r="E857" s="254">
        <v>0</v>
      </c>
      <c r="F857" s="577"/>
      <c r="G857" s="256"/>
      <c r="H857" s="257"/>
      <c r="I857" s="251"/>
      <c r="J857" s="258"/>
      <c r="K857" s="251"/>
      <c r="M857" s="252" t="s">
        <v>107</v>
      </c>
      <c r="O857" s="241"/>
    </row>
    <row r="858" spans="1:15" ht="12.75">
      <c r="A858" s="250"/>
      <c r="B858" s="253"/>
      <c r="C858" s="699" t="s">
        <v>307</v>
      </c>
      <c r="D858" s="700"/>
      <c r="E858" s="254">
        <v>23.8</v>
      </c>
      <c r="F858" s="577"/>
      <c r="G858" s="256"/>
      <c r="H858" s="257"/>
      <c r="I858" s="251"/>
      <c r="J858" s="258"/>
      <c r="K858" s="251"/>
      <c r="M858" s="252" t="s">
        <v>307</v>
      </c>
      <c r="O858" s="241"/>
    </row>
    <row r="859" spans="1:15" ht="12.75">
      <c r="A859" s="250"/>
      <c r="B859" s="253"/>
      <c r="C859" s="699" t="s">
        <v>308</v>
      </c>
      <c r="D859" s="700"/>
      <c r="E859" s="254">
        <v>11.6</v>
      </c>
      <c r="F859" s="577"/>
      <c r="G859" s="256"/>
      <c r="H859" s="257"/>
      <c r="I859" s="251"/>
      <c r="J859" s="258"/>
      <c r="K859" s="251"/>
      <c r="M859" s="252" t="s">
        <v>308</v>
      </c>
      <c r="O859" s="241"/>
    </row>
    <row r="860" spans="1:15" ht="12.75">
      <c r="A860" s="250"/>
      <c r="B860" s="253"/>
      <c r="C860" s="701" t="s">
        <v>113</v>
      </c>
      <c r="D860" s="700"/>
      <c r="E860" s="279">
        <v>35.4</v>
      </c>
      <c r="F860" s="577"/>
      <c r="G860" s="256"/>
      <c r="H860" s="257"/>
      <c r="I860" s="251"/>
      <c r="J860" s="258"/>
      <c r="K860" s="251"/>
      <c r="M860" s="252" t="s">
        <v>113</v>
      </c>
      <c r="O860" s="241"/>
    </row>
    <row r="861" spans="1:15" ht="12.75">
      <c r="A861" s="250"/>
      <c r="B861" s="253"/>
      <c r="C861" s="699" t="s">
        <v>114</v>
      </c>
      <c r="D861" s="700"/>
      <c r="E861" s="254">
        <v>0</v>
      </c>
      <c r="F861" s="577"/>
      <c r="G861" s="256"/>
      <c r="H861" s="257"/>
      <c r="I861" s="251"/>
      <c r="J861" s="258"/>
      <c r="K861" s="251"/>
      <c r="M861" s="252" t="s">
        <v>114</v>
      </c>
      <c r="O861" s="241"/>
    </row>
    <row r="862" spans="1:15" ht="12.75">
      <c r="A862" s="250"/>
      <c r="B862" s="253"/>
      <c r="C862" s="699" t="s">
        <v>309</v>
      </c>
      <c r="D862" s="700"/>
      <c r="E862" s="254">
        <v>0</v>
      </c>
      <c r="F862" s="577"/>
      <c r="G862" s="256"/>
      <c r="H862" s="257"/>
      <c r="I862" s="251"/>
      <c r="J862" s="258"/>
      <c r="K862" s="251"/>
      <c r="M862" s="252" t="s">
        <v>309</v>
      </c>
      <c r="O862" s="241"/>
    </row>
    <row r="863" spans="1:15" ht="12.75">
      <c r="A863" s="250"/>
      <c r="B863" s="253"/>
      <c r="C863" s="699" t="s">
        <v>310</v>
      </c>
      <c r="D863" s="700"/>
      <c r="E863" s="254">
        <v>16.52</v>
      </c>
      <c r="F863" s="577"/>
      <c r="G863" s="256"/>
      <c r="H863" s="257"/>
      <c r="I863" s="251"/>
      <c r="J863" s="258"/>
      <c r="K863" s="251"/>
      <c r="M863" s="252" t="s">
        <v>310</v>
      </c>
      <c r="O863" s="241"/>
    </row>
    <row r="864" spans="1:15" ht="12.75">
      <c r="A864" s="250"/>
      <c r="B864" s="253"/>
      <c r="C864" s="699" t="s">
        <v>311</v>
      </c>
      <c r="D864" s="700"/>
      <c r="E864" s="254">
        <v>5.85</v>
      </c>
      <c r="F864" s="577"/>
      <c r="G864" s="256"/>
      <c r="H864" s="257"/>
      <c r="I864" s="251"/>
      <c r="J864" s="258"/>
      <c r="K864" s="251"/>
      <c r="M864" s="252" t="s">
        <v>311</v>
      </c>
      <c r="O864" s="241"/>
    </row>
    <row r="865" spans="1:15" ht="12.75">
      <c r="A865" s="250"/>
      <c r="B865" s="253"/>
      <c r="C865" s="699" t="s">
        <v>312</v>
      </c>
      <c r="D865" s="700"/>
      <c r="E865" s="254">
        <v>12.7</v>
      </c>
      <c r="F865" s="577"/>
      <c r="G865" s="256"/>
      <c r="H865" s="257"/>
      <c r="I865" s="251"/>
      <c r="J865" s="258"/>
      <c r="K865" s="251"/>
      <c r="M865" s="252" t="s">
        <v>312</v>
      </c>
      <c r="O865" s="241"/>
    </row>
    <row r="866" spans="1:15" ht="12.75">
      <c r="A866" s="250"/>
      <c r="B866" s="253"/>
      <c r="C866" s="699" t="s">
        <v>313</v>
      </c>
      <c r="D866" s="700"/>
      <c r="E866" s="254">
        <v>8.32</v>
      </c>
      <c r="F866" s="577"/>
      <c r="G866" s="256"/>
      <c r="H866" s="257"/>
      <c r="I866" s="251"/>
      <c r="J866" s="258"/>
      <c r="K866" s="251"/>
      <c r="M866" s="252" t="s">
        <v>313</v>
      </c>
      <c r="O866" s="241"/>
    </row>
    <row r="867" spans="1:15" ht="12.75">
      <c r="A867" s="250"/>
      <c r="B867" s="253"/>
      <c r="C867" s="699" t="s">
        <v>314</v>
      </c>
      <c r="D867" s="700"/>
      <c r="E867" s="254">
        <v>0</v>
      </c>
      <c r="F867" s="577"/>
      <c r="G867" s="256"/>
      <c r="H867" s="257"/>
      <c r="I867" s="251"/>
      <c r="J867" s="258"/>
      <c r="K867" s="251"/>
      <c r="M867" s="252" t="s">
        <v>314</v>
      </c>
      <c r="O867" s="241"/>
    </row>
    <row r="868" spans="1:15" ht="12.75">
      <c r="A868" s="250"/>
      <c r="B868" s="253"/>
      <c r="C868" s="699" t="s">
        <v>315</v>
      </c>
      <c r="D868" s="700"/>
      <c r="E868" s="254">
        <v>16.43</v>
      </c>
      <c r="F868" s="577"/>
      <c r="G868" s="256"/>
      <c r="H868" s="257"/>
      <c r="I868" s="251"/>
      <c r="J868" s="258"/>
      <c r="K868" s="251"/>
      <c r="M868" s="252" t="s">
        <v>315</v>
      </c>
      <c r="O868" s="241"/>
    </row>
    <row r="869" spans="1:15" ht="12.75">
      <c r="A869" s="250"/>
      <c r="B869" s="253"/>
      <c r="C869" s="699" t="s">
        <v>316</v>
      </c>
      <c r="D869" s="700"/>
      <c r="E869" s="254">
        <v>19.6</v>
      </c>
      <c r="F869" s="577"/>
      <c r="G869" s="256"/>
      <c r="H869" s="257"/>
      <c r="I869" s="251"/>
      <c r="J869" s="258"/>
      <c r="K869" s="251"/>
      <c r="M869" s="252" t="s">
        <v>316</v>
      </c>
      <c r="O869" s="241"/>
    </row>
    <row r="870" spans="1:15" ht="12.75">
      <c r="A870" s="250"/>
      <c r="B870" s="253"/>
      <c r="C870" s="699" t="s">
        <v>317</v>
      </c>
      <c r="D870" s="700"/>
      <c r="E870" s="254">
        <v>12.8</v>
      </c>
      <c r="F870" s="577"/>
      <c r="G870" s="256"/>
      <c r="H870" s="257"/>
      <c r="I870" s="251"/>
      <c r="J870" s="258"/>
      <c r="K870" s="251"/>
      <c r="M870" s="252" t="s">
        <v>317</v>
      </c>
      <c r="O870" s="241"/>
    </row>
    <row r="871" spans="1:15" ht="12.75">
      <c r="A871" s="250"/>
      <c r="B871" s="253"/>
      <c r="C871" s="699" t="s">
        <v>318</v>
      </c>
      <c r="D871" s="700"/>
      <c r="E871" s="254">
        <v>5.58</v>
      </c>
      <c r="F871" s="577"/>
      <c r="G871" s="256"/>
      <c r="H871" s="257"/>
      <c r="I871" s="251"/>
      <c r="J871" s="258"/>
      <c r="K871" s="251"/>
      <c r="M871" s="252" t="s">
        <v>318</v>
      </c>
      <c r="O871" s="241"/>
    </row>
    <row r="872" spans="1:15" ht="12.75">
      <c r="A872" s="250"/>
      <c r="B872" s="253"/>
      <c r="C872" s="701" t="s">
        <v>113</v>
      </c>
      <c r="D872" s="700"/>
      <c r="E872" s="279">
        <v>97.79999999999998</v>
      </c>
      <c r="F872" s="577"/>
      <c r="G872" s="256"/>
      <c r="H872" s="257"/>
      <c r="I872" s="251"/>
      <c r="J872" s="258"/>
      <c r="K872" s="251"/>
      <c r="M872" s="252" t="s">
        <v>113</v>
      </c>
      <c r="O872" s="241"/>
    </row>
    <row r="873" spans="1:15" ht="12.75">
      <c r="A873" s="250"/>
      <c r="B873" s="253"/>
      <c r="C873" s="699" t="s">
        <v>319</v>
      </c>
      <c r="D873" s="700"/>
      <c r="E873" s="254">
        <v>0</v>
      </c>
      <c r="F873" s="577"/>
      <c r="G873" s="256"/>
      <c r="H873" s="257"/>
      <c r="I873" s="251"/>
      <c r="J873" s="258"/>
      <c r="K873" s="251"/>
      <c r="M873" s="252" t="s">
        <v>319</v>
      </c>
      <c r="O873" s="241"/>
    </row>
    <row r="874" spans="1:15" ht="12.75">
      <c r="A874" s="250"/>
      <c r="B874" s="253"/>
      <c r="C874" s="699" t="s">
        <v>114</v>
      </c>
      <c r="D874" s="700"/>
      <c r="E874" s="254">
        <v>0</v>
      </c>
      <c r="F874" s="577"/>
      <c r="G874" s="256"/>
      <c r="H874" s="257"/>
      <c r="I874" s="251"/>
      <c r="J874" s="258"/>
      <c r="K874" s="251"/>
      <c r="M874" s="252" t="s">
        <v>114</v>
      </c>
      <c r="O874" s="241"/>
    </row>
    <row r="875" spans="1:15" ht="12.75">
      <c r="A875" s="250"/>
      <c r="B875" s="253"/>
      <c r="C875" s="699" t="s">
        <v>320</v>
      </c>
      <c r="D875" s="700"/>
      <c r="E875" s="254">
        <v>13.2</v>
      </c>
      <c r="F875" s="577"/>
      <c r="G875" s="256"/>
      <c r="H875" s="257"/>
      <c r="I875" s="251"/>
      <c r="J875" s="258"/>
      <c r="K875" s="251"/>
      <c r="M875" s="252" t="s">
        <v>320</v>
      </c>
      <c r="O875" s="241"/>
    </row>
    <row r="876" spans="1:15" ht="12.75">
      <c r="A876" s="250"/>
      <c r="B876" s="253"/>
      <c r="C876" s="699" t="s">
        <v>321</v>
      </c>
      <c r="D876" s="700"/>
      <c r="E876" s="254">
        <v>8.4</v>
      </c>
      <c r="F876" s="577"/>
      <c r="G876" s="256"/>
      <c r="H876" s="257"/>
      <c r="I876" s="251"/>
      <c r="J876" s="258"/>
      <c r="K876" s="251"/>
      <c r="M876" s="252" t="s">
        <v>321</v>
      </c>
      <c r="O876" s="241"/>
    </row>
    <row r="877" spans="1:15" ht="12.75">
      <c r="A877" s="250"/>
      <c r="B877" s="253"/>
      <c r="C877" s="701" t="s">
        <v>113</v>
      </c>
      <c r="D877" s="700"/>
      <c r="E877" s="279">
        <v>21.6</v>
      </c>
      <c r="F877" s="577"/>
      <c r="G877" s="256"/>
      <c r="H877" s="257"/>
      <c r="I877" s="251"/>
      <c r="J877" s="258"/>
      <c r="K877" s="251"/>
      <c r="M877" s="252" t="s">
        <v>113</v>
      </c>
      <c r="O877" s="241"/>
    </row>
    <row r="878" spans="1:80" ht="12.75">
      <c r="A878" s="242">
        <v>80</v>
      </c>
      <c r="B878" s="243" t="s">
        <v>579</v>
      </c>
      <c r="C878" s="244" t="s">
        <v>580</v>
      </c>
      <c r="D878" s="245" t="s">
        <v>106</v>
      </c>
      <c r="E878" s="246">
        <v>123.2652</v>
      </c>
      <c r="F878" s="576"/>
      <c r="G878" s="247">
        <f>E878*F878</f>
        <v>0</v>
      </c>
      <c r="H878" s="248">
        <v>0</v>
      </c>
      <c r="I878" s="249">
        <f>E878*H878</f>
        <v>0</v>
      </c>
      <c r="J878" s="248">
        <v>-0.059</v>
      </c>
      <c r="K878" s="249">
        <f>E878*J878</f>
        <v>-7.2726467999999995</v>
      </c>
      <c r="O878" s="241">
        <v>2</v>
      </c>
      <c r="AA878" s="214">
        <v>1</v>
      </c>
      <c r="AB878" s="214">
        <v>1</v>
      </c>
      <c r="AC878" s="214">
        <v>1</v>
      </c>
      <c r="AZ878" s="214">
        <v>1</v>
      </c>
      <c r="BA878" s="214">
        <f>IF(AZ878=1,G878,0)</f>
        <v>0</v>
      </c>
      <c r="BB878" s="214">
        <f>IF(AZ878=2,G878,0)</f>
        <v>0</v>
      </c>
      <c r="BC878" s="214">
        <f>IF(AZ878=3,G878,0)</f>
        <v>0</v>
      </c>
      <c r="BD878" s="214">
        <f>IF(AZ878=4,G878,0)</f>
        <v>0</v>
      </c>
      <c r="BE878" s="214">
        <f>IF(AZ878=5,G878,0)</f>
        <v>0</v>
      </c>
      <c r="CA878" s="241">
        <v>1</v>
      </c>
      <c r="CB878" s="241">
        <v>1</v>
      </c>
    </row>
    <row r="879" spans="1:15" ht="12.75">
      <c r="A879" s="250"/>
      <c r="B879" s="253"/>
      <c r="C879" s="699" t="s">
        <v>107</v>
      </c>
      <c r="D879" s="700"/>
      <c r="E879" s="254">
        <v>0</v>
      </c>
      <c r="F879" s="577"/>
      <c r="G879" s="256"/>
      <c r="H879" s="257"/>
      <c r="I879" s="251"/>
      <c r="J879" s="258"/>
      <c r="K879" s="251"/>
      <c r="M879" s="252" t="s">
        <v>107</v>
      </c>
      <c r="O879" s="241"/>
    </row>
    <row r="880" spans="1:15" ht="12.75">
      <c r="A880" s="250"/>
      <c r="B880" s="253"/>
      <c r="C880" s="699" t="s">
        <v>297</v>
      </c>
      <c r="D880" s="700"/>
      <c r="E880" s="254">
        <v>0</v>
      </c>
      <c r="F880" s="577"/>
      <c r="G880" s="256"/>
      <c r="H880" s="257"/>
      <c r="I880" s="251"/>
      <c r="J880" s="258"/>
      <c r="K880" s="251"/>
      <c r="M880" s="252" t="s">
        <v>297</v>
      </c>
      <c r="O880" s="241"/>
    </row>
    <row r="881" spans="1:15" ht="12.75">
      <c r="A881" s="250"/>
      <c r="B881" s="253"/>
      <c r="C881" s="699" t="s">
        <v>298</v>
      </c>
      <c r="D881" s="700"/>
      <c r="E881" s="254">
        <v>37.7</v>
      </c>
      <c r="F881" s="577"/>
      <c r="G881" s="256"/>
      <c r="H881" s="257"/>
      <c r="I881" s="251"/>
      <c r="J881" s="258"/>
      <c r="K881" s="251"/>
      <c r="M881" s="252" t="s">
        <v>298</v>
      </c>
      <c r="O881" s="241"/>
    </row>
    <row r="882" spans="1:15" ht="12.75">
      <c r="A882" s="250"/>
      <c r="B882" s="253"/>
      <c r="C882" s="699" t="s">
        <v>299</v>
      </c>
      <c r="D882" s="700"/>
      <c r="E882" s="254">
        <v>33.9</v>
      </c>
      <c r="F882" s="577"/>
      <c r="G882" s="256"/>
      <c r="H882" s="257"/>
      <c r="I882" s="251"/>
      <c r="J882" s="258"/>
      <c r="K882" s="251"/>
      <c r="M882" s="252" t="s">
        <v>299</v>
      </c>
      <c r="O882" s="241"/>
    </row>
    <row r="883" spans="1:15" ht="12.75">
      <c r="A883" s="250"/>
      <c r="B883" s="253"/>
      <c r="C883" s="699" t="s">
        <v>300</v>
      </c>
      <c r="D883" s="700"/>
      <c r="E883" s="254">
        <v>0</v>
      </c>
      <c r="F883" s="577"/>
      <c r="G883" s="256"/>
      <c r="H883" s="257"/>
      <c r="I883" s="251"/>
      <c r="J883" s="258"/>
      <c r="K883" s="251"/>
      <c r="M883" s="252" t="s">
        <v>300</v>
      </c>
      <c r="O883" s="241"/>
    </row>
    <row r="884" spans="1:15" ht="12.75">
      <c r="A884" s="250"/>
      <c r="B884" s="253"/>
      <c r="C884" s="699" t="s">
        <v>301</v>
      </c>
      <c r="D884" s="700"/>
      <c r="E884" s="254">
        <v>15.534</v>
      </c>
      <c r="F884" s="577"/>
      <c r="G884" s="256"/>
      <c r="H884" s="257"/>
      <c r="I884" s="251"/>
      <c r="J884" s="258"/>
      <c r="K884" s="251"/>
      <c r="M884" s="252" t="s">
        <v>301</v>
      </c>
      <c r="O884" s="241"/>
    </row>
    <row r="885" spans="1:15" ht="12.75">
      <c r="A885" s="250"/>
      <c r="B885" s="253"/>
      <c r="C885" s="699" t="s">
        <v>114</v>
      </c>
      <c r="D885" s="700"/>
      <c r="E885" s="254">
        <v>0</v>
      </c>
      <c r="F885" s="577"/>
      <c r="G885" s="256"/>
      <c r="H885" s="257"/>
      <c r="I885" s="251"/>
      <c r="J885" s="258"/>
      <c r="K885" s="251"/>
      <c r="M885" s="252" t="s">
        <v>114</v>
      </c>
      <c r="O885" s="241"/>
    </row>
    <row r="886" spans="1:15" ht="12.75">
      <c r="A886" s="250"/>
      <c r="B886" s="253"/>
      <c r="C886" s="699" t="s">
        <v>302</v>
      </c>
      <c r="D886" s="700"/>
      <c r="E886" s="254">
        <v>123.03</v>
      </c>
      <c r="F886" s="577"/>
      <c r="G886" s="256"/>
      <c r="H886" s="257"/>
      <c r="I886" s="251"/>
      <c r="J886" s="258"/>
      <c r="K886" s="251"/>
      <c r="M886" s="252" t="s">
        <v>302</v>
      </c>
      <c r="O886" s="241"/>
    </row>
    <row r="887" spans="1:15" ht="12.75">
      <c r="A887" s="250"/>
      <c r="B887" s="253"/>
      <c r="C887" s="699" t="s">
        <v>303</v>
      </c>
      <c r="D887" s="700"/>
      <c r="E887" s="254">
        <v>95.64</v>
      </c>
      <c r="F887" s="577"/>
      <c r="G887" s="256"/>
      <c r="H887" s="257"/>
      <c r="I887" s="251"/>
      <c r="J887" s="258"/>
      <c r="K887" s="251"/>
      <c r="M887" s="252" t="s">
        <v>303</v>
      </c>
      <c r="O887" s="241"/>
    </row>
    <row r="888" spans="1:15" ht="12.75">
      <c r="A888" s="250"/>
      <c r="B888" s="253"/>
      <c r="C888" s="699" t="s">
        <v>304</v>
      </c>
      <c r="D888" s="700"/>
      <c r="E888" s="254">
        <v>73.56</v>
      </c>
      <c r="F888" s="577"/>
      <c r="G888" s="256"/>
      <c r="H888" s="257"/>
      <c r="I888" s="251"/>
      <c r="J888" s="258"/>
      <c r="K888" s="251"/>
      <c r="M888" s="252" t="s">
        <v>304</v>
      </c>
      <c r="O888" s="241"/>
    </row>
    <row r="889" spans="1:15" ht="12.75">
      <c r="A889" s="250"/>
      <c r="B889" s="253"/>
      <c r="C889" s="699" t="s">
        <v>305</v>
      </c>
      <c r="D889" s="700"/>
      <c r="E889" s="254">
        <v>31.52</v>
      </c>
      <c r="F889" s="577"/>
      <c r="G889" s="256"/>
      <c r="H889" s="257"/>
      <c r="I889" s="251"/>
      <c r="J889" s="258"/>
      <c r="K889" s="251"/>
      <c r="M889" s="252" t="s">
        <v>305</v>
      </c>
      <c r="O889" s="241"/>
    </row>
    <row r="890" spans="1:15" ht="12.75">
      <c r="A890" s="250"/>
      <c r="B890" s="253"/>
      <c r="C890" s="701" t="s">
        <v>113</v>
      </c>
      <c r="D890" s="700"/>
      <c r="E890" s="279">
        <v>410.88399999999996</v>
      </c>
      <c r="F890" s="577"/>
      <c r="G890" s="256"/>
      <c r="H890" s="257"/>
      <c r="I890" s="251"/>
      <c r="J890" s="258"/>
      <c r="K890" s="251"/>
      <c r="M890" s="252" t="s">
        <v>113</v>
      </c>
      <c r="O890" s="241"/>
    </row>
    <row r="891" spans="1:15" ht="12.75">
      <c r="A891" s="250"/>
      <c r="B891" s="253"/>
      <c r="C891" s="699" t="s">
        <v>437</v>
      </c>
      <c r="D891" s="700"/>
      <c r="E891" s="254">
        <v>0</v>
      </c>
      <c r="F891" s="577"/>
      <c r="G891" s="256"/>
      <c r="H891" s="257"/>
      <c r="I891" s="251"/>
      <c r="J891" s="258"/>
      <c r="K891" s="251"/>
      <c r="M891" s="252" t="s">
        <v>437</v>
      </c>
      <c r="O891" s="241"/>
    </row>
    <row r="892" spans="1:15" ht="12.75">
      <c r="A892" s="250"/>
      <c r="B892" s="253"/>
      <c r="C892" s="699" t="s">
        <v>438</v>
      </c>
      <c r="D892" s="700"/>
      <c r="E892" s="254">
        <v>-287.6188</v>
      </c>
      <c r="F892" s="577"/>
      <c r="G892" s="256"/>
      <c r="H892" s="257"/>
      <c r="I892" s="251"/>
      <c r="J892" s="258"/>
      <c r="K892" s="251"/>
      <c r="M892" s="252" t="s">
        <v>438</v>
      </c>
      <c r="O892" s="241"/>
    </row>
    <row r="893" spans="1:80" ht="12.75">
      <c r="A893" s="242">
        <v>81</v>
      </c>
      <c r="B893" s="243" t="s">
        <v>581</v>
      </c>
      <c r="C893" s="244" t="s">
        <v>582</v>
      </c>
      <c r="D893" s="245" t="s">
        <v>106</v>
      </c>
      <c r="E893" s="246">
        <v>75.65</v>
      </c>
      <c r="F893" s="576"/>
      <c r="G893" s="247">
        <f>E893*F893</f>
        <v>0</v>
      </c>
      <c r="H893" s="248">
        <v>0</v>
      </c>
      <c r="I893" s="249">
        <f>E893*H893</f>
        <v>0</v>
      </c>
      <c r="J893" s="248">
        <v>-0.089</v>
      </c>
      <c r="K893" s="249">
        <f>E893*J893</f>
        <v>-6.73285</v>
      </c>
      <c r="O893" s="241">
        <v>2</v>
      </c>
      <c r="AA893" s="214">
        <v>1</v>
      </c>
      <c r="AB893" s="214">
        <v>1</v>
      </c>
      <c r="AC893" s="214">
        <v>1</v>
      </c>
      <c r="AZ893" s="214">
        <v>1</v>
      </c>
      <c r="BA893" s="214">
        <f>IF(AZ893=1,G893,0)</f>
        <v>0</v>
      </c>
      <c r="BB893" s="214">
        <f>IF(AZ893=2,G893,0)</f>
        <v>0</v>
      </c>
      <c r="BC893" s="214">
        <f>IF(AZ893=3,G893,0)</f>
        <v>0</v>
      </c>
      <c r="BD893" s="214">
        <f>IF(AZ893=4,G893,0)</f>
        <v>0</v>
      </c>
      <c r="BE893" s="214">
        <f>IF(AZ893=5,G893,0)</f>
        <v>0</v>
      </c>
      <c r="CA893" s="241">
        <v>1</v>
      </c>
      <c r="CB893" s="241">
        <v>1</v>
      </c>
    </row>
    <row r="894" spans="1:15" ht="12.75">
      <c r="A894" s="250"/>
      <c r="B894" s="253"/>
      <c r="C894" s="699" t="s">
        <v>583</v>
      </c>
      <c r="D894" s="700"/>
      <c r="E894" s="254">
        <v>0</v>
      </c>
      <c r="F894" s="577"/>
      <c r="G894" s="256"/>
      <c r="H894" s="257"/>
      <c r="I894" s="251"/>
      <c r="J894" s="258"/>
      <c r="K894" s="251"/>
      <c r="M894" s="252" t="s">
        <v>583</v>
      </c>
      <c r="O894" s="241"/>
    </row>
    <row r="895" spans="1:15" ht="12.75">
      <c r="A895" s="250"/>
      <c r="B895" s="253"/>
      <c r="C895" s="699" t="s">
        <v>123</v>
      </c>
      <c r="D895" s="700"/>
      <c r="E895" s="254">
        <v>0</v>
      </c>
      <c r="F895" s="577"/>
      <c r="G895" s="256"/>
      <c r="H895" s="257"/>
      <c r="I895" s="251"/>
      <c r="J895" s="258"/>
      <c r="K895" s="251"/>
      <c r="M895" s="252" t="s">
        <v>123</v>
      </c>
      <c r="O895" s="241"/>
    </row>
    <row r="896" spans="1:15" ht="12.75">
      <c r="A896" s="250"/>
      <c r="B896" s="253"/>
      <c r="C896" s="699" t="s">
        <v>107</v>
      </c>
      <c r="D896" s="700"/>
      <c r="E896" s="254">
        <v>0</v>
      </c>
      <c r="F896" s="577"/>
      <c r="G896" s="256"/>
      <c r="H896" s="257"/>
      <c r="I896" s="251"/>
      <c r="J896" s="258"/>
      <c r="K896" s="251"/>
      <c r="M896" s="252" t="s">
        <v>107</v>
      </c>
      <c r="O896" s="241"/>
    </row>
    <row r="897" spans="1:15" ht="12.75">
      <c r="A897" s="250"/>
      <c r="B897" s="253"/>
      <c r="C897" s="699" t="s">
        <v>401</v>
      </c>
      <c r="D897" s="700"/>
      <c r="E897" s="254">
        <v>14.28</v>
      </c>
      <c r="F897" s="577"/>
      <c r="G897" s="256"/>
      <c r="H897" s="257"/>
      <c r="I897" s="251"/>
      <c r="J897" s="258"/>
      <c r="K897" s="251"/>
      <c r="M897" s="252" t="s">
        <v>401</v>
      </c>
      <c r="O897" s="241"/>
    </row>
    <row r="898" spans="1:15" ht="12.75">
      <c r="A898" s="250"/>
      <c r="B898" s="253"/>
      <c r="C898" s="699" t="s">
        <v>402</v>
      </c>
      <c r="D898" s="700"/>
      <c r="E898" s="254">
        <v>6.96</v>
      </c>
      <c r="F898" s="577"/>
      <c r="G898" s="256"/>
      <c r="H898" s="257"/>
      <c r="I898" s="251"/>
      <c r="J898" s="258"/>
      <c r="K898" s="251"/>
      <c r="M898" s="252" t="s">
        <v>402</v>
      </c>
      <c r="O898" s="241"/>
    </row>
    <row r="899" spans="1:15" ht="12.75">
      <c r="A899" s="250"/>
      <c r="B899" s="253"/>
      <c r="C899" s="701" t="s">
        <v>113</v>
      </c>
      <c r="D899" s="700"/>
      <c r="E899" s="279">
        <v>21.24</v>
      </c>
      <c r="F899" s="577"/>
      <c r="G899" s="256"/>
      <c r="H899" s="257"/>
      <c r="I899" s="251"/>
      <c r="J899" s="258"/>
      <c r="K899" s="251"/>
      <c r="M899" s="252" t="s">
        <v>113</v>
      </c>
      <c r="O899" s="241"/>
    </row>
    <row r="900" spans="1:15" ht="12.75">
      <c r="A900" s="250"/>
      <c r="B900" s="253"/>
      <c r="C900" s="699" t="s">
        <v>114</v>
      </c>
      <c r="D900" s="700"/>
      <c r="E900" s="254">
        <v>0</v>
      </c>
      <c r="F900" s="577"/>
      <c r="G900" s="256"/>
      <c r="H900" s="257"/>
      <c r="I900" s="251"/>
      <c r="J900" s="258"/>
      <c r="K900" s="251"/>
      <c r="M900" s="252" t="s">
        <v>114</v>
      </c>
      <c r="O900" s="241"/>
    </row>
    <row r="901" spans="1:15" ht="12.75">
      <c r="A901" s="250"/>
      <c r="B901" s="253"/>
      <c r="C901" s="699" t="s">
        <v>315</v>
      </c>
      <c r="D901" s="700"/>
      <c r="E901" s="254">
        <v>16.43</v>
      </c>
      <c r="F901" s="577"/>
      <c r="G901" s="256"/>
      <c r="H901" s="257"/>
      <c r="I901" s="251"/>
      <c r="J901" s="258"/>
      <c r="K901" s="251"/>
      <c r="M901" s="252" t="s">
        <v>315</v>
      </c>
      <c r="O901" s="241"/>
    </row>
    <row r="902" spans="1:15" ht="12.75">
      <c r="A902" s="250"/>
      <c r="B902" s="253"/>
      <c r="C902" s="699" t="s">
        <v>316</v>
      </c>
      <c r="D902" s="700"/>
      <c r="E902" s="254">
        <v>19.6</v>
      </c>
      <c r="F902" s="577"/>
      <c r="G902" s="256"/>
      <c r="H902" s="257"/>
      <c r="I902" s="251"/>
      <c r="J902" s="258"/>
      <c r="K902" s="251"/>
      <c r="M902" s="252" t="s">
        <v>316</v>
      </c>
      <c r="O902" s="241"/>
    </row>
    <row r="903" spans="1:15" ht="12.75">
      <c r="A903" s="250"/>
      <c r="B903" s="253"/>
      <c r="C903" s="699" t="s">
        <v>317</v>
      </c>
      <c r="D903" s="700"/>
      <c r="E903" s="254">
        <v>12.8</v>
      </c>
      <c r="F903" s="577"/>
      <c r="G903" s="256"/>
      <c r="H903" s="257"/>
      <c r="I903" s="251"/>
      <c r="J903" s="258"/>
      <c r="K903" s="251"/>
      <c r="M903" s="252" t="s">
        <v>317</v>
      </c>
      <c r="O903" s="241"/>
    </row>
    <row r="904" spans="1:15" ht="12.75">
      <c r="A904" s="250"/>
      <c r="B904" s="253"/>
      <c r="C904" s="699" t="s">
        <v>318</v>
      </c>
      <c r="D904" s="700"/>
      <c r="E904" s="254">
        <v>5.58</v>
      </c>
      <c r="F904" s="577"/>
      <c r="G904" s="256"/>
      <c r="H904" s="257"/>
      <c r="I904" s="251"/>
      <c r="J904" s="258"/>
      <c r="K904" s="251"/>
      <c r="M904" s="252" t="s">
        <v>318</v>
      </c>
      <c r="O904" s="241"/>
    </row>
    <row r="905" spans="1:15" ht="12.75">
      <c r="A905" s="250"/>
      <c r="B905" s="253"/>
      <c r="C905" s="701" t="s">
        <v>113</v>
      </c>
      <c r="D905" s="700"/>
      <c r="E905" s="279">
        <v>54.41</v>
      </c>
      <c r="F905" s="577"/>
      <c r="G905" s="256"/>
      <c r="H905" s="257"/>
      <c r="I905" s="251"/>
      <c r="J905" s="258"/>
      <c r="K905" s="251"/>
      <c r="M905" s="252" t="s">
        <v>113</v>
      </c>
      <c r="O905" s="241"/>
    </row>
    <row r="906" spans="1:80" ht="12.75">
      <c r="A906" s="242">
        <v>82</v>
      </c>
      <c r="B906" s="243" t="s">
        <v>584</v>
      </c>
      <c r="C906" s="244" t="s">
        <v>585</v>
      </c>
      <c r="D906" s="245" t="s">
        <v>106</v>
      </c>
      <c r="E906" s="246">
        <v>22.92</v>
      </c>
      <c r="F906" s="576"/>
      <c r="G906" s="247">
        <f>E906*F906</f>
        <v>0</v>
      </c>
      <c r="H906" s="248">
        <v>0</v>
      </c>
      <c r="I906" s="249">
        <f>E906*H906</f>
        <v>0</v>
      </c>
      <c r="J906" s="248">
        <v>0</v>
      </c>
      <c r="K906" s="249">
        <f>E906*J906</f>
        <v>0</v>
      </c>
      <c r="O906" s="241">
        <v>2</v>
      </c>
      <c r="AA906" s="214">
        <v>1</v>
      </c>
      <c r="AB906" s="214">
        <v>1</v>
      </c>
      <c r="AC906" s="214">
        <v>1</v>
      </c>
      <c r="AZ906" s="214">
        <v>1</v>
      </c>
      <c r="BA906" s="214">
        <f>IF(AZ906=1,G906,0)</f>
        <v>0</v>
      </c>
      <c r="BB906" s="214">
        <f>IF(AZ906=2,G906,0)</f>
        <v>0</v>
      </c>
      <c r="BC906" s="214">
        <f>IF(AZ906=3,G906,0)</f>
        <v>0</v>
      </c>
      <c r="BD906" s="214">
        <f>IF(AZ906=4,G906,0)</f>
        <v>0</v>
      </c>
      <c r="BE906" s="214">
        <f>IF(AZ906=5,G906,0)</f>
        <v>0</v>
      </c>
      <c r="CA906" s="241">
        <v>1</v>
      </c>
      <c r="CB906" s="241">
        <v>1</v>
      </c>
    </row>
    <row r="907" spans="1:15" ht="12.75">
      <c r="A907" s="250"/>
      <c r="B907" s="253"/>
      <c r="C907" s="699" t="s">
        <v>107</v>
      </c>
      <c r="D907" s="700"/>
      <c r="E907" s="254">
        <v>0</v>
      </c>
      <c r="F907" s="577"/>
      <c r="G907" s="256"/>
      <c r="H907" s="257"/>
      <c r="I907" s="251"/>
      <c r="J907" s="258"/>
      <c r="K907" s="251"/>
      <c r="M907" s="252" t="s">
        <v>107</v>
      </c>
      <c r="O907" s="241"/>
    </row>
    <row r="908" spans="1:15" ht="12.75">
      <c r="A908" s="250"/>
      <c r="B908" s="253"/>
      <c r="C908" s="699" t="s">
        <v>118</v>
      </c>
      <c r="D908" s="700"/>
      <c r="E908" s="254">
        <v>6.57</v>
      </c>
      <c r="F908" s="577"/>
      <c r="G908" s="256"/>
      <c r="H908" s="257"/>
      <c r="I908" s="251"/>
      <c r="J908" s="258"/>
      <c r="K908" s="251"/>
      <c r="M908" s="252" t="s">
        <v>118</v>
      </c>
      <c r="O908" s="241"/>
    </row>
    <row r="909" spans="1:15" ht="12.75">
      <c r="A909" s="250"/>
      <c r="B909" s="253"/>
      <c r="C909" s="701" t="s">
        <v>113</v>
      </c>
      <c r="D909" s="700"/>
      <c r="E909" s="279">
        <v>6.57</v>
      </c>
      <c r="F909" s="577"/>
      <c r="G909" s="256"/>
      <c r="H909" s="257"/>
      <c r="I909" s="251"/>
      <c r="J909" s="258"/>
      <c r="K909" s="251"/>
      <c r="M909" s="252" t="s">
        <v>113</v>
      </c>
      <c r="O909" s="241"/>
    </row>
    <row r="910" spans="1:15" ht="12.75">
      <c r="A910" s="250"/>
      <c r="B910" s="253"/>
      <c r="C910" s="699" t="s">
        <v>114</v>
      </c>
      <c r="D910" s="700"/>
      <c r="E910" s="254">
        <v>0</v>
      </c>
      <c r="F910" s="577"/>
      <c r="G910" s="256"/>
      <c r="H910" s="257"/>
      <c r="I910" s="251"/>
      <c r="J910" s="258"/>
      <c r="K910" s="251"/>
      <c r="M910" s="252" t="s">
        <v>114</v>
      </c>
      <c r="O910" s="241"/>
    </row>
    <row r="911" spans="1:15" ht="12.75">
      <c r="A911" s="250"/>
      <c r="B911" s="253"/>
      <c r="C911" s="699" t="s">
        <v>119</v>
      </c>
      <c r="D911" s="700"/>
      <c r="E911" s="254">
        <v>16.35</v>
      </c>
      <c r="F911" s="577"/>
      <c r="G911" s="256"/>
      <c r="H911" s="257"/>
      <c r="I911" s="251"/>
      <c r="J911" s="258"/>
      <c r="K911" s="251"/>
      <c r="M911" s="252" t="s">
        <v>119</v>
      </c>
      <c r="O911" s="241"/>
    </row>
    <row r="912" spans="1:80" ht="22.5">
      <c r="A912" s="242">
        <v>83</v>
      </c>
      <c r="B912" s="243" t="s">
        <v>586</v>
      </c>
      <c r="C912" s="244" t="s">
        <v>587</v>
      </c>
      <c r="D912" s="245" t="s">
        <v>106</v>
      </c>
      <c r="E912" s="246">
        <v>565.684</v>
      </c>
      <c r="F912" s="576"/>
      <c r="G912" s="247">
        <f>E912*F912</f>
        <v>0</v>
      </c>
      <c r="H912" s="248">
        <v>0</v>
      </c>
      <c r="I912" s="249">
        <f>E912*H912</f>
        <v>0</v>
      </c>
      <c r="J912" s="248">
        <v>0</v>
      </c>
      <c r="K912" s="249">
        <f>E912*J912</f>
        <v>0</v>
      </c>
      <c r="O912" s="241">
        <v>2</v>
      </c>
      <c r="AA912" s="214">
        <v>1</v>
      </c>
      <c r="AB912" s="214">
        <v>1</v>
      </c>
      <c r="AC912" s="214">
        <v>1</v>
      </c>
      <c r="AZ912" s="214">
        <v>1</v>
      </c>
      <c r="BA912" s="214">
        <f>IF(AZ912=1,G912,0)</f>
        <v>0</v>
      </c>
      <c r="BB912" s="214">
        <f>IF(AZ912=2,G912,0)</f>
        <v>0</v>
      </c>
      <c r="BC912" s="214">
        <f>IF(AZ912=3,G912,0)</f>
        <v>0</v>
      </c>
      <c r="BD912" s="214">
        <f>IF(AZ912=4,G912,0)</f>
        <v>0</v>
      </c>
      <c r="BE912" s="214">
        <f>IF(AZ912=5,G912,0)</f>
        <v>0</v>
      </c>
      <c r="CA912" s="241">
        <v>1</v>
      </c>
      <c r="CB912" s="241">
        <v>1</v>
      </c>
    </row>
    <row r="913" spans="1:15" ht="12.75">
      <c r="A913" s="250"/>
      <c r="B913" s="253"/>
      <c r="C913" s="699" t="s">
        <v>107</v>
      </c>
      <c r="D913" s="700"/>
      <c r="E913" s="254">
        <v>0</v>
      </c>
      <c r="F913" s="577"/>
      <c r="G913" s="256"/>
      <c r="H913" s="257"/>
      <c r="I913" s="251"/>
      <c r="J913" s="258"/>
      <c r="K913" s="251"/>
      <c r="M913" s="252" t="s">
        <v>107</v>
      </c>
      <c r="O913" s="241"/>
    </row>
    <row r="914" spans="1:15" ht="12.75">
      <c r="A914" s="250"/>
      <c r="B914" s="253"/>
      <c r="C914" s="699" t="s">
        <v>297</v>
      </c>
      <c r="D914" s="700"/>
      <c r="E914" s="254">
        <v>0</v>
      </c>
      <c r="F914" s="577"/>
      <c r="G914" s="256"/>
      <c r="H914" s="257"/>
      <c r="I914" s="251"/>
      <c r="J914" s="258"/>
      <c r="K914" s="251"/>
      <c r="M914" s="252" t="s">
        <v>297</v>
      </c>
      <c r="O914" s="241"/>
    </row>
    <row r="915" spans="1:15" ht="12.75">
      <c r="A915" s="250"/>
      <c r="B915" s="253"/>
      <c r="C915" s="699" t="s">
        <v>298</v>
      </c>
      <c r="D915" s="700"/>
      <c r="E915" s="254">
        <v>37.7</v>
      </c>
      <c r="F915" s="577"/>
      <c r="G915" s="256"/>
      <c r="H915" s="257"/>
      <c r="I915" s="251"/>
      <c r="J915" s="258"/>
      <c r="K915" s="251"/>
      <c r="M915" s="252" t="s">
        <v>298</v>
      </c>
      <c r="O915" s="241"/>
    </row>
    <row r="916" spans="1:15" ht="12.75">
      <c r="A916" s="250"/>
      <c r="B916" s="253"/>
      <c r="C916" s="699" t="s">
        <v>299</v>
      </c>
      <c r="D916" s="700"/>
      <c r="E916" s="254">
        <v>33.9</v>
      </c>
      <c r="F916" s="577"/>
      <c r="G916" s="256"/>
      <c r="H916" s="257"/>
      <c r="I916" s="251"/>
      <c r="J916" s="258"/>
      <c r="K916" s="251"/>
      <c r="M916" s="252" t="s">
        <v>299</v>
      </c>
      <c r="O916" s="241"/>
    </row>
    <row r="917" spans="1:15" ht="12.75">
      <c r="A917" s="250"/>
      <c r="B917" s="253"/>
      <c r="C917" s="699" t="s">
        <v>300</v>
      </c>
      <c r="D917" s="700"/>
      <c r="E917" s="254">
        <v>0</v>
      </c>
      <c r="F917" s="577"/>
      <c r="G917" s="256"/>
      <c r="H917" s="257"/>
      <c r="I917" s="251"/>
      <c r="J917" s="258"/>
      <c r="K917" s="251"/>
      <c r="M917" s="252" t="s">
        <v>300</v>
      </c>
      <c r="O917" s="241"/>
    </row>
    <row r="918" spans="1:15" ht="12.75">
      <c r="A918" s="250"/>
      <c r="B918" s="253"/>
      <c r="C918" s="699" t="s">
        <v>301</v>
      </c>
      <c r="D918" s="700"/>
      <c r="E918" s="254">
        <v>15.534</v>
      </c>
      <c r="F918" s="577"/>
      <c r="G918" s="256"/>
      <c r="H918" s="257"/>
      <c r="I918" s="251"/>
      <c r="J918" s="258"/>
      <c r="K918" s="251"/>
      <c r="M918" s="252" t="s">
        <v>301</v>
      </c>
      <c r="O918" s="241"/>
    </row>
    <row r="919" spans="1:15" ht="12.75">
      <c r="A919" s="250"/>
      <c r="B919" s="253"/>
      <c r="C919" s="701" t="s">
        <v>113</v>
      </c>
      <c r="D919" s="700"/>
      <c r="E919" s="279">
        <v>87.134</v>
      </c>
      <c r="F919" s="577"/>
      <c r="G919" s="256"/>
      <c r="H919" s="257"/>
      <c r="I919" s="251"/>
      <c r="J919" s="258"/>
      <c r="K919" s="251"/>
      <c r="M919" s="252" t="s">
        <v>113</v>
      </c>
      <c r="O919" s="241"/>
    </row>
    <row r="920" spans="1:15" ht="12.75">
      <c r="A920" s="250"/>
      <c r="B920" s="253"/>
      <c r="C920" s="699" t="s">
        <v>114</v>
      </c>
      <c r="D920" s="700"/>
      <c r="E920" s="254">
        <v>0</v>
      </c>
      <c r="F920" s="577"/>
      <c r="G920" s="256"/>
      <c r="H920" s="257"/>
      <c r="I920" s="251"/>
      <c r="J920" s="258"/>
      <c r="K920" s="251"/>
      <c r="M920" s="252" t="s">
        <v>114</v>
      </c>
      <c r="O920" s="241"/>
    </row>
    <row r="921" spans="1:15" ht="12.75">
      <c r="A921" s="250"/>
      <c r="B921" s="253"/>
      <c r="C921" s="699" t="s">
        <v>302</v>
      </c>
      <c r="D921" s="700"/>
      <c r="E921" s="254">
        <v>123.03</v>
      </c>
      <c r="F921" s="577"/>
      <c r="G921" s="256"/>
      <c r="H921" s="257"/>
      <c r="I921" s="251"/>
      <c r="J921" s="258"/>
      <c r="K921" s="251"/>
      <c r="M921" s="252" t="s">
        <v>302</v>
      </c>
      <c r="O921" s="241"/>
    </row>
    <row r="922" spans="1:15" ht="12.75">
      <c r="A922" s="250"/>
      <c r="B922" s="253"/>
      <c r="C922" s="699" t="s">
        <v>303</v>
      </c>
      <c r="D922" s="700"/>
      <c r="E922" s="254">
        <v>95.64</v>
      </c>
      <c r="F922" s="577"/>
      <c r="G922" s="256"/>
      <c r="H922" s="257"/>
      <c r="I922" s="251"/>
      <c r="J922" s="258"/>
      <c r="K922" s="251"/>
      <c r="M922" s="252" t="s">
        <v>303</v>
      </c>
      <c r="O922" s="241"/>
    </row>
    <row r="923" spans="1:15" ht="12.75">
      <c r="A923" s="250"/>
      <c r="B923" s="253"/>
      <c r="C923" s="699" t="s">
        <v>304</v>
      </c>
      <c r="D923" s="700"/>
      <c r="E923" s="254">
        <v>73.56</v>
      </c>
      <c r="F923" s="577"/>
      <c r="G923" s="256"/>
      <c r="H923" s="257"/>
      <c r="I923" s="251"/>
      <c r="J923" s="258"/>
      <c r="K923" s="251"/>
      <c r="M923" s="252" t="s">
        <v>304</v>
      </c>
      <c r="O923" s="241"/>
    </row>
    <row r="924" spans="1:15" ht="12.75">
      <c r="A924" s="250"/>
      <c r="B924" s="253"/>
      <c r="C924" s="699" t="s">
        <v>305</v>
      </c>
      <c r="D924" s="700"/>
      <c r="E924" s="254">
        <v>31.52</v>
      </c>
      <c r="F924" s="577"/>
      <c r="G924" s="256"/>
      <c r="H924" s="257"/>
      <c r="I924" s="251"/>
      <c r="J924" s="258"/>
      <c r="K924" s="251"/>
      <c r="M924" s="252" t="s">
        <v>305</v>
      </c>
      <c r="O924" s="241"/>
    </row>
    <row r="925" spans="1:15" ht="12.75">
      <c r="A925" s="250"/>
      <c r="B925" s="253"/>
      <c r="C925" s="701" t="s">
        <v>113</v>
      </c>
      <c r="D925" s="700"/>
      <c r="E925" s="279">
        <v>323.75</v>
      </c>
      <c r="F925" s="577"/>
      <c r="G925" s="256"/>
      <c r="H925" s="257"/>
      <c r="I925" s="251"/>
      <c r="J925" s="258"/>
      <c r="K925" s="251"/>
      <c r="M925" s="252" t="s">
        <v>113</v>
      </c>
      <c r="O925" s="241"/>
    </row>
    <row r="926" spans="1:15" ht="12.75">
      <c r="A926" s="250"/>
      <c r="B926" s="253"/>
      <c r="C926" s="699" t="s">
        <v>306</v>
      </c>
      <c r="D926" s="700"/>
      <c r="E926" s="254">
        <v>0</v>
      </c>
      <c r="F926" s="577"/>
      <c r="G926" s="256"/>
      <c r="H926" s="257"/>
      <c r="I926" s="251"/>
      <c r="J926" s="258"/>
      <c r="K926" s="251"/>
      <c r="M926" s="252" t="s">
        <v>306</v>
      </c>
      <c r="O926" s="241"/>
    </row>
    <row r="927" spans="1:15" ht="12.75">
      <c r="A927" s="250"/>
      <c r="B927" s="253"/>
      <c r="C927" s="699" t="s">
        <v>123</v>
      </c>
      <c r="D927" s="700"/>
      <c r="E927" s="254">
        <v>0</v>
      </c>
      <c r="F927" s="577"/>
      <c r="G927" s="256"/>
      <c r="H927" s="257"/>
      <c r="I927" s="251"/>
      <c r="J927" s="258"/>
      <c r="K927" s="251"/>
      <c r="M927" s="252" t="s">
        <v>123</v>
      </c>
      <c r="O927" s="241"/>
    </row>
    <row r="928" spans="1:15" ht="12.75">
      <c r="A928" s="250"/>
      <c r="B928" s="253"/>
      <c r="C928" s="699" t="s">
        <v>107</v>
      </c>
      <c r="D928" s="700"/>
      <c r="E928" s="254">
        <v>0</v>
      </c>
      <c r="F928" s="577"/>
      <c r="G928" s="256"/>
      <c r="H928" s="257"/>
      <c r="I928" s="251"/>
      <c r="J928" s="258"/>
      <c r="K928" s="251"/>
      <c r="M928" s="252" t="s">
        <v>107</v>
      </c>
      <c r="O928" s="241"/>
    </row>
    <row r="929" spans="1:15" ht="12.75">
      <c r="A929" s="250"/>
      <c r="B929" s="253"/>
      <c r="C929" s="699" t="s">
        <v>307</v>
      </c>
      <c r="D929" s="700"/>
      <c r="E929" s="254">
        <v>23.8</v>
      </c>
      <c r="F929" s="577"/>
      <c r="G929" s="256"/>
      <c r="H929" s="257"/>
      <c r="I929" s="251"/>
      <c r="J929" s="258"/>
      <c r="K929" s="251"/>
      <c r="M929" s="252" t="s">
        <v>307</v>
      </c>
      <c r="O929" s="241"/>
    </row>
    <row r="930" spans="1:15" ht="12.75">
      <c r="A930" s="250"/>
      <c r="B930" s="253"/>
      <c r="C930" s="699" t="s">
        <v>308</v>
      </c>
      <c r="D930" s="700"/>
      <c r="E930" s="254">
        <v>11.6</v>
      </c>
      <c r="F930" s="577"/>
      <c r="G930" s="256"/>
      <c r="H930" s="257"/>
      <c r="I930" s="251"/>
      <c r="J930" s="258"/>
      <c r="K930" s="251"/>
      <c r="M930" s="252" t="s">
        <v>308</v>
      </c>
      <c r="O930" s="241"/>
    </row>
    <row r="931" spans="1:15" ht="12.75">
      <c r="A931" s="250"/>
      <c r="B931" s="253"/>
      <c r="C931" s="701" t="s">
        <v>113</v>
      </c>
      <c r="D931" s="700"/>
      <c r="E931" s="279">
        <v>35.4</v>
      </c>
      <c r="F931" s="577"/>
      <c r="G931" s="256"/>
      <c r="H931" s="257"/>
      <c r="I931" s="251"/>
      <c r="J931" s="258"/>
      <c r="K931" s="251"/>
      <c r="M931" s="252" t="s">
        <v>113</v>
      </c>
      <c r="O931" s="241"/>
    </row>
    <row r="932" spans="1:15" ht="12.75">
      <c r="A932" s="250"/>
      <c r="B932" s="253"/>
      <c r="C932" s="699" t="s">
        <v>114</v>
      </c>
      <c r="D932" s="700"/>
      <c r="E932" s="254">
        <v>0</v>
      </c>
      <c r="F932" s="577"/>
      <c r="G932" s="256"/>
      <c r="H932" s="257"/>
      <c r="I932" s="251"/>
      <c r="J932" s="258"/>
      <c r="K932" s="251"/>
      <c r="M932" s="252" t="s">
        <v>114</v>
      </c>
      <c r="O932" s="241"/>
    </row>
    <row r="933" spans="1:15" ht="12.75">
      <c r="A933" s="250"/>
      <c r="B933" s="253"/>
      <c r="C933" s="699" t="s">
        <v>309</v>
      </c>
      <c r="D933" s="700"/>
      <c r="E933" s="254">
        <v>0</v>
      </c>
      <c r="F933" s="577"/>
      <c r="G933" s="256"/>
      <c r="H933" s="257"/>
      <c r="I933" s="251"/>
      <c r="J933" s="258"/>
      <c r="K933" s="251"/>
      <c r="M933" s="252" t="s">
        <v>309</v>
      </c>
      <c r="O933" s="241"/>
    </row>
    <row r="934" spans="1:15" ht="12.75">
      <c r="A934" s="250"/>
      <c r="B934" s="253"/>
      <c r="C934" s="699" t="s">
        <v>310</v>
      </c>
      <c r="D934" s="700"/>
      <c r="E934" s="254">
        <v>16.52</v>
      </c>
      <c r="F934" s="577"/>
      <c r="G934" s="256"/>
      <c r="H934" s="257"/>
      <c r="I934" s="251"/>
      <c r="J934" s="258"/>
      <c r="K934" s="251"/>
      <c r="M934" s="252" t="s">
        <v>310</v>
      </c>
      <c r="O934" s="241"/>
    </row>
    <row r="935" spans="1:15" ht="12.75">
      <c r="A935" s="250"/>
      <c r="B935" s="253"/>
      <c r="C935" s="699" t="s">
        <v>311</v>
      </c>
      <c r="D935" s="700"/>
      <c r="E935" s="254">
        <v>5.85</v>
      </c>
      <c r="F935" s="577"/>
      <c r="G935" s="256"/>
      <c r="H935" s="257"/>
      <c r="I935" s="251"/>
      <c r="J935" s="258"/>
      <c r="K935" s="251"/>
      <c r="M935" s="252" t="s">
        <v>311</v>
      </c>
      <c r="O935" s="241"/>
    </row>
    <row r="936" spans="1:15" ht="12.75">
      <c r="A936" s="250"/>
      <c r="B936" s="253"/>
      <c r="C936" s="699" t="s">
        <v>312</v>
      </c>
      <c r="D936" s="700"/>
      <c r="E936" s="254">
        <v>12.7</v>
      </c>
      <c r="F936" s="577"/>
      <c r="G936" s="256"/>
      <c r="H936" s="257"/>
      <c r="I936" s="251"/>
      <c r="J936" s="258"/>
      <c r="K936" s="251"/>
      <c r="M936" s="252" t="s">
        <v>312</v>
      </c>
      <c r="O936" s="241"/>
    </row>
    <row r="937" spans="1:15" ht="12.75">
      <c r="A937" s="250"/>
      <c r="B937" s="253"/>
      <c r="C937" s="699" t="s">
        <v>313</v>
      </c>
      <c r="D937" s="700"/>
      <c r="E937" s="254">
        <v>8.32</v>
      </c>
      <c r="F937" s="577"/>
      <c r="G937" s="256"/>
      <c r="H937" s="257"/>
      <c r="I937" s="251"/>
      <c r="J937" s="258"/>
      <c r="K937" s="251"/>
      <c r="M937" s="252" t="s">
        <v>313</v>
      </c>
      <c r="O937" s="241"/>
    </row>
    <row r="938" spans="1:15" ht="12.75">
      <c r="A938" s="250"/>
      <c r="B938" s="253"/>
      <c r="C938" s="699" t="s">
        <v>314</v>
      </c>
      <c r="D938" s="700"/>
      <c r="E938" s="254">
        <v>0</v>
      </c>
      <c r="F938" s="577"/>
      <c r="G938" s="256"/>
      <c r="H938" s="257"/>
      <c r="I938" s="251"/>
      <c r="J938" s="258"/>
      <c r="K938" s="251"/>
      <c r="M938" s="252" t="s">
        <v>314</v>
      </c>
      <c r="O938" s="241"/>
    </row>
    <row r="939" spans="1:15" ht="12.75">
      <c r="A939" s="250"/>
      <c r="B939" s="253"/>
      <c r="C939" s="699" t="s">
        <v>315</v>
      </c>
      <c r="D939" s="700"/>
      <c r="E939" s="254">
        <v>16.43</v>
      </c>
      <c r="F939" s="577"/>
      <c r="G939" s="256"/>
      <c r="H939" s="257"/>
      <c r="I939" s="251"/>
      <c r="J939" s="258"/>
      <c r="K939" s="251"/>
      <c r="M939" s="252" t="s">
        <v>315</v>
      </c>
      <c r="O939" s="241"/>
    </row>
    <row r="940" spans="1:15" ht="12.75">
      <c r="A940" s="250"/>
      <c r="B940" s="253"/>
      <c r="C940" s="699" t="s">
        <v>316</v>
      </c>
      <c r="D940" s="700"/>
      <c r="E940" s="254">
        <v>19.6</v>
      </c>
      <c r="F940" s="577"/>
      <c r="G940" s="256"/>
      <c r="H940" s="257"/>
      <c r="I940" s="251"/>
      <c r="J940" s="258"/>
      <c r="K940" s="251"/>
      <c r="M940" s="252" t="s">
        <v>316</v>
      </c>
      <c r="O940" s="241"/>
    </row>
    <row r="941" spans="1:15" ht="12.75">
      <c r="A941" s="250"/>
      <c r="B941" s="253"/>
      <c r="C941" s="699" t="s">
        <v>317</v>
      </c>
      <c r="D941" s="700"/>
      <c r="E941" s="254">
        <v>12.8</v>
      </c>
      <c r="F941" s="577"/>
      <c r="G941" s="256"/>
      <c r="H941" s="257"/>
      <c r="I941" s="251"/>
      <c r="J941" s="258"/>
      <c r="K941" s="251"/>
      <c r="M941" s="252" t="s">
        <v>317</v>
      </c>
      <c r="O941" s="241"/>
    </row>
    <row r="942" spans="1:15" ht="12.75">
      <c r="A942" s="250"/>
      <c r="B942" s="253"/>
      <c r="C942" s="699" t="s">
        <v>318</v>
      </c>
      <c r="D942" s="700"/>
      <c r="E942" s="254">
        <v>5.58</v>
      </c>
      <c r="F942" s="577"/>
      <c r="G942" s="256"/>
      <c r="H942" s="257"/>
      <c r="I942" s="251"/>
      <c r="J942" s="258"/>
      <c r="K942" s="251"/>
      <c r="M942" s="252" t="s">
        <v>318</v>
      </c>
      <c r="O942" s="241"/>
    </row>
    <row r="943" spans="1:15" ht="12.75">
      <c r="A943" s="250"/>
      <c r="B943" s="253"/>
      <c r="C943" s="701" t="s">
        <v>113</v>
      </c>
      <c r="D943" s="700"/>
      <c r="E943" s="279">
        <v>97.79999999999998</v>
      </c>
      <c r="F943" s="577"/>
      <c r="G943" s="256"/>
      <c r="H943" s="257"/>
      <c r="I943" s="251"/>
      <c r="J943" s="258"/>
      <c r="K943" s="251"/>
      <c r="M943" s="252" t="s">
        <v>113</v>
      </c>
      <c r="O943" s="241"/>
    </row>
    <row r="944" spans="1:15" ht="12.75">
      <c r="A944" s="250"/>
      <c r="B944" s="253"/>
      <c r="C944" s="699" t="s">
        <v>319</v>
      </c>
      <c r="D944" s="700"/>
      <c r="E944" s="254">
        <v>0</v>
      </c>
      <c r="F944" s="577"/>
      <c r="G944" s="256"/>
      <c r="H944" s="257"/>
      <c r="I944" s="251"/>
      <c r="J944" s="258"/>
      <c r="K944" s="251"/>
      <c r="M944" s="252" t="s">
        <v>319</v>
      </c>
      <c r="O944" s="241"/>
    </row>
    <row r="945" spans="1:15" ht="12.75">
      <c r="A945" s="250"/>
      <c r="B945" s="253"/>
      <c r="C945" s="699" t="s">
        <v>114</v>
      </c>
      <c r="D945" s="700"/>
      <c r="E945" s="254">
        <v>0</v>
      </c>
      <c r="F945" s="577"/>
      <c r="G945" s="256"/>
      <c r="H945" s="257"/>
      <c r="I945" s="251"/>
      <c r="J945" s="258"/>
      <c r="K945" s="251"/>
      <c r="M945" s="252" t="s">
        <v>114</v>
      </c>
      <c r="O945" s="241"/>
    </row>
    <row r="946" spans="1:15" ht="12.75">
      <c r="A946" s="250"/>
      <c r="B946" s="253"/>
      <c r="C946" s="699" t="s">
        <v>320</v>
      </c>
      <c r="D946" s="700"/>
      <c r="E946" s="254">
        <v>13.2</v>
      </c>
      <c r="F946" s="577"/>
      <c r="G946" s="256"/>
      <c r="H946" s="257"/>
      <c r="I946" s="251"/>
      <c r="J946" s="258"/>
      <c r="K946" s="251"/>
      <c r="M946" s="252" t="s">
        <v>320</v>
      </c>
      <c r="O946" s="241"/>
    </row>
    <row r="947" spans="1:15" ht="12.75">
      <c r="A947" s="250"/>
      <c r="B947" s="253"/>
      <c r="C947" s="699" t="s">
        <v>321</v>
      </c>
      <c r="D947" s="700"/>
      <c r="E947" s="254">
        <v>8.4</v>
      </c>
      <c r="F947" s="577"/>
      <c r="G947" s="256"/>
      <c r="H947" s="257"/>
      <c r="I947" s="251"/>
      <c r="J947" s="258"/>
      <c r="K947" s="251"/>
      <c r="M947" s="252" t="s">
        <v>321</v>
      </c>
      <c r="O947" s="241"/>
    </row>
    <row r="948" spans="1:15" ht="12.75">
      <c r="A948" s="250"/>
      <c r="B948" s="253"/>
      <c r="C948" s="701" t="s">
        <v>113</v>
      </c>
      <c r="D948" s="700"/>
      <c r="E948" s="279">
        <v>21.6</v>
      </c>
      <c r="F948" s="577"/>
      <c r="G948" s="256"/>
      <c r="H948" s="257"/>
      <c r="I948" s="251"/>
      <c r="J948" s="258"/>
      <c r="K948" s="251"/>
      <c r="M948" s="252" t="s">
        <v>113</v>
      </c>
      <c r="O948" s="241"/>
    </row>
    <row r="949" spans="1:57" ht="12.75">
      <c r="A949" s="259"/>
      <c r="B949" s="260" t="s">
        <v>96</v>
      </c>
      <c r="C949" s="261" t="s">
        <v>578</v>
      </c>
      <c r="D949" s="262"/>
      <c r="E949" s="263"/>
      <c r="F949" s="578"/>
      <c r="G949" s="265">
        <f>SUM(G853:G948)</f>
        <v>0</v>
      </c>
      <c r="H949" s="266"/>
      <c r="I949" s="267">
        <f>SUM(I853:I948)</f>
        <v>0</v>
      </c>
      <c r="J949" s="266"/>
      <c r="K949" s="267">
        <f>SUM(K853:K948)</f>
        <v>-23.138696799999998</v>
      </c>
      <c r="O949" s="241">
        <v>4</v>
      </c>
      <c r="BA949" s="268">
        <f>SUM(BA853:BA948)</f>
        <v>0</v>
      </c>
      <c r="BB949" s="268">
        <f>SUM(BB853:BB948)</f>
        <v>0</v>
      </c>
      <c r="BC949" s="268">
        <f>SUM(BC853:BC948)</f>
        <v>0</v>
      </c>
      <c r="BD949" s="268">
        <f>SUM(BD853:BD948)</f>
        <v>0</v>
      </c>
      <c r="BE949" s="268">
        <f>SUM(BE853:BE948)</f>
        <v>0</v>
      </c>
    </row>
    <row r="950" spans="1:15" ht="12.75">
      <c r="A950" s="231" t="s">
        <v>92</v>
      </c>
      <c r="B950" s="232" t="s">
        <v>588</v>
      </c>
      <c r="C950" s="233" t="s">
        <v>589</v>
      </c>
      <c r="D950" s="234"/>
      <c r="E950" s="235"/>
      <c r="F950" s="579"/>
      <c r="G950" s="236"/>
      <c r="H950" s="237"/>
      <c r="I950" s="238"/>
      <c r="J950" s="239"/>
      <c r="K950" s="240"/>
      <c r="O950" s="241">
        <v>1</v>
      </c>
    </row>
    <row r="951" spans="1:80" ht="12.75">
      <c r="A951" s="242">
        <v>84</v>
      </c>
      <c r="B951" s="243" t="s">
        <v>591</v>
      </c>
      <c r="C951" s="244" t="s">
        <v>592</v>
      </c>
      <c r="D951" s="245" t="s">
        <v>173</v>
      </c>
      <c r="E951" s="246">
        <v>79.148903203</v>
      </c>
      <c r="F951" s="576"/>
      <c r="G951" s="247">
        <f>E951*F951</f>
        <v>0</v>
      </c>
      <c r="H951" s="248">
        <v>0</v>
      </c>
      <c r="I951" s="249">
        <f>E951*H951</f>
        <v>0</v>
      </c>
      <c r="J951" s="248"/>
      <c r="K951" s="249">
        <f>E951*J951</f>
        <v>0</v>
      </c>
      <c r="O951" s="241">
        <v>2</v>
      </c>
      <c r="AA951" s="214">
        <v>7</v>
      </c>
      <c r="AB951" s="214">
        <v>1</v>
      </c>
      <c r="AC951" s="214">
        <v>2</v>
      </c>
      <c r="AZ951" s="214">
        <v>1</v>
      </c>
      <c r="BA951" s="214">
        <f>IF(AZ951=1,G951,0)</f>
        <v>0</v>
      </c>
      <c r="BB951" s="214">
        <f>IF(AZ951=2,G951,0)</f>
        <v>0</v>
      </c>
      <c r="BC951" s="214">
        <f>IF(AZ951=3,G951,0)</f>
        <v>0</v>
      </c>
      <c r="BD951" s="214">
        <f>IF(AZ951=4,G951,0)</f>
        <v>0</v>
      </c>
      <c r="BE951" s="214">
        <f>IF(AZ951=5,G951,0)</f>
        <v>0</v>
      </c>
      <c r="CA951" s="241">
        <v>7</v>
      </c>
      <c r="CB951" s="241">
        <v>1</v>
      </c>
    </row>
    <row r="952" spans="1:57" ht="12.75">
      <c r="A952" s="259"/>
      <c r="B952" s="260" t="s">
        <v>96</v>
      </c>
      <c r="C952" s="261" t="s">
        <v>590</v>
      </c>
      <c r="D952" s="262"/>
      <c r="E952" s="263"/>
      <c r="F952" s="578"/>
      <c r="G952" s="265">
        <f>SUM(G950:G951)</f>
        <v>0</v>
      </c>
      <c r="H952" s="266"/>
      <c r="I952" s="267">
        <f>SUM(I950:I951)</f>
        <v>0</v>
      </c>
      <c r="J952" s="266"/>
      <c r="K952" s="267">
        <f>SUM(K950:K951)</f>
        <v>0</v>
      </c>
      <c r="O952" s="241">
        <v>4</v>
      </c>
      <c r="BA952" s="268">
        <f>SUM(BA950:BA951)</f>
        <v>0</v>
      </c>
      <c r="BB952" s="268">
        <f>SUM(BB950:BB951)</f>
        <v>0</v>
      </c>
      <c r="BC952" s="268">
        <f>SUM(BC950:BC951)</f>
        <v>0</v>
      </c>
      <c r="BD952" s="268">
        <f>SUM(BD950:BD951)</f>
        <v>0</v>
      </c>
      <c r="BE952" s="268">
        <f>SUM(BE950:BE951)</f>
        <v>0</v>
      </c>
    </row>
    <row r="953" spans="1:15" ht="12.75">
      <c r="A953" s="231" t="s">
        <v>92</v>
      </c>
      <c r="B953" s="232" t="s">
        <v>593</v>
      </c>
      <c r="C953" s="233" t="s">
        <v>594</v>
      </c>
      <c r="D953" s="234"/>
      <c r="E953" s="235"/>
      <c r="F953" s="579"/>
      <c r="G953" s="236"/>
      <c r="H953" s="237"/>
      <c r="I953" s="238"/>
      <c r="J953" s="239"/>
      <c r="K953" s="240"/>
      <c r="O953" s="241">
        <v>1</v>
      </c>
    </row>
    <row r="954" spans="1:80" ht="12.75">
      <c r="A954" s="242">
        <v>85</v>
      </c>
      <c r="B954" s="243" t="s">
        <v>596</v>
      </c>
      <c r="C954" s="244" t="s">
        <v>597</v>
      </c>
      <c r="D954" s="245" t="s">
        <v>106</v>
      </c>
      <c r="E954" s="246">
        <v>56.76</v>
      </c>
      <c r="F954" s="576"/>
      <c r="G954" s="247">
        <f>E954*F954</f>
        <v>0</v>
      </c>
      <c r="H954" s="248">
        <v>8E-05</v>
      </c>
      <c r="I954" s="249">
        <f>E954*H954</f>
        <v>0.0045408</v>
      </c>
      <c r="J954" s="248">
        <v>0</v>
      </c>
      <c r="K954" s="249">
        <f>E954*J954</f>
        <v>0</v>
      </c>
      <c r="O954" s="241">
        <v>2</v>
      </c>
      <c r="AA954" s="214">
        <v>1</v>
      </c>
      <c r="AB954" s="214">
        <v>7</v>
      </c>
      <c r="AC954" s="214">
        <v>7</v>
      </c>
      <c r="AZ954" s="214">
        <v>2</v>
      </c>
      <c r="BA954" s="214">
        <f>IF(AZ954=1,G954,0)</f>
        <v>0</v>
      </c>
      <c r="BB954" s="214">
        <f>IF(AZ954=2,G954,0)</f>
        <v>0</v>
      </c>
      <c r="BC954" s="214">
        <f>IF(AZ954=3,G954,0)</f>
        <v>0</v>
      </c>
      <c r="BD954" s="214">
        <f>IF(AZ954=4,G954,0)</f>
        <v>0</v>
      </c>
      <c r="BE954" s="214">
        <f>IF(AZ954=5,G954,0)</f>
        <v>0</v>
      </c>
      <c r="CA954" s="241">
        <v>1</v>
      </c>
      <c r="CB954" s="241">
        <v>7</v>
      </c>
    </row>
    <row r="955" spans="1:15" ht="12.75">
      <c r="A955" s="250"/>
      <c r="B955" s="253"/>
      <c r="C955" s="699" t="s">
        <v>598</v>
      </c>
      <c r="D955" s="700"/>
      <c r="E955" s="254">
        <v>0</v>
      </c>
      <c r="F955" s="577"/>
      <c r="G955" s="256"/>
      <c r="H955" s="257"/>
      <c r="I955" s="251"/>
      <c r="J955" s="258"/>
      <c r="K955" s="251"/>
      <c r="M955" s="252" t="s">
        <v>598</v>
      </c>
      <c r="O955" s="241"/>
    </row>
    <row r="956" spans="1:15" ht="12.75">
      <c r="A956" s="250"/>
      <c r="B956" s="253"/>
      <c r="C956" s="699" t="s">
        <v>123</v>
      </c>
      <c r="D956" s="700"/>
      <c r="E956" s="254">
        <v>0</v>
      </c>
      <c r="F956" s="577"/>
      <c r="G956" s="256"/>
      <c r="H956" s="257"/>
      <c r="I956" s="251"/>
      <c r="J956" s="258"/>
      <c r="K956" s="251"/>
      <c r="M956" s="252" t="s">
        <v>123</v>
      </c>
      <c r="O956" s="241"/>
    </row>
    <row r="957" spans="1:15" ht="12.75">
      <c r="A957" s="250"/>
      <c r="B957" s="253"/>
      <c r="C957" s="699" t="s">
        <v>107</v>
      </c>
      <c r="D957" s="700"/>
      <c r="E957" s="254">
        <v>0</v>
      </c>
      <c r="F957" s="577"/>
      <c r="G957" s="256"/>
      <c r="H957" s="257"/>
      <c r="I957" s="251"/>
      <c r="J957" s="258"/>
      <c r="K957" s="251"/>
      <c r="M957" s="252" t="s">
        <v>107</v>
      </c>
      <c r="O957" s="241"/>
    </row>
    <row r="958" spans="1:15" ht="12.75">
      <c r="A958" s="250"/>
      <c r="B958" s="253"/>
      <c r="C958" s="699" t="s">
        <v>599</v>
      </c>
      <c r="D958" s="700"/>
      <c r="E958" s="254">
        <v>14.28</v>
      </c>
      <c r="F958" s="577"/>
      <c r="G958" s="256"/>
      <c r="H958" s="257"/>
      <c r="I958" s="251"/>
      <c r="J958" s="258"/>
      <c r="K958" s="251"/>
      <c r="M958" s="252" t="s">
        <v>599</v>
      </c>
      <c r="O958" s="241"/>
    </row>
    <row r="959" spans="1:15" ht="12.75">
      <c r="A959" s="250"/>
      <c r="B959" s="253"/>
      <c r="C959" s="699" t="s">
        <v>600</v>
      </c>
      <c r="D959" s="700"/>
      <c r="E959" s="254">
        <v>6.96</v>
      </c>
      <c r="F959" s="577"/>
      <c r="G959" s="256"/>
      <c r="H959" s="257"/>
      <c r="I959" s="251"/>
      <c r="J959" s="258"/>
      <c r="K959" s="251"/>
      <c r="M959" s="252" t="s">
        <v>600</v>
      </c>
      <c r="O959" s="241"/>
    </row>
    <row r="960" spans="1:15" ht="12.75">
      <c r="A960" s="250"/>
      <c r="B960" s="253"/>
      <c r="C960" s="701" t="s">
        <v>113</v>
      </c>
      <c r="D960" s="700"/>
      <c r="E960" s="279">
        <v>21.24</v>
      </c>
      <c r="F960" s="577"/>
      <c r="G960" s="256"/>
      <c r="H960" s="257"/>
      <c r="I960" s="251"/>
      <c r="J960" s="258"/>
      <c r="K960" s="251"/>
      <c r="M960" s="252" t="s">
        <v>113</v>
      </c>
      <c r="O960" s="241"/>
    </row>
    <row r="961" spans="1:15" ht="12.75">
      <c r="A961" s="250"/>
      <c r="B961" s="253"/>
      <c r="C961" s="699" t="s">
        <v>114</v>
      </c>
      <c r="D961" s="700"/>
      <c r="E961" s="254">
        <v>0</v>
      </c>
      <c r="F961" s="577"/>
      <c r="G961" s="256"/>
      <c r="H961" s="257"/>
      <c r="I961" s="251"/>
      <c r="J961" s="258"/>
      <c r="K961" s="251"/>
      <c r="M961" s="252" t="s">
        <v>114</v>
      </c>
      <c r="O961" s="241"/>
    </row>
    <row r="962" spans="1:15" ht="12.75">
      <c r="A962" s="250"/>
      <c r="B962" s="253"/>
      <c r="C962" s="699" t="s">
        <v>601</v>
      </c>
      <c r="D962" s="700"/>
      <c r="E962" s="254">
        <v>25.8</v>
      </c>
      <c r="F962" s="577"/>
      <c r="G962" s="256"/>
      <c r="H962" s="257"/>
      <c r="I962" s="251"/>
      <c r="J962" s="258"/>
      <c r="K962" s="251"/>
      <c r="M962" s="252" t="s">
        <v>601</v>
      </c>
      <c r="O962" s="241"/>
    </row>
    <row r="963" spans="1:15" ht="12.75">
      <c r="A963" s="250"/>
      <c r="B963" s="253"/>
      <c r="C963" s="699" t="s">
        <v>602</v>
      </c>
      <c r="D963" s="700"/>
      <c r="E963" s="254">
        <v>9.72</v>
      </c>
      <c r="F963" s="577"/>
      <c r="G963" s="256"/>
      <c r="H963" s="257"/>
      <c r="I963" s="251"/>
      <c r="J963" s="258"/>
      <c r="K963" s="251"/>
      <c r="M963" s="252" t="s">
        <v>602</v>
      </c>
      <c r="O963" s="241"/>
    </row>
    <row r="964" spans="1:15" ht="12.75">
      <c r="A964" s="250"/>
      <c r="B964" s="253"/>
      <c r="C964" s="701" t="s">
        <v>113</v>
      </c>
      <c r="D964" s="700"/>
      <c r="E964" s="279">
        <v>35.52</v>
      </c>
      <c r="F964" s="577"/>
      <c r="G964" s="256"/>
      <c r="H964" s="257"/>
      <c r="I964" s="251"/>
      <c r="J964" s="258"/>
      <c r="K964" s="251"/>
      <c r="M964" s="252" t="s">
        <v>113</v>
      </c>
      <c r="O964" s="241"/>
    </row>
    <row r="965" spans="1:80" ht="12.75">
      <c r="A965" s="242">
        <v>86</v>
      </c>
      <c r="B965" s="243" t="s">
        <v>603</v>
      </c>
      <c r="C965" s="244" t="s">
        <v>604</v>
      </c>
      <c r="D965" s="245" t="s">
        <v>106</v>
      </c>
      <c r="E965" s="246">
        <v>22.5355</v>
      </c>
      <c r="F965" s="576"/>
      <c r="G965" s="247">
        <f>E965*F965</f>
        <v>0</v>
      </c>
      <c r="H965" s="248">
        <v>0.00525</v>
      </c>
      <c r="I965" s="249">
        <f>E965*H965</f>
        <v>0.118311375</v>
      </c>
      <c r="J965" s="248">
        <v>0</v>
      </c>
      <c r="K965" s="249">
        <f>E965*J965</f>
        <v>0</v>
      </c>
      <c r="O965" s="241">
        <v>2</v>
      </c>
      <c r="AA965" s="214">
        <v>1</v>
      </c>
      <c r="AB965" s="214">
        <v>7</v>
      </c>
      <c r="AC965" s="214">
        <v>7</v>
      </c>
      <c r="AZ965" s="214">
        <v>2</v>
      </c>
      <c r="BA965" s="214">
        <f>IF(AZ965=1,G965,0)</f>
        <v>0</v>
      </c>
      <c r="BB965" s="214">
        <f>IF(AZ965=2,G965,0)</f>
        <v>0</v>
      </c>
      <c r="BC965" s="214">
        <f>IF(AZ965=3,G965,0)</f>
        <v>0</v>
      </c>
      <c r="BD965" s="214">
        <f>IF(AZ965=4,G965,0)</f>
        <v>0</v>
      </c>
      <c r="BE965" s="214">
        <f>IF(AZ965=5,G965,0)</f>
        <v>0</v>
      </c>
      <c r="CA965" s="241">
        <v>1</v>
      </c>
      <c r="CB965" s="241">
        <v>7</v>
      </c>
    </row>
    <row r="966" spans="1:15" ht="12.75">
      <c r="A966" s="250"/>
      <c r="B966" s="253"/>
      <c r="C966" s="699" t="s">
        <v>492</v>
      </c>
      <c r="D966" s="700"/>
      <c r="E966" s="254">
        <v>0</v>
      </c>
      <c r="F966" s="577"/>
      <c r="G966" s="256"/>
      <c r="H966" s="257"/>
      <c r="I966" s="251"/>
      <c r="J966" s="258"/>
      <c r="K966" s="251"/>
      <c r="M966" s="252" t="s">
        <v>492</v>
      </c>
      <c r="O966" s="241"/>
    </row>
    <row r="967" spans="1:15" ht="12.75">
      <c r="A967" s="250"/>
      <c r="B967" s="253"/>
      <c r="C967" s="699" t="s">
        <v>445</v>
      </c>
      <c r="D967" s="700"/>
      <c r="E967" s="254">
        <v>0</v>
      </c>
      <c r="F967" s="577"/>
      <c r="G967" s="256"/>
      <c r="H967" s="257"/>
      <c r="I967" s="251"/>
      <c r="J967" s="258"/>
      <c r="K967" s="251"/>
      <c r="M967" s="252" t="s">
        <v>445</v>
      </c>
      <c r="O967" s="241"/>
    </row>
    <row r="968" spans="1:15" ht="12.75">
      <c r="A968" s="250"/>
      <c r="B968" s="253"/>
      <c r="C968" s="699" t="s">
        <v>493</v>
      </c>
      <c r="D968" s="700"/>
      <c r="E968" s="254">
        <v>3.25</v>
      </c>
      <c r="F968" s="577"/>
      <c r="G968" s="256"/>
      <c r="H968" s="257"/>
      <c r="I968" s="251"/>
      <c r="J968" s="258"/>
      <c r="K968" s="251"/>
      <c r="M968" s="252" t="s">
        <v>493</v>
      </c>
      <c r="O968" s="241"/>
    </row>
    <row r="969" spans="1:15" ht="12.75">
      <c r="A969" s="250"/>
      <c r="B969" s="253"/>
      <c r="C969" s="699" t="s">
        <v>494</v>
      </c>
      <c r="D969" s="700"/>
      <c r="E969" s="254">
        <v>2.34</v>
      </c>
      <c r="F969" s="577"/>
      <c r="G969" s="256"/>
      <c r="H969" s="257"/>
      <c r="I969" s="251"/>
      <c r="J969" s="258"/>
      <c r="K969" s="251"/>
      <c r="M969" s="252" t="s">
        <v>494</v>
      </c>
      <c r="O969" s="241"/>
    </row>
    <row r="970" spans="1:15" ht="12.75">
      <c r="A970" s="250"/>
      <c r="B970" s="253"/>
      <c r="C970" s="699" t="s">
        <v>495</v>
      </c>
      <c r="D970" s="700"/>
      <c r="E970" s="254">
        <v>1.56</v>
      </c>
      <c r="F970" s="577"/>
      <c r="G970" s="256"/>
      <c r="H970" s="257"/>
      <c r="I970" s="251"/>
      <c r="J970" s="258"/>
      <c r="K970" s="251"/>
      <c r="M970" s="252" t="s">
        <v>495</v>
      </c>
      <c r="O970" s="241"/>
    </row>
    <row r="971" spans="1:15" ht="12.75">
      <c r="A971" s="250"/>
      <c r="B971" s="253"/>
      <c r="C971" s="701" t="s">
        <v>113</v>
      </c>
      <c r="D971" s="700"/>
      <c r="E971" s="279">
        <v>7.15</v>
      </c>
      <c r="F971" s="577"/>
      <c r="G971" s="256"/>
      <c r="H971" s="257"/>
      <c r="I971" s="251"/>
      <c r="J971" s="258"/>
      <c r="K971" s="251"/>
      <c r="M971" s="252" t="s">
        <v>113</v>
      </c>
      <c r="O971" s="241"/>
    </row>
    <row r="972" spans="1:15" ht="12.75">
      <c r="A972" s="250"/>
      <c r="B972" s="253"/>
      <c r="C972" s="699" t="s">
        <v>496</v>
      </c>
      <c r="D972" s="700"/>
      <c r="E972" s="254">
        <v>3.0485</v>
      </c>
      <c r="F972" s="577"/>
      <c r="G972" s="256"/>
      <c r="H972" s="257"/>
      <c r="I972" s="251"/>
      <c r="J972" s="258"/>
      <c r="K972" s="251"/>
      <c r="M972" s="252" t="s">
        <v>496</v>
      </c>
      <c r="O972" s="241"/>
    </row>
    <row r="973" spans="1:15" ht="12.75">
      <c r="A973" s="250"/>
      <c r="B973" s="253"/>
      <c r="C973" s="699" t="s">
        <v>497</v>
      </c>
      <c r="D973" s="700"/>
      <c r="E973" s="254">
        <v>3.042</v>
      </c>
      <c r="F973" s="577"/>
      <c r="G973" s="256"/>
      <c r="H973" s="257"/>
      <c r="I973" s="251"/>
      <c r="J973" s="258"/>
      <c r="K973" s="251"/>
      <c r="M973" s="252" t="s">
        <v>497</v>
      </c>
      <c r="O973" s="241"/>
    </row>
    <row r="974" spans="1:15" ht="12.75">
      <c r="A974" s="250"/>
      <c r="B974" s="253"/>
      <c r="C974" s="699" t="s">
        <v>498</v>
      </c>
      <c r="D974" s="700"/>
      <c r="E974" s="254">
        <v>3.315</v>
      </c>
      <c r="F974" s="577"/>
      <c r="G974" s="256"/>
      <c r="H974" s="257"/>
      <c r="I974" s="251"/>
      <c r="J974" s="258"/>
      <c r="K974" s="251"/>
      <c r="M974" s="252" t="s">
        <v>498</v>
      </c>
      <c r="O974" s="241"/>
    </row>
    <row r="975" spans="1:15" ht="12.75">
      <c r="A975" s="250"/>
      <c r="B975" s="253"/>
      <c r="C975" s="699" t="s">
        <v>499</v>
      </c>
      <c r="D975" s="700"/>
      <c r="E975" s="254">
        <v>2.73</v>
      </c>
      <c r="F975" s="577"/>
      <c r="G975" s="256"/>
      <c r="H975" s="257"/>
      <c r="I975" s="251"/>
      <c r="J975" s="258"/>
      <c r="K975" s="251"/>
      <c r="M975" s="252" t="s">
        <v>499</v>
      </c>
      <c r="O975" s="241"/>
    </row>
    <row r="976" spans="1:15" ht="12.75">
      <c r="A976" s="250"/>
      <c r="B976" s="253"/>
      <c r="C976" s="699" t="s">
        <v>500</v>
      </c>
      <c r="D976" s="700"/>
      <c r="E976" s="254">
        <v>3.25</v>
      </c>
      <c r="F976" s="577"/>
      <c r="G976" s="256"/>
      <c r="H976" s="257"/>
      <c r="I976" s="251"/>
      <c r="J976" s="258"/>
      <c r="K976" s="251"/>
      <c r="M976" s="252" t="s">
        <v>500</v>
      </c>
      <c r="O976" s="241"/>
    </row>
    <row r="977" spans="1:15" ht="12.75">
      <c r="A977" s="250"/>
      <c r="B977" s="253"/>
      <c r="C977" s="701" t="s">
        <v>113</v>
      </c>
      <c r="D977" s="700"/>
      <c r="E977" s="279">
        <v>15.3855</v>
      </c>
      <c r="F977" s="577"/>
      <c r="G977" s="256"/>
      <c r="H977" s="257"/>
      <c r="I977" s="251"/>
      <c r="J977" s="258"/>
      <c r="K977" s="251"/>
      <c r="M977" s="252" t="s">
        <v>113</v>
      </c>
      <c r="O977" s="241"/>
    </row>
    <row r="978" spans="1:80" ht="12.75">
      <c r="A978" s="242">
        <v>87</v>
      </c>
      <c r="B978" s="243" t="s">
        <v>605</v>
      </c>
      <c r="C978" s="244" t="s">
        <v>606</v>
      </c>
      <c r="D978" s="245" t="s">
        <v>106</v>
      </c>
      <c r="E978" s="246">
        <v>65.274</v>
      </c>
      <c r="F978" s="576"/>
      <c r="G978" s="247">
        <f>E978*F978</f>
        <v>0</v>
      </c>
      <c r="H978" s="248">
        <v>0.0002</v>
      </c>
      <c r="I978" s="249">
        <f>E978*H978</f>
        <v>0.0130548</v>
      </c>
      <c r="J978" s="248"/>
      <c r="K978" s="249">
        <f>E978*J978</f>
        <v>0</v>
      </c>
      <c r="O978" s="241">
        <v>2</v>
      </c>
      <c r="AA978" s="214">
        <v>3</v>
      </c>
      <c r="AB978" s="214">
        <v>1</v>
      </c>
      <c r="AC978" s="214">
        <v>2832314012</v>
      </c>
      <c r="AZ978" s="214">
        <v>2</v>
      </c>
      <c r="BA978" s="214">
        <f>IF(AZ978=1,G978,0)</f>
        <v>0</v>
      </c>
      <c r="BB978" s="214">
        <f>IF(AZ978=2,G978,0)</f>
        <v>0</v>
      </c>
      <c r="BC978" s="214">
        <f>IF(AZ978=3,G978,0)</f>
        <v>0</v>
      </c>
      <c r="BD978" s="214">
        <f>IF(AZ978=4,G978,0)</f>
        <v>0</v>
      </c>
      <c r="BE978" s="214">
        <f>IF(AZ978=5,G978,0)</f>
        <v>0</v>
      </c>
      <c r="CA978" s="241">
        <v>3</v>
      </c>
      <c r="CB978" s="241">
        <v>1</v>
      </c>
    </row>
    <row r="979" spans="1:15" ht="12.75">
      <c r="A979" s="250"/>
      <c r="B979" s="253"/>
      <c r="C979" s="699" t="s">
        <v>598</v>
      </c>
      <c r="D979" s="700"/>
      <c r="E979" s="254">
        <v>0</v>
      </c>
      <c r="F979" s="577"/>
      <c r="G979" s="256"/>
      <c r="H979" s="257"/>
      <c r="I979" s="251"/>
      <c r="J979" s="258"/>
      <c r="K979" s="251"/>
      <c r="M979" s="252" t="s">
        <v>598</v>
      </c>
      <c r="O979" s="241"/>
    </row>
    <row r="980" spans="1:15" ht="12.75">
      <c r="A980" s="250"/>
      <c r="B980" s="253"/>
      <c r="C980" s="699" t="s">
        <v>123</v>
      </c>
      <c r="D980" s="700"/>
      <c r="E980" s="254">
        <v>0</v>
      </c>
      <c r="F980" s="577"/>
      <c r="G980" s="256"/>
      <c r="H980" s="257"/>
      <c r="I980" s="251"/>
      <c r="J980" s="258"/>
      <c r="K980" s="251"/>
      <c r="M980" s="252" t="s">
        <v>123</v>
      </c>
      <c r="O980" s="241"/>
    </row>
    <row r="981" spans="1:15" ht="12.75">
      <c r="A981" s="250"/>
      <c r="B981" s="253"/>
      <c r="C981" s="699" t="s">
        <v>107</v>
      </c>
      <c r="D981" s="700"/>
      <c r="E981" s="254">
        <v>0</v>
      </c>
      <c r="F981" s="577"/>
      <c r="G981" s="256"/>
      <c r="H981" s="257"/>
      <c r="I981" s="251"/>
      <c r="J981" s="258"/>
      <c r="K981" s="251"/>
      <c r="M981" s="252" t="s">
        <v>107</v>
      </c>
      <c r="O981" s="241"/>
    </row>
    <row r="982" spans="1:15" ht="12.75">
      <c r="A982" s="250"/>
      <c r="B982" s="253"/>
      <c r="C982" s="699" t="s">
        <v>607</v>
      </c>
      <c r="D982" s="700"/>
      <c r="E982" s="254">
        <v>16.422</v>
      </c>
      <c r="F982" s="577"/>
      <c r="G982" s="256"/>
      <c r="H982" s="257"/>
      <c r="I982" s="251"/>
      <c r="J982" s="258"/>
      <c r="K982" s="251"/>
      <c r="M982" s="252" t="s">
        <v>607</v>
      </c>
      <c r="O982" s="241"/>
    </row>
    <row r="983" spans="1:15" ht="12.75">
      <c r="A983" s="250"/>
      <c r="B983" s="253"/>
      <c r="C983" s="699" t="s">
        <v>608</v>
      </c>
      <c r="D983" s="700"/>
      <c r="E983" s="254">
        <v>8.004</v>
      </c>
      <c r="F983" s="577"/>
      <c r="G983" s="256"/>
      <c r="H983" s="257"/>
      <c r="I983" s="251"/>
      <c r="J983" s="258"/>
      <c r="K983" s="251"/>
      <c r="M983" s="252" t="s">
        <v>608</v>
      </c>
      <c r="O983" s="241"/>
    </row>
    <row r="984" spans="1:15" ht="12.75">
      <c r="A984" s="250"/>
      <c r="B984" s="253"/>
      <c r="C984" s="701" t="s">
        <v>113</v>
      </c>
      <c r="D984" s="700"/>
      <c r="E984" s="279">
        <v>24.426000000000002</v>
      </c>
      <c r="F984" s="577"/>
      <c r="G984" s="256"/>
      <c r="H984" s="257"/>
      <c r="I984" s="251"/>
      <c r="J984" s="258"/>
      <c r="K984" s="251"/>
      <c r="M984" s="252" t="s">
        <v>113</v>
      </c>
      <c r="O984" s="241"/>
    </row>
    <row r="985" spans="1:15" ht="12.75">
      <c r="A985" s="250"/>
      <c r="B985" s="253"/>
      <c r="C985" s="699" t="s">
        <v>114</v>
      </c>
      <c r="D985" s="700"/>
      <c r="E985" s="254">
        <v>0</v>
      </c>
      <c r="F985" s="577"/>
      <c r="G985" s="256"/>
      <c r="H985" s="257"/>
      <c r="I985" s="251"/>
      <c r="J985" s="258"/>
      <c r="K985" s="251"/>
      <c r="M985" s="252" t="s">
        <v>114</v>
      </c>
      <c r="O985" s="241"/>
    </row>
    <row r="986" spans="1:15" ht="12.75">
      <c r="A986" s="250"/>
      <c r="B986" s="253"/>
      <c r="C986" s="699" t="s">
        <v>609</v>
      </c>
      <c r="D986" s="700"/>
      <c r="E986" s="254">
        <v>29.67</v>
      </c>
      <c r="F986" s="577"/>
      <c r="G986" s="256"/>
      <c r="H986" s="257"/>
      <c r="I986" s="251"/>
      <c r="J986" s="258"/>
      <c r="K986" s="251"/>
      <c r="M986" s="252" t="s">
        <v>609</v>
      </c>
      <c r="O986" s="241"/>
    </row>
    <row r="987" spans="1:15" ht="12.75">
      <c r="A987" s="250"/>
      <c r="B987" s="253"/>
      <c r="C987" s="699" t="s">
        <v>610</v>
      </c>
      <c r="D987" s="700"/>
      <c r="E987" s="254">
        <v>11.178</v>
      </c>
      <c r="F987" s="577"/>
      <c r="G987" s="256"/>
      <c r="H987" s="257"/>
      <c r="I987" s="251"/>
      <c r="J987" s="258"/>
      <c r="K987" s="251"/>
      <c r="M987" s="252" t="s">
        <v>610</v>
      </c>
      <c r="O987" s="241"/>
    </row>
    <row r="988" spans="1:15" ht="12.75">
      <c r="A988" s="250"/>
      <c r="B988" s="253"/>
      <c r="C988" s="701" t="s">
        <v>113</v>
      </c>
      <c r="D988" s="700"/>
      <c r="E988" s="279">
        <v>40.848</v>
      </c>
      <c r="F988" s="577"/>
      <c r="G988" s="256"/>
      <c r="H988" s="257"/>
      <c r="I988" s="251"/>
      <c r="J988" s="258"/>
      <c r="K988" s="251"/>
      <c r="M988" s="252" t="s">
        <v>113</v>
      </c>
      <c r="O988" s="241"/>
    </row>
    <row r="989" spans="1:80" ht="12.75">
      <c r="A989" s="242">
        <v>88</v>
      </c>
      <c r="B989" s="243" t="s">
        <v>611</v>
      </c>
      <c r="C989" s="244" t="s">
        <v>612</v>
      </c>
      <c r="D989" s="245" t="s">
        <v>173</v>
      </c>
      <c r="E989" s="246">
        <v>0.135906975</v>
      </c>
      <c r="F989" s="576"/>
      <c r="G989" s="247">
        <f>E989*F989</f>
        <v>0</v>
      </c>
      <c r="H989" s="248">
        <v>0</v>
      </c>
      <c r="I989" s="249">
        <f>E989*H989</f>
        <v>0</v>
      </c>
      <c r="J989" s="248"/>
      <c r="K989" s="249">
        <f>E989*J989</f>
        <v>0</v>
      </c>
      <c r="O989" s="241">
        <v>2</v>
      </c>
      <c r="AA989" s="214">
        <v>7</v>
      </c>
      <c r="AB989" s="214">
        <v>1001</v>
      </c>
      <c r="AC989" s="214">
        <v>5</v>
      </c>
      <c r="AZ989" s="214">
        <v>2</v>
      </c>
      <c r="BA989" s="214">
        <f>IF(AZ989=1,G989,0)</f>
        <v>0</v>
      </c>
      <c r="BB989" s="214">
        <f>IF(AZ989=2,G989,0)</f>
        <v>0</v>
      </c>
      <c r="BC989" s="214">
        <f>IF(AZ989=3,G989,0)</f>
        <v>0</v>
      </c>
      <c r="BD989" s="214">
        <f>IF(AZ989=4,G989,0)</f>
        <v>0</v>
      </c>
      <c r="BE989" s="214">
        <f>IF(AZ989=5,G989,0)</f>
        <v>0</v>
      </c>
      <c r="CA989" s="241">
        <v>7</v>
      </c>
      <c r="CB989" s="241">
        <v>1001</v>
      </c>
    </row>
    <row r="990" spans="1:57" ht="12.75">
      <c r="A990" s="259"/>
      <c r="B990" s="260" t="s">
        <v>96</v>
      </c>
      <c r="C990" s="261" t="s">
        <v>595</v>
      </c>
      <c r="D990" s="262"/>
      <c r="E990" s="263"/>
      <c r="F990" s="578"/>
      <c r="G990" s="265">
        <f>SUM(G953:G989)</f>
        <v>0</v>
      </c>
      <c r="H990" s="266"/>
      <c r="I990" s="267">
        <f>SUM(I953:I989)</f>
        <v>0.13590697499999999</v>
      </c>
      <c r="J990" s="266"/>
      <c r="K990" s="267">
        <f>SUM(K953:K989)</f>
        <v>0</v>
      </c>
      <c r="O990" s="241">
        <v>4</v>
      </c>
      <c r="BA990" s="268">
        <f>SUM(BA953:BA989)</f>
        <v>0</v>
      </c>
      <c r="BB990" s="268">
        <f>SUM(BB953:BB989)</f>
        <v>0</v>
      </c>
      <c r="BC990" s="268">
        <f>SUM(BC953:BC989)</f>
        <v>0</v>
      </c>
      <c r="BD990" s="268">
        <f>SUM(BD953:BD989)</f>
        <v>0</v>
      </c>
      <c r="BE990" s="268">
        <f>SUM(BE953:BE989)</f>
        <v>0</v>
      </c>
    </row>
    <row r="991" spans="1:15" ht="12.75">
      <c r="A991" s="231" t="s">
        <v>92</v>
      </c>
      <c r="B991" s="232" t="s">
        <v>613</v>
      </c>
      <c r="C991" s="233" t="s">
        <v>614</v>
      </c>
      <c r="D991" s="234"/>
      <c r="E991" s="235"/>
      <c r="F991" s="579"/>
      <c r="G991" s="236"/>
      <c r="H991" s="237"/>
      <c r="I991" s="238"/>
      <c r="J991" s="239"/>
      <c r="K991" s="240"/>
      <c r="O991" s="241">
        <v>1</v>
      </c>
    </row>
    <row r="992" spans="1:80" ht="22.5">
      <c r="A992" s="242">
        <v>89</v>
      </c>
      <c r="B992" s="243" t="s">
        <v>616</v>
      </c>
      <c r="C992" s="244" t="s">
        <v>617</v>
      </c>
      <c r="D992" s="245" t="s">
        <v>106</v>
      </c>
      <c r="E992" s="246">
        <v>925.808</v>
      </c>
      <c r="F992" s="576"/>
      <c r="G992" s="247">
        <f>E992*F992</f>
        <v>0</v>
      </c>
      <c r="H992" s="248">
        <v>0</v>
      </c>
      <c r="I992" s="249">
        <f>E992*H992</f>
        <v>0</v>
      </c>
      <c r="J992" s="248">
        <v>-0.002</v>
      </c>
      <c r="K992" s="249">
        <f>E992*J992</f>
        <v>-1.851616</v>
      </c>
      <c r="O992" s="241">
        <v>2</v>
      </c>
      <c r="AA992" s="214">
        <v>1</v>
      </c>
      <c r="AB992" s="214">
        <v>7</v>
      </c>
      <c r="AC992" s="214">
        <v>7</v>
      </c>
      <c r="AZ992" s="214">
        <v>2</v>
      </c>
      <c r="BA992" s="214">
        <f>IF(AZ992=1,G992,0)</f>
        <v>0</v>
      </c>
      <c r="BB992" s="214">
        <f>IF(AZ992=2,G992,0)</f>
        <v>0</v>
      </c>
      <c r="BC992" s="214">
        <f>IF(AZ992=3,G992,0)</f>
        <v>0</v>
      </c>
      <c r="BD992" s="214">
        <f>IF(AZ992=4,G992,0)</f>
        <v>0</v>
      </c>
      <c r="BE992" s="214">
        <f>IF(AZ992=5,G992,0)</f>
        <v>0</v>
      </c>
      <c r="CA992" s="241">
        <v>1</v>
      </c>
      <c r="CB992" s="241">
        <v>7</v>
      </c>
    </row>
    <row r="993" spans="1:15" ht="12.75">
      <c r="A993" s="250"/>
      <c r="B993" s="253"/>
      <c r="C993" s="699" t="s">
        <v>123</v>
      </c>
      <c r="D993" s="700"/>
      <c r="E993" s="254">
        <v>0</v>
      </c>
      <c r="F993" s="577"/>
      <c r="G993" s="256"/>
      <c r="H993" s="257"/>
      <c r="I993" s="251"/>
      <c r="J993" s="258"/>
      <c r="K993" s="251"/>
      <c r="M993" s="252" t="s">
        <v>123</v>
      </c>
      <c r="O993" s="241"/>
    </row>
    <row r="994" spans="1:15" ht="12.75">
      <c r="A994" s="250"/>
      <c r="B994" s="253"/>
      <c r="C994" s="699" t="s">
        <v>107</v>
      </c>
      <c r="D994" s="700"/>
      <c r="E994" s="254">
        <v>0</v>
      </c>
      <c r="F994" s="577"/>
      <c r="G994" s="256"/>
      <c r="H994" s="257"/>
      <c r="I994" s="251"/>
      <c r="J994" s="258"/>
      <c r="K994" s="251"/>
      <c r="M994" s="252" t="s">
        <v>107</v>
      </c>
      <c r="O994" s="241"/>
    </row>
    <row r="995" spans="1:15" ht="12.75">
      <c r="A995" s="250"/>
      <c r="B995" s="253"/>
      <c r="C995" s="699" t="s">
        <v>618</v>
      </c>
      <c r="D995" s="700"/>
      <c r="E995" s="254">
        <v>231.5</v>
      </c>
      <c r="F995" s="577"/>
      <c r="G995" s="256"/>
      <c r="H995" s="257"/>
      <c r="I995" s="251"/>
      <c r="J995" s="258"/>
      <c r="K995" s="251"/>
      <c r="M995" s="252" t="s">
        <v>618</v>
      </c>
      <c r="O995" s="241"/>
    </row>
    <row r="996" spans="1:15" ht="12.75">
      <c r="A996" s="250"/>
      <c r="B996" s="253"/>
      <c r="C996" s="699" t="s">
        <v>619</v>
      </c>
      <c r="D996" s="700"/>
      <c r="E996" s="254">
        <v>29.258</v>
      </c>
      <c r="F996" s="577"/>
      <c r="G996" s="256"/>
      <c r="H996" s="257"/>
      <c r="I996" s="251"/>
      <c r="J996" s="258"/>
      <c r="K996" s="251"/>
      <c r="M996" s="252" t="s">
        <v>619</v>
      </c>
      <c r="O996" s="241"/>
    </row>
    <row r="997" spans="1:15" ht="12.75">
      <c r="A997" s="250"/>
      <c r="B997" s="253"/>
      <c r="C997" s="699" t="s">
        <v>620</v>
      </c>
      <c r="D997" s="700"/>
      <c r="E997" s="254">
        <v>22.24</v>
      </c>
      <c r="F997" s="577"/>
      <c r="G997" s="256"/>
      <c r="H997" s="257"/>
      <c r="I997" s="251"/>
      <c r="J997" s="258"/>
      <c r="K997" s="251"/>
      <c r="M997" s="252" t="s">
        <v>620</v>
      </c>
      <c r="O997" s="241"/>
    </row>
    <row r="998" spans="1:15" ht="12.75">
      <c r="A998" s="250"/>
      <c r="B998" s="253"/>
      <c r="C998" s="699" t="s">
        <v>621</v>
      </c>
      <c r="D998" s="700"/>
      <c r="E998" s="254">
        <v>17.6</v>
      </c>
      <c r="F998" s="577"/>
      <c r="G998" s="256"/>
      <c r="H998" s="257"/>
      <c r="I998" s="251"/>
      <c r="J998" s="258"/>
      <c r="K998" s="251"/>
      <c r="M998" s="252" t="s">
        <v>621</v>
      </c>
      <c r="O998" s="241"/>
    </row>
    <row r="999" spans="1:15" ht="12.75">
      <c r="A999" s="250"/>
      <c r="B999" s="253"/>
      <c r="C999" s="699" t="s">
        <v>622</v>
      </c>
      <c r="D999" s="700"/>
      <c r="E999" s="254">
        <v>2.25</v>
      </c>
      <c r="F999" s="577"/>
      <c r="G999" s="256"/>
      <c r="H999" s="257"/>
      <c r="I999" s="251"/>
      <c r="J999" s="258"/>
      <c r="K999" s="251"/>
      <c r="M999" s="252" t="s">
        <v>622</v>
      </c>
      <c r="O999" s="241"/>
    </row>
    <row r="1000" spans="1:15" ht="12.75">
      <c r="A1000" s="250"/>
      <c r="B1000" s="253"/>
      <c r="C1000" s="701" t="s">
        <v>113</v>
      </c>
      <c r="D1000" s="700"/>
      <c r="E1000" s="279">
        <v>302.848</v>
      </c>
      <c r="F1000" s="577"/>
      <c r="G1000" s="256"/>
      <c r="H1000" s="257"/>
      <c r="I1000" s="251"/>
      <c r="J1000" s="258"/>
      <c r="K1000" s="251"/>
      <c r="M1000" s="252" t="s">
        <v>113</v>
      </c>
      <c r="O1000" s="241"/>
    </row>
    <row r="1001" spans="1:15" ht="12.75">
      <c r="A1001" s="250"/>
      <c r="B1001" s="253"/>
      <c r="C1001" s="699" t="s">
        <v>114</v>
      </c>
      <c r="D1001" s="700"/>
      <c r="E1001" s="254">
        <v>0</v>
      </c>
      <c r="F1001" s="577"/>
      <c r="G1001" s="256"/>
      <c r="H1001" s="257"/>
      <c r="I1001" s="251"/>
      <c r="J1001" s="258"/>
      <c r="K1001" s="251"/>
      <c r="M1001" s="252" t="s">
        <v>114</v>
      </c>
      <c r="O1001" s="241"/>
    </row>
    <row r="1002" spans="1:15" ht="12.75">
      <c r="A1002" s="250"/>
      <c r="B1002" s="253"/>
      <c r="C1002" s="699" t="s">
        <v>623</v>
      </c>
      <c r="D1002" s="700"/>
      <c r="E1002" s="254">
        <v>10</v>
      </c>
      <c r="F1002" s="577"/>
      <c r="G1002" s="256"/>
      <c r="H1002" s="257"/>
      <c r="I1002" s="251"/>
      <c r="J1002" s="258"/>
      <c r="K1002" s="251"/>
      <c r="M1002" s="252" t="s">
        <v>623</v>
      </c>
      <c r="O1002" s="241"/>
    </row>
    <row r="1003" spans="1:15" ht="12.75">
      <c r="A1003" s="250"/>
      <c r="B1003" s="253"/>
      <c r="C1003" s="699" t="s">
        <v>624</v>
      </c>
      <c r="D1003" s="700"/>
      <c r="E1003" s="254">
        <v>265.548</v>
      </c>
      <c r="F1003" s="577"/>
      <c r="G1003" s="256"/>
      <c r="H1003" s="257"/>
      <c r="I1003" s="251"/>
      <c r="J1003" s="258"/>
      <c r="K1003" s="251"/>
      <c r="M1003" s="252" t="s">
        <v>624</v>
      </c>
      <c r="O1003" s="241"/>
    </row>
    <row r="1004" spans="1:15" ht="12.75">
      <c r="A1004" s="250"/>
      <c r="B1004" s="253"/>
      <c r="C1004" s="699" t="s">
        <v>625</v>
      </c>
      <c r="D1004" s="700"/>
      <c r="E1004" s="254">
        <v>242.852</v>
      </c>
      <c r="F1004" s="577"/>
      <c r="G1004" s="256"/>
      <c r="H1004" s="257"/>
      <c r="I1004" s="251"/>
      <c r="J1004" s="258"/>
      <c r="K1004" s="251"/>
      <c r="M1004" s="252" t="s">
        <v>625</v>
      </c>
      <c r="O1004" s="241"/>
    </row>
    <row r="1005" spans="1:15" ht="12.75">
      <c r="A1005" s="250"/>
      <c r="B1005" s="253"/>
      <c r="C1005" s="699" t="s">
        <v>626</v>
      </c>
      <c r="D1005" s="700"/>
      <c r="E1005" s="254">
        <v>52.28</v>
      </c>
      <c r="F1005" s="577"/>
      <c r="G1005" s="256"/>
      <c r="H1005" s="257"/>
      <c r="I1005" s="251"/>
      <c r="J1005" s="258"/>
      <c r="K1005" s="251"/>
      <c r="M1005" s="252" t="s">
        <v>626</v>
      </c>
      <c r="O1005" s="241"/>
    </row>
    <row r="1006" spans="1:15" ht="12.75">
      <c r="A1006" s="250"/>
      <c r="B1006" s="253"/>
      <c r="C1006" s="699" t="s">
        <v>627</v>
      </c>
      <c r="D1006" s="700"/>
      <c r="E1006" s="254">
        <v>52.28</v>
      </c>
      <c r="F1006" s="577"/>
      <c r="G1006" s="256"/>
      <c r="H1006" s="257"/>
      <c r="I1006" s="251"/>
      <c r="J1006" s="258"/>
      <c r="K1006" s="251"/>
      <c r="M1006" s="252" t="s">
        <v>627</v>
      </c>
      <c r="O1006" s="241"/>
    </row>
    <row r="1007" spans="1:15" ht="12.75">
      <c r="A1007" s="250"/>
      <c r="B1007" s="253"/>
      <c r="C1007" s="701" t="s">
        <v>113</v>
      </c>
      <c r="D1007" s="700"/>
      <c r="E1007" s="279">
        <v>622.9599999999999</v>
      </c>
      <c r="F1007" s="577"/>
      <c r="G1007" s="256"/>
      <c r="H1007" s="257"/>
      <c r="I1007" s="251"/>
      <c r="J1007" s="258"/>
      <c r="K1007" s="251"/>
      <c r="M1007" s="252" t="s">
        <v>113</v>
      </c>
      <c r="O1007" s="241"/>
    </row>
    <row r="1008" spans="1:80" ht="22.5">
      <c r="A1008" s="242">
        <v>90</v>
      </c>
      <c r="B1008" s="243" t="s">
        <v>628</v>
      </c>
      <c r="C1008" s="244" t="s">
        <v>629</v>
      </c>
      <c r="D1008" s="245" t="s">
        <v>106</v>
      </c>
      <c r="E1008" s="246">
        <v>925.808</v>
      </c>
      <c r="F1008" s="576"/>
      <c r="G1008" s="247">
        <f>E1008*F1008</f>
        <v>0</v>
      </c>
      <c r="H1008" s="248">
        <v>0.00035</v>
      </c>
      <c r="I1008" s="249">
        <f>E1008*H1008</f>
        <v>0.3240328</v>
      </c>
      <c r="J1008" s="248">
        <v>0</v>
      </c>
      <c r="K1008" s="249">
        <f>E1008*J1008</f>
        <v>0</v>
      </c>
      <c r="O1008" s="241">
        <v>2</v>
      </c>
      <c r="AA1008" s="214">
        <v>1</v>
      </c>
      <c r="AB1008" s="214">
        <v>7</v>
      </c>
      <c r="AC1008" s="214">
        <v>7</v>
      </c>
      <c r="AZ1008" s="214">
        <v>2</v>
      </c>
      <c r="BA1008" s="214">
        <f>IF(AZ1008=1,G1008,0)</f>
        <v>0</v>
      </c>
      <c r="BB1008" s="214">
        <f>IF(AZ1008=2,G1008,0)</f>
        <v>0</v>
      </c>
      <c r="BC1008" s="214">
        <f>IF(AZ1008=3,G1008,0)</f>
        <v>0</v>
      </c>
      <c r="BD1008" s="214">
        <f>IF(AZ1008=4,G1008,0)</f>
        <v>0</v>
      </c>
      <c r="BE1008" s="214">
        <f>IF(AZ1008=5,G1008,0)</f>
        <v>0</v>
      </c>
      <c r="CA1008" s="241">
        <v>1</v>
      </c>
      <c r="CB1008" s="241">
        <v>7</v>
      </c>
    </row>
    <row r="1009" spans="1:15" ht="12.75">
      <c r="A1009" s="250"/>
      <c r="B1009" s="253"/>
      <c r="C1009" s="699" t="s">
        <v>123</v>
      </c>
      <c r="D1009" s="700"/>
      <c r="E1009" s="254">
        <v>0</v>
      </c>
      <c r="F1009" s="577"/>
      <c r="G1009" s="256"/>
      <c r="H1009" s="257"/>
      <c r="I1009" s="251"/>
      <c r="J1009" s="258"/>
      <c r="K1009" s="251"/>
      <c r="M1009" s="252" t="s">
        <v>123</v>
      </c>
      <c r="O1009" s="241"/>
    </row>
    <row r="1010" spans="1:15" ht="12.75">
      <c r="A1010" s="250"/>
      <c r="B1010" s="253"/>
      <c r="C1010" s="699" t="s">
        <v>107</v>
      </c>
      <c r="D1010" s="700"/>
      <c r="E1010" s="254">
        <v>0</v>
      </c>
      <c r="F1010" s="577"/>
      <c r="G1010" s="256"/>
      <c r="H1010" s="257"/>
      <c r="I1010" s="251"/>
      <c r="J1010" s="258"/>
      <c r="K1010" s="251"/>
      <c r="M1010" s="252" t="s">
        <v>107</v>
      </c>
      <c r="O1010" s="241"/>
    </row>
    <row r="1011" spans="1:15" ht="12.75">
      <c r="A1011" s="250"/>
      <c r="B1011" s="253"/>
      <c r="C1011" s="699" t="s">
        <v>618</v>
      </c>
      <c r="D1011" s="700"/>
      <c r="E1011" s="254">
        <v>231.5</v>
      </c>
      <c r="F1011" s="577"/>
      <c r="G1011" s="256"/>
      <c r="H1011" s="257"/>
      <c r="I1011" s="251"/>
      <c r="J1011" s="258"/>
      <c r="K1011" s="251"/>
      <c r="M1011" s="252" t="s">
        <v>618</v>
      </c>
      <c r="O1011" s="241"/>
    </row>
    <row r="1012" spans="1:15" ht="12.75">
      <c r="A1012" s="250"/>
      <c r="B1012" s="253"/>
      <c r="C1012" s="699" t="s">
        <v>619</v>
      </c>
      <c r="D1012" s="700"/>
      <c r="E1012" s="254">
        <v>29.258</v>
      </c>
      <c r="F1012" s="577"/>
      <c r="G1012" s="256"/>
      <c r="H1012" s="257"/>
      <c r="I1012" s="251"/>
      <c r="J1012" s="258"/>
      <c r="K1012" s="251"/>
      <c r="M1012" s="252" t="s">
        <v>619</v>
      </c>
      <c r="O1012" s="241"/>
    </row>
    <row r="1013" spans="1:15" ht="12.75">
      <c r="A1013" s="250"/>
      <c r="B1013" s="253"/>
      <c r="C1013" s="699" t="s">
        <v>620</v>
      </c>
      <c r="D1013" s="700"/>
      <c r="E1013" s="254">
        <v>22.24</v>
      </c>
      <c r="F1013" s="577"/>
      <c r="G1013" s="256"/>
      <c r="H1013" s="257"/>
      <c r="I1013" s="251"/>
      <c r="J1013" s="258"/>
      <c r="K1013" s="251"/>
      <c r="M1013" s="252" t="s">
        <v>620</v>
      </c>
      <c r="O1013" s="241"/>
    </row>
    <row r="1014" spans="1:15" ht="12.75">
      <c r="A1014" s="250"/>
      <c r="B1014" s="253"/>
      <c r="C1014" s="699" t="s">
        <v>621</v>
      </c>
      <c r="D1014" s="700"/>
      <c r="E1014" s="254">
        <v>17.6</v>
      </c>
      <c r="F1014" s="577"/>
      <c r="G1014" s="256"/>
      <c r="H1014" s="257"/>
      <c r="I1014" s="251"/>
      <c r="J1014" s="258"/>
      <c r="K1014" s="251"/>
      <c r="M1014" s="252" t="s">
        <v>621</v>
      </c>
      <c r="O1014" s="241"/>
    </row>
    <row r="1015" spans="1:15" ht="12.75">
      <c r="A1015" s="250"/>
      <c r="B1015" s="253"/>
      <c r="C1015" s="699" t="s">
        <v>622</v>
      </c>
      <c r="D1015" s="700"/>
      <c r="E1015" s="254">
        <v>2.25</v>
      </c>
      <c r="F1015" s="577"/>
      <c r="G1015" s="256"/>
      <c r="H1015" s="257"/>
      <c r="I1015" s="251"/>
      <c r="J1015" s="258"/>
      <c r="K1015" s="251"/>
      <c r="M1015" s="252" t="s">
        <v>622</v>
      </c>
      <c r="O1015" s="241"/>
    </row>
    <row r="1016" spans="1:15" ht="12.75">
      <c r="A1016" s="250"/>
      <c r="B1016" s="253"/>
      <c r="C1016" s="699" t="s">
        <v>114</v>
      </c>
      <c r="D1016" s="700"/>
      <c r="E1016" s="254">
        <v>0</v>
      </c>
      <c r="F1016" s="577"/>
      <c r="G1016" s="256"/>
      <c r="H1016" s="257"/>
      <c r="I1016" s="251"/>
      <c r="J1016" s="258"/>
      <c r="K1016" s="251"/>
      <c r="M1016" s="252" t="s">
        <v>114</v>
      </c>
      <c r="O1016" s="241"/>
    </row>
    <row r="1017" spans="1:15" ht="12.75">
      <c r="A1017" s="250"/>
      <c r="B1017" s="253"/>
      <c r="C1017" s="699" t="s">
        <v>623</v>
      </c>
      <c r="D1017" s="700"/>
      <c r="E1017" s="254">
        <v>10</v>
      </c>
      <c r="F1017" s="577"/>
      <c r="G1017" s="256"/>
      <c r="H1017" s="257"/>
      <c r="I1017" s="251"/>
      <c r="J1017" s="258"/>
      <c r="K1017" s="251"/>
      <c r="M1017" s="252" t="s">
        <v>623</v>
      </c>
      <c r="O1017" s="241"/>
    </row>
    <row r="1018" spans="1:15" ht="12.75">
      <c r="A1018" s="250"/>
      <c r="B1018" s="253"/>
      <c r="C1018" s="699" t="s">
        <v>624</v>
      </c>
      <c r="D1018" s="700"/>
      <c r="E1018" s="254">
        <v>265.548</v>
      </c>
      <c r="F1018" s="577"/>
      <c r="G1018" s="256"/>
      <c r="H1018" s="257"/>
      <c r="I1018" s="251"/>
      <c r="J1018" s="258"/>
      <c r="K1018" s="251"/>
      <c r="M1018" s="252" t="s">
        <v>624</v>
      </c>
      <c r="O1018" s="241"/>
    </row>
    <row r="1019" spans="1:15" ht="12.75">
      <c r="A1019" s="250"/>
      <c r="B1019" s="253"/>
      <c r="C1019" s="699" t="s">
        <v>625</v>
      </c>
      <c r="D1019" s="700"/>
      <c r="E1019" s="254">
        <v>242.852</v>
      </c>
      <c r="F1019" s="577"/>
      <c r="G1019" s="256"/>
      <c r="H1019" s="257"/>
      <c r="I1019" s="251"/>
      <c r="J1019" s="258"/>
      <c r="K1019" s="251"/>
      <c r="M1019" s="252" t="s">
        <v>625</v>
      </c>
      <c r="O1019" s="241"/>
    </row>
    <row r="1020" spans="1:15" ht="12.75">
      <c r="A1020" s="250"/>
      <c r="B1020" s="253"/>
      <c r="C1020" s="699" t="s">
        <v>626</v>
      </c>
      <c r="D1020" s="700"/>
      <c r="E1020" s="254">
        <v>52.28</v>
      </c>
      <c r="F1020" s="577"/>
      <c r="G1020" s="256"/>
      <c r="H1020" s="257"/>
      <c r="I1020" s="251"/>
      <c r="J1020" s="258"/>
      <c r="K1020" s="251"/>
      <c r="M1020" s="252" t="s">
        <v>626</v>
      </c>
      <c r="O1020" s="241"/>
    </row>
    <row r="1021" spans="1:15" ht="12.75">
      <c r="A1021" s="250"/>
      <c r="B1021" s="253"/>
      <c r="C1021" s="699" t="s">
        <v>627</v>
      </c>
      <c r="D1021" s="700"/>
      <c r="E1021" s="254">
        <v>52.28</v>
      </c>
      <c r="F1021" s="577"/>
      <c r="G1021" s="256"/>
      <c r="H1021" s="257"/>
      <c r="I1021" s="251"/>
      <c r="J1021" s="258"/>
      <c r="K1021" s="251"/>
      <c r="M1021" s="252" t="s">
        <v>627</v>
      </c>
      <c r="O1021" s="241"/>
    </row>
    <row r="1022" spans="1:15" ht="12.75">
      <c r="A1022" s="250"/>
      <c r="B1022" s="253"/>
      <c r="C1022" s="701" t="s">
        <v>113</v>
      </c>
      <c r="D1022" s="700"/>
      <c r="E1022" s="279">
        <v>925.8079999999999</v>
      </c>
      <c r="F1022" s="577"/>
      <c r="G1022" s="256"/>
      <c r="H1022" s="257"/>
      <c r="I1022" s="251"/>
      <c r="J1022" s="258"/>
      <c r="K1022" s="251"/>
      <c r="M1022" s="252" t="s">
        <v>113</v>
      </c>
      <c r="O1022" s="241"/>
    </row>
    <row r="1023" spans="1:80" ht="22.5">
      <c r="A1023" s="242">
        <v>91</v>
      </c>
      <c r="B1023" s="243" t="s">
        <v>630</v>
      </c>
      <c r="C1023" s="244" t="s">
        <v>631</v>
      </c>
      <c r="D1023" s="245" t="s">
        <v>106</v>
      </c>
      <c r="E1023" s="246">
        <v>925.808</v>
      </c>
      <c r="F1023" s="576"/>
      <c r="G1023" s="247">
        <f>E1023*F1023</f>
        <v>0</v>
      </c>
      <c r="H1023" s="248">
        <v>0.00481</v>
      </c>
      <c r="I1023" s="249">
        <f>E1023*H1023</f>
        <v>4.45313648</v>
      </c>
      <c r="J1023" s="248">
        <v>0</v>
      </c>
      <c r="K1023" s="249">
        <f>E1023*J1023</f>
        <v>0</v>
      </c>
      <c r="O1023" s="241">
        <v>2</v>
      </c>
      <c r="AA1023" s="214">
        <v>1</v>
      </c>
      <c r="AB1023" s="214">
        <v>7</v>
      </c>
      <c r="AC1023" s="214">
        <v>7</v>
      </c>
      <c r="AZ1023" s="214">
        <v>2</v>
      </c>
      <c r="BA1023" s="214">
        <f>IF(AZ1023=1,G1023,0)</f>
        <v>0</v>
      </c>
      <c r="BB1023" s="214">
        <f>IF(AZ1023=2,G1023,0)</f>
        <v>0</v>
      </c>
      <c r="BC1023" s="214">
        <f>IF(AZ1023=3,G1023,0)</f>
        <v>0</v>
      </c>
      <c r="BD1023" s="214">
        <f>IF(AZ1023=4,G1023,0)</f>
        <v>0</v>
      </c>
      <c r="BE1023" s="214">
        <f>IF(AZ1023=5,G1023,0)</f>
        <v>0</v>
      </c>
      <c r="CA1023" s="241">
        <v>1</v>
      </c>
      <c r="CB1023" s="241">
        <v>7</v>
      </c>
    </row>
    <row r="1024" spans="1:15" ht="12.75">
      <c r="A1024" s="250"/>
      <c r="B1024" s="253"/>
      <c r="C1024" s="699" t="s">
        <v>123</v>
      </c>
      <c r="D1024" s="700"/>
      <c r="E1024" s="254">
        <v>0</v>
      </c>
      <c r="F1024" s="577"/>
      <c r="G1024" s="256"/>
      <c r="H1024" s="257"/>
      <c r="I1024" s="251"/>
      <c r="J1024" s="258"/>
      <c r="K1024" s="251"/>
      <c r="M1024" s="252" t="s">
        <v>123</v>
      </c>
      <c r="O1024" s="241"/>
    </row>
    <row r="1025" spans="1:15" ht="12.75">
      <c r="A1025" s="250"/>
      <c r="B1025" s="253"/>
      <c r="C1025" s="699" t="s">
        <v>107</v>
      </c>
      <c r="D1025" s="700"/>
      <c r="E1025" s="254">
        <v>0</v>
      </c>
      <c r="F1025" s="577"/>
      <c r="G1025" s="256"/>
      <c r="H1025" s="257"/>
      <c r="I1025" s="251"/>
      <c r="J1025" s="258"/>
      <c r="K1025" s="251"/>
      <c r="M1025" s="252" t="s">
        <v>107</v>
      </c>
      <c r="O1025" s="241"/>
    </row>
    <row r="1026" spans="1:15" ht="12.75">
      <c r="A1026" s="250"/>
      <c r="B1026" s="253"/>
      <c r="C1026" s="699" t="s">
        <v>618</v>
      </c>
      <c r="D1026" s="700"/>
      <c r="E1026" s="254">
        <v>231.5</v>
      </c>
      <c r="F1026" s="577"/>
      <c r="G1026" s="256"/>
      <c r="H1026" s="257"/>
      <c r="I1026" s="251"/>
      <c r="J1026" s="258"/>
      <c r="K1026" s="251"/>
      <c r="M1026" s="252" t="s">
        <v>618</v>
      </c>
      <c r="O1026" s="241"/>
    </row>
    <row r="1027" spans="1:15" ht="12.75">
      <c r="A1027" s="250"/>
      <c r="B1027" s="253"/>
      <c r="C1027" s="699" t="s">
        <v>619</v>
      </c>
      <c r="D1027" s="700"/>
      <c r="E1027" s="254">
        <v>29.258</v>
      </c>
      <c r="F1027" s="577"/>
      <c r="G1027" s="256"/>
      <c r="H1027" s="257"/>
      <c r="I1027" s="251"/>
      <c r="J1027" s="258"/>
      <c r="K1027" s="251"/>
      <c r="M1027" s="252" t="s">
        <v>619</v>
      </c>
      <c r="O1027" s="241"/>
    </row>
    <row r="1028" spans="1:15" ht="12.75">
      <c r="A1028" s="250"/>
      <c r="B1028" s="253"/>
      <c r="C1028" s="699" t="s">
        <v>620</v>
      </c>
      <c r="D1028" s="700"/>
      <c r="E1028" s="254">
        <v>22.24</v>
      </c>
      <c r="F1028" s="577"/>
      <c r="G1028" s="256"/>
      <c r="H1028" s="257"/>
      <c r="I1028" s="251"/>
      <c r="J1028" s="258"/>
      <c r="K1028" s="251"/>
      <c r="M1028" s="252" t="s">
        <v>620</v>
      </c>
      <c r="O1028" s="241"/>
    </row>
    <row r="1029" spans="1:15" ht="12.75">
      <c r="A1029" s="250"/>
      <c r="B1029" s="253"/>
      <c r="C1029" s="699" t="s">
        <v>621</v>
      </c>
      <c r="D1029" s="700"/>
      <c r="E1029" s="254">
        <v>17.6</v>
      </c>
      <c r="F1029" s="577"/>
      <c r="G1029" s="256"/>
      <c r="H1029" s="257"/>
      <c r="I1029" s="251"/>
      <c r="J1029" s="258"/>
      <c r="K1029" s="251"/>
      <c r="M1029" s="252" t="s">
        <v>621</v>
      </c>
      <c r="O1029" s="241"/>
    </row>
    <row r="1030" spans="1:15" ht="12.75">
      <c r="A1030" s="250"/>
      <c r="B1030" s="253"/>
      <c r="C1030" s="699" t="s">
        <v>622</v>
      </c>
      <c r="D1030" s="700"/>
      <c r="E1030" s="254">
        <v>2.25</v>
      </c>
      <c r="F1030" s="577"/>
      <c r="G1030" s="256"/>
      <c r="H1030" s="257"/>
      <c r="I1030" s="251"/>
      <c r="J1030" s="258"/>
      <c r="K1030" s="251"/>
      <c r="M1030" s="252" t="s">
        <v>622</v>
      </c>
      <c r="O1030" s="241"/>
    </row>
    <row r="1031" spans="1:15" ht="12.75">
      <c r="A1031" s="250"/>
      <c r="B1031" s="253"/>
      <c r="C1031" s="701" t="s">
        <v>113</v>
      </c>
      <c r="D1031" s="700"/>
      <c r="E1031" s="279">
        <v>302.848</v>
      </c>
      <c r="F1031" s="577"/>
      <c r="G1031" s="256"/>
      <c r="H1031" s="257"/>
      <c r="I1031" s="251"/>
      <c r="J1031" s="258"/>
      <c r="K1031" s="251"/>
      <c r="M1031" s="252" t="s">
        <v>113</v>
      </c>
      <c r="O1031" s="241"/>
    </row>
    <row r="1032" spans="1:15" ht="12.75">
      <c r="A1032" s="250"/>
      <c r="B1032" s="253"/>
      <c r="C1032" s="699" t="s">
        <v>114</v>
      </c>
      <c r="D1032" s="700"/>
      <c r="E1032" s="254">
        <v>0</v>
      </c>
      <c r="F1032" s="577"/>
      <c r="G1032" s="256"/>
      <c r="H1032" s="257"/>
      <c r="I1032" s="251"/>
      <c r="J1032" s="258"/>
      <c r="K1032" s="251"/>
      <c r="M1032" s="252" t="s">
        <v>114</v>
      </c>
      <c r="O1032" s="241"/>
    </row>
    <row r="1033" spans="1:15" ht="12.75">
      <c r="A1033" s="250"/>
      <c r="B1033" s="253"/>
      <c r="C1033" s="699" t="s">
        <v>623</v>
      </c>
      <c r="D1033" s="700"/>
      <c r="E1033" s="254">
        <v>10</v>
      </c>
      <c r="F1033" s="577"/>
      <c r="G1033" s="256"/>
      <c r="H1033" s="257"/>
      <c r="I1033" s="251"/>
      <c r="J1033" s="258"/>
      <c r="K1033" s="251"/>
      <c r="M1033" s="252" t="s">
        <v>623</v>
      </c>
      <c r="O1033" s="241"/>
    </row>
    <row r="1034" spans="1:15" ht="12.75">
      <c r="A1034" s="250"/>
      <c r="B1034" s="253"/>
      <c r="C1034" s="699" t="s">
        <v>624</v>
      </c>
      <c r="D1034" s="700"/>
      <c r="E1034" s="254">
        <v>265.548</v>
      </c>
      <c r="F1034" s="577"/>
      <c r="G1034" s="256"/>
      <c r="H1034" s="257"/>
      <c r="I1034" s="251"/>
      <c r="J1034" s="258"/>
      <c r="K1034" s="251"/>
      <c r="M1034" s="252" t="s">
        <v>624</v>
      </c>
      <c r="O1034" s="241"/>
    </row>
    <row r="1035" spans="1:15" ht="12.75">
      <c r="A1035" s="250"/>
      <c r="B1035" s="253"/>
      <c r="C1035" s="699" t="s">
        <v>625</v>
      </c>
      <c r="D1035" s="700"/>
      <c r="E1035" s="254">
        <v>242.852</v>
      </c>
      <c r="F1035" s="577">
        <v>256</v>
      </c>
      <c r="G1035" s="256"/>
      <c r="H1035" s="257"/>
      <c r="I1035" s="251"/>
      <c r="J1035" s="258"/>
      <c r="K1035" s="251"/>
      <c r="M1035" s="252" t="s">
        <v>625</v>
      </c>
      <c r="O1035" s="241"/>
    </row>
    <row r="1036" spans="1:15" ht="12.75">
      <c r="A1036" s="250"/>
      <c r="B1036" s="253"/>
      <c r="C1036" s="699" t="s">
        <v>626</v>
      </c>
      <c r="D1036" s="700"/>
      <c r="E1036" s="254">
        <v>52.28</v>
      </c>
      <c r="F1036" s="577"/>
      <c r="G1036" s="256"/>
      <c r="H1036" s="257"/>
      <c r="I1036" s="251"/>
      <c r="J1036" s="258"/>
      <c r="K1036" s="251"/>
      <c r="M1036" s="252" t="s">
        <v>626</v>
      </c>
      <c r="O1036" s="241"/>
    </row>
    <row r="1037" spans="1:15" ht="12.75">
      <c r="A1037" s="250"/>
      <c r="B1037" s="253"/>
      <c r="C1037" s="699" t="s">
        <v>627</v>
      </c>
      <c r="D1037" s="700"/>
      <c r="E1037" s="254">
        <v>52.28</v>
      </c>
      <c r="F1037" s="577"/>
      <c r="G1037" s="256"/>
      <c r="H1037" s="257"/>
      <c r="I1037" s="251"/>
      <c r="J1037" s="258"/>
      <c r="K1037" s="251"/>
      <c r="M1037" s="252" t="s">
        <v>627</v>
      </c>
      <c r="O1037" s="241"/>
    </row>
    <row r="1038" spans="1:15" ht="12.75">
      <c r="A1038" s="250"/>
      <c r="B1038" s="253"/>
      <c r="C1038" s="701" t="s">
        <v>113</v>
      </c>
      <c r="D1038" s="700"/>
      <c r="E1038" s="279">
        <v>622.9599999999999</v>
      </c>
      <c r="F1038" s="577"/>
      <c r="G1038" s="256"/>
      <c r="H1038" s="257"/>
      <c r="I1038" s="251"/>
      <c r="J1038" s="258"/>
      <c r="K1038" s="251"/>
      <c r="M1038" s="252" t="s">
        <v>113</v>
      </c>
      <c r="O1038" s="241"/>
    </row>
    <row r="1039" spans="1:80" ht="22.5">
      <c r="A1039" s="242">
        <v>92</v>
      </c>
      <c r="B1039" s="243" t="s">
        <v>632</v>
      </c>
      <c r="C1039" s="244" t="s">
        <v>633</v>
      </c>
      <c r="D1039" s="245" t="s">
        <v>106</v>
      </c>
      <c r="E1039" s="246">
        <v>242.852</v>
      </c>
      <c r="F1039" s="576"/>
      <c r="G1039" s="247">
        <f>E1039*F1039</f>
        <v>0</v>
      </c>
      <c r="H1039" s="248">
        <v>0.0053</v>
      </c>
      <c r="I1039" s="249">
        <f>E1039*H1039</f>
        <v>1.2871156</v>
      </c>
      <c r="J1039" s="248">
        <v>0</v>
      </c>
      <c r="K1039" s="249">
        <f>E1039*J1039</f>
        <v>0</v>
      </c>
      <c r="O1039" s="241">
        <v>2</v>
      </c>
      <c r="AA1039" s="214">
        <v>1</v>
      </c>
      <c r="AB1039" s="214">
        <v>7</v>
      </c>
      <c r="AC1039" s="214">
        <v>7</v>
      </c>
      <c r="AZ1039" s="214">
        <v>2</v>
      </c>
      <c r="BA1039" s="214">
        <f>IF(AZ1039=1,G1039,0)</f>
        <v>0</v>
      </c>
      <c r="BB1039" s="214">
        <f>IF(AZ1039=2,G1039,0)</f>
        <v>0</v>
      </c>
      <c r="BC1039" s="214">
        <f>IF(AZ1039=3,G1039,0)</f>
        <v>0</v>
      </c>
      <c r="BD1039" s="214">
        <f>IF(AZ1039=4,G1039,0)</f>
        <v>0</v>
      </c>
      <c r="BE1039" s="214">
        <f>IF(AZ1039=5,G1039,0)</f>
        <v>0</v>
      </c>
      <c r="CA1039" s="241">
        <v>1</v>
      </c>
      <c r="CB1039" s="241">
        <v>7</v>
      </c>
    </row>
    <row r="1040" spans="1:15" ht="22.5">
      <c r="A1040" s="250"/>
      <c r="B1040" s="253"/>
      <c r="C1040" s="699" t="s">
        <v>634</v>
      </c>
      <c r="D1040" s="700"/>
      <c r="E1040" s="254">
        <v>0</v>
      </c>
      <c r="F1040" s="577"/>
      <c r="G1040" s="256"/>
      <c r="H1040" s="257"/>
      <c r="I1040" s="251"/>
      <c r="J1040" s="258"/>
      <c r="K1040" s="251"/>
      <c r="M1040" s="252" t="s">
        <v>634</v>
      </c>
      <c r="O1040" s="241"/>
    </row>
    <row r="1041" spans="1:15" ht="12.75">
      <c r="A1041" s="250"/>
      <c r="B1041" s="253"/>
      <c r="C1041" s="699" t="s">
        <v>123</v>
      </c>
      <c r="D1041" s="700"/>
      <c r="E1041" s="254">
        <v>0</v>
      </c>
      <c r="F1041" s="577"/>
      <c r="G1041" s="256"/>
      <c r="H1041" s="257"/>
      <c r="I1041" s="251"/>
      <c r="J1041" s="258"/>
      <c r="K1041" s="251"/>
      <c r="M1041" s="252" t="s">
        <v>123</v>
      </c>
      <c r="O1041" s="241"/>
    </row>
    <row r="1042" spans="1:15" ht="12.75">
      <c r="A1042" s="250"/>
      <c r="B1042" s="253"/>
      <c r="C1042" s="699" t="s">
        <v>114</v>
      </c>
      <c r="D1042" s="700"/>
      <c r="E1042" s="254">
        <v>0</v>
      </c>
      <c r="F1042" s="577"/>
      <c r="G1042" s="256"/>
      <c r="H1042" s="257"/>
      <c r="I1042" s="251"/>
      <c r="J1042" s="258"/>
      <c r="K1042" s="251"/>
      <c r="M1042" s="252" t="s">
        <v>114</v>
      </c>
      <c r="O1042" s="241"/>
    </row>
    <row r="1043" spans="1:15" ht="12.75">
      <c r="A1043" s="250"/>
      <c r="B1043" s="253"/>
      <c r="C1043" s="699" t="s">
        <v>625</v>
      </c>
      <c r="D1043" s="700"/>
      <c r="E1043" s="254">
        <v>242.852</v>
      </c>
      <c r="F1043" s="577"/>
      <c r="G1043" s="256"/>
      <c r="H1043" s="257"/>
      <c r="I1043" s="251"/>
      <c r="J1043" s="258"/>
      <c r="K1043" s="251"/>
      <c r="M1043" s="252" t="s">
        <v>625</v>
      </c>
      <c r="O1043" s="241"/>
    </row>
    <row r="1044" spans="1:80" ht="22.5">
      <c r="A1044" s="242">
        <v>93</v>
      </c>
      <c r="B1044" s="243" t="s">
        <v>635</v>
      </c>
      <c r="C1044" s="244" t="s">
        <v>636</v>
      </c>
      <c r="D1044" s="245" t="s">
        <v>106</v>
      </c>
      <c r="E1044" s="246">
        <v>682.956</v>
      </c>
      <c r="F1044" s="576"/>
      <c r="G1044" s="247">
        <f>E1044*F1044</f>
        <v>0</v>
      </c>
      <c r="H1044" s="248">
        <v>0.0022</v>
      </c>
      <c r="I1044" s="249">
        <f>E1044*H1044</f>
        <v>1.5025032</v>
      </c>
      <c r="J1044" s="248">
        <v>0</v>
      </c>
      <c r="K1044" s="249">
        <f>E1044*J1044</f>
        <v>0</v>
      </c>
      <c r="O1044" s="241">
        <v>2</v>
      </c>
      <c r="AA1044" s="214">
        <v>1</v>
      </c>
      <c r="AB1044" s="214">
        <v>0</v>
      </c>
      <c r="AC1044" s="214">
        <v>0</v>
      </c>
      <c r="AZ1044" s="214">
        <v>2</v>
      </c>
      <c r="BA1044" s="214">
        <f>IF(AZ1044=1,G1044,0)</f>
        <v>0</v>
      </c>
      <c r="BB1044" s="214">
        <f>IF(AZ1044=2,G1044,0)</f>
        <v>0</v>
      </c>
      <c r="BC1044" s="214">
        <f>IF(AZ1044=3,G1044,0)</f>
        <v>0</v>
      </c>
      <c r="BD1044" s="214">
        <f>IF(AZ1044=4,G1044,0)</f>
        <v>0</v>
      </c>
      <c r="BE1044" s="214">
        <f>IF(AZ1044=5,G1044,0)</f>
        <v>0</v>
      </c>
      <c r="CA1044" s="241">
        <v>1</v>
      </c>
      <c r="CB1044" s="241">
        <v>0</v>
      </c>
    </row>
    <row r="1045" spans="1:15" ht="12.75">
      <c r="A1045" s="250"/>
      <c r="B1045" s="253"/>
      <c r="C1045" s="699" t="s">
        <v>123</v>
      </c>
      <c r="D1045" s="700"/>
      <c r="E1045" s="254">
        <v>0</v>
      </c>
      <c r="F1045" s="577"/>
      <c r="G1045" s="256"/>
      <c r="H1045" s="257"/>
      <c r="I1045" s="251"/>
      <c r="J1045" s="258"/>
      <c r="K1045" s="251"/>
      <c r="M1045" s="252" t="s">
        <v>123</v>
      </c>
      <c r="O1045" s="241"/>
    </row>
    <row r="1046" spans="1:15" ht="12.75">
      <c r="A1046" s="250"/>
      <c r="B1046" s="253"/>
      <c r="C1046" s="699" t="s">
        <v>107</v>
      </c>
      <c r="D1046" s="700"/>
      <c r="E1046" s="254">
        <v>0</v>
      </c>
      <c r="F1046" s="577"/>
      <c r="G1046" s="256"/>
      <c r="H1046" s="257"/>
      <c r="I1046" s="251"/>
      <c r="J1046" s="258"/>
      <c r="K1046" s="251"/>
      <c r="M1046" s="252" t="s">
        <v>107</v>
      </c>
      <c r="O1046" s="241"/>
    </row>
    <row r="1047" spans="1:15" ht="12.75">
      <c r="A1047" s="250"/>
      <c r="B1047" s="253"/>
      <c r="C1047" s="699" t="s">
        <v>618</v>
      </c>
      <c r="D1047" s="700"/>
      <c r="E1047" s="254">
        <v>231.5</v>
      </c>
      <c r="F1047" s="577"/>
      <c r="G1047" s="256"/>
      <c r="H1047" s="257"/>
      <c r="I1047" s="251"/>
      <c r="J1047" s="258"/>
      <c r="K1047" s="251"/>
      <c r="M1047" s="252" t="s">
        <v>618</v>
      </c>
      <c r="O1047" s="241"/>
    </row>
    <row r="1048" spans="1:15" ht="12.75">
      <c r="A1048" s="250"/>
      <c r="B1048" s="253"/>
      <c r="C1048" s="699" t="s">
        <v>619</v>
      </c>
      <c r="D1048" s="700"/>
      <c r="E1048" s="254">
        <v>29.258</v>
      </c>
      <c r="F1048" s="577"/>
      <c r="G1048" s="256"/>
      <c r="H1048" s="257"/>
      <c r="I1048" s="251"/>
      <c r="J1048" s="258"/>
      <c r="K1048" s="251"/>
      <c r="M1048" s="252" t="s">
        <v>619</v>
      </c>
      <c r="O1048" s="241"/>
    </row>
    <row r="1049" spans="1:15" ht="12.75">
      <c r="A1049" s="250"/>
      <c r="B1049" s="253"/>
      <c r="C1049" s="699" t="s">
        <v>620</v>
      </c>
      <c r="D1049" s="700"/>
      <c r="E1049" s="254">
        <v>22.24</v>
      </c>
      <c r="F1049" s="577"/>
      <c r="G1049" s="256"/>
      <c r="H1049" s="257"/>
      <c r="I1049" s="251"/>
      <c r="J1049" s="258"/>
      <c r="K1049" s="251"/>
      <c r="M1049" s="252" t="s">
        <v>620</v>
      </c>
      <c r="O1049" s="241"/>
    </row>
    <row r="1050" spans="1:15" ht="12.75">
      <c r="A1050" s="250"/>
      <c r="B1050" s="253"/>
      <c r="C1050" s="699" t="s">
        <v>621</v>
      </c>
      <c r="D1050" s="700"/>
      <c r="E1050" s="254">
        <v>17.6</v>
      </c>
      <c r="F1050" s="577"/>
      <c r="G1050" s="256"/>
      <c r="H1050" s="257"/>
      <c r="I1050" s="251"/>
      <c r="J1050" s="258"/>
      <c r="K1050" s="251"/>
      <c r="M1050" s="252" t="s">
        <v>621</v>
      </c>
      <c r="O1050" s="241"/>
    </row>
    <row r="1051" spans="1:15" ht="12.75">
      <c r="A1051" s="250"/>
      <c r="B1051" s="253"/>
      <c r="C1051" s="699" t="s">
        <v>622</v>
      </c>
      <c r="D1051" s="700"/>
      <c r="E1051" s="254">
        <v>2.25</v>
      </c>
      <c r="F1051" s="577"/>
      <c r="G1051" s="256"/>
      <c r="H1051" s="257"/>
      <c r="I1051" s="251"/>
      <c r="J1051" s="258"/>
      <c r="K1051" s="251"/>
      <c r="M1051" s="252" t="s">
        <v>622</v>
      </c>
      <c r="O1051" s="241"/>
    </row>
    <row r="1052" spans="1:15" ht="12.75">
      <c r="A1052" s="250"/>
      <c r="B1052" s="253"/>
      <c r="C1052" s="699" t="s">
        <v>114</v>
      </c>
      <c r="D1052" s="700"/>
      <c r="E1052" s="254">
        <v>0</v>
      </c>
      <c r="F1052" s="577"/>
      <c r="G1052" s="256"/>
      <c r="H1052" s="257"/>
      <c r="I1052" s="251"/>
      <c r="J1052" s="258"/>
      <c r="K1052" s="251"/>
      <c r="M1052" s="252" t="s">
        <v>114</v>
      </c>
      <c r="O1052" s="241"/>
    </row>
    <row r="1053" spans="1:15" ht="12.75">
      <c r="A1053" s="250"/>
      <c r="B1053" s="253"/>
      <c r="C1053" s="699" t="s">
        <v>623</v>
      </c>
      <c r="D1053" s="700"/>
      <c r="E1053" s="254">
        <v>10</v>
      </c>
      <c r="F1053" s="577"/>
      <c r="G1053" s="256"/>
      <c r="H1053" s="257"/>
      <c r="I1053" s="251"/>
      <c r="J1053" s="258"/>
      <c r="K1053" s="251"/>
      <c r="M1053" s="252" t="s">
        <v>623</v>
      </c>
      <c r="O1053" s="241"/>
    </row>
    <row r="1054" spans="1:15" ht="12.75">
      <c r="A1054" s="250"/>
      <c r="B1054" s="253"/>
      <c r="C1054" s="699" t="s">
        <v>624</v>
      </c>
      <c r="D1054" s="700"/>
      <c r="E1054" s="254">
        <v>265.548</v>
      </c>
      <c r="F1054" s="577"/>
      <c r="G1054" s="256"/>
      <c r="H1054" s="257"/>
      <c r="I1054" s="251"/>
      <c r="J1054" s="258"/>
      <c r="K1054" s="251"/>
      <c r="M1054" s="252" t="s">
        <v>624</v>
      </c>
      <c r="O1054" s="241"/>
    </row>
    <row r="1055" spans="1:15" ht="12.75">
      <c r="A1055" s="250"/>
      <c r="B1055" s="253"/>
      <c r="C1055" s="699" t="s">
        <v>626</v>
      </c>
      <c r="D1055" s="700"/>
      <c r="E1055" s="254">
        <v>52.28</v>
      </c>
      <c r="F1055" s="577"/>
      <c r="G1055" s="256"/>
      <c r="H1055" s="257"/>
      <c r="I1055" s="251"/>
      <c r="J1055" s="258"/>
      <c r="K1055" s="251"/>
      <c r="M1055" s="252" t="s">
        <v>626</v>
      </c>
      <c r="O1055" s="241"/>
    </row>
    <row r="1056" spans="1:15" ht="12.75">
      <c r="A1056" s="250"/>
      <c r="B1056" s="253"/>
      <c r="C1056" s="699" t="s">
        <v>627</v>
      </c>
      <c r="D1056" s="700"/>
      <c r="E1056" s="254">
        <v>52.28</v>
      </c>
      <c r="F1056" s="577"/>
      <c r="G1056" s="256"/>
      <c r="H1056" s="257"/>
      <c r="I1056" s="251"/>
      <c r="J1056" s="258"/>
      <c r="K1056" s="251"/>
      <c r="M1056" s="252" t="s">
        <v>627</v>
      </c>
      <c r="O1056" s="241"/>
    </row>
    <row r="1057" spans="1:15" ht="12.75">
      <c r="A1057" s="250"/>
      <c r="B1057" s="253"/>
      <c r="C1057" s="701" t="s">
        <v>113</v>
      </c>
      <c r="D1057" s="700"/>
      <c r="E1057" s="279">
        <v>682.9559999999999</v>
      </c>
      <c r="F1057" s="577"/>
      <c r="G1057" s="256"/>
      <c r="H1057" s="257"/>
      <c r="I1057" s="251"/>
      <c r="J1057" s="258"/>
      <c r="K1057" s="251"/>
      <c r="M1057" s="252" t="s">
        <v>113</v>
      </c>
      <c r="O1057" s="241"/>
    </row>
    <row r="1058" spans="1:80" ht="22.5">
      <c r="A1058" s="242">
        <v>94</v>
      </c>
      <c r="B1058" s="243" t="s">
        <v>637</v>
      </c>
      <c r="C1058" s="244" t="s">
        <v>638</v>
      </c>
      <c r="D1058" s="245" t="s">
        <v>166</v>
      </c>
      <c r="E1058" s="246">
        <v>146.3</v>
      </c>
      <c r="F1058" s="576"/>
      <c r="G1058" s="247">
        <f>E1058*F1058</f>
        <v>0</v>
      </c>
      <c r="H1058" s="248">
        <v>0.00095</v>
      </c>
      <c r="I1058" s="249">
        <f>E1058*H1058</f>
        <v>0.138985</v>
      </c>
      <c r="J1058" s="248">
        <v>0</v>
      </c>
      <c r="K1058" s="249">
        <f>E1058*J1058</f>
        <v>0</v>
      </c>
      <c r="O1058" s="241">
        <v>2</v>
      </c>
      <c r="AA1058" s="214">
        <v>1</v>
      </c>
      <c r="AB1058" s="214">
        <v>0</v>
      </c>
      <c r="AC1058" s="214">
        <v>0</v>
      </c>
      <c r="AZ1058" s="214">
        <v>2</v>
      </c>
      <c r="BA1058" s="214">
        <f>IF(AZ1058=1,G1058,0)</f>
        <v>0</v>
      </c>
      <c r="BB1058" s="214">
        <f>IF(AZ1058=2,G1058,0)</f>
        <v>0</v>
      </c>
      <c r="BC1058" s="214">
        <f>IF(AZ1058=3,G1058,0)</f>
        <v>0</v>
      </c>
      <c r="BD1058" s="214">
        <f>IF(AZ1058=4,G1058,0)</f>
        <v>0</v>
      </c>
      <c r="BE1058" s="214">
        <f>IF(AZ1058=5,G1058,0)</f>
        <v>0</v>
      </c>
      <c r="CA1058" s="241">
        <v>1</v>
      </c>
      <c r="CB1058" s="241">
        <v>0</v>
      </c>
    </row>
    <row r="1059" spans="1:15" ht="12.75">
      <c r="A1059" s="250"/>
      <c r="B1059" s="253"/>
      <c r="C1059" s="699" t="s">
        <v>639</v>
      </c>
      <c r="D1059" s="700"/>
      <c r="E1059" s="254">
        <v>0</v>
      </c>
      <c r="F1059" s="577"/>
      <c r="G1059" s="256"/>
      <c r="H1059" s="257"/>
      <c r="I1059" s="251"/>
      <c r="J1059" s="258"/>
      <c r="K1059" s="251"/>
      <c r="M1059" s="252" t="s">
        <v>639</v>
      </c>
      <c r="O1059" s="241"/>
    </row>
    <row r="1060" spans="1:15" ht="12.75">
      <c r="A1060" s="250"/>
      <c r="B1060" s="253"/>
      <c r="C1060" s="699" t="s">
        <v>107</v>
      </c>
      <c r="D1060" s="700"/>
      <c r="E1060" s="254">
        <v>0</v>
      </c>
      <c r="F1060" s="577"/>
      <c r="G1060" s="256"/>
      <c r="H1060" s="257"/>
      <c r="I1060" s="251"/>
      <c r="J1060" s="258"/>
      <c r="K1060" s="251"/>
      <c r="M1060" s="252" t="s">
        <v>107</v>
      </c>
      <c r="O1060" s="241"/>
    </row>
    <row r="1061" spans="1:15" ht="12.75">
      <c r="A1061" s="250"/>
      <c r="B1061" s="253"/>
      <c r="C1061" s="699" t="s">
        <v>640</v>
      </c>
      <c r="D1061" s="700"/>
      <c r="E1061" s="254">
        <v>55.6</v>
      </c>
      <c r="F1061" s="577"/>
      <c r="G1061" s="256"/>
      <c r="H1061" s="257"/>
      <c r="I1061" s="251"/>
      <c r="J1061" s="258"/>
      <c r="K1061" s="251"/>
      <c r="M1061" s="252" t="s">
        <v>640</v>
      </c>
      <c r="O1061" s="241"/>
    </row>
    <row r="1062" spans="1:15" ht="12.75">
      <c r="A1062" s="250"/>
      <c r="B1062" s="253"/>
      <c r="C1062" s="701" t="s">
        <v>113</v>
      </c>
      <c r="D1062" s="700"/>
      <c r="E1062" s="279">
        <v>55.6</v>
      </c>
      <c r="F1062" s="577"/>
      <c r="G1062" s="256"/>
      <c r="H1062" s="257"/>
      <c r="I1062" s="251"/>
      <c r="J1062" s="258"/>
      <c r="K1062" s="251"/>
      <c r="M1062" s="252" t="s">
        <v>113</v>
      </c>
      <c r="O1062" s="241"/>
    </row>
    <row r="1063" spans="1:15" ht="12.75">
      <c r="A1063" s="250"/>
      <c r="B1063" s="253"/>
      <c r="C1063" s="699" t="s">
        <v>114</v>
      </c>
      <c r="D1063" s="700"/>
      <c r="E1063" s="254">
        <v>0</v>
      </c>
      <c r="F1063" s="577"/>
      <c r="G1063" s="256"/>
      <c r="H1063" s="257"/>
      <c r="I1063" s="251"/>
      <c r="J1063" s="258"/>
      <c r="K1063" s="251"/>
      <c r="M1063" s="252" t="s">
        <v>114</v>
      </c>
      <c r="O1063" s="241"/>
    </row>
    <row r="1064" spans="1:15" ht="12.75">
      <c r="A1064" s="250"/>
      <c r="B1064" s="253"/>
      <c r="C1064" s="699" t="s">
        <v>641</v>
      </c>
      <c r="D1064" s="700"/>
      <c r="E1064" s="254">
        <v>90.7</v>
      </c>
      <c r="F1064" s="577"/>
      <c r="G1064" s="256"/>
      <c r="H1064" s="257"/>
      <c r="I1064" s="251"/>
      <c r="J1064" s="258"/>
      <c r="K1064" s="251"/>
      <c r="M1064" s="252" t="s">
        <v>641</v>
      </c>
      <c r="O1064" s="241"/>
    </row>
    <row r="1065" spans="1:80" ht="22.5">
      <c r="A1065" s="242">
        <v>95</v>
      </c>
      <c r="B1065" s="243" t="s">
        <v>642</v>
      </c>
      <c r="C1065" s="244" t="s">
        <v>643</v>
      </c>
      <c r="D1065" s="245" t="s">
        <v>166</v>
      </c>
      <c r="E1065" s="246">
        <v>186.6</v>
      </c>
      <c r="F1065" s="576"/>
      <c r="G1065" s="247">
        <f>E1065*F1065</f>
        <v>0</v>
      </c>
      <c r="H1065" s="248">
        <v>0.00063</v>
      </c>
      <c r="I1065" s="249">
        <f>E1065*H1065</f>
        <v>0.117558</v>
      </c>
      <c r="J1065" s="248">
        <v>0</v>
      </c>
      <c r="K1065" s="249">
        <f>E1065*J1065</f>
        <v>0</v>
      </c>
      <c r="O1065" s="241">
        <v>2</v>
      </c>
      <c r="AA1065" s="214">
        <v>1</v>
      </c>
      <c r="AB1065" s="214">
        <v>7</v>
      </c>
      <c r="AC1065" s="214">
        <v>7</v>
      </c>
      <c r="AZ1065" s="214">
        <v>2</v>
      </c>
      <c r="BA1065" s="214">
        <f>IF(AZ1065=1,G1065,0)</f>
        <v>0</v>
      </c>
      <c r="BB1065" s="214">
        <f>IF(AZ1065=2,G1065,0)</f>
        <v>0</v>
      </c>
      <c r="BC1065" s="214">
        <f>IF(AZ1065=3,G1065,0)</f>
        <v>0</v>
      </c>
      <c r="BD1065" s="214">
        <f>IF(AZ1065=4,G1065,0)</f>
        <v>0</v>
      </c>
      <c r="BE1065" s="214">
        <f>IF(AZ1065=5,G1065,0)</f>
        <v>0</v>
      </c>
      <c r="CA1065" s="241">
        <v>1</v>
      </c>
      <c r="CB1065" s="241">
        <v>7</v>
      </c>
    </row>
    <row r="1066" spans="1:15" ht="12.75">
      <c r="A1066" s="250"/>
      <c r="B1066" s="253"/>
      <c r="C1066" s="699" t="s">
        <v>639</v>
      </c>
      <c r="D1066" s="700"/>
      <c r="E1066" s="254">
        <v>0</v>
      </c>
      <c r="F1066" s="577"/>
      <c r="G1066" s="256"/>
      <c r="H1066" s="257"/>
      <c r="I1066" s="251"/>
      <c r="J1066" s="258"/>
      <c r="K1066" s="251"/>
      <c r="M1066" s="252" t="s">
        <v>639</v>
      </c>
      <c r="O1066" s="241"/>
    </row>
    <row r="1067" spans="1:15" ht="12.75">
      <c r="A1067" s="250"/>
      <c r="B1067" s="253"/>
      <c r="C1067" s="699" t="s">
        <v>107</v>
      </c>
      <c r="D1067" s="700"/>
      <c r="E1067" s="254">
        <v>0</v>
      </c>
      <c r="F1067" s="577"/>
      <c r="G1067" s="256"/>
      <c r="H1067" s="257"/>
      <c r="I1067" s="251"/>
      <c r="J1067" s="258"/>
      <c r="K1067" s="251"/>
      <c r="M1067" s="252" t="s">
        <v>107</v>
      </c>
      <c r="O1067" s="241"/>
    </row>
    <row r="1068" spans="1:15" ht="12.75">
      <c r="A1068" s="250"/>
      <c r="B1068" s="253"/>
      <c r="C1068" s="699" t="s">
        <v>644</v>
      </c>
      <c r="D1068" s="700"/>
      <c r="E1068" s="254">
        <v>64.5</v>
      </c>
      <c r="F1068" s="577"/>
      <c r="G1068" s="256"/>
      <c r="H1068" s="257"/>
      <c r="I1068" s="251"/>
      <c r="J1068" s="258"/>
      <c r="K1068" s="251"/>
      <c r="M1068" s="252" t="s">
        <v>644</v>
      </c>
      <c r="O1068" s="241"/>
    </row>
    <row r="1069" spans="1:15" ht="12.75">
      <c r="A1069" s="250"/>
      <c r="B1069" s="253"/>
      <c r="C1069" s="701" t="s">
        <v>113</v>
      </c>
      <c r="D1069" s="700"/>
      <c r="E1069" s="279">
        <v>64.5</v>
      </c>
      <c r="F1069" s="577"/>
      <c r="G1069" s="256"/>
      <c r="H1069" s="257"/>
      <c r="I1069" s="251"/>
      <c r="J1069" s="258"/>
      <c r="K1069" s="251"/>
      <c r="M1069" s="252" t="s">
        <v>113</v>
      </c>
      <c r="O1069" s="241"/>
    </row>
    <row r="1070" spans="1:15" ht="12.75">
      <c r="A1070" s="250"/>
      <c r="B1070" s="253"/>
      <c r="C1070" s="699" t="s">
        <v>114</v>
      </c>
      <c r="D1070" s="700"/>
      <c r="E1070" s="254">
        <v>0</v>
      </c>
      <c r="F1070" s="577"/>
      <c r="G1070" s="256"/>
      <c r="H1070" s="257"/>
      <c r="I1070" s="251"/>
      <c r="J1070" s="258"/>
      <c r="K1070" s="251"/>
      <c r="M1070" s="252" t="s">
        <v>114</v>
      </c>
      <c r="O1070" s="241"/>
    </row>
    <row r="1071" spans="1:15" ht="12.75">
      <c r="A1071" s="250"/>
      <c r="B1071" s="253"/>
      <c r="C1071" s="699" t="s">
        <v>645</v>
      </c>
      <c r="D1071" s="700"/>
      <c r="E1071" s="254">
        <v>122.1</v>
      </c>
      <c r="F1071" s="577"/>
      <c r="G1071" s="256"/>
      <c r="H1071" s="257"/>
      <c r="I1071" s="251"/>
      <c r="J1071" s="258"/>
      <c r="K1071" s="251"/>
      <c r="M1071" s="252" t="s">
        <v>645</v>
      </c>
      <c r="O1071" s="241"/>
    </row>
    <row r="1072" spans="1:80" ht="22.5">
      <c r="A1072" s="242">
        <v>96</v>
      </c>
      <c r="B1072" s="243" t="s">
        <v>646</v>
      </c>
      <c r="C1072" s="244" t="s">
        <v>647</v>
      </c>
      <c r="D1072" s="245" t="s">
        <v>166</v>
      </c>
      <c r="E1072" s="246">
        <v>210.7</v>
      </c>
      <c r="F1072" s="576"/>
      <c r="G1072" s="247">
        <f>E1072*F1072</f>
        <v>0</v>
      </c>
      <c r="H1072" s="248">
        <v>0.00063</v>
      </c>
      <c r="I1072" s="249">
        <f>E1072*H1072</f>
        <v>0.132741</v>
      </c>
      <c r="J1072" s="248">
        <v>0</v>
      </c>
      <c r="K1072" s="249">
        <f>E1072*J1072</f>
        <v>0</v>
      </c>
      <c r="O1072" s="241">
        <v>2</v>
      </c>
      <c r="AA1072" s="214">
        <v>1</v>
      </c>
      <c r="AB1072" s="214">
        <v>7</v>
      </c>
      <c r="AC1072" s="214">
        <v>7</v>
      </c>
      <c r="AZ1072" s="214">
        <v>2</v>
      </c>
      <c r="BA1072" s="214">
        <f>IF(AZ1072=1,G1072,0)</f>
        <v>0</v>
      </c>
      <c r="BB1072" s="214">
        <f>IF(AZ1072=2,G1072,0)</f>
        <v>0</v>
      </c>
      <c r="BC1072" s="214">
        <f>IF(AZ1072=3,G1072,0)</f>
        <v>0</v>
      </c>
      <c r="BD1072" s="214">
        <f>IF(AZ1072=4,G1072,0)</f>
        <v>0</v>
      </c>
      <c r="BE1072" s="214">
        <f>IF(AZ1072=5,G1072,0)</f>
        <v>0</v>
      </c>
      <c r="CA1072" s="241">
        <v>1</v>
      </c>
      <c r="CB1072" s="241">
        <v>7</v>
      </c>
    </row>
    <row r="1073" spans="1:15" ht="12.75">
      <c r="A1073" s="250"/>
      <c r="B1073" s="253"/>
      <c r="C1073" s="699" t="s">
        <v>639</v>
      </c>
      <c r="D1073" s="700"/>
      <c r="E1073" s="254">
        <v>0</v>
      </c>
      <c r="F1073" s="577"/>
      <c r="G1073" s="256"/>
      <c r="H1073" s="257"/>
      <c r="I1073" s="251"/>
      <c r="J1073" s="258"/>
      <c r="K1073" s="251"/>
      <c r="M1073" s="252" t="s">
        <v>639</v>
      </c>
      <c r="O1073" s="241"/>
    </row>
    <row r="1074" spans="1:15" ht="12.75">
      <c r="A1074" s="250"/>
      <c r="B1074" s="253"/>
      <c r="C1074" s="699" t="s">
        <v>107</v>
      </c>
      <c r="D1074" s="700"/>
      <c r="E1074" s="254">
        <v>0</v>
      </c>
      <c r="F1074" s="577"/>
      <c r="G1074" s="256"/>
      <c r="H1074" s="257"/>
      <c r="I1074" s="251"/>
      <c r="J1074" s="258"/>
      <c r="K1074" s="251"/>
      <c r="M1074" s="252" t="s">
        <v>107</v>
      </c>
      <c r="O1074" s="241"/>
    </row>
    <row r="1075" spans="1:15" ht="12.75">
      <c r="A1075" s="250"/>
      <c r="B1075" s="253"/>
      <c r="C1075" s="699" t="s">
        <v>648</v>
      </c>
      <c r="D1075" s="700"/>
      <c r="E1075" s="254">
        <v>72.1</v>
      </c>
      <c r="F1075" s="577"/>
      <c r="G1075" s="256"/>
      <c r="H1075" s="257"/>
      <c r="I1075" s="251"/>
      <c r="J1075" s="258"/>
      <c r="K1075" s="251"/>
      <c r="M1075" s="252" t="s">
        <v>648</v>
      </c>
      <c r="O1075" s="241"/>
    </row>
    <row r="1076" spans="1:15" ht="12.75">
      <c r="A1076" s="250"/>
      <c r="B1076" s="253"/>
      <c r="C1076" s="701" t="s">
        <v>113</v>
      </c>
      <c r="D1076" s="700"/>
      <c r="E1076" s="279">
        <v>72.1</v>
      </c>
      <c r="F1076" s="577"/>
      <c r="G1076" s="256"/>
      <c r="H1076" s="257"/>
      <c r="I1076" s="251"/>
      <c r="J1076" s="258"/>
      <c r="K1076" s="251"/>
      <c r="M1076" s="252" t="s">
        <v>113</v>
      </c>
      <c r="O1076" s="241"/>
    </row>
    <row r="1077" spans="1:15" ht="12.75">
      <c r="A1077" s="250"/>
      <c r="B1077" s="253"/>
      <c r="C1077" s="699" t="s">
        <v>114</v>
      </c>
      <c r="D1077" s="700"/>
      <c r="E1077" s="254">
        <v>0</v>
      </c>
      <c r="F1077" s="577"/>
      <c r="G1077" s="256"/>
      <c r="H1077" s="257"/>
      <c r="I1077" s="251"/>
      <c r="J1077" s="258"/>
      <c r="K1077" s="251"/>
      <c r="M1077" s="252" t="s">
        <v>114</v>
      </c>
      <c r="O1077" s="241"/>
    </row>
    <row r="1078" spans="1:15" ht="12.75">
      <c r="A1078" s="250"/>
      <c r="B1078" s="253"/>
      <c r="C1078" s="699" t="s">
        <v>649</v>
      </c>
      <c r="D1078" s="700"/>
      <c r="E1078" s="254">
        <v>138.6</v>
      </c>
      <c r="F1078" s="577"/>
      <c r="G1078" s="256"/>
      <c r="H1078" s="257"/>
      <c r="I1078" s="251"/>
      <c r="J1078" s="258"/>
      <c r="K1078" s="251"/>
      <c r="M1078" s="252" t="s">
        <v>649</v>
      </c>
      <c r="O1078" s="241"/>
    </row>
    <row r="1079" spans="1:80" ht="22.5">
      <c r="A1079" s="242">
        <v>97</v>
      </c>
      <c r="B1079" s="243" t="s">
        <v>650</v>
      </c>
      <c r="C1079" s="244" t="s">
        <v>651</v>
      </c>
      <c r="D1079" s="245" t="s">
        <v>166</v>
      </c>
      <c r="E1079" s="246">
        <v>7.6</v>
      </c>
      <c r="F1079" s="576"/>
      <c r="G1079" s="247">
        <f>E1079*F1079</f>
        <v>0</v>
      </c>
      <c r="H1079" s="248">
        <v>0.00029</v>
      </c>
      <c r="I1079" s="249">
        <f>E1079*H1079</f>
        <v>0.002204</v>
      </c>
      <c r="J1079" s="248">
        <v>0</v>
      </c>
      <c r="K1079" s="249">
        <f>E1079*J1079</f>
        <v>0</v>
      </c>
      <c r="O1079" s="241">
        <v>2</v>
      </c>
      <c r="AA1079" s="214">
        <v>1</v>
      </c>
      <c r="AB1079" s="214">
        <v>7</v>
      </c>
      <c r="AC1079" s="214">
        <v>7</v>
      </c>
      <c r="AZ1079" s="214">
        <v>2</v>
      </c>
      <c r="BA1079" s="214">
        <f>IF(AZ1079=1,G1079,0)</f>
        <v>0</v>
      </c>
      <c r="BB1079" s="214">
        <f>IF(AZ1079=2,G1079,0)</f>
        <v>0</v>
      </c>
      <c r="BC1079" s="214">
        <f>IF(AZ1079=3,G1079,0)</f>
        <v>0</v>
      </c>
      <c r="BD1079" s="214">
        <f>IF(AZ1079=4,G1079,0)</f>
        <v>0</v>
      </c>
      <c r="BE1079" s="214">
        <f>IF(AZ1079=5,G1079,0)</f>
        <v>0</v>
      </c>
      <c r="CA1079" s="241">
        <v>1</v>
      </c>
      <c r="CB1079" s="241">
        <v>7</v>
      </c>
    </row>
    <row r="1080" spans="1:15" ht="12.75">
      <c r="A1080" s="250"/>
      <c r="B1080" s="253"/>
      <c r="C1080" s="699" t="s">
        <v>639</v>
      </c>
      <c r="D1080" s="700"/>
      <c r="E1080" s="254">
        <v>0</v>
      </c>
      <c r="F1080" s="577"/>
      <c r="G1080" s="256"/>
      <c r="H1080" s="257"/>
      <c r="I1080" s="251"/>
      <c r="J1080" s="258"/>
      <c r="K1080" s="251"/>
      <c r="M1080" s="252" t="s">
        <v>639</v>
      </c>
      <c r="O1080" s="241"/>
    </row>
    <row r="1081" spans="1:15" ht="12.75">
      <c r="A1081" s="250"/>
      <c r="B1081" s="253"/>
      <c r="C1081" s="699" t="s">
        <v>107</v>
      </c>
      <c r="D1081" s="700"/>
      <c r="E1081" s="254">
        <v>0</v>
      </c>
      <c r="F1081" s="577"/>
      <c r="G1081" s="256"/>
      <c r="H1081" s="257"/>
      <c r="I1081" s="251"/>
      <c r="J1081" s="258"/>
      <c r="K1081" s="251"/>
      <c r="M1081" s="252" t="s">
        <v>107</v>
      </c>
      <c r="O1081" s="241"/>
    </row>
    <row r="1082" spans="1:15" ht="12.75">
      <c r="A1082" s="250"/>
      <c r="B1082" s="253"/>
      <c r="C1082" s="699" t="s">
        <v>652</v>
      </c>
      <c r="D1082" s="700"/>
      <c r="E1082" s="254">
        <v>7.6</v>
      </c>
      <c r="F1082" s="577"/>
      <c r="G1082" s="256"/>
      <c r="H1082" s="257"/>
      <c r="I1082" s="251"/>
      <c r="J1082" s="258"/>
      <c r="K1082" s="251"/>
      <c r="M1082" s="252" t="s">
        <v>652</v>
      </c>
      <c r="O1082" s="241"/>
    </row>
    <row r="1083" spans="1:15" ht="12.75">
      <c r="A1083" s="250"/>
      <c r="B1083" s="253"/>
      <c r="C1083" s="701" t="s">
        <v>113</v>
      </c>
      <c r="D1083" s="700"/>
      <c r="E1083" s="279">
        <v>7.6</v>
      </c>
      <c r="F1083" s="577"/>
      <c r="G1083" s="256"/>
      <c r="H1083" s="257"/>
      <c r="I1083" s="251"/>
      <c r="J1083" s="258"/>
      <c r="K1083" s="251"/>
      <c r="M1083" s="252" t="s">
        <v>113</v>
      </c>
      <c r="O1083" s="241"/>
    </row>
    <row r="1084" spans="1:80" ht="22.5">
      <c r="A1084" s="242">
        <v>98</v>
      </c>
      <c r="B1084" s="243" t="s">
        <v>653</v>
      </c>
      <c r="C1084" s="244" t="s">
        <v>654</v>
      </c>
      <c r="D1084" s="245" t="s">
        <v>166</v>
      </c>
      <c r="E1084" s="246">
        <v>42.8</v>
      </c>
      <c r="F1084" s="576"/>
      <c r="G1084" s="247">
        <f>E1084*F1084</f>
        <v>0</v>
      </c>
      <c r="H1084" s="248">
        <v>0.00063</v>
      </c>
      <c r="I1084" s="249">
        <f>E1084*H1084</f>
        <v>0.026964</v>
      </c>
      <c r="J1084" s="248">
        <v>0</v>
      </c>
      <c r="K1084" s="249">
        <f>E1084*J1084</f>
        <v>0</v>
      </c>
      <c r="O1084" s="241">
        <v>2</v>
      </c>
      <c r="AA1084" s="214">
        <v>1</v>
      </c>
      <c r="AB1084" s="214">
        <v>7</v>
      </c>
      <c r="AC1084" s="214">
        <v>7</v>
      </c>
      <c r="AZ1084" s="214">
        <v>2</v>
      </c>
      <c r="BA1084" s="214">
        <f>IF(AZ1084=1,G1084,0)</f>
        <v>0</v>
      </c>
      <c r="BB1084" s="214">
        <f>IF(AZ1084=2,G1084,0)</f>
        <v>0</v>
      </c>
      <c r="BC1084" s="214">
        <f>IF(AZ1084=3,G1084,0)</f>
        <v>0</v>
      </c>
      <c r="BD1084" s="214">
        <f>IF(AZ1084=4,G1084,0)</f>
        <v>0</v>
      </c>
      <c r="BE1084" s="214">
        <f>IF(AZ1084=5,G1084,0)</f>
        <v>0</v>
      </c>
      <c r="CA1084" s="241">
        <v>1</v>
      </c>
      <c r="CB1084" s="241">
        <v>7</v>
      </c>
    </row>
    <row r="1085" spans="1:15" ht="12.75">
      <c r="A1085" s="250"/>
      <c r="B1085" s="253"/>
      <c r="C1085" s="699" t="s">
        <v>639</v>
      </c>
      <c r="D1085" s="700"/>
      <c r="E1085" s="254">
        <v>0</v>
      </c>
      <c r="F1085" s="577"/>
      <c r="G1085" s="256"/>
      <c r="H1085" s="257"/>
      <c r="I1085" s="251"/>
      <c r="J1085" s="258"/>
      <c r="K1085" s="251"/>
      <c r="M1085" s="252" t="s">
        <v>639</v>
      </c>
      <c r="O1085" s="241"/>
    </row>
    <row r="1086" spans="1:15" ht="12.75">
      <c r="A1086" s="250"/>
      <c r="B1086" s="253"/>
      <c r="C1086" s="699" t="s">
        <v>114</v>
      </c>
      <c r="D1086" s="700"/>
      <c r="E1086" s="254">
        <v>0</v>
      </c>
      <c r="F1086" s="577"/>
      <c r="G1086" s="256"/>
      <c r="H1086" s="257"/>
      <c r="I1086" s="251"/>
      <c r="J1086" s="258"/>
      <c r="K1086" s="251"/>
      <c r="M1086" s="252" t="s">
        <v>114</v>
      </c>
      <c r="O1086" s="241"/>
    </row>
    <row r="1087" spans="1:15" ht="12.75">
      <c r="A1087" s="250"/>
      <c r="B1087" s="253"/>
      <c r="C1087" s="699" t="s">
        <v>655</v>
      </c>
      <c r="D1087" s="700"/>
      <c r="E1087" s="254">
        <v>42.8</v>
      </c>
      <c r="F1087" s="577"/>
      <c r="G1087" s="256"/>
      <c r="H1087" s="257"/>
      <c r="I1087" s="251"/>
      <c r="J1087" s="258"/>
      <c r="K1087" s="251"/>
      <c r="M1087" s="252" t="s">
        <v>655</v>
      </c>
      <c r="O1087" s="241"/>
    </row>
    <row r="1088" spans="1:80" ht="22.5">
      <c r="A1088" s="242">
        <v>99</v>
      </c>
      <c r="B1088" s="243" t="s">
        <v>656</v>
      </c>
      <c r="C1088" s="244" t="s">
        <v>657</v>
      </c>
      <c r="D1088" s="245" t="s">
        <v>166</v>
      </c>
      <c r="E1088" s="246">
        <v>42.8</v>
      </c>
      <c r="F1088" s="576"/>
      <c r="G1088" s="247">
        <f>E1088*F1088</f>
        <v>0</v>
      </c>
      <c r="H1088" s="248">
        <v>0.00063</v>
      </c>
      <c r="I1088" s="249">
        <f>E1088*H1088</f>
        <v>0.026964</v>
      </c>
      <c r="J1088" s="248">
        <v>0</v>
      </c>
      <c r="K1088" s="249">
        <f>E1088*J1088</f>
        <v>0</v>
      </c>
      <c r="O1088" s="241">
        <v>2</v>
      </c>
      <c r="AA1088" s="214">
        <v>1</v>
      </c>
      <c r="AB1088" s="214">
        <v>7</v>
      </c>
      <c r="AC1088" s="214">
        <v>7</v>
      </c>
      <c r="AZ1088" s="214">
        <v>2</v>
      </c>
      <c r="BA1088" s="214">
        <f>IF(AZ1088=1,G1088,0)</f>
        <v>0</v>
      </c>
      <c r="BB1088" s="214">
        <f>IF(AZ1088=2,G1088,0)</f>
        <v>0</v>
      </c>
      <c r="BC1088" s="214">
        <f>IF(AZ1088=3,G1088,0)</f>
        <v>0</v>
      </c>
      <c r="BD1088" s="214">
        <f>IF(AZ1088=4,G1088,0)</f>
        <v>0</v>
      </c>
      <c r="BE1088" s="214">
        <f>IF(AZ1088=5,G1088,0)</f>
        <v>0</v>
      </c>
      <c r="CA1088" s="241">
        <v>1</v>
      </c>
      <c r="CB1088" s="241">
        <v>7</v>
      </c>
    </row>
    <row r="1089" spans="1:15" ht="12.75">
      <c r="A1089" s="250"/>
      <c r="B1089" s="253"/>
      <c r="C1089" s="699" t="s">
        <v>639</v>
      </c>
      <c r="D1089" s="700"/>
      <c r="E1089" s="254">
        <v>0</v>
      </c>
      <c r="F1089" s="577"/>
      <c r="G1089" s="256"/>
      <c r="H1089" s="257"/>
      <c r="I1089" s="251"/>
      <c r="J1089" s="258"/>
      <c r="K1089" s="251"/>
      <c r="M1089" s="252" t="s">
        <v>639</v>
      </c>
      <c r="O1089" s="241"/>
    </row>
    <row r="1090" spans="1:15" ht="12.75">
      <c r="A1090" s="250"/>
      <c r="B1090" s="253"/>
      <c r="C1090" s="699" t="s">
        <v>114</v>
      </c>
      <c r="D1090" s="700"/>
      <c r="E1090" s="254">
        <v>0</v>
      </c>
      <c r="F1090" s="577"/>
      <c r="G1090" s="256"/>
      <c r="H1090" s="257"/>
      <c r="I1090" s="251"/>
      <c r="J1090" s="258"/>
      <c r="K1090" s="251"/>
      <c r="M1090" s="252" t="s">
        <v>114</v>
      </c>
      <c r="O1090" s="241"/>
    </row>
    <row r="1091" spans="1:15" ht="12.75">
      <c r="A1091" s="250"/>
      <c r="B1091" s="253"/>
      <c r="C1091" s="699" t="s">
        <v>658</v>
      </c>
      <c r="D1091" s="700"/>
      <c r="E1091" s="254">
        <v>42.8</v>
      </c>
      <c r="F1091" s="577"/>
      <c r="G1091" s="256"/>
      <c r="H1091" s="257"/>
      <c r="I1091" s="251"/>
      <c r="J1091" s="258"/>
      <c r="K1091" s="251"/>
      <c r="M1091" s="252" t="s">
        <v>658</v>
      </c>
      <c r="O1091" s="241"/>
    </row>
    <row r="1092" spans="1:80" ht="22.5">
      <c r="A1092" s="242">
        <v>100</v>
      </c>
      <c r="B1092" s="243" t="s">
        <v>659</v>
      </c>
      <c r="C1092" s="244" t="s">
        <v>660</v>
      </c>
      <c r="D1092" s="245" t="s">
        <v>166</v>
      </c>
      <c r="E1092" s="246">
        <v>4.3</v>
      </c>
      <c r="F1092" s="576"/>
      <c r="G1092" s="247">
        <f>E1092*F1092</f>
        <v>0</v>
      </c>
      <c r="H1092" s="248">
        <v>0.00063</v>
      </c>
      <c r="I1092" s="249">
        <f>E1092*H1092</f>
        <v>0.002709</v>
      </c>
      <c r="J1092" s="248">
        <v>0</v>
      </c>
      <c r="K1092" s="249">
        <f>E1092*J1092</f>
        <v>0</v>
      </c>
      <c r="O1092" s="241">
        <v>2</v>
      </c>
      <c r="AA1092" s="214">
        <v>1</v>
      </c>
      <c r="AB1092" s="214">
        <v>7</v>
      </c>
      <c r="AC1092" s="214">
        <v>7</v>
      </c>
      <c r="AZ1092" s="214">
        <v>2</v>
      </c>
      <c r="BA1092" s="214">
        <f>IF(AZ1092=1,G1092,0)</f>
        <v>0</v>
      </c>
      <c r="BB1092" s="214">
        <f>IF(AZ1092=2,G1092,0)</f>
        <v>0</v>
      </c>
      <c r="BC1092" s="214">
        <f>IF(AZ1092=3,G1092,0)</f>
        <v>0</v>
      </c>
      <c r="BD1092" s="214">
        <f>IF(AZ1092=4,G1092,0)</f>
        <v>0</v>
      </c>
      <c r="BE1092" s="214">
        <f>IF(AZ1092=5,G1092,0)</f>
        <v>0</v>
      </c>
      <c r="CA1092" s="241">
        <v>1</v>
      </c>
      <c r="CB1092" s="241">
        <v>7</v>
      </c>
    </row>
    <row r="1093" spans="1:15" ht="12.75">
      <c r="A1093" s="250"/>
      <c r="B1093" s="253"/>
      <c r="C1093" s="699" t="s">
        <v>639</v>
      </c>
      <c r="D1093" s="700"/>
      <c r="E1093" s="254">
        <v>0</v>
      </c>
      <c r="F1093" s="577"/>
      <c r="G1093" s="256"/>
      <c r="H1093" s="257"/>
      <c r="I1093" s="251"/>
      <c r="J1093" s="258"/>
      <c r="K1093" s="251"/>
      <c r="M1093" s="252" t="s">
        <v>639</v>
      </c>
      <c r="O1093" s="241"/>
    </row>
    <row r="1094" spans="1:15" ht="12.75">
      <c r="A1094" s="250"/>
      <c r="B1094" s="253"/>
      <c r="C1094" s="699" t="s">
        <v>114</v>
      </c>
      <c r="D1094" s="700"/>
      <c r="E1094" s="254">
        <v>0</v>
      </c>
      <c r="F1094" s="577"/>
      <c r="G1094" s="256"/>
      <c r="H1094" s="257"/>
      <c r="I1094" s="251"/>
      <c r="J1094" s="258"/>
      <c r="K1094" s="251"/>
      <c r="M1094" s="252" t="s">
        <v>114</v>
      </c>
      <c r="O1094" s="241"/>
    </row>
    <row r="1095" spans="1:15" ht="12.75">
      <c r="A1095" s="250"/>
      <c r="B1095" s="253"/>
      <c r="C1095" s="699" t="s">
        <v>661</v>
      </c>
      <c r="D1095" s="700"/>
      <c r="E1095" s="254">
        <v>4.3</v>
      </c>
      <c r="F1095" s="577"/>
      <c r="G1095" s="256"/>
      <c r="H1095" s="257"/>
      <c r="I1095" s="251"/>
      <c r="J1095" s="258"/>
      <c r="K1095" s="251"/>
      <c r="M1095" s="252" t="s">
        <v>661</v>
      </c>
      <c r="O1095" s="241"/>
    </row>
    <row r="1096" spans="1:80" ht="22.5">
      <c r="A1096" s="242">
        <v>101</v>
      </c>
      <c r="B1096" s="243" t="s">
        <v>662</v>
      </c>
      <c r="C1096" s="244" t="s">
        <v>663</v>
      </c>
      <c r="D1096" s="245" t="s">
        <v>166</v>
      </c>
      <c r="E1096" s="246">
        <v>40</v>
      </c>
      <c r="F1096" s="576"/>
      <c r="G1096" s="247">
        <f>E1096*F1096</f>
        <v>0</v>
      </c>
      <c r="H1096" s="248">
        <v>0.00063</v>
      </c>
      <c r="I1096" s="249">
        <f>E1096*H1096</f>
        <v>0.0252</v>
      </c>
      <c r="J1096" s="248">
        <v>0</v>
      </c>
      <c r="K1096" s="249">
        <f>E1096*J1096</f>
        <v>0</v>
      </c>
      <c r="O1096" s="241">
        <v>2</v>
      </c>
      <c r="AA1096" s="214">
        <v>1</v>
      </c>
      <c r="AB1096" s="214">
        <v>7</v>
      </c>
      <c r="AC1096" s="214">
        <v>7</v>
      </c>
      <c r="AZ1096" s="214">
        <v>2</v>
      </c>
      <c r="BA1096" s="214">
        <f>IF(AZ1096=1,G1096,0)</f>
        <v>0</v>
      </c>
      <c r="BB1096" s="214">
        <f>IF(AZ1096=2,G1096,0)</f>
        <v>0</v>
      </c>
      <c r="BC1096" s="214">
        <f>IF(AZ1096=3,G1096,0)</f>
        <v>0</v>
      </c>
      <c r="BD1096" s="214">
        <f>IF(AZ1096=4,G1096,0)</f>
        <v>0</v>
      </c>
      <c r="BE1096" s="214">
        <f>IF(AZ1096=5,G1096,0)</f>
        <v>0</v>
      </c>
      <c r="CA1096" s="241">
        <v>1</v>
      </c>
      <c r="CB1096" s="241">
        <v>7</v>
      </c>
    </row>
    <row r="1097" spans="1:15" ht="12.75">
      <c r="A1097" s="250"/>
      <c r="B1097" s="253"/>
      <c r="C1097" s="699" t="s">
        <v>639</v>
      </c>
      <c r="D1097" s="700"/>
      <c r="E1097" s="254">
        <v>0</v>
      </c>
      <c r="F1097" s="577"/>
      <c r="G1097" s="256"/>
      <c r="H1097" s="257"/>
      <c r="I1097" s="251"/>
      <c r="J1097" s="258"/>
      <c r="K1097" s="251"/>
      <c r="M1097" s="252" t="s">
        <v>639</v>
      </c>
      <c r="O1097" s="241"/>
    </row>
    <row r="1098" spans="1:15" ht="12.75">
      <c r="A1098" s="250"/>
      <c r="B1098" s="253"/>
      <c r="C1098" s="699" t="s">
        <v>114</v>
      </c>
      <c r="D1098" s="700"/>
      <c r="E1098" s="254">
        <v>0</v>
      </c>
      <c r="F1098" s="577"/>
      <c r="G1098" s="256"/>
      <c r="H1098" s="257"/>
      <c r="I1098" s="251"/>
      <c r="J1098" s="258"/>
      <c r="K1098" s="251"/>
      <c r="M1098" s="252" t="s">
        <v>114</v>
      </c>
      <c r="O1098" s="241"/>
    </row>
    <row r="1099" spans="1:15" ht="12.75">
      <c r="A1099" s="250"/>
      <c r="B1099" s="253"/>
      <c r="C1099" s="699" t="s">
        <v>664</v>
      </c>
      <c r="D1099" s="700"/>
      <c r="E1099" s="254">
        <v>40</v>
      </c>
      <c r="F1099" s="577"/>
      <c r="G1099" s="256"/>
      <c r="H1099" s="257"/>
      <c r="I1099" s="251"/>
      <c r="J1099" s="258"/>
      <c r="K1099" s="251"/>
      <c r="M1099" s="252" t="s">
        <v>664</v>
      </c>
      <c r="O1099" s="241"/>
    </row>
    <row r="1100" spans="1:80" ht="22.5">
      <c r="A1100" s="242">
        <v>102</v>
      </c>
      <c r="B1100" s="243" t="s">
        <v>665</v>
      </c>
      <c r="C1100" s="244" t="s">
        <v>666</v>
      </c>
      <c r="D1100" s="245" t="s">
        <v>166</v>
      </c>
      <c r="E1100" s="246">
        <v>14.2</v>
      </c>
      <c r="F1100" s="576"/>
      <c r="G1100" s="247">
        <f>E1100*F1100</f>
        <v>0</v>
      </c>
      <c r="H1100" s="248">
        <v>0.00063</v>
      </c>
      <c r="I1100" s="249">
        <f>E1100*H1100</f>
        <v>0.008945999999999999</v>
      </c>
      <c r="J1100" s="248">
        <v>0</v>
      </c>
      <c r="K1100" s="249">
        <f>E1100*J1100</f>
        <v>0</v>
      </c>
      <c r="O1100" s="241">
        <v>2</v>
      </c>
      <c r="AA1100" s="214">
        <v>1</v>
      </c>
      <c r="AB1100" s="214">
        <v>7</v>
      </c>
      <c r="AC1100" s="214">
        <v>7</v>
      </c>
      <c r="AZ1100" s="214">
        <v>2</v>
      </c>
      <c r="BA1100" s="214">
        <f>IF(AZ1100=1,G1100,0)</f>
        <v>0</v>
      </c>
      <c r="BB1100" s="214">
        <f>IF(AZ1100=2,G1100,0)</f>
        <v>0</v>
      </c>
      <c r="BC1100" s="214">
        <f>IF(AZ1100=3,G1100,0)</f>
        <v>0</v>
      </c>
      <c r="BD1100" s="214">
        <f>IF(AZ1100=4,G1100,0)</f>
        <v>0</v>
      </c>
      <c r="BE1100" s="214">
        <f>IF(AZ1100=5,G1100,0)</f>
        <v>0</v>
      </c>
      <c r="CA1100" s="241">
        <v>1</v>
      </c>
      <c r="CB1100" s="241">
        <v>7</v>
      </c>
    </row>
    <row r="1101" spans="1:15" ht="12.75">
      <c r="A1101" s="250"/>
      <c r="B1101" s="253"/>
      <c r="C1101" s="699" t="s">
        <v>639</v>
      </c>
      <c r="D1101" s="700"/>
      <c r="E1101" s="254">
        <v>0</v>
      </c>
      <c r="F1101" s="577"/>
      <c r="G1101" s="256"/>
      <c r="H1101" s="257"/>
      <c r="I1101" s="251"/>
      <c r="J1101" s="258"/>
      <c r="K1101" s="251"/>
      <c r="M1101" s="252" t="s">
        <v>639</v>
      </c>
      <c r="O1101" s="241"/>
    </row>
    <row r="1102" spans="1:15" ht="12.75">
      <c r="A1102" s="250"/>
      <c r="B1102" s="253"/>
      <c r="C1102" s="699" t="s">
        <v>114</v>
      </c>
      <c r="D1102" s="700"/>
      <c r="E1102" s="254">
        <v>0</v>
      </c>
      <c r="F1102" s="577"/>
      <c r="G1102" s="256"/>
      <c r="H1102" s="257"/>
      <c r="I1102" s="251"/>
      <c r="J1102" s="258"/>
      <c r="K1102" s="251"/>
      <c r="M1102" s="252" t="s">
        <v>114</v>
      </c>
      <c r="O1102" s="241"/>
    </row>
    <row r="1103" spans="1:15" ht="12.75">
      <c r="A1103" s="250"/>
      <c r="B1103" s="253"/>
      <c r="C1103" s="699" t="s">
        <v>667</v>
      </c>
      <c r="D1103" s="700"/>
      <c r="E1103" s="254">
        <v>14.2</v>
      </c>
      <c r="F1103" s="577"/>
      <c r="G1103" s="256"/>
      <c r="H1103" s="257"/>
      <c r="I1103" s="251"/>
      <c r="J1103" s="258"/>
      <c r="K1103" s="251"/>
      <c r="M1103" s="252" t="s">
        <v>667</v>
      </c>
      <c r="O1103" s="241"/>
    </row>
    <row r="1104" spans="1:80" ht="22.5">
      <c r="A1104" s="242">
        <v>103</v>
      </c>
      <c r="B1104" s="243" t="s">
        <v>668</v>
      </c>
      <c r="C1104" s="244" t="s">
        <v>669</v>
      </c>
      <c r="D1104" s="245" t="s">
        <v>106</v>
      </c>
      <c r="E1104" s="246">
        <v>682.956</v>
      </c>
      <c r="F1104" s="576"/>
      <c r="G1104" s="247">
        <f>E1104*F1104</f>
        <v>0</v>
      </c>
      <c r="H1104" s="248">
        <v>0</v>
      </c>
      <c r="I1104" s="249">
        <f>E1104*H1104</f>
        <v>0</v>
      </c>
      <c r="J1104" s="248">
        <v>0</v>
      </c>
      <c r="K1104" s="249">
        <f>E1104*J1104</f>
        <v>0</v>
      </c>
      <c r="O1104" s="241">
        <v>2</v>
      </c>
      <c r="AA1104" s="214">
        <v>1</v>
      </c>
      <c r="AB1104" s="214">
        <v>7</v>
      </c>
      <c r="AC1104" s="214">
        <v>7</v>
      </c>
      <c r="AZ1104" s="214">
        <v>2</v>
      </c>
      <c r="BA1104" s="214">
        <f>IF(AZ1104=1,G1104,0)</f>
        <v>0</v>
      </c>
      <c r="BB1104" s="214">
        <f>IF(AZ1104=2,G1104,0)</f>
        <v>0</v>
      </c>
      <c r="BC1104" s="214">
        <f>IF(AZ1104=3,G1104,0)</f>
        <v>0</v>
      </c>
      <c r="BD1104" s="214">
        <f>IF(AZ1104=4,G1104,0)</f>
        <v>0</v>
      </c>
      <c r="BE1104" s="214">
        <f>IF(AZ1104=5,G1104,0)</f>
        <v>0</v>
      </c>
      <c r="CA1104" s="241">
        <v>1</v>
      </c>
      <c r="CB1104" s="241">
        <v>7</v>
      </c>
    </row>
    <row r="1105" spans="1:15" ht="12.75">
      <c r="A1105" s="250"/>
      <c r="B1105" s="253"/>
      <c r="C1105" s="699" t="s">
        <v>123</v>
      </c>
      <c r="D1105" s="700"/>
      <c r="E1105" s="254">
        <v>0</v>
      </c>
      <c r="F1105" s="577"/>
      <c r="G1105" s="256"/>
      <c r="H1105" s="257"/>
      <c r="I1105" s="251"/>
      <c r="J1105" s="258"/>
      <c r="K1105" s="251"/>
      <c r="M1105" s="252" t="s">
        <v>123</v>
      </c>
      <c r="O1105" s="241"/>
    </row>
    <row r="1106" spans="1:15" ht="12.75">
      <c r="A1106" s="250"/>
      <c r="B1106" s="253"/>
      <c r="C1106" s="699" t="s">
        <v>107</v>
      </c>
      <c r="D1106" s="700"/>
      <c r="E1106" s="254">
        <v>0</v>
      </c>
      <c r="F1106" s="577"/>
      <c r="G1106" s="256"/>
      <c r="H1106" s="257"/>
      <c r="I1106" s="251"/>
      <c r="J1106" s="258"/>
      <c r="K1106" s="251"/>
      <c r="M1106" s="252" t="s">
        <v>107</v>
      </c>
      <c r="O1106" s="241"/>
    </row>
    <row r="1107" spans="1:15" ht="12.75">
      <c r="A1107" s="250"/>
      <c r="B1107" s="253"/>
      <c r="C1107" s="699" t="s">
        <v>618</v>
      </c>
      <c r="D1107" s="700"/>
      <c r="E1107" s="254">
        <v>231.5</v>
      </c>
      <c r="F1107" s="577"/>
      <c r="G1107" s="256"/>
      <c r="H1107" s="257"/>
      <c r="I1107" s="251"/>
      <c r="J1107" s="258"/>
      <c r="K1107" s="251"/>
      <c r="M1107" s="252" t="s">
        <v>618</v>
      </c>
      <c r="O1107" s="241"/>
    </row>
    <row r="1108" spans="1:15" ht="12.75">
      <c r="A1108" s="250"/>
      <c r="B1108" s="253"/>
      <c r="C1108" s="699" t="s">
        <v>619</v>
      </c>
      <c r="D1108" s="700"/>
      <c r="E1108" s="254">
        <v>29.258</v>
      </c>
      <c r="F1108" s="577"/>
      <c r="G1108" s="256"/>
      <c r="H1108" s="257"/>
      <c r="I1108" s="251"/>
      <c r="J1108" s="258"/>
      <c r="K1108" s="251"/>
      <c r="M1108" s="252" t="s">
        <v>619</v>
      </c>
      <c r="O1108" s="241"/>
    </row>
    <row r="1109" spans="1:15" ht="12.75">
      <c r="A1109" s="250"/>
      <c r="B1109" s="253"/>
      <c r="C1109" s="699" t="s">
        <v>620</v>
      </c>
      <c r="D1109" s="700"/>
      <c r="E1109" s="254">
        <v>22.24</v>
      </c>
      <c r="F1109" s="577"/>
      <c r="G1109" s="256"/>
      <c r="H1109" s="257"/>
      <c r="I1109" s="251"/>
      <c r="J1109" s="258"/>
      <c r="K1109" s="251"/>
      <c r="M1109" s="252" t="s">
        <v>620</v>
      </c>
      <c r="O1109" s="241"/>
    </row>
    <row r="1110" spans="1:15" ht="12.75">
      <c r="A1110" s="250"/>
      <c r="B1110" s="253"/>
      <c r="C1110" s="699" t="s">
        <v>621</v>
      </c>
      <c r="D1110" s="700"/>
      <c r="E1110" s="254">
        <v>17.6</v>
      </c>
      <c r="F1110" s="577"/>
      <c r="G1110" s="256"/>
      <c r="H1110" s="257"/>
      <c r="I1110" s="251"/>
      <c r="J1110" s="258"/>
      <c r="K1110" s="251"/>
      <c r="M1110" s="252" t="s">
        <v>621</v>
      </c>
      <c r="O1110" s="241"/>
    </row>
    <row r="1111" spans="1:15" ht="12.75">
      <c r="A1111" s="250"/>
      <c r="B1111" s="253"/>
      <c r="C1111" s="699" t="s">
        <v>622</v>
      </c>
      <c r="D1111" s="700"/>
      <c r="E1111" s="254">
        <v>2.25</v>
      </c>
      <c r="F1111" s="577"/>
      <c r="G1111" s="256"/>
      <c r="H1111" s="257"/>
      <c r="I1111" s="251"/>
      <c r="J1111" s="258"/>
      <c r="K1111" s="251"/>
      <c r="M1111" s="252" t="s">
        <v>622</v>
      </c>
      <c r="O1111" s="241"/>
    </row>
    <row r="1112" spans="1:15" ht="12.75">
      <c r="A1112" s="250"/>
      <c r="B1112" s="253"/>
      <c r="C1112" s="699" t="s">
        <v>114</v>
      </c>
      <c r="D1112" s="700"/>
      <c r="E1112" s="254">
        <v>0</v>
      </c>
      <c r="F1112" s="577"/>
      <c r="G1112" s="256"/>
      <c r="H1112" s="257"/>
      <c r="I1112" s="251"/>
      <c r="J1112" s="258"/>
      <c r="K1112" s="251"/>
      <c r="M1112" s="252" t="s">
        <v>114</v>
      </c>
      <c r="O1112" s="241"/>
    </row>
    <row r="1113" spans="1:15" ht="12.75">
      <c r="A1113" s="250"/>
      <c r="B1113" s="253"/>
      <c r="C1113" s="699" t="s">
        <v>623</v>
      </c>
      <c r="D1113" s="700"/>
      <c r="E1113" s="254">
        <v>10</v>
      </c>
      <c r="F1113" s="577"/>
      <c r="G1113" s="256"/>
      <c r="H1113" s="257"/>
      <c r="I1113" s="251"/>
      <c r="J1113" s="258"/>
      <c r="K1113" s="251"/>
      <c r="M1113" s="252" t="s">
        <v>623</v>
      </c>
      <c r="O1113" s="241"/>
    </row>
    <row r="1114" spans="1:15" ht="12.75">
      <c r="A1114" s="250"/>
      <c r="B1114" s="253"/>
      <c r="C1114" s="699" t="s">
        <v>624</v>
      </c>
      <c r="D1114" s="700"/>
      <c r="E1114" s="254">
        <v>265.548</v>
      </c>
      <c r="F1114" s="577"/>
      <c r="G1114" s="256"/>
      <c r="H1114" s="257"/>
      <c r="I1114" s="251"/>
      <c r="J1114" s="258"/>
      <c r="K1114" s="251"/>
      <c r="M1114" s="252" t="s">
        <v>624</v>
      </c>
      <c r="O1114" s="241"/>
    </row>
    <row r="1115" spans="1:15" ht="12.75">
      <c r="A1115" s="250"/>
      <c r="B1115" s="253"/>
      <c r="C1115" s="699" t="s">
        <v>626</v>
      </c>
      <c r="D1115" s="700"/>
      <c r="E1115" s="254">
        <v>52.28</v>
      </c>
      <c r="F1115" s="577"/>
      <c r="G1115" s="256"/>
      <c r="H1115" s="257"/>
      <c r="I1115" s="251"/>
      <c r="J1115" s="258"/>
      <c r="K1115" s="251"/>
      <c r="M1115" s="252" t="s">
        <v>626</v>
      </c>
      <c r="O1115" s="241"/>
    </row>
    <row r="1116" spans="1:15" ht="12.75">
      <c r="A1116" s="250"/>
      <c r="B1116" s="253"/>
      <c r="C1116" s="699" t="s">
        <v>627</v>
      </c>
      <c r="D1116" s="700"/>
      <c r="E1116" s="254">
        <v>52.28</v>
      </c>
      <c r="F1116" s="577"/>
      <c r="G1116" s="256"/>
      <c r="H1116" s="257"/>
      <c r="I1116" s="251"/>
      <c r="J1116" s="258"/>
      <c r="K1116" s="251"/>
      <c r="M1116" s="252" t="s">
        <v>627</v>
      </c>
      <c r="O1116" s="241"/>
    </row>
    <row r="1117" spans="1:15" ht="12.75">
      <c r="A1117" s="250"/>
      <c r="B1117" s="253"/>
      <c r="C1117" s="701" t="s">
        <v>113</v>
      </c>
      <c r="D1117" s="700"/>
      <c r="E1117" s="279">
        <v>682.9559999999999</v>
      </c>
      <c r="F1117" s="577"/>
      <c r="G1117" s="256"/>
      <c r="H1117" s="257"/>
      <c r="I1117" s="251"/>
      <c r="J1117" s="258"/>
      <c r="K1117" s="251"/>
      <c r="M1117" s="252" t="s">
        <v>113</v>
      </c>
      <c r="O1117" s="241"/>
    </row>
    <row r="1118" spans="1:80" ht="12.75">
      <c r="A1118" s="242">
        <v>104</v>
      </c>
      <c r="B1118" s="243" t="s">
        <v>670</v>
      </c>
      <c r="C1118" s="244" t="s">
        <v>671</v>
      </c>
      <c r="D1118" s="245" t="s">
        <v>147</v>
      </c>
      <c r="E1118" s="246">
        <v>1</v>
      </c>
      <c r="F1118" s="576"/>
      <c r="G1118" s="247">
        <f>E1118*F1118</f>
        <v>0</v>
      </c>
      <c r="H1118" s="248">
        <v>0</v>
      </c>
      <c r="I1118" s="249">
        <f>E1118*H1118</f>
        <v>0</v>
      </c>
      <c r="J1118" s="248"/>
      <c r="K1118" s="249">
        <f>E1118*J1118</f>
        <v>0</v>
      </c>
      <c r="O1118" s="241">
        <v>2</v>
      </c>
      <c r="AA1118" s="214">
        <v>12</v>
      </c>
      <c r="AB1118" s="214">
        <v>0</v>
      </c>
      <c r="AC1118" s="214">
        <v>257</v>
      </c>
      <c r="AZ1118" s="214">
        <v>2</v>
      </c>
      <c r="BA1118" s="214">
        <f>IF(AZ1118=1,G1118,0)</f>
        <v>0</v>
      </c>
      <c r="BB1118" s="214">
        <f>IF(AZ1118=2,G1118,0)</f>
        <v>0</v>
      </c>
      <c r="BC1118" s="214">
        <f>IF(AZ1118=3,G1118,0)</f>
        <v>0</v>
      </c>
      <c r="BD1118" s="214">
        <f>IF(AZ1118=4,G1118,0)</f>
        <v>0</v>
      </c>
      <c r="BE1118" s="214">
        <f>IF(AZ1118=5,G1118,0)</f>
        <v>0</v>
      </c>
      <c r="CA1118" s="241">
        <v>12</v>
      </c>
      <c r="CB1118" s="241">
        <v>0</v>
      </c>
    </row>
    <row r="1119" spans="1:80" ht="12.75">
      <c r="A1119" s="242">
        <v>105</v>
      </c>
      <c r="B1119" s="243" t="s">
        <v>672</v>
      </c>
      <c r="C1119" s="244" t="s">
        <v>673</v>
      </c>
      <c r="D1119" s="245" t="s">
        <v>106</v>
      </c>
      <c r="E1119" s="246">
        <v>785.3994</v>
      </c>
      <c r="F1119" s="576"/>
      <c r="G1119" s="247">
        <f>E1119*F1119</f>
        <v>0</v>
      </c>
      <c r="H1119" s="248">
        <v>0.0002</v>
      </c>
      <c r="I1119" s="249">
        <f>E1119*H1119</f>
        <v>0.15707988</v>
      </c>
      <c r="J1119" s="248"/>
      <c r="K1119" s="249">
        <f>E1119*J1119</f>
        <v>0</v>
      </c>
      <c r="O1119" s="241">
        <v>2</v>
      </c>
      <c r="AA1119" s="214">
        <v>3</v>
      </c>
      <c r="AB1119" s="214">
        <v>7</v>
      </c>
      <c r="AC1119" s="214">
        <v>67390325</v>
      </c>
      <c r="AZ1119" s="214">
        <v>2</v>
      </c>
      <c r="BA1119" s="214">
        <f>IF(AZ1119=1,G1119,0)</f>
        <v>0</v>
      </c>
      <c r="BB1119" s="214">
        <f>IF(AZ1119=2,G1119,0)</f>
        <v>0</v>
      </c>
      <c r="BC1119" s="214">
        <f>IF(AZ1119=3,G1119,0)</f>
        <v>0</v>
      </c>
      <c r="BD1119" s="214">
        <f>IF(AZ1119=4,G1119,0)</f>
        <v>0</v>
      </c>
      <c r="BE1119" s="214">
        <f>IF(AZ1119=5,G1119,0)</f>
        <v>0</v>
      </c>
      <c r="CA1119" s="241">
        <v>3</v>
      </c>
      <c r="CB1119" s="241">
        <v>7</v>
      </c>
    </row>
    <row r="1120" spans="1:15" ht="12.75">
      <c r="A1120" s="250"/>
      <c r="B1120" s="253"/>
      <c r="C1120" s="699" t="s">
        <v>123</v>
      </c>
      <c r="D1120" s="700"/>
      <c r="E1120" s="254">
        <v>0</v>
      </c>
      <c r="F1120" s="577"/>
      <c r="G1120" s="256"/>
      <c r="H1120" s="257"/>
      <c r="I1120" s="251"/>
      <c r="J1120" s="258"/>
      <c r="K1120" s="251"/>
      <c r="M1120" s="252" t="s">
        <v>123</v>
      </c>
      <c r="O1120" s="241"/>
    </row>
    <row r="1121" spans="1:15" ht="12.75">
      <c r="A1121" s="250"/>
      <c r="B1121" s="253"/>
      <c r="C1121" s="699" t="s">
        <v>107</v>
      </c>
      <c r="D1121" s="700"/>
      <c r="E1121" s="254">
        <v>0</v>
      </c>
      <c r="F1121" s="577"/>
      <c r="G1121" s="256"/>
      <c r="H1121" s="257"/>
      <c r="I1121" s="251"/>
      <c r="J1121" s="258"/>
      <c r="K1121" s="251"/>
      <c r="M1121" s="252" t="s">
        <v>107</v>
      </c>
      <c r="O1121" s="241"/>
    </row>
    <row r="1122" spans="1:15" ht="12.75">
      <c r="A1122" s="250"/>
      <c r="B1122" s="253"/>
      <c r="C1122" s="699" t="s">
        <v>618</v>
      </c>
      <c r="D1122" s="700"/>
      <c r="E1122" s="254">
        <v>231.5</v>
      </c>
      <c r="F1122" s="577"/>
      <c r="G1122" s="256"/>
      <c r="H1122" s="257"/>
      <c r="I1122" s="251"/>
      <c r="J1122" s="258"/>
      <c r="K1122" s="251"/>
      <c r="M1122" s="252" t="s">
        <v>618</v>
      </c>
      <c r="O1122" s="241"/>
    </row>
    <row r="1123" spans="1:15" ht="12.75">
      <c r="A1123" s="250"/>
      <c r="B1123" s="253"/>
      <c r="C1123" s="699" t="s">
        <v>619</v>
      </c>
      <c r="D1123" s="700"/>
      <c r="E1123" s="254">
        <v>29.258</v>
      </c>
      <c r="F1123" s="577"/>
      <c r="G1123" s="256"/>
      <c r="H1123" s="257"/>
      <c r="I1123" s="251"/>
      <c r="J1123" s="258"/>
      <c r="K1123" s="251"/>
      <c r="M1123" s="252" t="s">
        <v>619</v>
      </c>
      <c r="O1123" s="241"/>
    </row>
    <row r="1124" spans="1:15" ht="12.75">
      <c r="A1124" s="250"/>
      <c r="B1124" s="253"/>
      <c r="C1124" s="699" t="s">
        <v>620</v>
      </c>
      <c r="D1124" s="700"/>
      <c r="E1124" s="254">
        <v>22.24</v>
      </c>
      <c r="F1124" s="577"/>
      <c r="G1124" s="256"/>
      <c r="H1124" s="257"/>
      <c r="I1124" s="251"/>
      <c r="J1124" s="258"/>
      <c r="K1124" s="251"/>
      <c r="M1124" s="252" t="s">
        <v>620</v>
      </c>
      <c r="O1124" s="241"/>
    </row>
    <row r="1125" spans="1:15" ht="12.75">
      <c r="A1125" s="250"/>
      <c r="B1125" s="253"/>
      <c r="C1125" s="699" t="s">
        <v>621</v>
      </c>
      <c r="D1125" s="700"/>
      <c r="E1125" s="254">
        <v>17.6</v>
      </c>
      <c r="F1125" s="577"/>
      <c r="G1125" s="256"/>
      <c r="H1125" s="257"/>
      <c r="I1125" s="251"/>
      <c r="J1125" s="258"/>
      <c r="K1125" s="251"/>
      <c r="M1125" s="252" t="s">
        <v>621</v>
      </c>
      <c r="O1125" s="241"/>
    </row>
    <row r="1126" spans="1:15" ht="12.75">
      <c r="A1126" s="250"/>
      <c r="B1126" s="253"/>
      <c r="C1126" s="699" t="s">
        <v>622</v>
      </c>
      <c r="D1126" s="700"/>
      <c r="E1126" s="254">
        <v>2.25</v>
      </c>
      <c r="F1126" s="577"/>
      <c r="G1126" s="256"/>
      <c r="H1126" s="257"/>
      <c r="I1126" s="251"/>
      <c r="J1126" s="258"/>
      <c r="K1126" s="251"/>
      <c r="M1126" s="252" t="s">
        <v>622</v>
      </c>
      <c r="O1126" s="241"/>
    </row>
    <row r="1127" spans="1:15" ht="12.75">
      <c r="A1127" s="250"/>
      <c r="B1127" s="253"/>
      <c r="C1127" s="699" t="s">
        <v>114</v>
      </c>
      <c r="D1127" s="700"/>
      <c r="E1127" s="254">
        <v>0</v>
      </c>
      <c r="F1127" s="577"/>
      <c r="G1127" s="256"/>
      <c r="H1127" s="257"/>
      <c r="I1127" s="251"/>
      <c r="J1127" s="258"/>
      <c r="K1127" s="251"/>
      <c r="M1127" s="252" t="s">
        <v>114</v>
      </c>
      <c r="O1127" s="241"/>
    </row>
    <row r="1128" spans="1:15" ht="12.75">
      <c r="A1128" s="250"/>
      <c r="B1128" s="253"/>
      <c r="C1128" s="699" t="s">
        <v>623</v>
      </c>
      <c r="D1128" s="700"/>
      <c r="E1128" s="254">
        <v>10</v>
      </c>
      <c r="F1128" s="577"/>
      <c r="G1128" s="256"/>
      <c r="H1128" s="257"/>
      <c r="I1128" s="251"/>
      <c r="J1128" s="258"/>
      <c r="K1128" s="251"/>
      <c r="M1128" s="252" t="s">
        <v>623</v>
      </c>
      <c r="O1128" s="241"/>
    </row>
    <row r="1129" spans="1:15" ht="12.75">
      <c r="A1129" s="250"/>
      <c r="B1129" s="253"/>
      <c r="C1129" s="699" t="s">
        <v>624</v>
      </c>
      <c r="D1129" s="700"/>
      <c r="E1129" s="254">
        <v>265.548</v>
      </c>
      <c r="F1129" s="577"/>
      <c r="G1129" s="256"/>
      <c r="H1129" s="257"/>
      <c r="I1129" s="251"/>
      <c r="J1129" s="258"/>
      <c r="K1129" s="251"/>
      <c r="M1129" s="252" t="s">
        <v>624</v>
      </c>
      <c r="O1129" s="241"/>
    </row>
    <row r="1130" spans="1:15" ht="12.75">
      <c r="A1130" s="250"/>
      <c r="B1130" s="253"/>
      <c r="C1130" s="699" t="s">
        <v>626</v>
      </c>
      <c r="D1130" s="700"/>
      <c r="E1130" s="254">
        <v>52.28</v>
      </c>
      <c r="F1130" s="577"/>
      <c r="G1130" s="256"/>
      <c r="H1130" s="257"/>
      <c r="I1130" s="251"/>
      <c r="J1130" s="258"/>
      <c r="K1130" s="251"/>
      <c r="M1130" s="252" t="s">
        <v>626</v>
      </c>
      <c r="O1130" s="241"/>
    </row>
    <row r="1131" spans="1:15" ht="12.75">
      <c r="A1131" s="250"/>
      <c r="B1131" s="253"/>
      <c r="C1131" s="699" t="s">
        <v>627</v>
      </c>
      <c r="D1131" s="700"/>
      <c r="E1131" s="254">
        <v>52.28</v>
      </c>
      <c r="F1131" s="577"/>
      <c r="G1131" s="256"/>
      <c r="H1131" s="257"/>
      <c r="I1131" s="251"/>
      <c r="J1131" s="258"/>
      <c r="K1131" s="251"/>
      <c r="M1131" s="252" t="s">
        <v>627</v>
      </c>
      <c r="O1131" s="241"/>
    </row>
    <row r="1132" spans="1:15" ht="12.75">
      <c r="A1132" s="250"/>
      <c r="B1132" s="253"/>
      <c r="C1132" s="701" t="s">
        <v>113</v>
      </c>
      <c r="D1132" s="700"/>
      <c r="E1132" s="279">
        <v>682.9559999999999</v>
      </c>
      <c r="F1132" s="577"/>
      <c r="G1132" s="256"/>
      <c r="H1132" s="257"/>
      <c r="I1132" s="251"/>
      <c r="J1132" s="258"/>
      <c r="K1132" s="251"/>
      <c r="M1132" s="252" t="s">
        <v>113</v>
      </c>
      <c r="O1132" s="241"/>
    </row>
    <row r="1133" spans="1:15" ht="12.75">
      <c r="A1133" s="250"/>
      <c r="B1133" s="253"/>
      <c r="C1133" s="699" t="s">
        <v>674</v>
      </c>
      <c r="D1133" s="700"/>
      <c r="E1133" s="254">
        <v>102.4434</v>
      </c>
      <c r="F1133" s="577"/>
      <c r="G1133" s="256"/>
      <c r="H1133" s="257"/>
      <c r="I1133" s="251"/>
      <c r="J1133" s="258"/>
      <c r="K1133" s="251"/>
      <c r="M1133" s="252" t="s">
        <v>674</v>
      </c>
      <c r="O1133" s="241"/>
    </row>
    <row r="1134" spans="1:80" ht="12.75">
      <c r="A1134" s="242">
        <v>106</v>
      </c>
      <c r="B1134" s="243" t="s">
        <v>675</v>
      </c>
      <c r="C1134" s="244" t="s">
        <v>676</v>
      </c>
      <c r="D1134" s="245" t="s">
        <v>173</v>
      </c>
      <c r="E1134" s="246">
        <v>8.20613896</v>
      </c>
      <c r="F1134" s="576"/>
      <c r="G1134" s="247">
        <f>E1134*F1134</f>
        <v>0</v>
      </c>
      <c r="H1134" s="248">
        <v>0</v>
      </c>
      <c r="I1134" s="249">
        <f>E1134*H1134</f>
        <v>0</v>
      </c>
      <c r="J1134" s="248"/>
      <c r="K1134" s="249">
        <f>E1134*J1134</f>
        <v>0</v>
      </c>
      <c r="O1134" s="241">
        <v>2</v>
      </c>
      <c r="AA1134" s="214">
        <v>7</v>
      </c>
      <c r="AB1134" s="214">
        <v>1001</v>
      </c>
      <c r="AC1134" s="214">
        <v>5</v>
      </c>
      <c r="AZ1134" s="214">
        <v>2</v>
      </c>
      <c r="BA1134" s="214">
        <f>IF(AZ1134=1,G1134,0)</f>
        <v>0</v>
      </c>
      <c r="BB1134" s="214">
        <f>IF(AZ1134=2,G1134,0)</f>
        <v>0</v>
      </c>
      <c r="BC1134" s="214">
        <f>IF(AZ1134=3,G1134,0)</f>
        <v>0</v>
      </c>
      <c r="BD1134" s="214">
        <f>IF(AZ1134=4,G1134,0)</f>
        <v>0</v>
      </c>
      <c r="BE1134" s="214">
        <f>IF(AZ1134=5,G1134,0)</f>
        <v>0</v>
      </c>
      <c r="CA1134" s="241">
        <v>7</v>
      </c>
      <c r="CB1134" s="241">
        <v>1001</v>
      </c>
    </row>
    <row r="1135" spans="1:57" ht="12.75">
      <c r="A1135" s="259"/>
      <c r="B1135" s="260" t="s">
        <v>96</v>
      </c>
      <c r="C1135" s="261" t="s">
        <v>615</v>
      </c>
      <c r="D1135" s="262"/>
      <c r="E1135" s="263"/>
      <c r="F1135" s="578"/>
      <c r="G1135" s="265">
        <f>SUM(G991:G1134)</f>
        <v>0</v>
      </c>
      <c r="H1135" s="266"/>
      <c r="I1135" s="267">
        <f>SUM(I991:I1134)</f>
        <v>8.206138959999999</v>
      </c>
      <c r="J1135" s="266"/>
      <c r="K1135" s="267">
        <f>SUM(K991:K1134)</f>
        <v>-1.851616</v>
      </c>
      <c r="O1135" s="241">
        <v>4</v>
      </c>
      <c r="BA1135" s="268">
        <f>SUM(BA991:BA1134)</f>
        <v>0</v>
      </c>
      <c r="BB1135" s="268">
        <f>SUM(BB991:BB1134)</f>
        <v>0</v>
      </c>
      <c r="BC1135" s="268">
        <f>SUM(BC991:BC1134)</f>
        <v>0</v>
      </c>
      <c r="BD1135" s="268">
        <f>SUM(BD991:BD1134)</f>
        <v>0</v>
      </c>
      <c r="BE1135" s="268">
        <f>SUM(BE991:BE1134)</f>
        <v>0</v>
      </c>
    </row>
    <row r="1136" spans="1:15" ht="12.75">
      <c r="A1136" s="231" t="s">
        <v>92</v>
      </c>
      <c r="B1136" s="232" t="s">
        <v>677</v>
      </c>
      <c r="C1136" s="233" t="s">
        <v>678</v>
      </c>
      <c r="D1136" s="234"/>
      <c r="E1136" s="235"/>
      <c r="F1136" s="579"/>
      <c r="G1136" s="236"/>
      <c r="H1136" s="237"/>
      <c r="I1136" s="238"/>
      <c r="J1136" s="239"/>
      <c r="K1136" s="240"/>
      <c r="O1136" s="241">
        <v>1</v>
      </c>
    </row>
    <row r="1137" spans="1:80" ht="12.75">
      <c r="A1137" s="242">
        <v>107</v>
      </c>
      <c r="B1137" s="243" t="s">
        <v>680</v>
      </c>
      <c r="C1137" s="244" t="s">
        <v>681</v>
      </c>
      <c r="D1137" s="245" t="s">
        <v>106</v>
      </c>
      <c r="E1137" s="246">
        <v>485.704</v>
      </c>
      <c r="F1137" s="576"/>
      <c r="G1137" s="247">
        <f>E1137*F1137</f>
        <v>0</v>
      </c>
      <c r="H1137" s="248">
        <v>0.00229</v>
      </c>
      <c r="I1137" s="249">
        <f>E1137*H1137</f>
        <v>1.11226216</v>
      </c>
      <c r="J1137" s="248">
        <v>0</v>
      </c>
      <c r="K1137" s="249">
        <f>E1137*J1137</f>
        <v>0</v>
      </c>
      <c r="O1137" s="241">
        <v>2</v>
      </c>
      <c r="AA1137" s="214">
        <v>1</v>
      </c>
      <c r="AB1137" s="214">
        <v>7</v>
      </c>
      <c r="AC1137" s="214">
        <v>7</v>
      </c>
      <c r="AZ1137" s="214">
        <v>2</v>
      </c>
      <c r="BA1137" s="214">
        <f>IF(AZ1137=1,G1137,0)</f>
        <v>0</v>
      </c>
      <c r="BB1137" s="214">
        <f>IF(AZ1137=2,G1137,0)</f>
        <v>0</v>
      </c>
      <c r="BC1137" s="214">
        <f>IF(AZ1137=3,G1137,0)</f>
        <v>0</v>
      </c>
      <c r="BD1137" s="214">
        <f>IF(AZ1137=4,G1137,0)</f>
        <v>0</v>
      </c>
      <c r="BE1137" s="214">
        <f>IF(AZ1137=5,G1137,0)</f>
        <v>0</v>
      </c>
      <c r="CA1137" s="241">
        <v>1</v>
      </c>
      <c r="CB1137" s="241">
        <v>7</v>
      </c>
    </row>
    <row r="1138" spans="1:15" ht="12.75">
      <c r="A1138" s="250"/>
      <c r="B1138" s="253"/>
      <c r="C1138" s="699" t="s">
        <v>123</v>
      </c>
      <c r="D1138" s="700"/>
      <c r="E1138" s="254">
        <v>0</v>
      </c>
      <c r="F1138" s="577"/>
      <c r="G1138" s="256"/>
      <c r="H1138" s="257"/>
      <c r="I1138" s="251"/>
      <c r="J1138" s="258"/>
      <c r="K1138" s="251"/>
      <c r="M1138" s="252" t="s">
        <v>123</v>
      </c>
      <c r="O1138" s="241"/>
    </row>
    <row r="1139" spans="1:15" ht="12.75">
      <c r="A1139" s="250"/>
      <c r="B1139" s="253"/>
      <c r="C1139" s="699" t="s">
        <v>114</v>
      </c>
      <c r="D1139" s="700"/>
      <c r="E1139" s="254">
        <v>0</v>
      </c>
      <c r="F1139" s="577"/>
      <c r="G1139" s="256"/>
      <c r="H1139" s="257"/>
      <c r="I1139" s="251"/>
      <c r="J1139" s="258"/>
      <c r="K1139" s="251"/>
      <c r="M1139" s="252" t="s">
        <v>114</v>
      </c>
      <c r="O1139" s="241"/>
    </row>
    <row r="1140" spans="1:15" ht="12.75">
      <c r="A1140" s="250"/>
      <c r="B1140" s="253"/>
      <c r="C1140" s="699" t="s">
        <v>682</v>
      </c>
      <c r="D1140" s="700"/>
      <c r="E1140" s="254">
        <v>485.704</v>
      </c>
      <c r="F1140" s="577"/>
      <c r="G1140" s="256"/>
      <c r="H1140" s="257"/>
      <c r="I1140" s="251"/>
      <c r="J1140" s="258"/>
      <c r="K1140" s="251"/>
      <c r="M1140" s="252" t="s">
        <v>682</v>
      </c>
      <c r="O1140" s="241"/>
    </row>
    <row r="1141" spans="1:80" ht="22.5">
      <c r="A1141" s="242">
        <v>108</v>
      </c>
      <c r="B1141" s="243" t="s">
        <v>683</v>
      </c>
      <c r="C1141" s="244" t="s">
        <v>684</v>
      </c>
      <c r="D1141" s="245" t="s">
        <v>106</v>
      </c>
      <c r="E1141" s="246">
        <v>1205.354</v>
      </c>
      <c r="F1141" s="576"/>
      <c r="G1141" s="247">
        <f>E1141*F1141</f>
        <v>0</v>
      </c>
      <c r="H1141" s="248">
        <v>0</v>
      </c>
      <c r="I1141" s="249">
        <f>E1141*H1141</f>
        <v>0</v>
      </c>
      <c r="J1141" s="248">
        <v>0</v>
      </c>
      <c r="K1141" s="249">
        <f>E1141*J1141</f>
        <v>0</v>
      </c>
      <c r="O1141" s="241">
        <v>2</v>
      </c>
      <c r="AA1141" s="214">
        <v>1</v>
      </c>
      <c r="AB1141" s="214">
        <v>7</v>
      </c>
      <c r="AC1141" s="214">
        <v>7</v>
      </c>
      <c r="AZ1141" s="214">
        <v>2</v>
      </c>
      <c r="BA1141" s="214">
        <f>IF(AZ1141=1,G1141,0)</f>
        <v>0</v>
      </c>
      <c r="BB1141" s="214">
        <f>IF(AZ1141=2,G1141,0)</f>
        <v>0</v>
      </c>
      <c r="BC1141" s="214">
        <f>IF(AZ1141=3,G1141,0)</f>
        <v>0</v>
      </c>
      <c r="BD1141" s="214">
        <f>IF(AZ1141=4,G1141,0)</f>
        <v>0</v>
      </c>
      <c r="BE1141" s="214">
        <f>IF(AZ1141=5,G1141,0)</f>
        <v>0</v>
      </c>
      <c r="CA1141" s="241">
        <v>1</v>
      </c>
      <c r="CB1141" s="241">
        <v>7</v>
      </c>
    </row>
    <row r="1142" spans="1:15" ht="12.75">
      <c r="A1142" s="250"/>
      <c r="B1142" s="253"/>
      <c r="C1142" s="699" t="s">
        <v>123</v>
      </c>
      <c r="D1142" s="700"/>
      <c r="E1142" s="254">
        <v>0</v>
      </c>
      <c r="F1142" s="577"/>
      <c r="G1142" s="256"/>
      <c r="H1142" s="257"/>
      <c r="I1142" s="251"/>
      <c r="J1142" s="258"/>
      <c r="K1142" s="251"/>
      <c r="M1142" s="252" t="s">
        <v>123</v>
      </c>
      <c r="O1142" s="241"/>
    </row>
    <row r="1143" spans="1:15" ht="12.75">
      <c r="A1143" s="250"/>
      <c r="B1143" s="253"/>
      <c r="C1143" s="699" t="s">
        <v>107</v>
      </c>
      <c r="D1143" s="700"/>
      <c r="E1143" s="254">
        <v>0</v>
      </c>
      <c r="F1143" s="577"/>
      <c r="G1143" s="256"/>
      <c r="H1143" s="257"/>
      <c r="I1143" s="251"/>
      <c r="J1143" s="258"/>
      <c r="K1143" s="251"/>
      <c r="M1143" s="252" t="s">
        <v>107</v>
      </c>
      <c r="O1143" s="241"/>
    </row>
    <row r="1144" spans="1:15" ht="12.75">
      <c r="A1144" s="250"/>
      <c r="B1144" s="253"/>
      <c r="C1144" s="699" t="s">
        <v>685</v>
      </c>
      <c r="D1144" s="700"/>
      <c r="E1144" s="254">
        <v>463</v>
      </c>
      <c r="F1144" s="577"/>
      <c r="G1144" s="256"/>
      <c r="H1144" s="257"/>
      <c r="I1144" s="251"/>
      <c r="J1144" s="258"/>
      <c r="K1144" s="251"/>
      <c r="M1144" s="252" t="s">
        <v>685</v>
      </c>
      <c r="O1144" s="241"/>
    </row>
    <row r="1145" spans="1:15" ht="12.75">
      <c r="A1145" s="250"/>
      <c r="B1145" s="253"/>
      <c r="C1145" s="699" t="s">
        <v>619</v>
      </c>
      <c r="D1145" s="700"/>
      <c r="E1145" s="254">
        <v>29.258</v>
      </c>
      <c r="F1145" s="577"/>
      <c r="G1145" s="256"/>
      <c r="H1145" s="257"/>
      <c r="I1145" s="251"/>
      <c r="J1145" s="258"/>
      <c r="K1145" s="251"/>
      <c r="M1145" s="252" t="s">
        <v>619</v>
      </c>
      <c r="O1145" s="241"/>
    </row>
    <row r="1146" spans="1:15" ht="12.75">
      <c r="A1146" s="250"/>
      <c r="B1146" s="253"/>
      <c r="C1146" s="699" t="s">
        <v>620</v>
      </c>
      <c r="D1146" s="700"/>
      <c r="E1146" s="254">
        <v>22.24</v>
      </c>
      <c r="F1146" s="577"/>
      <c r="G1146" s="256"/>
      <c r="H1146" s="257"/>
      <c r="I1146" s="251"/>
      <c r="J1146" s="258"/>
      <c r="K1146" s="251"/>
      <c r="M1146" s="252" t="s">
        <v>620</v>
      </c>
      <c r="O1146" s="241"/>
    </row>
    <row r="1147" spans="1:15" ht="12.75">
      <c r="A1147" s="250"/>
      <c r="B1147" s="253"/>
      <c r="C1147" s="699" t="s">
        <v>686</v>
      </c>
      <c r="D1147" s="700"/>
      <c r="E1147" s="254">
        <v>35.2</v>
      </c>
      <c r="F1147" s="577"/>
      <c r="G1147" s="256"/>
      <c r="H1147" s="257"/>
      <c r="I1147" s="251"/>
      <c r="J1147" s="258"/>
      <c r="K1147" s="251"/>
      <c r="M1147" s="252" t="s">
        <v>686</v>
      </c>
      <c r="O1147" s="241"/>
    </row>
    <row r="1148" spans="1:15" ht="12.75">
      <c r="A1148" s="250"/>
      <c r="B1148" s="253"/>
      <c r="C1148" s="701" t="s">
        <v>113</v>
      </c>
      <c r="D1148" s="700"/>
      <c r="E1148" s="279">
        <v>549.698</v>
      </c>
      <c r="F1148" s="577"/>
      <c r="G1148" s="256"/>
      <c r="H1148" s="257"/>
      <c r="I1148" s="251"/>
      <c r="J1148" s="258"/>
      <c r="K1148" s="251"/>
      <c r="M1148" s="252" t="s">
        <v>113</v>
      </c>
      <c r="O1148" s="241"/>
    </row>
    <row r="1149" spans="1:15" ht="12.75">
      <c r="A1149" s="250"/>
      <c r="B1149" s="253"/>
      <c r="C1149" s="699" t="s">
        <v>114</v>
      </c>
      <c r="D1149" s="700"/>
      <c r="E1149" s="254">
        <v>0</v>
      </c>
      <c r="F1149" s="577"/>
      <c r="G1149" s="256"/>
      <c r="H1149" s="257"/>
      <c r="I1149" s="251"/>
      <c r="J1149" s="258"/>
      <c r="K1149" s="251"/>
      <c r="M1149" s="252" t="s">
        <v>114</v>
      </c>
      <c r="O1149" s="241"/>
    </row>
    <row r="1150" spans="1:15" ht="12.75">
      <c r="A1150" s="250"/>
      <c r="B1150" s="253"/>
      <c r="C1150" s="699" t="s">
        <v>687</v>
      </c>
      <c r="D1150" s="700"/>
      <c r="E1150" s="254">
        <v>20</v>
      </c>
      <c r="F1150" s="577"/>
      <c r="G1150" s="256"/>
      <c r="H1150" s="257"/>
      <c r="I1150" s="251"/>
      <c r="J1150" s="258"/>
      <c r="K1150" s="251"/>
      <c r="M1150" s="252" t="s">
        <v>687</v>
      </c>
      <c r="O1150" s="241"/>
    </row>
    <row r="1151" spans="1:15" ht="12.75">
      <c r="A1151" s="250"/>
      <c r="B1151" s="253"/>
      <c r="C1151" s="699" t="s">
        <v>688</v>
      </c>
      <c r="D1151" s="700"/>
      <c r="E1151" s="254">
        <v>531.096</v>
      </c>
      <c r="F1151" s="577"/>
      <c r="G1151" s="256"/>
      <c r="H1151" s="257"/>
      <c r="I1151" s="251"/>
      <c r="J1151" s="258"/>
      <c r="K1151" s="251"/>
      <c r="M1151" s="252" t="s">
        <v>688</v>
      </c>
      <c r="O1151" s="241"/>
    </row>
    <row r="1152" spans="1:15" ht="12.75">
      <c r="A1152" s="250"/>
      <c r="B1152" s="253"/>
      <c r="C1152" s="699" t="s">
        <v>626</v>
      </c>
      <c r="D1152" s="700"/>
      <c r="E1152" s="254">
        <v>52.28</v>
      </c>
      <c r="F1152" s="577"/>
      <c r="G1152" s="256"/>
      <c r="H1152" s="257"/>
      <c r="I1152" s="251"/>
      <c r="J1152" s="258"/>
      <c r="K1152" s="251"/>
      <c r="M1152" s="252" t="s">
        <v>626</v>
      </c>
      <c r="O1152" s="241"/>
    </row>
    <row r="1153" spans="1:15" ht="12.75">
      <c r="A1153" s="250"/>
      <c r="B1153" s="253"/>
      <c r="C1153" s="699" t="s">
        <v>627</v>
      </c>
      <c r="D1153" s="700"/>
      <c r="E1153" s="254">
        <v>52.28</v>
      </c>
      <c r="F1153" s="577"/>
      <c r="G1153" s="256"/>
      <c r="H1153" s="257"/>
      <c r="I1153" s="251"/>
      <c r="J1153" s="258"/>
      <c r="K1153" s="251"/>
      <c r="M1153" s="252" t="s">
        <v>627</v>
      </c>
      <c r="O1153" s="241"/>
    </row>
    <row r="1154" spans="1:15" ht="12.75">
      <c r="A1154" s="250"/>
      <c r="B1154" s="253"/>
      <c r="C1154" s="701" t="s">
        <v>113</v>
      </c>
      <c r="D1154" s="700"/>
      <c r="E1154" s="279">
        <v>655.656</v>
      </c>
      <c r="F1154" s="577"/>
      <c r="G1154" s="256"/>
      <c r="H1154" s="257"/>
      <c r="I1154" s="251"/>
      <c r="J1154" s="258"/>
      <c r="K1154" s="251"/>
      <c r="M1154" s="252" t="s">
        <v>113</v>
      </c>
      <c r="O1154" s="241"/>
    </row>
    <row r="1155" spans="1:80" ht="22.5">
      <c r="A1155" s="242">
        <v>109</v>
      </c>
      <c r="B1155" s="243" t="s">
        <v>689</v>
      </c>
      <c r="C1155" s="244" t="s">
        <v>690</v>
      </c>
      <c r="D1155" s="245" t="s">
        <v>122</v>
      </c>
      <c r="E1155" s="246">
        <v>212.0677</v>
      </c>
      <c r="F1155" s="576"/>
      <c r="G1155" s="247">
        <f>E1155*F1155</f>
        <v>0</v>
      </c>
      <c r="H1155" s="248">
        <v>0.02</v>
      </c>
      <c r="I1155" s="249">
        <f>E1155*H1155</f>
        <v>4.241354</v>
      </c>
      <c r="J1155" s="248"/>
      <c r="K1155" s="249">
        <f>E1155*J1155</f>
        <v>0</v>
      </c>
      <c r="O1155" s="241">
        <v>2</v>
      </c>
      <c r="AA1155" s="214">
        <v>3</v>
      </c>
      <c r="AB1155" s="214">
        <v>7</v>
      </c>
      <c r="AC1155" s="214">
        <v>28375704</v>
      </c>
      <c r="AZ1155" s="214">
        <v>2</v>
      </c>
      <c r="BA1155" s="214">
        <f>IF(AZ1155=1,G1155,0)</f>
        <v>0</v>
      </c>
      <c r="BB1155" s="214">
        <f>IF(AZ1155=2,G1155,0)</f>
        <v>0</v>
      </c>
      <c r="BC1155" s="214">
        <f>IF(AZ1155=3,G1155,0)</f>
        <v>0</v>
      </c>
      <c r="BD1155" s="214">
        <f>IF(AZ1155=4,G1155,0)</f>
        <v>0</v>
      </c>
      <c r="BE1155" s="214">
        <f>IF(AZ1155=5,G1155,0)</f>
        <v>0</v>
      </c>
      <c r="CA1155" s="241">
        <v>3</v>
      </c>
      <c r="CB1155" s="241">
        <v>7</v>
      </c>
    </row>
    <row r="1156" spans="1:15" ht="12.75">
      <c r="A1156" s="250"/>
      <c r="B1156" s="253"/>
      <c r="C1156" s="699" t="s">
        <v>123</v>
      </c>
      <c r="D1156" s="700"/>
      <c r="E1156" s="254">
        <v>0</v>
      </c>
      <c r="F1156" s="577"/>
      <c r="G1156" s="256"/>
      <c r="H1156" s="257"/>
      <c r="I1156" s="251"/>
      <c r="J1156" s="258"/>
      <c r="K1156" s="251"/>
      <c r="M1156" s="252" t="s">
        <v>123</v>
      </c>
      <c r="O1156" s="241"/>
    </row>
    <row r="1157" spans="1:15" ht="12.75">
      <c r="A1157" s="250"/>
      <c r="B1157" s="253"/>
      <c r="C1157" s="699" t="s">
        <v>107</v>
      </c>
      <c r="D1157" s="700"/>
      <c r="E1157" s="254">
        <v>0</v>
      </c>
      <c r="F1157" s="577"/>
      <c r="G1157" s="256"/>
      <c r="H1157" s="257"/>
      <c r="I1157" s="251"/>
      <c r="J1157" s="258"/>
      <c r="K1157" s="251"/>
      <c r="M1157" s="252" t="s">
        <v>107</v>
      </c>
      <c r="O1157" s="241"/>
    </row>
    <row r="1158" spans="1:15" ht="12.75">
      <c r="A1158" s="250"/>
      <c r="B1158" s="253"/>
      <c r="C1158" s="699" t="s">
        <v>691</v>
      </c>
      <c r="D1158" s="700"/>
      <c r="E1158" s="254">
        <v>51.9486</v>
      </c>
      <c r="F1158" s="577"/>
      <c r="G1158" s="256"/>
      <c r="H1158" s="257"/>
      <c r="I1158" s="251"/>
      <c r="J1158" s="258"/>
      <c r="K1158" s="251"/>
      <c r="M1158" s="252" t="s">
        <v>691</v>
      </c>
      <c r="O1158" s="241"/>
    </row>
    <row r="1159" spans="1:15" ht="12.75">
      <c r="A1159" s="250"/>
      <c r="B1159" s="253"/>
      <c r="C1159" s="699" t="s">
        <v>692</v>
      </c>
      <c r="D1159" s="700"/>
      <c r="E1159" s="254">
        <v>1.7906</v>
      </c>
      <c r="F1159" s="577"/>
      <c r="G1159" s="256"/>
      <c r="H1159" s="257"/>
      <c r="I1159" s="251"/>
      <c r="J1159" s="258"/>
      <c r="K1159" s="251"/>
      <c r="M1159" s="252" t="s">
        <v>692</v>
      </c>
      <c r="O1159" s="241"/>
    </row>
    <row r="1160" spans="1:15" ht="12.75">
      <c r="A1160" s="250"/>
      <c r="B1160" s="253"/>
      <c r="C1160" s="699" t="s">
        <v>693</v>
      </c>
      <c r="D1160" s="700"/>
      <c r="E1160" s="254">
        <v>1.3611</v>
      </c>
      <c r="F1160" s="577"/>
      <c r="G1160" s="256"/>
      <c r="H1160" s="257"/>
      <c r="I1160" s="251"/>
      <c r="J1160" s="258"/>
      <c r="K1160" s="251"/>
      <c r="M1160" s="252" t="s">
        <v>693</v>
      </c>
      <c r="O1160" s="241"/>
    </row>
    <row r="1161" spans="1:15" ht="12.75">
      <c r="A1161" s="250"/>
      <c r="B1161" s="253"/>
      <c r="C1161" s="699" t="s">
        <v>694</v>
      </c>
      <c r="D1161" s="700"/>
      <c r="E1161" s="254">
        <v>2.5133</v>
      </c>
      <c r="F1161" s="577"/>
      <c r="G1161" s="256"/>
      <c r="H1161" s="257"/>
      <c r="I1161" s="251"/>
      <c r="J1161" s="258"/>
      <c r="K1161" s="251"/>
      <c r="M1161" s="252" t="s">
        <v>694</v>
      </c>
      <c r="O1161" s="241"/>
    </row>
    <row r="1162" spans="1:15" ht="12.75">
      <c r="A1162" s="250"/>
      <c r="B1162" s="253"/>
      <c r="C1162" s="701" t="s">
        <v>113</v>
      </c>
      <c r="D1162" s="700"/>
      <c r="E1162" s="279">
        <v>57.6136</v>
      </c>
      <c r="F1162" s="577"/>
      <c r="G1162" s="256"/>
      <c r="H1162" s="257"/>
      <c r="I1162" s="251"/>
      <c r="J1162" s="258"/>
      <c r="K1162" s="251"/>
      <c r="M1162" s="252" t="s">
        <v>113</v>
      </c>
      <c r="O1162" s="241"/>
    </row>
    <row r="1163" spans="1:15" ht="12.75">
      <c r="A1163" s="250"/>
      <c r="B1163" s="253"/>
      <c r="C1163" s="699" t="s">
        <v>123</v>
      </c>
      <c r="D1163" s="700"/>
      <c r="E1163" s="254">
        <v>0</v>
      </c>
      <c r="F1163" s="577"/>
      <c r="G1163" s="256"/>
      <c r="H1163" s="257"/>
      <c r="I1163" s="251"/>
      <c r="J1163" s="258"/>
      <c r="K1163" s="251"/>
      <c r="M1163" s="252" t="s">
        <v>123</v>
      </c>
      <c r="O1163" s="241"/>
    </row>
    <row r="1164" spans="1:15" ht="12.75">
      <c r="A1164" s="250"/>
      <c r="B1164" s="253"/>
      <c r="C1164" s="699" t="s">
        <v>114</v>
      </c>
      <c r="D1164" s="700"/>
      <c r="E1164" s="254">
        <v>0</v>
      </c>
      <c r="F1164" s="577"/>
      <c r="G1164" s="256"/>
      <c r="H1164" s="257"/>
      <c r="I1164" s="251"/>
      <c r="J1164" s="258"/>
      <c r="K1164" s="251"/>
      <c r="M1164" s="252" t="s">
        <v>114</v>
      </c>
      <c r="O1164" s="241"/>
    </row>
    <row r="1165" spans="1:15" ht="12.75">
      <c r="A1165" s="250"/>
      <c r="B1165" s="253"/>
      <c r="C1165" s="699" t="s">
        <v>695</v>
      </c>
      <c r="D1165" s="700"/>
      <c r="E1165" s="254">
        <v>69.3585</v>
      </c>
      <c r="F1165" s="577"/>
      <c r="G1165" s="256"/>
      <c r="H1165" s="257"/>
      <c r="I1165" s="251"/>
      <c r="J1165" s="258"/>
      <c r="K1165" s="251"/>
      <c r="M1165" s="252" t="s">
        <v>695</v>
      </c>
      <c r="O1165" s="241"/>
    </row>
    <row r="1166" spans="1:15" ht="12.75">
      <c r="A1166" s="250"/>
      <c r="B1166" s="253"/>
      <c r="C1166" s="699" t="s">
        <v>696</v>
      </c>
      <c r="D1166" s="700"/>
      <c r="E1166" s="254">
        <v>2.856</v>
      </c>
      <c r="F1166" s="577"/>
      <c r="G1166" s="256"/>
      <c r="H1166" s="257"/>
      <c r="I1166" s="251"/>
      <c r="J1166" s="258"/>
      <c r="K1166" s="251"/>
      <c r="M1166" s="252" t="s">
        <v>696</v>
      </c>
      <c r="O1166" s="241"/>
    </row>
    <row r="1167" spans="1:15" ht="12.75">
      <c r="A1167" s="250"/>
      <c r="B1167" s="253"/>
      <c r="C1167" s="699" t="s">
        <v>697</v>
      </c>
      <c r="D1167" s="700"/>
      <c r="E1167" s="254">
        <v>75.8405</v>
      </c>
      <c r="F1167" s="577"/>
      <c r="G1167" s="256"/>
      <c r="H1167" s="257"/>
      <c r="I1167" s="251"/>
      <c r="J1167" s="258"/>
      <c r="K1167" s="251"/>
      <c r="M1167" s="252" t="s">
        <v>697</v>
      </c>
      <c r="O1167" s="241"/>
    </row>
    <row r="1168" spans="1:15" ht="12.75">
      <c r="A1168" s="250"/>
      <c r="B1168" s="253"/>
      <c r="C1168" s="699" t="s">
        <v>698</v>
      </c>
      <c r="D1168" s="700"/>
      <c r="E1168" s="254">
        <v>3.1995</v>
      </c>
      <c r="F1168" s="577"/>
      <c r="G1168" s="256"/>
      <c r="H1168" s="257"/>
      <c r="I1168" s="251"/>
      <c r="J1168" s="258"/>
      <c r="K1168" s="251"/>
      <c r="M1168" s="252" t="s">
        <v>698</v>
      </c>
      <c r="O1168" s="241"/>
    </row>
    <row r="1169" spans="1:15" ht="12.75">
      <c r="A1169" s="250"/>
      <c r="B1169" s="253"/>
      <c r="C1169" s="699" t="s">
        <v>699</v>
      </c>
      <c r="D1169" s="700"/>
      <c r="E1169" s="254">
        <v>3.1995</v>
      </c>
      <c r="F1169" s="577"/>
      <c r="G1169" s="256"/>
      <c r="H1169" s="257"/>
      <c r="I1169" s="251"/>
      <c r="J1169" s="258"/>
      <c r="K1169" s="251"/>
      <c r="M1169" s="252" t="s">
        <v>699</v>
      </c>
      <c r="O1169" s="241"/>
    </row>
    <row r="1170" spans="1:15" ht="12.75">
      <c r="A1170" s="250"/>
      <c r="B1170" s="253"/>
      <c r="C1170" s="701" t="s">
        <v>113</v>
      </c>
      <c r="D1170" s="700"/>
      <c r="E1170" s="279">
        <v>154.454</v>
      </c>
      <c r="F1170" s="577"/>
      <c r="G1170" s="256"/>
      <c r="H1170" s="257"/>
      <c r="I1170" s="251"/>
      <c r="J1170" s="258"/>
      <c r="K1170" s="251"/>
      <c r="M1170" s="252" t="s">
        <v>113</v>
      </c>
      <c r="O1170" s="241"/>
    </row>
    <row r="1171" spans="1:80" ht="12.75">
      <c r="A1171" s="242">
        <v>110</v>
      </c>
      <c r="B1171" s="243" t="s">
        <v>700</v>
      </c>
      <c r="C1171" s="244" t="s">
        <v>701</v>
      </c>
      <c r="D1171" s="245" t="s">
        <v>173</v>
      </c>
      <c r="E1171" s="246">
        <v>5.35361616</v>
      </c>
      <c r="F1171" s="576"/>
      <c r="G1171" s="247">
        <f>E1171*F1171</f>
        <v>0</v>
      </c>
      <c r="H1171" s="248">
        <v>0</v>
      </c>
      <c r="I1171" s="249">
        <f>E1171*H1171</f>
        <v>0</v>
      </c>
      <c r="J1171" s="248"/>
      <c r="K1171" s="249">
        <f>E1171*J1171</f>
        <v>0</v>
      </c>
      <c r="O1171" s="241">
        <v>2</v>
      </c>
      <c r="AA1171" s="214">
        <v>7</v>
      </c>
      <c r="AB1171" s="214">
        <v>1001</v>
      </c>
      <c r="AC1171" s="214">
        <v>5</v>
      </c>
      <c r="AZ1171" s="214">
        <v>2</v>
      </c>
      <c r="BA1171" s="214">
        <f>IF(AZ1171=1,G1171,0)</f>
        <v>0</v>
      </c>
      <c r="BB1171" s="214">
        <f>IF(AZ1171=2,G1171,0)</f>
        <v>0</v>
      </c>
      <c r="BC1171" s="214">
        <f>IF(AZ1171=3,G1171,0)</f>
        <v>0</v>
      </c>
      <c r="BD1171" s="214">
        <f>IF(AZ1171=4,G1171,0)</f>
        <v>0</v>
      </c>
      <c r="BE1171" s="214">
        <f>IF(AZ1171=5,G1171,0)</f>
        <v>0</v>
      </c>
      <c r="CA1171" s="241">
        <v>7</v>
      </c>
      <c r="CB1171" s="241">
        <v>1001</v>
      </c>
    </row>
    <row r="1172" spans="1:57" ht="12.75">
      <c r="A1172" s="259"/>
      <c r="B1172" s="260" t="s">
        <v>96</v>
      </c>
      <c r="C1172" s="261" t="s">
        <v>679</v>
      </c>
      <c r="D1172" s="262"/>
      <c r="E1172" s="263"/>
      <c r="F1172" s="578"/>
      <c r="G1172" s="265">
        <f>SUM(G1136:G1171)</f>
        <v>0</v>
      </c>
      <c r="H1172" s="266"/>
      <c r="I1172" s="267">
        <f>SUM(I1136:I1171)</f>
        <v>5.3536161600000005</v>
      </c>
      <c r="J1172" s="266"/>
      <c r="K1172" s="267">
        <f>SUM(K1136:K1171)</f>
        <v>0</v>
      </c>
      <c r="O1172" s="241">
        <v>4</v>
      </c>
      <c r="BA1172" s="268">
        <f>SUM(BA1136:BA1171)</f>
        <v>0</v>
      </c>
      <c r="BB1172" s="268">
        <f>SUM(BB1136:BB1171)</f>
        <v>0</v>
      </c>
      <c r="BC1172" s="268">
        <f>SUM(BC1136:BC1171)</f>
        <v>0</v>
      </c>
      <c r="BD1172" s="268">
        <f>SUM(BD1136:BD1171)</f>
        <v>0</v>
      </c>
      <c r="BE1172" s="268">
        <f>SUM(BE1136:BE1171)</f>
        <v>0</v>
      </c>
    </row>
    <row r="1173" spans="1:15" ht="12.75">
      <c r="A1173" s="231" t="s">
        <v>92</v>
      </c>
      <c r="B1173" s="232" t="s">
        <v>702</v>
      </c>
      <c r="C1173" s="233" t="s">
        <v>703</v>
      </c>
      <c r="D1173" s="234"/>
      <c r="E1173" s="235"/>
      <c r="F1173" s="579"/>
      <c r="G1173" s="236"/>
      <c r="H1173" s="237"/>
      <c r="I1173" s="238"/>
      <c r="J1173" s="239"/>
      <c r="K1173" s="240"/>
      <c r="O1173" s="241">
        <v>1</v>
      </c>
    </row>
    <row r="1174" spans="1:80" ht="22.5">
      <c r="A1174" s="242">
        <v>111</v>
      </c>
      <c r="B1174" s="243" t="s">
        <v>705</v>
      </c>
      <c r="C1174" s="244" t="s">
        <v>706</v>
      </c>
      <c r="D1174" s="245" t="s">
        <v>147</v>
      </c>
      <c r="E1174" s="246">
        <v>5</v>
      </c>
      <c r="F1174" s="576"/>
      <c r="G1174" s="247">
        <f>E1174*F1174</f>
        <v>0</v>
      </c>
      <c r="H1174" s="248">
        <v>0.00342</v>
      </c>
      <c r="I1174" s="249">
        <f>E1174*H1174</f>
        <v>0.0171</v>
      </c>
      <c r="J1174" s="248">
        <v>0</v>
      </c>
      <c r="K1174" s="249">
        <f>E1174*J1174</f>
        <v>0</v>
      </c>
      <c r="O1174" s="241">
        <v>2</v>
      </c>
      <c r="AA1174" s="214">
        <v>1</v>
      </c>
      <c r="AB1174" s="214">
        <v>7</v>
      </c>
      <c r="AC1174" s="214">
        <v>7</v>
      </c>
      <c r="AZ1174" s="214">
        <v>2</v>
      </c>
      <c r="BA1174" s="214">
        <f>IF(AZ1174=1,G1174,0)</f>
        <v>0</v>
      </c>
      <c r="BB1174" s="214">
        <f>IF(AZ1174=2,G1174,0)</f>
        <v>0</v>
      </c>
      <c r="BC1174" s="214">
        <f>IF(AZ1174=3,G1174,0)</f>
        <v>0</v>
      </c>
      <c r="BD1174" s="214">
        <f>IF(AZ1174=4,G1174,0)</f>
        <v>0</v>
      </c>
      <c r="BE1174" s="214">
        <f>IF(AZ1174=5,G1174,0)</f>
        <v>0</v>
      </c>
      <c r="CA1174" s="241">
        <v>1</v>
      </c>
      <c r="CB1174" s="241">
        <v>7</v>
      </c>
    </row>
    <row r="1175" spans="1:15" ht="12.75">
      <c r="A1175" s="250"/>
      <c r="B1175" s="253"/>
      <c r="C1175" s="699" t="s">
        <v>552</v>
      </c>
      <c r="D1175" s="700"/>
      <c r="E1175" s="254">
        <v>0</v>
      </c>
      <c r="F1175" s="577"/>
      <c r="G1175" s="256"/>
      <c r="H1175" s="257"/>
      <c r="I1175" s="251"/>
      <c r="J1175" s="258"/>
      <c r="K1175" s="251"/>
      <c r="M1175" s="252" t="s">
        <v>552</v>
      </c>
      <c r="O1175" s="241"/>
    </row>
    <row r="1176" spans="1:15" ht="12.75">
      <c r="A1176" s="250"/>
      <c r="B1176" s="253"/>
      <c r="C1176" s="699" t="s">
        <v>107</v>
      </c>
      <c r="D1176" s="700"/>
      <c r="E1176" s="254">
        <v>0</v>
      </c>
      <c r="F1176" s="577"/>
      <c r="G1176" s="256"/>
      <c r="H1176" s="257"/>
      <c r="I1176" s="251"/>
      <c r="J1176" s="258"/>
      <c r="K1176" s="251"/>
      <c r="M1176" s="252" t="s">
        <v>107</v>
      </c>
      <c r="O1176" s="241"/>
    </row>
    <row r="1177" spans="1:15" ht="12.75">
      <c r="A1177" s="250"/>
      <c r="B1177" s="253"/>
      <c r="C1177" s="699" t="s">
        <v>707</v>
      </c>
      <c r="D1177" s="700"/>
      <c r="E1177" s="254">
        <v>3</v>
      </c>
      <c r="F1177" s="577"/>
      <c r="G1177" s="256"/>
      <c r="H1177" s="257"/>
      <c r="I1177" s="251"/>
      <c r="J1177" s="258"/>
      <c r="K1177" s="251"/>
      <c r="M1177" s="252" t="s">
        <v>707</v>
      </c>
      <c r="O1177" s="241"/>
    </row>
    <row r="1178" spans="1:15" ht="12.75">
      <c r="A1178" s="250"/>
      <c r="B1178" s="253"/>
      <c r="C1178" s="701" t="s">
        <v>113</v>
      </c>
      <c r="D1178" s="700"/>
      <c r="E1178" s="279">
        <v>3</v>
      </c>
      <c r="F1178" s="577"/>
      <c r="G1178" s="256"/>
      <c r="H1178" s="257"/>
      <c r="I1178" s="251"/>
      <c r="J1178" s="258"/>
      <c r="K1178" s="251"/>
      <c r="M1178" s="252" t="s">
        <v>113</v>
      </c>
      <c r="O1178" s="241"/>
    </row>
    <row r="1179" spans="1:15" ht="12.75">
      <c r="A1179" s="250"/>
      <c r="B1179" s="253"/>
      <c r="C1179" s="699" t="s">
        <v>114</v>
      </c>
      <c r="D1179" s="700"/>
      <c r="E1179" s="254">
        <v>0</v>
      </c>
      <c r="F1179" s="577"/>
      <c r="G1179" s="256"/>
      <c r="H1179" s="257"/>
      <c r="I1179" s="251"/>
      <c r="J1179" s="258"/>
      <c r="K1179" s="251"/>
      <c r="M1179" s="252" t="s">
        <v>114</v>
      </c>
      <c r="O1179" s="241"/>
    </row>
    <row r="1180" spans="1:15" ht="12.75">
      <c r="A1180" s="250"/>
      <c r="B1180" s="253"/>
      <c r="C1180" s="699" t="s">
        <v>708</v>
      </c>
      <c r="D1180" s="700"/>
      <c r="E1180" s="254">
        <v>2</v>
      </c>
      <c r="F1180" s="577"/>
      <c r="G1180" s="256"/>
      <c r="H1180" s="257"/>
      <c r="I1180" s="251"/>
      <c r="J1180" s="258"/>
      <c r="K1180" s="251"/>
      <c r="M1180" s="252" t="s">
        <v>708</v>
      </c>
      <c r="O1180" s="241"/>
    </row>
    <row r="1181" spans="1:80" ht="22.5">
      <c r="A1181" s="242">
        <v>112</v>
      </c>
      <c r="B1181" s="243" t="s">
        <v>709</v>
      </c>
      <c r="C1181" s="244" t="s">
        <v>710</v>
      </c>
      <c r="D1181" s="245" t="s">
        <v>147</v>
      </c>
      <c r="E1181" s="246">
        <v>4</v>
      </c>
      <c r="F1181" s="576"/>
      <c r="G1181" s="247">
        <f>E1181*F1181</f>
        <v>0</v>
      </c>
      <c r="H1181" s="248">
        <v>0.00027</v>
      </c>
      <c r="I1181" s="249">
        <f>E1181*H1181</f>
        <v>0.00108</v>
      </c>
      <c r="J1181" s="248">
        <v>0</v>
      </c>
      <c r="K1181" s="249">
        <f>E1181*J1181</f>
        <v>0</v>
      </c>
      <c r="O1181" s="241">
        <v>2</v>
      </c>
      <c r="AA1181" s="214">
        <v>1</v>
      </c>
      <c r="AB1181" s="214">
        <v>7</v>
      </c>
      <c r="AC1181" s="214">
        <v>7</v>
      </c>
      <c r="AZ1181" s="214">
        <v>2</v>
      </c>
      <c r="BA1181" s="214">
        <f>IF(AZ1181=1,G1181,0)</f>
        <v>0</v>
      </c>
      <c r="BB1181" s="214">
        <f>IF(AZ1181=2,G1181,0)</f>
        <v>0</v>
      </c>
      <c r="BC1181" s="214">
        <f>IF(AZ1181=3,G1181,0)</f>
        <v>0</v>
      </c>
      <c r="BD1181" s="214">
        <f>IF(AZ1181=4,G1181,0)</f>
        <v>0</v>
      </c>
      <c r="BE1181" s="214">
        <f>IF(AZ1181=5,G1181,0)</f>
        <v>0</v>
      </c>
      <c r="CA1181" s="241">
        <v>1</v>
      </c>
      <c r="CB1181" s="241">
        <v>7</v>
      </c>
    </row>
    <row r="1182" spans="1:15" ht="12.75">
      <c r="A1182" s="250"/>
      <c r="B1182" s="253"/>
      <c r="C1182" s="699" t="s">
        <v>552</v>
      </c>
      <c r="D1182" s="700"/>
      <c r="E1182" s="254">
        <v>0</v>
      </c>
      <c r="F1182" s="577"/>
      <c r="G1182" s="256"/>
      <c r="H1182" s="257"/>
      <c r="I1182" s="251"/>
      <c r="J1182" s="258"/>
      <c r="K1182" s="251"/>
      <c r="M1182" s="252" t="s">
        <v>552</v>
      </c>
      <c r="O1182" s="241"/>
    </row>
    <row r="1183" spans="1:15" ht="12.75">
      <c r="A1183" s="250"/>
      <c r="B1183" s="253"/>
      <c r="C1183" s="699" t="s">
        <v>114</v>
      </c>
      <c r="D1183" s="700"/>
      <c r="E1183" s="254">
        <v>0</v>
      </c>
      <c r="F1183" s="577"/>
      <c r="G1183" s="256"/>
      <c r="H1183" s="257"/>
      <c r="I1183" s="251"/>
      <c r="J1183" s="258"/>
      <c r="K1183" s="251"/>
      <c r="M1183" s="252" t="s">
        <v>114</v>
      </c>
      <c r="O1183" s="241"/>
    </row>
    <row r="1184" spans="1:15" ht="12.75">
      <c r="A1184" s="250"/>
      <c r="B1184" s="253"/>
      <c r="C1184" s="699" t="s">
        <v>711</v>
      </c>
      <c r="D1184" s="700"/>
      <c r="E1184" s="254">
        <v>4</v>
      </c>
      <c r="F1184" s="577"/>
      <c r="G1184" s="256"/>
      <c r="H1184" s="257"/>
      <c r="I1184" s="251"/>
      <c r="J1184" s="258"/>
      <c r="K1184" s="251"/>
      <c r="M1184" s="252" t="s">
        <v>711</v>
      </c>
      <c r="O1184" s="241"/>
    </row>
    <row r="1185" spans="1:80" ht="12.75">
      <c r="A1185" s="242">
        <v>113</v>
      </c>
      <c r="B1185" s="243" t="s">
        <v>712</v>
      </c>
      <c r="C1185" s="244" t="s">
        <v>713</v>
      </c>
      <c r="D1185" s="245" t="s">
        <v>173</v>
      </c>
      <c r="E1185" s="246">
        <v>0.01818</v>
      </c>
      <c r="F1185" s="576"/>
      <c r="G1185" s="247">
        <f>E1185*F1185</f>
        <v>0</v>
      </c>
      <c r="H1185" s="248">
        <v>0</v>
      </c>
      <c r="I1185" s="249">
        <f>E1185*H1185</f>
        <v>0</v>
      </c>
      <c r="J1185" s="248"/>
      <c r="K1185" s="249">
        <f>E1185*J1185</f>
        <v>0</v>
      </c>
      <c r="O1185" s="241">
        <v>2</v>
      </c>
      <c r="AA1185" s="214">
        <v>7</v>
      </c>
      <c r="AB1185" s="214">
        <v>1001</v>
      </c>
      <c r="AC1185" s="214">
        <v>5</v>
      </c>
      <c r="AZ1185" s="214">
        <v>2</v>
      </c>
      <c r="BA1185" s="214">
        <f>IF(AZ1185=1,G1185,0)</f>
        <v>0</v>
      </c>
      <c r="BB1185" s="214">
        <f>IF(AZ1185=2,G1185,0)</f>
        <v>0</v>
      </c>
      <c r="BC1185" s="214">
        <f>IF(AZ1185=3,G1185,0)</f>
        <v>0</v>
      </c>
      <c r="BD1185" s="214">
        <f>IF(AZ1185=4,G1185,0)</f>
        <v>0</v>
      </c>
      <c r="BE1185" s="214">
        <f>IF(AZ1185=5,G1185,0)</f>
        <v>0</v>
      </c>
      <c r="CA1185" s="241">
        <v>7</v>
      </c>
      <c r="CB1185" s="241">
        <v>1001</v>
      </c>
    </row>
    <row r="1186" spans="1:57" ht="12.75">
      <c r="A1186" s="259"/>
      <c r="B1186" s="260" t="s">
        <v>96</v>
      </c>
      <c r="C1186" s="261" t="s">
        <v>704</v>
      </c>
      <c r="D1186" s="262"/>
      <c r="E1186" s="263"/>
      <c r="F1186" s="578"/>
      <c r="G1186" s="265">
        <f>SUM(G1173:G1185)</f>
        <v>0</v>
      </c>
      <c r="H1186" s="266"/>
      <c r="I1186" s="267">
        <f>SUM(I1173:I1185)</f>
        <v>0.01818</v>
      </c>
      <c r="J1186" s="266"/>
      <c r="K1186" s="267">
        <f>SUM(K1173:K1185)</f>
        <v>0</v>
      </c>
      <c r="O1186" s="241">
        <v>4</v>
      </c>
      <c r="BA1186" s="268">
        <f>SUM(BA1173:BA1185)</f>
        <v>0</v>
      </c>
      <c r="BB1186" s="268">
        <f>SUM(BB1173:BB1185)</f>
        <v>0</v>
      </c>
      <c r="BC1186" s="268">
        <f>SUM(BC1173:BC1185)</f>
        <v>0</v>
      </c>
      <c r="BD1186" s="268">
        <f>SUM(BD1173:BD1185)</f>
        <v>0</v>
      </c>
      <c r="BE1186" s="268">
        <f>SUM(BE1173:BE1185)</f>
        <v>0</v>
      </c>
    </row>
    <row r="1187" spans="1:15" ht="12.75">
      <c r="A1187" s="231" t="s">
        <v>92</v>
      </c>
      <c r="B1187" s="232" t="s">
        <v>714</v>
      </c>
      <c r="C1187" s="233" t="s">
        <v>715</v>
      </c>
      <c r="D1187" s="234"/>
      <c r="E1187" s="235"/>
      <c r="F1187" s="579"/>
      <c r="G1187" s="236"/>
      <c r="H1187" s="237"/>
      <c r="I1187" s="238"/>
      <c r="J1187" s="239"/>
      <c r="K1187" s="240"/>
      <c r="O1187" s="241">
        <v>1</v>
      </c>
    </row>
    <row r="1188" spans="1:80" ht="22.5">
      <c r="A1188" s="242">
        <v>114</v>
      </c>
      <c r="B1188" s="243" t="s">
        <v>717</v>
      </c>
      <c r="C1188" s="244" t="s">
        <v>718</v>
      </c>
      <c r="D1188" s="245" t="s">
        <v>106</v>
      </c>
      <c r="E1188" s="246">
        <v>78.162</v>
      </c>
      <c r="F1188" s="576"/>
      <c r="G1188" s="247">
        <f>E1188*F1188</f>
        <v>0</v>
      </c>
      <c r="H1188" s="248">
        <v>0.01179</v>
      </c>
      <c r="I1188" s="249">
        <f>E1188*H1188</f>
        <v>0.9215299800000001</v>
      </c>
      <c r="J1188" s="248">
        <v>0</v>
      </c>
      <c r="K1188" s="249">
        <f>E1188*J1188</f>
        <v>0</v>
      </c>
      <c r="O1188" s="241">
        <v>2</v>
      </c>
      <c r="AA1188" s="214">
        <v>1</v>
      </c>
      <c r="AB1188" s="214">
        <v>7</v>
      </c>
      <c r="AC1188" s="214">
        <v>7</v>
      </c>
      <c r="AZ1188" s="214">
        <v>2</v>
      </c>
      <c r="BA1188" s="214">
        <f>IF(AZ1188=1,G1188,0)</f>
        <v>0</v>
      </c>
      <c r="BB1188" s="214">
        <f>IF(AZ1188=2,G1188,0)</f>
        <v>0</v>
      </c>
      <c r="BC1188" s="214">
        <f>IF(AZ1188=3,G1188,0)</f>
        <v>0</v>
      </c>
      <c r="BD1188" s="214">
        <f>IF(AZ1188=4,G1188,0)</f>
        <v>0</v>
      </c>
      <c r="BE1188" s="214">
        <f>IF(AZ1188=5,G1188,0)</f>
        <v>0</v>
      </c>
      <c r="CA1188" s="241">
        <v>1</v>
      </c>
      <c r="CB1188" s="241">
        <v>7</v>
      </c>
    </row>
    <row r="1189" spans="1:15" ht="12.75">
      <c r="A1189" s="250"/>
      <c r="B1189" s="253"/>
      <c r="C1189" s="699" t="s">
        <v>123</v>
      </c>
      <c r="D1189" s="700"/>
      <c r="E1189" s="254">
        <v>0</v>
      </c>
      <c r="F1189" s="577"/>
      <c r="G1189" s="256"/>
      <c r="H1189" s="257"/>
      <c r="I1189" s="251"/>
      <c r="J1189" s="258"/>
      <c r="K1189" s="251"/>
      <c r="M1189" s="252" t="s">
        <v>123</v>
      </c>
      <c r="O1189" s="241"/>
    </row>
    <row r="1190" spans="1:15" ht="12.75">
      <c r="A1190" s="250"/>
      <c r="B1190" s="253"/>
      <c r="C1190" s="699" t="s">
        <v>107</v>
      </c>
      <c r="D1190" s="700"/>
      <c r="E1190" s="254">
        <v>0</v>
      </c>
      <c r="F1190" s="577"/>
      <c r="G1190" s="256"/>
      <c r="H1190" s="257"/>
      <c r="I1190" s="251"/>
      <c r="J1190" s="258"/>
      <c r="K1190" s="251"/>
      <c r="M1190" s="252" t="s">
        <v>107</v>
      </c>
      <c r="O1190" s="241"/>
    </row>
    <row r="1191" spans="1:15" ht="12.75">
      <c r="A1191" s="250"/>
      <c r="B1191" s="253"/>
      <c r="C1191" s="699" t="s">
        <v>620</v>
      </c>
      <c r="D1191" s="700"/>
      <c r="E1191" s="254">
        <v>22.24</v>
      </c>
      <c r="F1191" s="577"/>
      <c r="G1191" s="256"/>
      <c r="H1191" s="257"/>
      <c r="I1191" s="251"/>
      <c r="J1191" s="258"/>
      <c r="K1191" s="251"/>
      <c r="M1191" s="252" t="s">
        <v>620</v>
      </c>
      <c r="O1191" s="241"/>
    </row>
    <row r="1192" spans="1:15" ht="12.75">
      <c r="A1192" s="250"/>
      <c r="B1192" s="253"/>
      <c r="C1192" s="699" t="s">
        <v>719</v>
      </c>
      <c r="D1192" s="700"/>
      <c r="E1192" s="254">
        <v>3.642</v>
      </c>
      <c r="F1192" s="577"/>
      <c r="G1192" s="256"/>
      <c r="H1192" s="257"/>
      <c r="I1192" s="251"/>
      <c r="J1192" s="258"/>
      <c r="K1192" s="251"/>
      <c r="M1192" s="252" t="s">
        <v>719</v>
      </c>
      <c r="O1192" s="241"/>
    </row>
    <row r="1193" spans="1:15" ht="12.75">
      <c r="A1193" s="250"/>
      <c r="B1193" s="253"/>
      <c r="C1193" s="701" t="s">
        <v>113</v>
      </c>
      <c r="D1193" s="700"/>
      <c r="E1193" s="279">
        <v>25.881999999999998</v>
      </c>
      <c r="F1193" s="577"/>
      <c r="G1193" s="256"/>
      <c r="H1193" s="257"/>
      <c r="I1193" s="251"/>
      <c r="J1193" s="258"/>
      <c r="K1193" s="251"/>
      <c r="M1193" s="252" t="s">
        <v>113</v>
      </c>
      <c r="O1193" s="241"/>
    </row>
    <row r="1194" spans="1:15" ht="12.75">
      <c r="A1194" s="250"/>
      <c r="B1194" s="253"/>
      <c r="C1194" s="699" t="s">
        <v>114</v>
      </c>
      <c r="D1194" s="700"/>
      <c r="E1194" s="254">
        <v>0</v>
      </c>
      <c r="F1194" s="577"/>
      <c r="G1194" s="256"/>
      <c r="H1194" s="257"/>
      <c r="I1194" s="251"/>
      <c r="J1194" s="258"/>
      <c r="K1194" s="251"/>
      <c r="M1194" s="252" t="s">
        <v>114</v>
      </c>
      <c r="O1194" s="241"/>
    </row>
    <row r="1195" spans="1:15" ht="12.75">
      <c r="A1195" s="250"/>
      <c r="B1195" s="253"/>
      <c r="C1195" s="699" t="s">
        <v>627</v>
      </c>
      <c r="D1195" s="700"/>
      <c r="E1195" s="254">
        <v>52.28</v>
      </c>
      <c r="F1195" s="577"/>
      <c r="G1195" s="256"/>
      <c r="H1195" s="257"/>
      <c r="I1195" s="251"/>
      <c r="J1195" s="258"/>
      <c r="K1195" s="251"/>
      <c r="M1195" s="252" t="s">
        <v>627</v>
      </c>
      <c r="O1195" s="241"/>
    </row>
    <row r="1196" spans="1:80" ht="12.75">
      <c r="A1196" s="242">
        <v>115</v>
      </c>
      <c r="B1196" s="243" t="s">
        <v>720</v>
      </c>
      <c r="C1196" s="244" t="s">
        <v>721</v>
      </c>
      <c r="D1196" s="245" t="s">
        <v>173</v>
      </c>
      <c r="E1196" s="246">
        <v>0.92152998</v>
      </c>
      <c r="F1196" s="576"/>
      <c r="G1196" s="247">
        <f>E1196*F1196</f>
        <v>0</v>
      </c>
      <c r="H1196" s="248">
        <v>0</v>
      </c>
      <c r="I1196" s="249">
        <f>E1196*H1196</f>
        <v>0</v>
      </c>
      <c r="J1196" s="248"/>
      <c r="K1196" s="249">
        <f>E1196*J1196</f>
        <v>0</v>
      </c>
      <c r="O1196" s="241">
        <v>2</v>
      </c>
      <c r="AA1196" s="214">
        <v>7</v>
      </c>
      <c r="AB1196" s="214">
        <v>1001</v>
      </c>
      <c r="AC1196" s="214">
        <v>5</v>
      </c>
      <c r="AZ1196" s="214">
        <v>2</v>
      </c>
      <c r="BA1196" s="214">
        <f>IF(AZ1196=1,G1196,0)</f>
        <v>0</v>
      </c>
      <c r="BB1196" s="214">
        <f>IF(AZ1196=2,G1196,0)</f>
        <v>0</v>
      </c>
      <c r="BC1196" s="214">
        <f>IF(AZ1196=3,G1196,0)</f>
        <v>0</v>
      </c>
      <c r="BD1196" s="214">
        <f>IF(AZ1196=4,G1196,0)</f>
        <v>0</v>
      </c>
      <c r="BE1196" s="214">
        <f>IF(AZ1196=5,G1196,0)</f>
        <v>0</v>
      </c>
      <c r="CA1196" s="241">
        <v>7</v>
      </c>
      <c r="CB1196" s="241">
        <v>1001</v>
      </c>
    </row>
    <row r="1197" spans="1:57" ht="12.75">
      <c r="A1197" s="259"/>
      <c r="B1197" s="260" t="s">
        <v>96</v>
      </c>
      <c r="C1197" s="261" t="s">
        <v>716</v>
      </c>
      <c r="D1197" s="262"/>
      <c r="E1197" s="263"/>
      <c r="F1197" s="578"/>
      <c r="G1197" s="265">
        <f>SUM(G1187:G1196)</f>
        <v>0</v>
      </c>
      <c r="H1197" s="266"/>
      <c r="I1197" s="267">
        <f>SUM(I1187:I1196)</f>
        <v>0.9215299800000001</v>
      </c>
      <c r="J1197" s="266"/>
      <c r="K1197" s="267">
        <f>SUM(K1187:K1196)</f>
        <v>0</v>
      </c>
      <c r="O1197" s="241">
        <v>4</v>
      </c>
      <c r="BA1197" s="268">
        <f>SUM(BA1187:BA1196)</f>
        <v>0</v>
      </c>
      <c r="BB1197" s="268">
        <f>SUM(BB1187:BB1196)</f>
        <v>0</v>
      </c>
      <c r="BC1197" s="268">
        <f>SUM(BC1187:BC1196)</f>
        <v>0</v>
      </c>
      <c r="BD1197" s="268">
        <f>SUM(BD1187:BD1196)</f>
        <v>0</v>
      </c>
      <c r="BE1197" s="268">
        <f>SUM(BE1187:BE1196)</f>
        <v>0</v>
      </c>
    </row>
    <row r="1198" spans="1:15" ht="12.75">
      <c r="A1198" s="231" t="s">
        <v>92</v>
      </c>
      <c r="B1198" s="232" t="s">
        <v>722</v>
      </c>
      <c r="C1198" s="233" t="s">
        <v>723</v>
      </c>
      <c r="D1198" s="234"/>
      <c r="E1198" s="235"/>
      <c r="F1198" s="579"/>
      <c r="G1198" s="236"/>
      <c r="H1198" s="237"/>
      <c r="I1198" s="238"/>
      <c r="J1198" s="239"/>
      <c r="K1198" s="240"/>
      <c r="O1198" s="241">
        <v>1</v>
      </c>
    </row>
    <row r="1199" spans="1:80" ht="22.5">
      <c r="A1199" s="242">
        <v>116</v>
      </c>
      <c r="B1199" s="243" t="s">
        <v>725</v>
      </c>
      <c r="C1199" s="244" t="s">
        <v>726</v>
      </c>
      <c r="D1199" s="245" t="s">
        <v>166</v>
      </c>
      <c r="E1199" s="246">
        <v>148.5</v>
      </c>
      <c r="F1199" s="576"/>
      <c r="G1199" s="247">
        <f>E1199*F1199</f>
        <v>0</v>
      </c>
      <c r="H1199" s="248">
        <v>0</v>
      </c>
      <c r="I1199" s="249">
        <f>E1199*H1199</f>
        <v>0</v>
      </c>
      <c r="J1199" s="248">
        <v>-0.00426</v>
      </c>
      <c r="K1199" s="249">
        <f>E1199*J1199</f>
        <v>-0.63261</v>
      </c>
      <c r="O1199" s="241">
        <v>2</v>
      </c>
      <c r="AA1199" s="214">
        <v>1</v>
      </c>
      <c r="AB1199" s="214">
        <v>7</v>
      </c>
      <c r="AC1199" s="214">
        <v>7</v>
      </c>
      <c r="AZ1199" s="214">
        <v>2</v>
      </c>
      <c r="BA1199" s="214">
        <f>IF(AZ1199=1,G1199,0)</f>
        <v>0</v>
      </c>
      <c r="BB1199" s="214">
        <f>IF(AZ1199=2,G1199,0)</f>
        <v>0</v>
      </c>
      <c r="BC1199" s="214">
        <f>IF(AZ1199=3,G1199,0)</f>
        <v>0</v>
      </c>
      <c r="BD1199" s="214">
        <f>IF(AZ1199=4,G1199,0)</f>
        <v>0</v>
      </c>
      <c r="BE1199" s="214">
        <f>IF(AZ1199=5,G1199,0)</f>
        <v>0</v>
      </c>
      <c r="CA1199" s="241">
        <v>1</v>
      </c>
      <c r="CB1199" s="241">
        <v>7</v>
      </c>
    </row>
    <row r="1200" spans="1:15" ht="12.75">
      <c r="A1200" s="250"/>
      <c r="B1200" s="253"/>
      <c r="C1200" s="699" t="s">
        <v>639</v>
      </c>
      <c r="D1200" s="700"/>
      <c r="E1200" s="254">
        <v>0</v>
      </c>
      <c r="F1200" s="577"/>
      <c r="G1200" s="256"/>
      <c r="H1200" s="257"/>
      <c r="I1200" s="251"/>
      <c r="J1200" s="258"/>
      <c r="K1200" s="251"/>
      <c r="M1200" s="252" t="s">
        <v>639</v>
      </c>
      <c r="O1200" s="241"/>
    </row>
    <row r="1201" spans="1:15" ht="12.75">
      <c r="A1201" s="250"/>
      <c r="B1201" s="253"/>
      <c r="C1201" s="699" t="s">
        <v>107</v>
      </c>
      <c r="D1201" s="700"/>
      <c r="E1201" s="254">
        <v>0</v>
      </c>
      <c r="F1201" s="577"/>
      <c r="G1201" s="256"/>
      <c r="H1201" s="257"/>
      <c r="I1201" s="251"/>
      <c r="J1201" s="258"/>
      <c r="K1201" s="251"/>
      <c r="M1201" s="252" t="s">
        <v>107</v>
      </c>
      <c r="O1201" s="241"/>
    </row>
    <row r="1202" spans="1:15" ht="12.75">
      <c r="A1202" s="250"/>
      <c r="B1202" s="253"/>
      <c r="C1202" s="699" t="s">
        <v>640</v>
      </c>
      <c r="D1202" s="700"/>
      <c r="E1202" s="254">
        <v>55.6</v>
      </c>
      <c r="F1202" s="577"/>
      <c r="G1202" s="256"/>
      <c r="H1202" s="257"/>
      <c r="I1202" s="251"/>
      <c r="J1202" s="258"/>
      <c r="K1202" s="251"/>
      <c r="M1202" s="252" t="s">
        <v>640</v>
      </c>
      <c r="O1202" s="241"/>
    </row>
    <row r="1203" spans="1:15" ht="12.75">
      <c r="A1203" s="250"/>
      <c r="B1203" s="253"/>
      <c r="C1203" s="701" t="s">
        <v>113</v>
      </c>
      <c r="D1203" s="700"/>
      <c r="E1203" s="279">
        <v>55.6</v>
      </c>
      <c r="F1203" s="577"/>
      <c r="G1203" s="256"/>
      <c r="H1203" s="257"/>
      <c r="I1203" s="251"/>
      <c r="J1203" s="258"/>
      <c r="K1203" s="251"/>
      <c r="M1203" s="252" t="s">
        <v>113</v>
      </c>
      <c r="O1203" s="241"/>
    </row>
    <row r="1204" spans="1:15" ht="12.75">
      <c r="A1204" s="250"/>
      <c r="B1204" s="253"/>
      <c r="C1204" s="699" t="s">
        <v>114</v>
      </c>
      <c r="D1204" s="700"/>
      <c r="E1204" s="254">
        <v>0</v>
      </c>
      <c r="F1204" s="577"/>
      <c r="G1204" s="256"/>
      <c r="H1204" s="257"/>
      <c r="I1204" s="251"/>
      <c r="J1204" s="258"/>
      <c r="K1204" s="251"/>
      <c r="M1204" s="252" t="s">
        <v>114</v>
      </c>
      <c r="O1204" s="241"/>
    </row>
    <row r="1205" spans="1:15" ht="12.75">
      <c r="A1205" s="250"/>
      <c r="B1205" s="253"/>
      <c r="C1205" s="699" t="s">
        <v>641</v>
      </c>
      <c r="D1205" s="700"/>
      <c r="E1205" s="254">
        <v>90.7</v>
      </c>
      <c r="F1205" s="577"/>
      <c r="G1205" s="256"/>
      <c r="H1205" s="257"/>
      <c r="I1205" s="251"/>
      <c r="J1205" s="258"/>
      <c r="K1205" s="251"/>
      <c r="M1205" s="252" t="s">
        <v>641</v>
      </c>
      <c r="O1205" s="241"/>
    </row>
    <row r="1206" spans="1:15" ht="12.75">
      <c r="A1206" s="250"/>
      <c r="B1206" s="253"/>
      <c r="C1206" s="699" t="s">
        <v>727</v>
      </c>
      <c r="D1206" s="700"/>
      <c r="E1206" s="254">
        <v>2.2</v>
      </c>
      <c r="F1206" s="577"/>
      <c r="G1206" s="256"/>
      <c r="H1206" s="257"/>
      <c r="I1206" s="251"/>
      <c r="J1206" s="258"/>
      <c r="K1206" s="251"/>
      <c r="M1206" s="252" t="s">
        <v>727</v>
      </c>
      <c r="O1206" s="241"/>
    </row>
    <row r="1207" spans="1:80" ht="12.75">
      <c r="A1207" s="242">
        <v>117</v>
      </c>
      <c r="B1207" s="243" t="s">
        <v>728</v>
      </c>
      <c r="C1207" s="244" t="s">
        <v>729</v>
      </c>
      <c r="D1207" s="245" t="s">
        <v>166</v>
      </c>
      <c r="E1207" s="246">
        <v>123.87</v>
      </c>
      <c r="F1207" s="576"/>
      <c r="G1207" s="247">
        <f>E1207*F1207</f>
        <v>0</v>
      </c>
      <c r="H1207" s="248">
        <v>0</v>
      </c>
      <c r="I1207" s="249">
        <f>E1207*H1207</f>
        <v>0</v>
      </c>
      <c r="J1207" s="248">
        <v>-0.00135</v>
      </c>
      <c r="K1207" s="249">
        <f>E1207*J1207</f>
        <v>-0.16722450000000003</v>
      </c>
      <c r="O1207" s="241">
        <v>2</v>
      </c>
      <c r="AA1207" s="214">
        <v>1</v>
      </c>
      <c r="AB1207" s="214">
        <v>7</v>
      </c>
      <c r="AC1207" s="214">
        <v>7</v>
      </c>
      <c r="AZ1207" s="214">
        <v>2</v>
      </c>
      <c r="BA1207" s="214">
        <f>IF(AZ1207=1,G1207,0)</f>
        <v>0</v>
      </c>
      <c r="BB1207" s="214">
        <f>IF(AZ1207=2,G1207,0)</f>
        <v>0</v>
      </c>
      <c r="BC1207" s="214">
        <f>IF(AZ1207=3,G1207,0)</f>
        <v>0</v>
      </c>
      <c r="BD1207" s="214">
        <f>IF(AZ1207=4,G1207,0)</f>
        <v>0</v>
      </c>
      <c r="BE1207" s="214">
        <f>IF(AZ1207=5,G1207,0)</f>
        <v>0</v>
      </c>
      <c r="CA1207" s="241">
        <v>1</v>
      </c>
      <c r="CB1207" s="241">
        <v>7</v>
      </c>
    </row>
    <row r="1208" spans="1:15" ht="12.75">
      <c r="A1208" s="250"/>
      <c r="B1208" s="253"/>
      <c r="C1208" s="699" t="s">
        <v>639</v>
      </c>
      <c r="D1208" s="700"/>
      <c r="E1208" s="254">
        <v>0</v>
      </c>
      <c r="F1208" s="577"/>
      <c r="G1208" s="256"/>
      <c r="H1208" s="257"/>
      <c r="I1208" s="251"/>
      <c r="J1208" s="258"/>
      <c r="K1208" s="251"/>
      <c r="M1208" s="252" t="s">
        <v>639</v>
      </c>
      <c r="O1208" s="241"/>
    </row>
    <row r="1209" spans="1:15" ht="12.75">
      <c r="A1209" s="250"/>
      <c r="B1209" s="253"/>
      <c r="C1209" s="699" t="s">
        <v>107</v>
      </c>
      <c r="D1209" s="700"/>
      <c r="E1209" s="254">
        <v>0</v>
      </c>
      <c r="F1209" s="577"/>
      <c r="G1209" s="256"/>
      <c r="H1209" s="257"/>
      <c r="I1209" s="251"/>
      <c r="J1209" s="258"/>
      <c r="K1209" s="251"/>
      <c r="M1209" s="252" t="s">
        <v>107</v>
      </c>
      <c r="O1209" s="241"/>
    </row>
    <row r="1210" spans="1:15" ht="12.75">
      <c r="A1210" s="250"/>
      <c r="B1210" s="253"/>
      <c r="C1210" s="699" t="s">
        <v>730</v>
      </c>
      <c r="D1210" s="700"/>
      <c r="E1210" s="254">
        <v>33</v>
      </c>
      <c r="F1210" s="577"/>
      <c r="G1210" s="256"/>
      <c r="H1210" s="257"/>
      <c r="I1210" s="251"/>
      <c r="J1210" s="258"/>
      <c r="K1210" s="251"/>
      <c r="M1210" s="252" t="s">
        <v>730</v>
      </c>
      <c r="O1210" s="241"/>
    </row>
    <row r="1211" spans="1:15" ht="12.75">
      <c r="A1211" s="250"/>
      <c r="B1211" s="253"/>
      <c r="C1211" s="701" t="s">
        <v>113</v>
      </c>
      <c r="D1211" s="700"/>
      <c r="E1211" s="279">
        <v>33</v>
      </c>
      <c r="F1211" s="577"/>
      <c r="G1211" s="256"/>
      <c r="H1211" s="257"/>
      <c r="I1211" s="251"/>
      <c r="J1211" s="258"/>
      <c r="K1211" s="251"/>
      <c r="M1211" s="252" t="s">
        <v>113</v>
      </c>
      <c r="O1211" s="241"/>
    </row>
    <row r="1212" spans="1:15" ht="12.75">
      <c r="A1212" s="250"/>
      <c r="B1212" s="253"/>
      <c r="C1212" s="699" t="s">
        <v>114</v>
      </c>
      <c r="D1212" s="700"/>
      <c r="E1212" s="254">
        <v>0</v>
      </c>
      <c r="F1212" s="577"/>
      <c r="G1212" s="256"/>
      <c r="H1212" s="257"/>
      <c r="I1212" s="251"/>
      <c r="J1212" s="258"/>
      <c r="K1212" s="251"/>
      <c r="M1212" s="252" t="s">
        <v>114</v>
      </c>
      <c r="O1212" s="241"/>
    </row>
    <row r="1213" spans="1:15" ht="12.75">
      <c r="A1213" s="250"/>
      <c r="B1213" s="253"/>
      <c r="C1213" s="699" t="s">
        <v>731</v>
      </c>
      <c r="D1213" s="700"/>
      <c r="E1213" s="254">
        <v>14.4</v>
      </c>
      <c r="F1213" s="577"/>
      <c r="G1213" s="256"/>
      <c r="H1213" s="257"/>
      <c r="I1213" s="251"/>
      <c r="J1213" s="258"/>
      <c r="K1213" s="251"/>
      <c r="M1213" s="252" t="s">
        <v>731</v>
      </c>
      <c r="O1213" s="241"/>
    </row>
    <row r="1214" spans="1:15" ht="12.75">
      <c r="A1214" s="250"/>
      <c r="B1214" s="253"/>
      <c r="C1214" s="699" t="s">
        <v>732</v>
      </c>
      <c r="D1214" s="700"/>
      <c r="E1214" s="254">
        <v>0.57</v>
      </c>
      <c r="F1214" s="577"/>
      <c r="G1214" s="256"/>
      <c r="H1214" s="257"/>
      <c r="I1214" s="251"/>
      <c r="J1214" s="258"/>
      <c r="K1214" s="251"/>
      <c r="M1214" s="252" t="s">
        <v>732</v>
      </c>
      <c r="O1214" s="241"/>
    </row>
    <row r="1215" spans="1:15" ht="12.75">
      <c r="A1215" s="250"/>
      <c r="B1215" s="253"/>
      <c r="C1215" s="699" t="s">
        <v>733</v>
      </c>
      <c r="D1215" s="700"/>
      <c r="E1215" s="254">
        <v>39.6</v>
      </c>
      <c r="F1215" s="577"/>
      <c r="G1215" s="256"/>
      <c r="H1215" s="257"/>
      <c r="I1215" s="251"/>
      <c r="J1215" s="258"/>
      <c r="K1215" s="251"/>
      <c r="M1215" s="252" t="s">
        <v>733</v>
      </c>
      <c r="O1215" s="241"/>
    </row>
    <row r="1216" spans="1:15" ht="12.75">
      <c r="A1216" s="250"/>
      <c r="B1216" s="253"/>
      <c r="C1216" s="699" t="s">
        <v>734</v>
      </c>
      <c r="D1216" s="700"/>
      <c r="E1216" s="254">
        <v>24</v>
      </c>
      <c r="F1216" s="577"/>
      <c r="G1216" s="256"/>
      <c r="H1216" s="257"/>
      <c r="I1216" s="251"/>
      <c r="J1216" s="258"/>
      <c r="K1216" s="251"/>
      <c r="M1216" s="252" t="s">
        <v>734</v>
      </c>
      <c r="O1216" s="241"/>
    </row>
    <row r="1217" spans="1:15" ht="12.75">
      <c r="A1217" s="250"/>
      <c r="B1217" s="253"/>
      <c r="C1217" s="699" t="s">
        <v>735</v>
      </c>
      <c r="D1217" s="700"/>
      <c r="E1217" s="254">
        <v>2.4</v>
      </c>
      <c r="F1217" s="577"/>
      <c r="G1217" s="256"/>
      <c r="H1217" s="257"/>
      <c r="I1217" s="251"/>
      <c r="J1217" s="258"/>
      <c r="K1217" s="251"/>
      <c r="M1217" s="252" t="s">
        <v>735</v>
      </c>
      <c r="O1217" s="241"/>
    </row>
    <row r="1218" spans="1:15" ht="12.75">
      <c r="A1218" s="250"/>
      <c r="B1218" s="253"/>
      <c r="C1218" s="699" t="s">
        <v>736</v>
      </c>
      <c r="D1218" s="700"/>
      <c r="E1218" s="254">
        <v>9.9</v>
      </c>
      <c r="F1218" s="577"/>
      <c r="G1218" s="256"/>
      <c r="H1218" s="257"/>
      <c r="I1218" s="251"/>
      <c r="J1218" s="258"/>
      <c r="K1218" s="251"/>
      <c r="M1218" s="252" t="s">
        <v>736</v>
      </c>
      <c r="O1218" s="241"/>
    </row>
    <row r="1219" spans="1:80" ht="22.5">
      <c r="A1219" s="242">
        <v>118</v>
      </c>
      <c r="B1219" s="243" t="s">
        <v>737</v>
      </c>
      <c r="C1219" s="244" t="s">
        <v>738</v>
      </c>
      <c r="D1219" s="245" t="s">
        <v>166</v>
      </c>
      <c r="E1219" s="246">
        <v>2</v>
      </c>
      <c r="F1219" s="576"/>
      <c r="G1219" s="247">
        <f>E1219*F1219</f>
        <v>0</v>
      </c>
      <c r="H1219" s="248">
        <v>0.00165</v>
      </c>
      <c r="I1219" s="249">
        <f>E1219*H1219</f>
        <v>0.0033</v>
      </c>
      <c r="J1219" s="248">
        <v>0</v>
      </c>
      <c r="K1219" s="249">
        <f>E1219*J1219</f>
        <v>0</v>
      </c>
      <c r="O1219" s="241">
        <v>2</v>
      </c>
      <c r="AA1219" s="214">
        <v>1</v>
      </c>
      <c r="AB1219" s="214">
        <v>7</v>
      </c>
      <c r="AC1219" s="214">
        <v>7</v>
      </c>
      <c r="AZ1219" s="214">
        <v>2</v>
      </c>
      <c r="BA1219" s="214">
        <f>IF(AZ1219=1,G1219,0)</f>
        <v>0</v>
      </c>
      <c r="BB1219" s="214">
        <f>IF(AZ1219=2,G1219,0)</f>
        <v>0</v>
      </c>
      <c r="BC1219" s="214">
        <f>IF(AZ1219=3,G1219,0)</f>
        <v>0</v>
      </c>
      <c r="BD1219" s="214">
        <f>IF(AZ1219=4,G1219,0)</f>
        <v>0</v>
      </c>
      <c r="BE1219" s="214">
        <f>IF(AZ1219=5,G1219,0)</f>
        <v>0</v>
      </c>
      <c r="CA1219" s="241">
        <v>1</v>
      </c>
      <c r="CB1219" s="241">
        <v>7</v>
      </c>
    </row>
    <row r="1220" spans="1:15" ht="12.75">
      <c r="A1220" s="250"/>
      <c r="B1220" s="253"/>
      <c r="C1220" s="699" t="s">
        <v>639</v>
      </c>
      <c r="D1220" s="700"/>
      <c r="E1220" s="254">
        <v>0</v>
      </c>
      <c r="F1220" s="577"/>
      <c r="G1220" s="256"/>
      <c r="H1220" s="257"/>
      <c r="I1220" s="251"/>
      <c r="J1220" s="258"/>
      <c r="K1220" s="251"/>
      <c r="M1220" s="252" t="s">
        <v>639</v>
      </c>
      <c r="O1220" s="241"/>
    </row>
    <row r="1221" spans="1:15" ht="12.75">
      <c r="A1221" s="250"/>
      <c r="B1221" s="253"/>
      <c r="C1221" s="699" t="s">
        <v>114</v>
      </c>
      <c r="D1221" s="700"/>
      <c r="E1221" s="254">
        <v>0</v>
      </c>
      <c r="F1221" s="577"/>
      <c r="G1221" s="256"/>
      <c r="H1221" s="257"/>
      <c r="I1221" s="251"/>
      <c r="J1221" s="258"/>
      <c r="K1221" s="251"/>
      <c r="M1221" s="252" t="s">
        <v>114</v>
      </c>
      <c r="O1221" s="241"/>
    </row>
    <row r="1222" spans="1:15" ht="12.75">
      <c r="A1222" s="250"/>
      <c r="B1222" s="253"/>
      <c r="C1222" s="699" t="s">
        <v>739</v>
      </c>
      <c r="D1222" s="700"/>
      <c r="E1222" s="254">
        <v>2</v>
      </c>
      <c r="F1222" s="577"/>
      <c r="G1222" s="256"/>
      <c r="H1222" s="257"/>
      <c r="I1222" s="251"/>
      <c r="J1222" s="258"/>
      <c r="K1222" s="251"/>
      <c r="M1222" s="252" t="s">
        <v>739</v>
      </c>
      <c r="O1222" s="241"/>
    </row>
    <row r="1223" spans="1:80" ht="22.5">
      <c r="A1223" s="242">
        <v>119</v>
      </c>
      <c r="B1223" s="243" t="s">
        <v>740</v>
      </c>
      <c r="C1223" s="244" t="s">
        <v>741</v>
      </c>
      <c r="D1223" s="245" t="s">
        <v>166</v>
      </c>
      <c r="E1223" s="246">
        <v>33</v>
      </c>
      <c r="F1223" s="576"/>
      <c r="G1223" s="247">
        <f>E1223*F1223</f>
        <v>0</v>
      </c>
      <c r="H1223" s="248">
        <v>0.00203</v>
      </c>
      <c r="I1223" s="249">
        <f>E1223*H1223</f>
        <v>0.06699000000000001</v>
      </c>
      <c r="J1223" s="248">
        <v>0</v>
      </c>
      <c r="K1223" s="249">
        <f>E1223*J1223</f>
        <v>0</v>
      </c>
      <c r="O1223" s="241">
        <v>2</v>
      </c>
      <c r="AA1223" s="214">
        <v>1</v>
      </c>
      <c r="AB1223" s="214">
        <v>7</v>
      </c>
      <c r="AC1223" s="214">
        <v>7</v>
      </c>
      <c r="AZ1223" s="214">
        <v>2</v>
      </c>
      <c r="BA1223" s="214">
        <f>IF(AZ1223=1,G1223,0)</f>
        <v>0</v>
      </c>
      <c r="BB1223" s="214">
        <f>IF(AZ1223=2,G1223,0)</f>
        <v>0</v>
      </c>
      <c r="BC1223" s="214">
        <f>IF(AZ1223=3,G1223,0)</f>
        <v>0</v>
      </c>
      <c r="BD1223" s="214">
        <f>IF(AZ1223=4,G1223,0)</f>
        <v>0</v>
      </c>
      <c r="BE1223" s="214">
        <f>IF(AZ1223=5,G1223,0)</f>
        <v>0</v>
      </c>
      <c r="CA1223" s="241">
        <v>1</v>
      </c>
      <c r="CB1223" s="241">
        <v>7</v>
      </c>
    </row>
    <row r="1224" spans="1:15" ht="12.75">
      <c r="A1224" s="250"/>
      <c r="B1224" s="253"/>
      <c r="C1224" s="699" t="s">
        <v>639</v>
      </c>
      <c r="D1224" s="700"/>
      <c r="E1224" s="254">
        <v>0</v>
      </c>
      <c r="F1224" s="577"/>
      <c r="G1224" s="256"/>
      <c r="H1224" s="257"/>
      <c r="I1224" s="251"/>
      <c r="J1224" s="258"/>
      <c r="K1224" s="251"/>
      <c r="M1224" s="252" t="s">
        <v>639</v>
      </c>
      <c r="O1224" s="241"/>
    </row>
    <row r="1225" spans="1:15" ht="12.75">
      <c r="A1225" s="250"/>
      <c r="B1225" s="253"/>
      <c r="C1225" s="699" t="s">
        <v>107</v>
      </c>
      <c r="D1225" s="700"/>
      <c r="E1225" s="254">
        <v>0</v>
      </c>
      <c r="F1225" s="577"/>
      <c r="G1225" s="256"/>
      <c r="H1225" s="257"/>
      <c r="I1225" s="251"/>
      <c r="J1225" s="258"/>
      <c r="K1225" s="251"/>
      <c r="M1225" s="252" t="s">
        <v>107</v>
      </c>
      <c r="O1225" s="241"/>
    </row>
    <row r="1226" spans="1:15" ht="12.75">
      <c r="A1226" s="250"/>
      <c r="B1226" s="253"/>
      <c r="C1226" s="699" t="s">
        <v>730</v>
      </c>
      <c r="D1226" s="700"/>
      <c r="E1226" s="254">
        <v>33</v>
      </c>
      <c r="F1226" s="577"/>
      <c r="G1226" s="256"/>
      <c r="H1226" s="257"/>
      <c r="I1226" s="251"/>
      <c r="J1226" s="258"/>
      <c r="K1226" s="251"/>
      <c r="M1226" s="252" t="s">
        <v>730</v>
      </c>
      <c r="O1226" s="241"/>
    </row>
    <row r="1227" spans="1:80" ht="22.5">
      <c r="A1227" s="242">
        <v>120</v>
      </c>
      <c r="B1227" s="243" t="s">
        <v>742</v>
      </c>
      <c r="C1227" s="244" t="s">
        <v>743</v>
      </c>
      <c r="D1227" s="245" t="s">
        <v>166</v>
      </c>
      <c r="E1227" s="246">
        <v>24.87</v>
      </c>
      <c r="F1227" s="576"/>
      <c r="G1227" s="247">
        <f>E1227*F1227</f>
        <v>0</v>
      </c>
      <c r="H1227" s="248">
        <v>0.00203</v>
      </c>
      <c r="I1227" s="249">
        <f>E1227*H1227</f>
        <v>0.050486100000000006</v>
      </c>
      <c r="J1227" s="248">
        <v>0</v>
      </c>
      <c r="K1227" s="249">
        <f>E1227*J1227</f>
        <v>0</v>
      </c>
      <c r="O1227" s="241">
        <v>2</v>
      </c>
      <c r="AA1227" s="214">
        <v>1</v>
      </c>
      <c r="AB1227" s="214">
        <v>7</v>
      </c>
      <c r="AC1227" s="214">
        <v>7</v>
      </c>
      <c r="AZ1227" s="214">
        <v>2</v>
      </c>
      <c r="BA1227" s="214">
        <f>IF(AZ1227=1,G1227,0)</f>
        <v>0</v>
      </c>
      <c r="BB1227" s="214">
        <f>IF(AZ1227=2,G1227,0)</f>
        <v>0</v>
      </c>
      <c r="BC1227" s="214">
        <f>IF(AZ1227=3,G1227,0)</f>
        <v>0</v>
      </c>
      <c r="BD1227" s="214">
        <f>IF(AZ1227=4,G1227,0)</f>
        <v>0</v>
      </c>
      <c r="BE1227" s="214">
        <f>IF(AZ1227=5,G1227,0)</f>
        <v>0</v>
      </c>
      <c r="CA1227" s="241">
        <v>1</v>
      </c>
      <c r="CB1227" s="241">
        <v>7</v>
      </c>
    </row>
    <row r="1228" spans="1:15" ht="12.75">
      <c r="A1228" s="250"/>
      <c r="B1228" s="253"/>
      <c r="C1228" s="699" t="s">
        <v>639</v>
      </c>
      <c r="D1228" s="700"/>
      <c r="E1228" s="254">
        <v>0</v>
      </c>
      <c r="F1228" s="577"/>
      <c r="G1228" s="256"/>
      <c r="H1228" s="257"/>
      <c r="I1228" s="251"/>
      <c r="J1228" s="258"/>
      <c r="K1228" s="251"/>
      <c r="M1228" s="252" t="s">
        <v>639</v>
      </c>
      <c r="O1228" s="241"/>
    </row>
    <row r="1229" spans="1:15" ht="12.75">
      <c r="A1229" s="250"/>
      <c r="B1229" s="253"/>
      <c r="C1229" s="699" t="s">
        <v>114</v>
      </c>
      <c r="D1229" s="700"/>
      <c r="E1229" s="254">
        <v>0</v>
      </c>
      <c r="F1229" s="577"/>
      <c r="G1229" s="256"/>
      <c r="H1229" s="257"/>
      <c r="I1229" s="251"/>
      <c r="J1229" s="258"/>
      <c r="K1229" s="251"/>
      <c r="M1229" s="252" t="s">
        <v>114</v>
      </c>
      <c r="O1229" s="241"/>
    </row>
    <row r="1230" spans="1:15" ht="12.75">
      <c r="A1230" s="250"/>
      <c r="B1230" s="253"/>
      <c r="C1230" s="699" t="s">
        <v>731</v>
      </c>
      <c r="D1230" s="700"/>
      <c r="E1230" s="254">
        <v>14.4</v>
      </c>
      <c r="F1230" s="577"/>
      <c r="G1230" s="256"/>
      <c r="H1230" s="257"/>
      <c r="I1230" s="251"/>
      <c r="J1230" s="258"/>
      <c r="K1230" s="251"/>
      <c r="M1230" s="252" t="s">
        <v>731</v>
      </c>
      <c r="O1230" s="241"/>
    </row>
    <row r="1231" spans="1:15" ht="12.75">
      <c r="A1231" s="250"/>
      <c r="B1231" s="253"/>
      <c r="C1231" s="699" t="s">
        <v>732</v>
      </c>
      <c r="D1231" s="700"/>
      <c r="E1231" s="254">
        <v>0.57</v>
      </c>
      <c r="F1231" s="577"/>
      <c r="G1231" s="256"/>
      <c r="H1231" s="257"/>
      <c r="I1231" s="251"/>
      <c r="J1231" s="258"/>
      <c r="K1231" s="251"/>
      <c r="M1231" s="252" t="s">
        <v>732</v>
      </c>
      <c r="O1231" s="241"/>
    </row>
    <row r="1232" spans="1:15" ht="12.75">
      <c r="A1232" s="250"/>
      <c r="B1232" s="253"/>
      <c r="C1232" s="699" t="s">
        <v>736</v>
      </c>
      <c r="D1232" s="700"/>
      <c r="E1232" s="254">
        <v>9.9</v>
      </c>
      <c r="F1232" s="577"/>
      <c r="G1232" s="256"/>
      <c r="H1232" s="257"/>
      <c r="I1232" s="251"/>
      <c r="J1232" s="258"/>
      <c r="K1232" s="251"/>
      <c r="M1232" s="252" t="s">
        <v>736</v>
      </c>
      <c r="O1232" s="241"/>
    </row>
    <row r="1233" spans="1:80" ht="22.5">
      <c r="A1233" s="242">
        <v>121</v>
      </c>
      <c r="B1233" s="243" t="s">
        <v>744</v>
      </c>
      <c r="C1233" s="244" t="s">
        <v>745</v>
      </c>
      <c r="D1233" s="245" t="s">
        <v>166</v>
      </c>
      <c r="E1233" s="246">
        <v>66</v>
      </c>
      <c r="F1233" s="576"/>
      <c r="G1233" s="247">
        <f>E1233*F1233</f>
        <v>0</v>
      </c>
      <c r="H1233" s="248">
        <v>0.00203</v>
      </c>
      <c r="I1233" s="249">
        <f>E1233*H1233</f>
        <v>0.13398000000000002</v>
      </c>
      <c r="J1233" s="248">
        <v>0</v>
      </c>
      <c r="K1233" s="249">
        <f>E1233*J1233</f>
        <v>0</v>
      </c>
      <c r="O1233" s="241">
        <v>2</v>
      </c>
      <c r="AA1233" s="214">
        <v>1</v>
      </c>
      <c r="AB1233" s="214">
        <v>7</v>
      </c>
      <c r="AC1233" s="214">
        <v>7</v>
      </c>
      <c r="AZ1233" s="214">
        <v>2</v>
      </c>
      <c r="BA1233" s="214">
        <f>IF(AZ1233=1,G1233,0)</f>
        <v>0</v>
      </c>
      <c r="BB1233" s="214">
        <f>IF(AZ1233=2,G1233,0)</f>
        <v>0</v>
      </c>
      <c r="BC1233" s="214">
        <f>IF(AZ1233=3,G1233,0)</f>
        <v>0</v>
      </c>
      <c r="BD1233" s="214">
        <f>IF(AZ1233=4,G1233,0)</f>
        <v>0</v>
      </c>
      <c r="BE1233" s="214">
        <f>IF(AZ1233=5,G1233,0)</f>
        <v>0</v>
      </c>
      <c r="CA1233" s="241">
        <v>1</v>
      </c>
      <c r="CB1233" s="241">
        <v>7</v>
      </c>
    </row>
    <row r="1234" spans="1:15" ht="12.75">
      <c r="A1234" s="250"/>
      <c r="B1234" s="253"/>
      <c r="C1234" s="699" t="s">
        <v>639</v>
      </c>
      <c r="D1234" s="700"/>
      <c r="E1234" s="254">
        <v>0</v>
      </c>
      <c r="F1234" s="577"/>
      <c r="G1234" s="256"/>
      <c r="H1234" s="257"/>
      <c r="I1234" s="251"/>
      <c r="J1234" s="258"/>
      <c r="K1234" s="251"/>
      <c r="M1234" s="252" t="s">
        <v>639</v>
      </c>
      <c r="O1234" s="241"/>
    </row>
    <row r="1235" spans="1:15" ht="12.75">
      <c r="A1235" s="250"/>
      <c r="B1235" s="253"/>
      <c r="C1235" s="699" t="s">
        <v>114</v>
      </c>
      <c r="D1235" s="700"/>
      <c r="E1235" s="254">
        <v>0</v>
      </c>
      <c r="F1235" s="577"/>
      <c r="G1235" s="256"/>
      <c r="H1235" s="257"/>
      <c r="I1235" s="251"/>
      <c r="J1235" s="258"/>
      <c r="K1235" s="251"/>
      <c r="M1235" s="252" t="s">
        <v>114</v>
      </c>
      <c r="O1235" s="241"/>
    </row>
    <row r="1236" spans="1:15" ht="12.75">
      <c r="A1236" s="250"/>
      <c r="B1236" s="253"/>
      <c r="C1236" s="699" t="s">
        <v>733</v>
      </c>
      <c r="D1236" s="700"/>
      <c r="E1236" s="254">
        <v>39.6</v>
      </c>
      <c r="F1236" s="577"/>
      <c r="G1236" s="256"/>
      <c r="H1236" s="257"/>
      <c r="I1236" s="251"/>
      <c r="J1236" s="258"/>
      <c r="K1236" s="251"/>
      <c r="M1236" s="252" t="s">
        <v>733</v>
      </c>
      <c r="O1236" s="241"/>
    </row>
    <row r="1237" spans="1:15" ht="12.75">
      <c r="A1237" s="250"/>
      <c r="B1237" s="253"/>
      <c r="C1237" s="699" t="s">
        <v>734</v>
      </c>
      <c r="D1237" s="700"/>
      <c r="E1237" s="254">
        <v>24</v>
      </c>
      <c r="F1237" s="577"/>
      <c r="G1237" s="256"/>
      <c r="H1237" s="257"/>
      <c r="I1237" s="251"/>
      <c r="J1237" s="258"/>
      <c r="K1237" s="251"/>
      <c r="M1237" s="252" t="s">
        <v>734</v>
      </c>
      <c r="O1237" s="241"/>
    </row>
    <row r="1238" spans="1:15" ht="12.75">
      <c r="A1238" s="250"/>
      <c r="B1238" s="253"/>
      <c r="C1238" s="699" t="s">
        <v>735</v>
      </c>
      <c r="D1238" s="700"/>
      <c r="E1238" s="254">
        <v>2.4</v>
      </c>
      <c r="F1238" s="577"/>
      <c r="G1238" s="256"/>
      <c r="H1238" s="257"/>
      <c r="I1238" s="251"/>
      <c r="J1238" s="258"/>
      <c r="K1238" s="251"/>
      <c r="M1238" s="252" t="s">
        <v>735</v>
      </c>
      <c r="O1238" s="241"/>
    </row>
    <row r="1239" spans="1:80" ht="22.5">
      <c r="A1239" s="242">
        <v>122</v>
      </c>
      <c r="B1239" s="243" t="s">
        <v>746</v>
      </c>
      <c r="C1239" s="244" t="s">
        <v>747</v>
      </c>
      <c r="D1239" s="245" t="s">
        <v>106</v>
      </c>
      <c r="E1239" s="246">
        <v>0.285</v>
      </c>
      <c r="F1239" s="576"/>
      <c r="G1239" s="247">
        <f>E1239*F1239</f>
        <v>0</v>
      </c>
      <c r="H1239" s="248">
        <v>0.00203</v>
      </c>
      <c r="I1239" s="249">
        <f>E1239*H1239</f>
        <v>0.0005785499999999999</v>
      </c>
      <c r="J1239" s="248">
        <v>0</v>
      </c>
      <c r="K1239" s="249">
        <f>E1239*J1239</f>
        <v>0</v>
      </c>
      <c r="O1239" s="241">
        <v>2</v>
      </c>
      <c r="AA1239" s="214">
        <v>1</v>
      </c>
      <c r="AB1239" s="214">
        <v>7</v>
      </c>
      <c r="AC1239" s="214">
        <v>7</v>
      </c>
      <c r="AZ1239" s="214">
        <v>2</v>
      </c>
      <c r="BA1239" s="214">
        <f>IF(AZ1239=1,G1239,0)</f>
        <v>0</v>
      </c>
      <c r="BB1239" s="214">
        <f>IF(AZ1239=2,G1239,0)</f>
        <v>0</v>
      </c>
      <c r="BC1239" s="214">
        <f>IF(AZ1239=3,G1239,0)</f>
        <v>0</v>
      </c>
      <c r="BD1239" s="214">
        <f>IF(AZ1239=4,G1239,0)</f>
        <v>0</v>
      </c>
      <c r="BE1239" s="214">
        <f>IF(AZ1239=5,G1239,0)</f>
        <v>0</v>
      </c>
      <c r="CA1239" s="241">
        <v>1</v>
      </c>
      <c r="CB1239" s="241">
        <v>7</v>
      </c>
    </row>
    <row r="1240" spans="1:15" ht="12.75">
      <c r="A1240" s="250"/>
      <c r="B1240" s="253"/>
      <c r="C1240" s="699" t="s">
        <v>639</v>
      </c>
      <c r="D1240" s="700"/>
      <c r="E1240" s="254">
        <v>0</v>
      </c>
      <c r="F1240" s="577"/>
      <c r="G1240" s="256"/>
      <c r="H1240" s="257"/>
      <c r="I1240" s="251"/>
      <c r="J1240" s="258"/>
      <c r="K1240" s="251"/>
      <c r="M1240" s="252" t="s">
        <v>639</v>
      </c>
      <c r="O1240" s="241"/>
    </row>
    <row r="1241" spans="1:15" ht="12.75">
      <c r="A1241" s="250"/>
      <c r="B1241" s="253"/>
      <c r="C1241" s="699" t="s">
        <v>114</v>
      </c>
      <c r="D1241" s="700"/>
      <c r="E1241" s="254">
        <v>0</v>
      </c>
      <c r="F1241" s="577"/>
      <c r="G1241" s="256"/>
      <c r="H1241" s="257"/>
      <c r="I1241" s="251"/>
      <c r="J1241" s="258"/>
      <c r="K1241" s="251"/>
      <c r="M1241" s="252" t="s">
        <v>114</v>
      </c>
      <c r="O1241" s="241"/>
    </row>
    <row r="1242" spans="1:15" ht="12.75">
      <c r="A1242" s="250"/>
      <c r="B1242" s="253"/>
      <c r="C1242" s="699" t="s">
        <v>748</v>
      </c>
      <c r="D1242" s="700"/>
      <c r="E1242" s="254">
        <v>0.285</v>
      </c>
      <c r="F1242" s="577"/>
      <c r="G1242" s="256"/>
      <c r="H1242" s="257"/>
      <c r="I1242" s="251"/>
      <c r="J1242" s="258"/>
      <c r="K1242" s="251"/>
      <c r="M1242" s="252" t="s">
        <v>748</v>
      </c>
      <c r="O1242" s="241"/>
    </row>
    <row r="1243" spans="1:80" ht="22.5">
      <c r="A1243" s="242">
        <v>123</v>
      </c>
      <c r="B1243" s="243" t="s">
        <v>749</v>
      </c>
      <c r="C1243" s="244" t="s">
        <v>750</v>
      </c>
      <c r="D1243" s="245" t="s">
        <v>106</v>
      </c>
      <c r="E1243" s="246">
        <v>22.2</v>
      </c>
      <c r="F1243" s="576"/>
      <c r="G1243" s="247">
        <f>E1243*F1243</f>
        <v>0</v>
      </c>
      <c r="H1243" s="248">
        <v>0.00601</v>
      </c>
      <c r="I1243" s="249">
        <f>E1243*H1243</f>
        <v>0.13342199999999999</v>
      </c>
      <c r="J1243" s="248"/>
      <c r="K1243" s="249">
        <f>E1243*J1243</f>
        <v>0</v>
      </c>
      <c r="O1243" s="241">
        <v>2</v>
      </c>
      <c r="AA1243" s="214">
        <v>12</v>
      </c>
      <c r="AB1243" s="214">
        <v>0</v>
      </c>
      <c r="AC1243" s="214">
        <v>202</v>
      </c>
      <c r="AZ1243" s="214">
        <v>2</v>
      </c>
      <c r="BA1243" s="214">
        <f>IF(AZ1243=1,G1243,0)</f>
        <v>0</v>
      </c>
      <c r="BB1243" s="214">
        <f>IF(AZ1243=2,G1243,0)</f>
        <v>0</v>
      </c>
      <c r="BC1243" s="214">
        <f>IF(AZ1243=3,G1243,0)</f>
        <v>0</v>
      </c>
      <c r="BD1243" s="214">
        <f>IF(AZ1243=4,G1243,0)</f>
        <v>0</v>
      </c>
      <c r="BE1243" s="214">
        <f>IF(AZ1243=5,G1243,0)</f>
        <v>0</v>
      </c>
      <c r="CA1243" s="241">
        <v>12</v>
      </c>
      <c r="CB1243" s="241">
        <v>0</v>
      </c>
    </row>
    <row r="1244" spans="1:15" ht="12.75">
      <c r="A1244" s="250"/>
      <c r="B1244" s="253"/>
      <c r="C1244" s="699" t="s">
        <v>552</v>
      </c>
      <c r="D1244" s="700"/>
      <c r="E1244" s="254">
        <v>0</v>
      </c>
      <c r="F1244" s="577"/>
      <c r="G1244" s="256"/>
      <c r="H1244" s="257"/>
      <c r="I1244" s="251"/>
      <c r="J1244" s="258"/>
      <c r="K1244" s="251"/>
      <c r="M1244" s="252" t="s">
        <v>552</v>
      </c>
      <c r="O1244" s="241"/>
    </row>
    <row r="1245" spans="1:15" ht="12.75">
      <c r="A1245" s="250"/>
      <c r="B1245" s="253"/>
      <c r="C1245" s="699" t="s">
        <v>107</v>
      </c>
      <c r="D1245" s="700"/>
      <c r="E1245" s="254">
        <v>0</v>
      </c>
      <c r="F1245" s="577"/>
      <c r="G1245" s="256"/>
      <c r="H1245" s="257"/>
      <c r="I1245" s="251"/>
      <c r="J1245" s="258"/>
      <c r="K1245" s="251"/>
      <c r="M1245" s="252" t="s">
        <v>107</v>
      </c>
      <c r="O1245" s="241"/>
    </row>
    <row r="1246" spans="1:15" ht="12.75">
      <c r="A1246" s="250"/>
      <c r="B1246" s="253"/>
      <c r="C1246" s="699" t="s">
        <v>751</v>
      </c>
      <c r="D1246" s="700"/>
      <c r="E1246" s="254">
        <v>22.2</v>
      </c>
      <c r="F1246" s="577"/>
      <c r="G1246" s="256"/>
      <c r="H1246" s="257"/>
      <c r="I1246" s="251"/>
      <c r="J1246" s="258"/>
      <c r="K1246" s="251"/>
      <c r="M1246" s="252" t="s">
        <v>751</v>
      </c>
      <c r="O1246" s="241"/>
    </row>
    <row r="1247" spans="1:80" ht="12.75">
      <c r="A1247" s="242">
        <v>124</v>
      </c>
      <c r="B1247" s="243" t="s">
        <v>752</v>
      </c>
      <c r="C1247" s="244" t="s">
        <v>753</v>
      </c>
      <c r="D1247" s="245" t="s">
        <v>173</v>
      </c>
      <c r="E1247" s="246">
        <v>0.38875665</v>
      </c>
      <c r="F1247" s="576"/>
      <c r="G1247" s="247">
        <f>E1247*F1247</f>
        <v>0</v>
      </c>
      <c r="H1247" s="248">
        <v>0</v>
      </c>
      <c r="I1247" s="249">
        <f>E1247*H1247</f>
        <v>0</v>
      </c>
      <c r="J1247" s="248"/>
      <c r="K1247" s="249">
        <f>E1247*J1247</f>
        <v>0</v>
      </c>
      <c r="O1247" s="241">
        <v>2</v>
      </c>
      <c r="AA1247" s="214">
        <v>7</v>
      </c>
      <c r="AB1247" s="214">
        <v>1001</v>
      </c>
      <c r="AC1247" s="214">
        <v>5</v>
      </c>
      <c r="AZ1247" s="214">
        <v>2</v>
      </c>
      <c r="BA1247" s="214">
        <f>IF(AZ1247=1,G1247,0)</f>
        <v>0</v>
      </c>
      <c r="BB1247" s="214">
        <f>IF(AZ1247=2,G1247,0)</f>
        <v>0</v>
      </c>
      <c r="BC1247" s="214">
        <f>IF(AZ1247=3,G1247,0)</f>
        <v>0</v>
      </c>
      <c r="BD1247" s="214">
        <f>IF(AZ1247=4,G1247,0)</f>
        <v>0</v>
      </c>
      <c r="BE1247" s="214">
        <f>IF(AZ1247=5,G1247,0)</f>
        <v>0</v>
      </c>
      <c r="CA1247" s="241">
        <v>7</v>
      </c>
      <c r="CB1247" s="241">
        <v>1001</v>
      </c>
    </row>
    <row r="1248" spans="1:57" ht="12.75">
      <c r="A1248" s="259"/>
      <c r="B1248" s="260" t="s">
        <v>96</v>
      </c>
      <c r="C1248" s="261" t="s">
        <v>724</v>
      </c>
      <c r="D1248" s="262"/>
      <c r="E1248" s="263"/>
      <c r="F1248" s="578"/>
      <c r="G1248" s="265">
        <f>SUM(G1198:G1247)</f>
        <v>0</v>
      </c>
      <c r="H1248" s="266"/>
      <c r="I1248" s="267">
        <f>SUM(I1198:I1247)</f>
        <v>0.38875665000000004</v>
      </c>
      <c r="J1248" s="266"/>
      <c r="K1248" s="267">
        <f>SUM(K1198:K1247)</f>
        <v>-0.7998345</v>
      </c>
      <c r="O1248" s="241">
        <v>4</v>
      </c>
      <c r="BA1248" s="268">
        <f>SUM(BA1198:BA1247)</f>
        <v>0</v>
      </c>
      <c r="BB1248" s="268">
        <f>SUM(BB1198:BB1247)</f>
        <v>0</v>
      </c>
      <c r="BC1248" s="268">
        <f>SUM(BC1198:BC1247)</f>
        <v>0</v>
      </c>
      <c r="BD1248" s="268">
        <f>SUM(BD1198:BD1247)</f>
        <v>0</v>
      </c>
      <c r="BE1248" s="268">
        <f>SUM(BE1198:BE1247)</f>
        <v>0</v>
      </c>
    </row>
    <row r="1249" spans="1:15" ht="12.75">
      <c r="A1249" s="231" t="s">
        <v>92</v>
      </c>
      <c r="B1249" s="232" t="s">
        <v>754</v>
      </c>
      <c r="C1249" s="233" t="s">
        <v>755</v>
      </c>
      <c r="D1249" s="234"/>
      <c r="E1249" s="235"/>
      <c r="F1249" s="579"/>
      <c r="G1249" s="236"/>
      <c r="H1249" s="237"/>
      <c r="I1249" s="238"/>
      <c r="J1249" s="239"/>
      <c r="K1249" s="240"/>
      <c r="O1249" s="241">
        <v>1</v>
      </c>
    </row>
    <row r="1250" spans="1:80" ht="12.75">
      <c r="A1250" s="242">
        <v>125</v>
      </c>
      <c r="B1250" s="243" t="s">
        <v>757</v>
      </c>
      <c r="C1250" s="244" t="s">
        <v>758</v>
      </c>
      <c r="D1250" s="245" t="s">
        <v>166</v>
      </c>
      <c r="E1250" s="246">
        <v>186.21</v>
      </c>
      <c r="F1250" s="576"/>
      <c r="G1250" s="247">
        <f>E1250*F1250</f>
        <v>0</v>
      </c>
      <c r="H1250" s="248">
        <v>4E-05</v>
      </c>
      <c r="I1250" s="249">
        <f>E1250*H1250</f>
        <v>0.007448400000000001</v>
      </c>
      <c r="J1250" s="248">
        <v>0</v>
      </c>
      <c r="K1250" s="249">
        <f>E1250*J1250</f>
        <v>0</v>
      </c>
      <c r="O1250" s="241">
        <v>2</v>
      </c>
      <c r="AA1250" s="214">
        <v>1</v>
      </c>
      <c r="AB1250" s="214">
        <v>7</v>
      </c>
      <c r="AC1250" s="214">
        <v>7</v>
      </c>
      <c r="AZ1250" s="214">
        <v>2</v>
      </c>
      <c r="BA1250" s="214">
        <f>IF(AZ1250=1,G1250,0)</f>
        <v>0</v>
      </c>
      <c r="BB1250" s="214">
        <f>IF(AZ1250=2,G1250,0)</f>
        <v>0</v>
      </c>
      <c r="BC1250" s="214">
        <f>IF(AZ1250=3,G1250,0)</f>
        <v>0</v>
      </c>
      <c r="BD1250" s="214">
        <f>IF(AZ1250=4,G1250,0)</f>
        <v>0</v>
      </c>
      <c r="BE1250" s="214">
        <f>IF(AZ1250=5,G1250,0)</f>
        <v>0</v>
      </c>
      <c r="CA1250" s="241">
        <v>1</v>
      </c>
      <c r="CB1250" s="241">
        <v>7</v>
      </c>
    </row>
    <row r="1251" spans="1:15" ht="12.75">
      <c r="A1251" s="250"/>
      <c r="B1251" s="253"/>
      <c r="C1251" s="699" t="s">
        <v>107</v>
      </c>
      <c r="D1251" s="700"/>
      <c r="E1251" s="254">
        <v>0</v>
      </c>
      <c r="F1251" s="577"/>
      <c r="G1251" s="256"/>
      <c r="H1251" s="257"/>
      <c r="I1251" s="251"/>
      <c r="J1251" s="258"/>
      <c r="K1251" s="251"/>
      <c r="M1251" s="252" t="s">
        <v>107</v>
      </c>
      <c r="O1251" s="241"/>
    </row>
    <row r="1252" spans="1:15" ht="12.75">
      <c r="A1252" s="250"/>
      <c r="B1252" s="253"/>
      <c r="C1252" s="699" t="s">
        <v>179</v>
      </c>
      <c r="D1252" s="700"/>
      <c r="E1252" s="254">
        <v>0</v>
      </c>
      <c r="F1252" s="577"/>
      <c r="G1252" s="256"/>
      <c r="H1252" s="257"/>
      <c r="I1252" s="251"/>
      <c r="J1252" s="258"/>
      <c r="K1252" s="251"/>
      <c r="M1252" s="252" t="s">
        <v>179</v>
      </c>
      <c r="O1252" s="241"/>
    </row>
    <row r="1253" spans="1:15" ht="12.75">
      <c r="A1253" s="250"/>
      <c r="B1253" s="253"/>
      <c r="C1253" s="699" t="s">
        <v>231</v>
      </c>
      <c r="D1253" s="700"/>
      <c r="E1253" s="254">
        <v>51.6</v>
      </c>
      <c r="F1253" s="577"/>
      <c r="G1253" s="256"/>
      <c r="H1253" s="257"/>
      <c r="I1253" s="251"/>
      <c r="J1253" s="258"/>
      <c r="K1253" s="251"/>
      <c r="M1253" s="252" t="s">
        <v>231</v>
      </c>
      <c r="O1253" s="241"/>
    </row>
    <row r="1254" spans="1:15" ht="12.75">
      <c r="A1254" s="250"/>
      <c r="B1254" s="253"/>
      <c r="C1254" s="701" t="s">
        <v>113</v>
      </c>
      <c r="D1254" s="700"/>
      <c r="E1254" s="279">
        <v>51.6</v>
      </c>
      <c r="F1254" s="577"/>
      <c r="G1254" s="256"/>
      <c r="H1254" s="257"/>
      <c r="I1254" s="251"/>
      <c r="J1254" s="258"/>
      <c r="K1254" s="251"/>
      <c r="M1254" s="252" t="s">
        <v>113</v>
      </c>
      <c r="O1254" s="241"/>
    </row>
    <row r="1255" spans="1:15" ht="12.75">
      <c r="A1255" s="250"/>
      <c r="B1255" s="253"/>
      <c r="C1255" s="699" t="s">
        <v>114</v>
      </c>
      <c r="D1255" s="700"/>
      <c r="E1255" s="254">
        <v>0</v>
      </c>
      <c r="F1255" s="577"/>
      <c r="G1255" s="256"/>
      <c r="H1255" s="257"/>
      <c r="I1255" s="251"/>
      <c r="J1255" s="258"/>
      <c r="K1255" s="251"/>
      <c r="M1255" s="252" t="s">
        <v>114</v>
      </c>
      <c r="O1255" s="241"/>
    </row>
    <row r="1256" spans="1:15" ht="12.75">
      <c r="A1256" s="250"/>
      <c r="B1256" s="253"/>
      <c r="C1256" s="699" t="s">
        <v>179</v>
      </c>
      <c r="D1256" s="700"/>
      <c r="E1256" s="254">
        <v>0</v>
      </c>
      <c r="F1256" s="577"/>
      <c r="G1256" s="256"/>
      <c r="H1256" s="257"/>
      <c r="I1256" s="251"/>
      <c r="J1256" s="258"/>
      <c r="K1256" s="251"/>
      <c r="M1256" s="252" t="s">
        <v>179</v>
      </c>
      <c r="O1256" s="241"/>
    </row>
    <row r="1257" spans="1:15" ht="12.75">
      <c r="A1257" s="250"/>
      <c r="B1257" s="253"/>
      <c r="C1257" s="699" t="s">
        <v>232</v>
      </c>
      <c r="D1257" s="700"/>
      <c r="E1257" s="254">
        <v>4.73</v>
      </c>
      <c r="F1257" s="577"/>
      <c r="G1257" s="256"/>
      <c r="H1257" s="257"/>
      <c r="I1257" s="251"/>
      <c r="J1257" s="258"/>
      <c r="K1257" s="251"/>
      <c r="M1257" s="252" t="s">
        <v>232</v>
      </c>
      <c r="O1257" s="241"/>
    </row>
    <row r="1258" spans="1:15" ht="12.75">
      <c r="A1258" s="250"/>
      <c r="B1258" s="253"/>
      <c r="C1258" s="699" t="s">
        <v>233</v>
      </c>
      <c r="D1258" s="700"/>
      <c r="E1258" s="254">
        <v>6.63</v>
      </c>
      <c r="F1258" s="577"/>
      <c r="G1258" s="256"/>
      <c r="H1258" s="257"/>
      <c r="I1258" s="251"/>
      <c r="J1258" s="258"/>
      <c r="K1258" s="251"/>
      <c r="M1258" s="252" t="s">
        <v>233</v>
      </c>
      <c r="O1258" s="241"/>
    </row>
    <row r="1259" spans="1:15" ht="12.75">
      <c r="A1259" s="250"/>
      <c r="B1259" s="253"/>
      <c r="C1259" s="699" t="s">
        <v>234</v>
      </c>
      <c r="D1259" s="700"/>
      <c r="E1259" s="254">
        <v>52.8</v>
      </c>
      <c r="F1259" s="577"/>
      <c r="G1259" s="256"/>
      <c r="H1259" s="257"/>
      <c r="I1259" s="251"/>
      <c r="J1259" s="258"/>
      <c r="K1259" s="251"/>
      <c r="M1259" s="252" t="s">
        <v>234</v>
      </c>
      <c r="O1259" s="241"/>
    </row>
    <row r="1260" spans="1:15" ht="12.75">
      <c r="A1260" s="250"/>
      <c r="B1260" s="253"/>
      <c r="C1260" s="699" t="s">
        <v>235</v>
      </c>
      <c r="D1260" s="700"/>
      <c r="E1260" s="254">
        <v>4.8</v>
      </c>
      <c r="F1260" s="577"/>
      <c r="G1260" s="256"/>
      <c r="H1260" s="257"/>
      <c r="I1260" s="251"/>
      <c r="J1260" s="258"/>
      <c r="K1260" s="251"/>
      <c r="M1260" s="252" t="s">
        <v>235</v>
      </c>
      <c r="O1260" s="241"/>
    </row>
    <row r="1261" spans="1:15" ht="12.75">
      <c r="A1261" s="250"/>
      <c r="B1261" s="253"/>
      <c r="C1261" s="699" t="s">
        <v>236</v>
      </c>
      <c r="D1261" s="700"/>
      <c r="E1261" s="254">
        <v>7.38</v>
      </c>
      <c r="F1261" s="577"/>
      <c r="G1261" s="256"/>
      <c r="H1261" s="257"/>
      <c r="I1261" s="251"/>
      <c r="J1261" s="258"/>
      <c r="K1261" s="251"/>
      <c r="M1261" s="252" t="s">
        <v>236</v>
      </c>
      <c r="O1261" s="241"/>
    </row>
    <row r="1262" spans="1:15" ht="12.75">
      <c r="A1262" s="250"/>
      <c r="B1262" s="253"/>
      <c r="C1262" s="699" t="s">
        <v>237</v>
      </c>
      <c r="D1262" s="700"/>
      <c r="E1262" s="254">
        <v>6.08</v>
      </c>
      <c r="F1262" s="577"/>
      <c r="G1262" s="256"/>
      <c r="H1262" s="257"/>
      <c r="I1262" s="251"/>
      <c r="J1262" s="258"/>
      <c r="K1262" s="251"/>
      <c r="M1262" s="252" t="s">
        <v>237</v>
      </c>
      <c r="O1262" s="241"/>
    </row>
    <row r="1263" spans="1:15" ht="12.75">
      <c r="A1263" s="250"/>
      <c r="B1263" s="253"/>
      <c r="C1263" s="699" t="s">
        <v>238</v>
      </c>
      <c r="D1263" s="700"/>
      <c r="E1263" s="254">
        <v>11.06</v>
      </c>
      <c r="F1263" s="577"/>
      <c r="G1263" s="256"/>
      <c r="H1263" s="257"/>
      <c r="I1263" s="251"/>
      <c r="J1263" s="258"/>
      <c r="K1263" s="251"/>
      <c r="M1263" s="252" t="s">
        <v>238</v>
      </c>
      <c r="O1263" s="241"/>
    </row>
    <row r="1264" spans="1:15" ht="12.75">
      <c r="A1264" s="250"/>
      <c r="B1264" s="253"/>
      <c r="C1264" s="699" t="s">
        <v>242</v>
      </c>
      <c r="D1264" s="700"/>
      <c r="E1264" s="254">
        <v>25.8</v>
      </c>
      <c r="F1264" s="577"/>
      <c r="G1264" s="256"/>
      <c r="H1264" s="257"/>
      <c r="I1264" s="251"/>
      <c r="J1264" s="258"/>
      <c r="K1264" s="251"/>
      <c r="M1264" s="252" t="s">
        <v>242</v>
      </c>
      <c r="O1264" s="241"/>
    </row>
    <row r="1265" spans="1:15" ht="12.75">
      <c r="A1265" s="250"/>
      <c r="B1265" s="253"/>
      <c r="C1265" s="699" t="s">
        <v>239</v>
      </c>
      <c r="D1265" s="700"/>
      <c r="E1265" s="254">
        <v>4.74</v>
      </c>
      <c r="F1265" s="577"/>
      <c r="G1265" s="256"/>
      <c r="H1265" s="257"/>
      <c r="I1265" s="251"/>
      <c r="J1265" s="258"/>
      <c r="K1265" s="251"/>
      <c r="M1265" s="252" t="s">
        <v>239</v>
      </c>
      <c r="O1265" s="241"/>
    </row>
    <row r="1266" spans="1:15" ht="12.75">
      <c r="A1266" s="250"/>
      <c r="B1266" s="253"/>
      <c r="C1266" s="699" t="s">
        <v>240</v>
      </c>
      <c r="D1266" s="700"/>
      <c r="E1266" s="254">
        <v>4.74</v>
      </c>
      <c r="F1266" s="577"/>
      <c r="G1266" s="256"/>
      <c r="H1266" s="257"/>
      <c r="I1266" s="251"/>
      <c r="J1266" s="258"/>
      <c r="K1266" s="251"/>
      <c r="M1266" s="252" t="s">
        <v>240</v>
      </c>
      <c r="O1266" s="241"/>
    </row>
    <row r="1267" spans="1:15" ht="12.75">
      <c r="A1267" s="250"/>
      <c r="B1267" s="253"/>
      <c r="C1267" s="699" t="s">
        <v>241</v>
      </c>
      <c r="D1267" s="700"/>
      <c r="E1267" s="254">
        <v>5.85</v>
      </c>
      <c r="F1267" s="577"/>
      <c r="G1267" s="256"/>
      <c r="H1267" s="257"/>
      <c r="I1267" s="251"/>
      <c r="J1267" s="258"/>
      <c r="K1267" s="251"/>
      <c r="M1267" s="252" t="s">
        <v>241</v>
      </c>
      <c r="O1267" s="241"/>
    </row>
    <row r="1268" spans="1:15" ht="12.75">
      <c r="A1268" s="250"/>
      <c r="B1268" s="253"/>
      <c r="C1268" s="701" t="s">
        <v>113</v>
      </c>
      <c r="D1268" s="700"/>
      <c r="E1268" s="279">
        <v>134.60999999999999</v>
      </c>
      <c r="F1268" s="577"/>
      <c r="G1268" s="256"/>
      <c r="H1268" s="257"/>
      <c r="I1268" s="251"/>
      <c r="J1268" s="258"/>
      <c r="K1268" s="251"/>
      <c r="M1268" s="252" t="s">
        <v>113</v>
      </c>
      <c r="O1268" s="241"/>
    </row>
    <row r="1269" spans="1:80" ht="12.75">
      <c r="A1269" s="242">
        <v>126</v>
      </c>
      <c r="B1269" s="243" t="s">
        <v>759</v>
      </c>
      <c r="C1269" s="244" t="s">
        <v>760</v>
      </c>
      <c r="D1269" s="245" t="s">
        <v>166</v>
      </c>
      <c r="E1269" s="246">
        <v>60.37</v>
      </c>
      <c r="F1269" s="576"/>
      <c r="G1269" s="247">
        <f>E1269*F1269</f>
        <v>0</v>
      </c>
      <c r="H1269" s="248">
        <v>0.00016</v>
      </c>
      <c r="I1269" s="249">
        <f>E1269*H1269</f>
        <v>0.0096592</v>
      </c>
      <c r="J1269" s="248">
        <v>0</v>
      </c>
      <c r="K1269" s="249">
        <f>E1269*J1269</f>
        <v>0</v>
      </c>
      <c r="O1269" s="241">
        <v>2</v>
      </c>
      <c r="AA1269" s="214">
        <v>1</v>
      </c>
      <c r="AB1269" s="214">
        <v>7</v>
      </c>
      <c r="AC1269" s="214">
        <v>7</v>
      </c>
      <c r="AZ1269" s="214">
        <v>2</v>
      </c>
      <c r="BA1269" s="214">
        <f>IF(AZ1269=1,G1269,0)</f>
        <v>0</v>
      </c>
      <c r="BB1269" s="214">
        <f>IF(AZ1269=2,G1269,0)</f>
        <v>0</v>
      </c>
      <c r="BC1269" s="214">
        <f>IF(AZ1269=3,G1269,0)</f>
        <v>0</v>
      </c>
      <c r="BD1269" s="214">
        <f>IF(AZ1269=4,G1269,0)</f>
        <v>0</v>
      </c>
      <c r="BE1269" s="214">
        <f>IF(AZ1269=5,G1269,0)</f>
        <v>0</v>
      </c>
      <c r="CA1269" s="241">
        <v>1</v>
      </c>
      <c r="CB1269" s="241">
        <v>7</v>
      </c>
    </row>
    <row r="1270" spans="1:15" ht="12.75">
      <c r="A1270" s="250"/>
      <c r="B1270" s="253"/>
      <c r="C1270" s="699" t="s">
        <v>107</v>
      </c>
      <c r="D1270" s="700"/>
      <c r="E1270" s="254">
        <v>0</v>
      </c>
      <c r="F1270" s="577"/>
      <c r="G1270" s="256"/>
      <c r="H1270" s="257"/>
      <c r="I1270" s="251"/>
      <c r="J1270" s="258"/>
      <c r="K1270" s="251"/>
      <c r="M1270" s="252" t="s">
        <v>107</v>
      </c>
      <c r="O1270" s="241"/>
    </row>
    <row r="1271" spans="1:15" ht="12.75">
      <c r="A1271" s="250"/>
      <c r="B1271" s="253"/>
      <c r="C1271" s="699" t="s">
        <v>179</v>
      </c>
      <c r="D1271" s="700"/>
      <c r="E1271" s="254">
        <v>0</v>
      </c>
      <c r="F1271" s="577"/>
      <c r="G1271" s="256"/>
      <c r="H1271" s="257"/>
      <c r="I1271" s="251"/>
      <c r="J1271" s="258"/>
      <c r="K1271" s="251"/>
      <c r="M1271" s="252" t="s">
        <v>179</v>
      </c>
      <c r="O1271" s="241"/>
    </row>
    <row r="1272" spans="1:15" ht="12.75">
      <c r="A1272" s="250"/>
      <c r="B1272" s="253"/>
      <c r="C1272" s="699" t="s">
        <v>512</v>
      </c>
      <c r="D1272" s="700"/>
      <c r="E1272" s="254">
        <v>19.8</v>
      </c>
      <c r="F1272" s="577"/>
      <c r="G1272" s="256"/>
      <c r="H1272" s="257"/>
      <c r="I1272" s="251"/>
      <c r="J1272" s="258"/>
      <c r="K1272" s="251"/>
      <c r="M1272" s="252" t="s">
        <v>512</v>
      </c>
      <c r="O1272" s="241"/>
    </row>
    <row r="1273" spans="1:15" ht="12.75">
      <c r="A1273" s="250"/>
      <c r="B1273" s="253"/>
      <c r="C1273" s="701" t="s">
        <v>113</v>
      </c>
      <c r="D1273" s="700"/>
      <c r="E1273" s="279">
        <v>19.8</v>
      </c>
      <c r="F1273" s="577"/>
      <c r="G1273" s="256"/>
      <c r="H1273" s="257"/>
      <c r="I1273" s="251"/>
      <c r="J1273" s="258"/>
      <c r="K1273" s="251"/>
      <c r="M1273" s="252" t="s">
        <v>113</v>
      </c>
      <c r="O1273" s="241"/>
    </row>
    <row r="1274" spans="1:15" ht="12.75">
      <c r="A1274" s="250"/>
      <c r="B1274" s="253"/>
      <c r="C1274" s="699" t="s">
        <v>114</v>
      </c>
      <c r="D1274" s="700"/>
      <c r="E1274" s="254">
        <v>0</v>
      </c>
      <c r="F1274" s="577"/>
      <c r="G1274" s="256"/>
      <c r="H1274" s="257"/>
      <c r="I1274" s="251"/>
      <c r="J1274" s="258"/>
      <c r="K1274" s="251"/>
      <c r="M1274" s="252" t="s">
        <v>114</v>
      </c>
      <c r="O1274" s="241"/>
    </row>
    <row r="1275" spans="1:15" ht="12.75">
      <c r="A1275" s="250"/>
      <c r="B1275" s="253"/>
      <c r="C1275" s="699" t="s">
        <v>179</v>
      </c>
      <c r="D1275" s="700"/>
      <c r="E1275" s="254">
        <v>0</v>
      </c>
      <c r="F1275" s="577"/>
      <c r="G1275" s="256"/>
      <c r="H1275" s="257"/>
      <c r="I1275" s="251"/>
      <c r="J1275" s="258"/>
      <c r="K1275" s="251"/>
      <c r="M1275" s="252" t="s">
        <v>179</v>
      </c>
      <c r="O1275" s="241"/>
    </row>
    <row r="1276" spans="1:15" ht="12.75">
      <c r="A1276" s="250"/>
      <c r="B1276" s="253"/>
      <c r="C1276" s="699" t="s">
        <v>513</v>
      </c>
      <c r="D1276" s="700"/>
      <c r="E1276" s="254">
        <v>3.3</v>
      </c>
      <c r="F1276" s="577"/>
      <c r="G1276" s="256"/>
      <c r="H1276" s="257"/>
      <c r="I1276" s="251"/>
      <c r="J1276" s="258"/>
      <c r="K1276" s="251"/>
      <c r="M1276" s="252" t="s">
        <v>513</v>
      </c>
      <c r="O1276" s="241"/>
    </row>
    <row r="1277" spans="1:15" ht="12.75">
      <c r="A1277" s="250"/>
      <c r="B1277" s="253"/>
      <c r="C1277" s="699" t="s">
        <v>514</v>
      </c>
      <c r="D1277" s="700"/>
      <c r="E1277" s="254">
        <v>0.57</v>
      </c>
      <c r="F1277" s="577"/>
      <c r="G1277" s="256"/>
      <c r="H1277" s="257"/>
      <c r="I1277" s="251"/>
      <c r="J1277" s="258"/>
      <c r="K1277" s="251"/>
      <c r="M1277" s="252" t="s">
        <v>514</v>
      </c>
      <c r="O1277" s="241"/>
    </row>
    <row r="1278" spans="1:15" ht="12.75">
      <c r="A1278" s="250"/>
      <c r="B1278" s="253"/>
      <c r="C1278" s="699" t="s">
        <v>515</v>
      </c>
      <c r="D1278" s="700"/>
      <c r="E1278" s="254">
        <v>13.2</v>
      </c>
      <c r="F1278" s="577"/>
      <c r="G1278" s="256"/>
      <c r="H1278" s="257"/>
      <c r="I1278" s="251"/>
      <c r="J1278" s="258"/>
      <c r="K1278" s="251"/>
      <c r="M1278" s="252" t="s">
        <v>515</v>
      </c>
      <c r="O1278" s="241"/>
    </row>
    <row r="1279" spans="1:15" ht="12.75">
      <c r="A1279" s="250"/>
      <c r="B1279" s="253"/>
      <c r="C1279" s="699" t="s">
        <v>516</v>
      </c>
      <c r="D1279" s="700"/>
      <c r="E1279" s="254">
        <v>1.2</v>
      </c>
      <c r="F1279" s="577"/>
      <c r="G1279" s="256"/>
      <c r="H1279" s="257"/>
      <c r="I1279" s="251"/>
      <c r="J1279" s="258"/>
      <c r="K1279" s="251"/>
      <c r="M1279" s="252" t="s">
        <v>516</v>
      </c>
      <c r="O1279" s="241"/>
    </row>
    <row r="1280" spans="1:15" ht="12.75">
      <c r="A1280" s="250"/>
      <c r="B1280" s="253"/>
      <c r="C1280" s="699" t="s">
        <v>517</v>
      </c>
      <c r="D1280" s="700"/>
      <c r="E1280" s="254">
        <v>2.98</v>
      </c>
      <c r="F1280" s="577"/>
      <c r="G1280" s="256"/>
      <c r="H1280" s="257"/>
      <c r="I1280" s="251"/>
      <c r="J1280" s="258"/>
      <c r="K1280" s="251"/>
      <c r="M1280" s="252" t="s">
        <v>517</v>
      </c>
      <c r="O1280" s="241"/>
    </row>
    <row r="1281" spans="1:15" ht="12.75">
      <c r="A1281" s="250"/>
      <c r="B1281" s="253"/>
      <c r="C1281" s="699" t="s">
        <v>518</v>
      </c>
      <c r="D1281" s="700"/>
      <c r="E1281" s="254">
        <v>4.42</v>
      </c>
      <c r="F1281" s="577"/>
      <c r="G1281" s="256"/>
      <c r="H1281" s="257"/>
      <c r="I1281" s="251"/>
      <c r="J1281" s="258"/>
      <c r="K1281" s="251"/>
      <c r="M1281" s="252" t="s">
        <v>518</v>
      </c>
      <c r="O1281" s="241"/>
    </row>
    <row r="1282" spans="1:15" ht="12.75">
      <c r="A1282" s="250"/>
      <c r="B1282" s="253"/>
      <c r="C1282" s="699" t="s">
        <v>519</v>
      </c>
      <c r="D1282" s="700"/>
      <c r="E1282" s="254">
        <v>5</v>
      </c>
      <c r="F1282" s="577"/>
      <c r="G1282" s="256"/>
      <c r="H1282" s="257"/>
      <c r="I1282" s="251"/>
      <c r="J1282" s="258"/>
      <c r="K1282" s="251"/>
      <c r="M1282" s="252" t="s">
        <v>519</v>
      </c>
      <c r="O1282" s="241"/>
    </row>
    <row r="1283" spans="1:15" ht="12.75">
      <c r="A1283" s="250"/>
      <c r="B1283" s="253"/>
      <c r="C1283" s="699" t="s">
        <v>520</v>
      </c>
      <c r="D1283" s="700"/>
      <c r="E1283" s="254">
        <v>9.9</v>
      </c>
      <c r="F1283" s="577"/>
      <c r="G1283" s="256"/>
      <c r="H1283" s="257"/>
      <c r="I1283" s="251"/>
      <c r="J1283" s="258"/>
      <c r="K1283" s="251"/>
      <c r="M1283" s="252" t="s">
        <v>520</v>
      </c>
      <c r="O1283" s="241"/>
    </row>
    <row r="1284" spans="1:80" ht="12.75">
      <c r="A1284" s="242">
        <v>127</v>
      </c>
      <c r="B1284" s="243" t="s">
        <v>761</v>
      </c>
      <c r="C1284" s="244" t="s">
        <v>762</v>
      </c>
      <c r="D1284" s="245" t="s">
        <v>173</v>
      </c>
      <c r="E1284" s="246">
        <v>0.0171076</v>
      </c>
      <c r="F1284" s="576"/>
      <c r="G1284" s="247">
        <f>E1284*F1284</f>
        <v>0</v>
      </c>
      <c r="H1284" s="248">
        <v>0</v>
      </c>
      <c r="I1284" s="249">
        <f>E1284*H1284</f>
        <v>0</v>
      </c>
      <c r="J1284" s="248"/>
      <c r="K1284" s="249">
        <f>E1284*J1284</f>
        <v>0</v>
      </c>
      <c r="O1284" s="241">
        <v>2</v>
      </c>
      <c r="AA1284" s="214">
        <v>7</v>
      </c>
      <c r="AB1284" s="214">
        <v>1001</v>
      </c>
      <c r="AC1284" s="214">
        <v>5</v>
      </c>
      <c r="AZ1284" s="214">
        <v>2</v>
      </c>
      <c r="BA1284" s="214">
        <f>IF(AZ1284=1,G1284,0)</f>
        <v>0</v>
      </c>
      <c r="BB1284" s="214">
        <f>IF(AZ1284=2,G1284,0)</f>
        <v>0</v>
      </c>
      <c r="BC1284" s="214">
        <f>IF(AZ1284=3,G1284,0)</f>
        <v>0</v>
      </c>
      <c r="BD1284" s="214">
        <f>IF(AZ1284=4,G1284,0)</f>
        <v>0</v>
      </c>
      <c r="BE1284" s="214">
        <f>IF(AZ1284=5,G1284,0)</f>
        <v>0</v>
      </c>
      <c r="CA1284" s="241">
        <v>7</v>
      </c>
      <c r="CB1284" s="241">
        <v>1001</v>
      </c>
    </row>
    <row r="1285" spans="1:57" ht="12.75">
      <c r="A1285" s="259"/>
      <c r="B1285" s="260" t="s">
        <v>96</v>
      </c>
      <c r="C1285" s="261" t="s">
        <v>756</v>
      </c>
      <c r="D1285" s="262"/>
      <c r="E1285" s="263"/>
      <c r="F1285" s="578"/>
      <c r="G1285" s="265">
        <f>SUM(G1249:G1284)</f>
        <v>0</v>
      </c>
      <c r="H1285" s="266"/>
      <c r="I1285" s="267">
        <f>SUM(I1249:I1284)</f>
        <v>0.0171076</v>
      </c>
      <c r="J1285" s="266"/>
      <c r="K1285" s="267">
        <f>SUM(K1249:K1284)</f>
        <v>0</v>
      </c>
      <c r="O1285" s="241">
        <v>4</v>
      </c>
      <c r="BA1285" s="268">
        <f>SUM(BA1249:BA1284)</f>
        <v>0</v>
      </c>
      <c r="BB1285" s="268">
        <f>SUM(BB1249:BB1284)</f>
        <v>0</v>
      </c>
      <c r="BC1285" s="268">
        <f>SUM(BC1249:BC1284)</f>
        <v>0</v>
      </c>
      <c r="BD1285" s="268">
        <f>SUM(BD1249:BD1284)</f>
        <v>0</v>
      </c>
      <c r="BE1285" s="268">
        <f>SUM(BE1249:BE1284)</f>
        <v>0</v>
      </c>
    </row>
    <row r="1286" spans="1:15" ht="12.75">
      <c r="A1286" s="231" t="s">
        <v>92</v>
      </c>
      <c r="B1286" s="232" t="s">
        <v>763</v>
      </c>
      <c r="C1286" s="233" t="s">
        <v>764</v>
      </c>
      <c r="D1286" s="234"/>
      <c r="E1286" s="235"/>
      <c r="F1286" s="579"/>
      <c r="G1286" s="236"/>
      <c r="H1286" s="237"/>
      <c r="I1286" s="238"/>
      <c r="J1286" s="239"/>
      <c r="K1286" s="240"/>
      <c r="O1286" s="241">
        <v>1</v>
      </c>
    </row>
    <row r="1287" spans="1:80" ht="12.75">
      <c r="A1287" s="242">
        <v>128</v>
      </c>
      <c r="B1287" s="243" t="s">
        <v>766</v>
      </c>
      <c r="C1287" s="244" t="s">
        <v>767</v>
      </c>
      <c r="D1287" s="245" t="s">
        <v>768</v>
      </c>
      <c r="E1287" s="246">
        <v>360</v>
      </c>
      <c r="F1287" s="576"/>
      <c r="G1287" s="247">
        <f>E1287*F1287</f>
        <v>0</v>
      </c>
      <c r="H1287" s="248">
        <v>5E-05</v>
      </c>
      <c r="I1287" s="249">
        <f>E1287*H1287</f>
        <v>0.018000000000000002</v>
      </c>
      <c r="J1287" s="248">
        <v>-0.001</v>
      </c>
      <c r="K1287" s="249">
        <f>E1287*J1287</f>
        <v>-0.36</v>
      </c>
      <c r="O1287" s="241">
        <v>2</v>
      </c>
      <c r="AA1287" s="214">
        <v>1</v>
      </c>
      <c r="AB1287" s="214">
        <v>7</v>
      </c>
      <c r="AC1287" s="214">
        <v>7</v>
      </c>
      <c r="AZ1287" s="214">
        <v>2</v>
      </c>
      <c r="BA1287" s="214">
        <f>IF(AZ1287=1,G1287,0)</f>
        <v>0</v>
      </c>
      <c r="BB1287" s="214">
        <f>IF(AZ1287=2,G1287,0)</f>
        <v>0</v>
      </c>
      <c r="BC1287" s="214">
        <f>IF(AZ1287=3,G1287,0)</f>
        <v>0</v>
      </c>
      <c r="BD1287" s="214">
        <f>IF(AZ1287=4,G1287,0)</f>
        <v>0</v>
      </c>
      <c r="BE1287" s="214">
        <f>IF(AZ1287=5,G1287,0)</f>
        <v>0</v>
      </c>
      <c r="CA1287" s="241">
        <v>1</v>
      </c>
      <c r="CB1287" s="241">
        <v>7</v>
      </c>
    </row>
    <row r="1288" spans="1:15" ht="12.75">
      <c r="A1288" s="250"/>
      <c r="B1288" s="253"/>
      <c r="C1288" s="699" t="s">
        <v>114</v>
      </c>
      <c r="D1288" s="700"/>
      <c r="E1288" s="254">
        <v>0</v>
      </c>
      <c r="F1288" s="577"/>
      <c r="G1288" s="256"/>
      <c r="H1288" s="257"/>
      <c r="I1288" s="251"/>
      <c r="J1288" s="258"/>
      <c r="K1288" s="251"/>
      <c r="M1288" s="252" t="s">
        <v>114</v>
      </c>
      <c r="O1288" s="241"/>
    </row>
    <row r="1289" spans="1:15" ht="12.75">
      <c r="A1289" s="250"/>
      <c r="B1289" s="253"/>
      <c r="C1289" s="699" t="s">
        <v>769</v>
      </c>
      <c r="D1289" s="700"/>
      <c r="E1289" s="254">
        <v>360</v>
      </c>
      <c r="F1289" s="577"/>
      <c r="G1289" s="256"/>
      <c r="H1289" s="257"/>
      <c r="I1289" s="251"/>
      <c r="J1289" s="258"/>
      <c r="K1289" s="251"/>
      <c r="M1289" s="252" t="s">
        <v>769</v>
      </c>
      <c r="O1289" s="241"/>
    </row>
    <row r="1290" spans="1:80" ht="22.5">
      <c r="A1290" s="242">
        <v>129</v>
      </c>
      <c r="B1290" s="243" t="s">
        <v>770</v>
      </c>
      <c r="C1290" s="244" t="s">
        <v>771</v>
      </c>
      <c r="D1290" s="245" t="s">
        <v>166</v>
      </c>
      <c r="E1290" s="246">
        <v>6</v>
      </c>
      <c r="F1290" s="576"/>
      <c r="G1290" s="247">
        <f>E1290*F1290</f>
        <v>0</v>
      </c>
      <c r="H1290" s="248">
        <v>0.035</v>
      </c>
      <c r="I1290" s="249">
        <f>E1290*H1290</f>
        <v>0.21000000000000002</v>
      </c>
      <c r="J1290" s="248"/>
      <c r="K1290" s="249">
        <f>E1290*J1290</f>
        <v>0</v>
      </c>
      <c r="O1290" s="241">
        <v>2</v>
      </c>
      <c r="AA1290" s="214">
        <v>12</v>
      </c>
      <c r="AB1290" s="214">
        <v>0</v>
      </c>
      <c r="AC1290" s="214">
        <v>251</v>
      </c>
      <c r="AZ1290" s="214">
        <v>2</v>
      </c>
      <c r="BA1290" s="214">
        <f>IF(AZ1290=1,G1290,0)</f>
        <v>0</v>
      </c>
      <c r="BB1290" s="214">
        <f>IF(AZ1290=2,G1290,0)</f>
        <v>0</v>
      </c>
      <c r="BC1290" s="214">
        <f>IF(AZ1290=3,G1290,0)</f>
        <v>0</v>
      </c>
      <c r="BD1290" s="214">
        <f>IF(AZ1290=4,G1290,0)</f>
        <v>0</v>
      </c>
      <c r="BE1290" s="214">
        <f>IF(AZ1290=5,G1290,0)</f>
        <v>0</v>
      </c>
      <c r="CA1290" s="241">
        <v>12</v>
      </c>
      <c r="CB1290" s="241">
        <v>0</v>
      </c>
    </row>
    <row r="1291" spans="1:15" ht="12.75">
      <c r="A1291" s="250"/>
      <c r="B1291" s="253"/>
      <c r="C1291" s="699" t="s">
        <v>772</v>
      </c>
      <c r="D1291" s="700"/>
      <c r="E1291" s="254">
        <v>0</v>
      </c>
      <c r="F1291" s="577"/>
      <c r="G1291" s="256"/>
      <c r="H1291" s="257"/>
      <c r="I1291" s="251"/>
      <c r="J1291" s="258"/>
      <c r="K1291" s="251"/>
      <c r="M1291" s="252" t="s">
        <v>772</v>
      </c>
      <c r="O1291" s="241"/>
    </row>
    <row r="1292" spans="1:15" ht="12.75">
      <c r="A1292" s="250"/>
      <c r="B1292" s="253"/>
      <c r="C1292" s="699" t="s">
        <v>114</v>
      </c>
      <c r="D1292" s="700"/>
      <c r="E1292" s="254">
        <v>0</v>
      </c>
      <c r="F1292" s="577"/>
      <c r="G1292" s="256"/>
      <c r="H1292" s="257"/>
      <c r="I1292" s="251"/>
      <c r="J1292" s="258"/>
      <c r="K1292" s="251"/>
      <c r="M1292" s="252" t="s">
        <v>114</v>
      </c>
      <c r="O1292" s="241"/>
    </row>
    <row r="1293" spans="1:15" ht="12.75">
      <c r="A1293" s="250"/>
      <c r="B1293" s="253"/>
      <c r="C1293" s="699" t="s">
        <v>773</v>
      </c>
      <c r="D1293" s="700"/>
      <c r="E1293" s="254">
        <v>6</v>
      </c>
      <c r="F1293" s="577"/>
      <c r="G1293" s="256"/>
      <c r="H1293" s="257"/>
      <c r="I1293" s="251"/>
      <c r="J1293" s="258"/>
      <c r="K1293" s="251"/>
      <c r="M1293" s="252" t="s">
        <v>773</v>
      </c>
      <c r="O1293" s="241"/>
    </row>
    <row r="1294" spans="1:80" ht="22.5">
      <c r="A1294" s="242">
        <v>130</v>
      </c>
      <c r="B1294" s="243" t="s">
        <v>774</v>
      </c>
      <c r="C1294" s="244" t="s">
        <v>775</v>
      </c>
      <c r="D1294" s="245" t="s">
        <v>147</v>
      </c>
      <c r="E1294" s="246">
        <v>1</v>
      </c>
      <c r="F1294" s="576"/>
      <c r="G1294" s="247">
        <f>E1294*F1294</f>
        <v>0</v>
      </c>
      <c r="H1294" s="248">
        <v>0.0028</v>
      </c>
      <c r="I1294" s="249">
        <f>E1294*H1294</f>
        <v>0.0028</v>
      </c>
      <c r="J1294" s="248"/>
      <c r="K1294" s="249">
        <f>E1294*J1294</f>
        <v>0</v>
      </c>
      <c r="O1294" s="241">
        <v>2</v>
      </c>
      <c r="AA1294" s="214">
        <v>12</v>
      </c>
      <c r="AB1294" s="214">
        <v>0</v>
      </c>
      <c r="AC1294" s="214">
        <v>215</v>
      </c>
      <c r="AZ1294" s="214">
        <v>2</v>
      </c>
      <c r="BA1294" s="214">
        <f>IF(AZ1294=1,G1294,0)</f>
        <v>0</v>
      </c>
      <c r="BB1294" s="214">
        <f>IF(AZ1294=2,G1294,0)</f>
        <v>0</v>
      </c>
      <c r="BC1294" s="214">
        <f>IF(AZ1294=3,G1294,0)</f>
        <v>0</v>
      </c>
      <c r="BD1294" s="214">
        <f>IF(AZ1294=4,G1294,0)</f>
        <v>0</v>
      </c>
      <c r="BE1294" s="214">
        <f>IF(AZ1294=5,G1294,0)</f>
        <v>0</v>
      </c>
      <c r="CA1294" s="241">
        <v>12</v>
      </c>
      <c r="CB1294" s="241">
        <v>0</v>
      </c>
    </row>
    <row r="1295" spans="1:15" ht="12.75">
      <c r="A1295" s="250"/>
      <c r="B1295" s="253"/>
      <c r="C1295" s="699" t="s">
        <v>107</v>
      </c>
      <c r="D1295" s="700"/>
      <c r="E1295" s="254">
        <v>0</v>
      </c>
      <c r="F1295" s="577"/>
      <c r="G1295" s="256"/>
      <c r="H1295" s="257"/>
      <c r="I1295" s="251"/>
      <c r="J1295" s="258"/>
      <c r="K1295" s="251"/>
      <c r="M1295" s="252" t="s">
        <v>107</v>
      </c>
      <c r="O1295" s="241"/>
    </row>
    <row r="1296" spans="1:15" ht="12.75">
      <c r="A1296" s="250"/>
      <c r="B1296" s="253"/>
      <c r="C1296" s="699" t="s">
        <v>776</v>
      </c>
      <c r="D1296" s="700"/>
      <c r="E1296" s="254">
        <v>1</v>
      </c>
      <c r="F1296" s="577"/>
      <c r="G1296" s="256"/>
      <c r="H1296" s="257"/>
      <c r="I1296" s="251"/>
      <c r="J1296" s="258"/>
      <c r="K1296" s="251"/>
      <c r="M1296" s="252" t="s">
        <v>776</v>
      </c>
      <c r="O1296" s="241"/>
    </row>
    <row r="1297" spans="1:80" ht="22.5">
      <c r="A1297" s="242">
        <v>131</v>
      </c>
      <c r="B1297" s="243" t="s">
        <v>777</v>
      </c>
      <c r="C1297" s="244" t="s">
        <v>778</v>
      </c>
      <c r="D1297" s="245" t="s">
        <v>147</v>
      </c>
      <c r="E1297" s="246">
        <v>1</v>
      </c>
      <c r="F1297" s="576"/>
      <c r="G1297" s="247">
        <f>E1297*F1297</f>
        <v>0</v>
      </c>
      <c r="H1297" s="248">
        <v>0.0028</v>
      </c>
      <c r="I1297" s="249">
        <f>E1297*H1297</f>
        <v>0.0028</v>
      </c>
      <c r="J1297" s="248"/>
      <c r="K1297" s="249">
        <f>E1297*J1297</f>
        <v>0</v>
      </c>
      <c r="O1297" s="241">
        <v>2</v>
      </c>
      <c r="AA1297" s="214">
        <v>12</v>
      </c>
      <c r="AB1297" s="214">
        <v>0</v>
      </c>
      <c r="AC1297" s="214">
        <v>216</v>
      </c>
      <c r="AZ1297" s="214">
        <v>2</v>
      </c>
      <c r="BA1297" s="214">
        <f>IF(AZ1297=1,G1297,0)</f>
        <v>0</v>
      </c>
      <c r="BB1297" s="214">
        <f>IF(AZ1297=2,G1297,0)</f>
        <v>0</v>
      </c>
      <c r="BC1297" s="214">
        <f>IF(AZ1297=3,G1297,0)</f>
        <v>0</v>
      </c>
      <c r="BD1297" s="214">
        <f>IF(AZ1297=4,G1297,0)</f>
        <v>0</v>
      </c>
      <c r="BE1297" s="214">
        <f>IF(AZ1297=5,G1297,0)</f>
        <v>0</v>
      </c>
      <c r="CA1297" s="241">
        <v>12</v>
      </c>
      <c r="CB1297" s="241">
        <v>0</v>
      </c>
    </row>
    <row r="1298" spans="1:15" ht="12.75">
      <c r="A1298" s="250"/>
      <c r="B1298" s="253"/>
      <c r="C1298" s="699" t="s">
        <v>779</v>
      </c>
      <c r="D1298" s="700"/>
      <c r="E1298" s="254">
        <v>0</v>
      </c>
      <c r="F1298" s="577"/>
      <c r="G1298" s="256"/>
      <c r="H1298" s="257"/>
      <c r="I1298" s="251"/>
      <c r="J1298" s="258"/>
      <c r="K1298" s="251"/>
      <c r="M1298" s="252" t="s">
        <v>779</v>
      </c>
      <c r="O1298" s="241"/>
    </row>
    <row r="1299" spans="1:15" ht="12.75">
      <c r="A1299" s="250"/>
      <c r="B1299" s="253"/>
      <c r="C1299" s="699" t="s">
        <v>107</v>
      </c>
      <c r="D1299" s="700"/>
      <c r="E1299" s="254">
        <v>0</v>
      </c>
      <c r="F1299" s="577"/>
      <c r="G1299" s="256"/>
      <c r="H1299" s="257"/>
      <c r="I1299" s="251"/>
      <c r="J1299" s="258"/>
      <c r="K1299" s="251"/>
      <c r="M1299" s="252" t="s">
        <v>107</v>
      </c>
      <c r="O1299" s="241"/>
    </row>
    <row r="1300" spans="1:15" ht="12.75">
      <c r="A1300" s="250"/>
      <c r="B1300" s="253"/>
      <c r="C1300" s="699" t="s">
        <v>776</v>
      </c>
      <c r="D1300" s="700"/>
      <c r="E1300" s="254">
        <v>1</v>
      </c>
      <c r="F1300" s="577"/>
      <c r="G1300" s="256"/>
      <c r="H1300" s="257"/>
      <c r="I1300" s="251"/>
      <c r="J1300" s="258"/>
      <c r="K1300" s="251"/>
      <c r="M1300" s="252" t="s">
        <v>776</v>
      </c>
      <c r="O1300" s="241"/>
    </row>
    <row r="1301" spans="1:80" ht="22.5">
      <c r="A1301" s="242">
        <v>132</v>
      </c>
      <c r="B1301" s="243" t="s">
        <v>780</v>
      </c>
      <c r="C1301" s="244" t="s">
        <v>781</v>
      </c>
      <c r="D1301" s="245" t="s">
        <v>106</v>
      </c>
      <c r="E1301" s="246">
        <v>15.7445</v>
      </c>
      <c r="F1301" s="576"/>
      <c r="G1301" s="247">
        <f>E1301*F1301</f>
        <v>0</v>
      </c>
      <c r="H1301" s="248">
        <v>0.0028</v>
      </c>
      <c r="I1301" s="249">
        <f>E1301*H1301</f>
        <v>0.0440846</v>
      </c>
      <c r="J1301" s="248"/>
      <c r="K1301" s="249">
        <f>E1301*J1301</f>
        <v>0</v>
      </c>
      <c r="O1301" s="241">
        <v>2</v>
      </c>
      <c r="AA1301" s="214">
        <v>12</v>
      </c>
      <c r="AB1301" s="214">
        <v>0</v>
      </c>
      <c r="AC1301" s="214">
        <v>245</v>
      </c>
      <c r="AZ1301" s="214">
        <v>2</v>
      </c>
      <c r="BA1301" s="214">
        <f>IF(AZ1301=1,G1301,0)</f>
        <v>0</v>
      </c>
      <c r="BB1301" s="214">
        <f>IF(AZ1301=2,G1301,0)</f>
        <v>0</v>
      </c>
      <c r="BC1301" s="214">
        <f>IF(AZ1301=3,G1301,0)</f>
        <v>0</v>
      </c>
      <c r="BD1301" s="214">
        <f>IF(AZ1301=4,G1301,0)</f>
        <v>0</v>
      </c>
      <c r="BE1301" s="214">
        <f>IF(AZ1301=5,G1301,0)</f>
        <v>0</v>
      </c>
      <c r="CA1301" s="241">
        <v>12</v>
      </c>
      <c r="CB1301" s="241">
        <v>0</v>
      </c>
    </row>
    <row r="1302" spans="1:15" ht="22.5">
      <c r="A1302" s="250"/>
      <c r="B1302" s="253"/>
      <c r="C1302" s="699" t="s">
        <v>782</v>
      </c>
      <c r="D1302" s="700"/>
      <c r="E1302" s="254">
        <v>0</v>
      </c>
      <c r="F1302" s="577"/>
      <c r="G1302" s="256"/>
      <c r="H1302" s="257"/>
      <c r="I1302" s="251"/>
      <c r="J1302" s="258"/>
      <c r="K1302" s="251"/>
      <c r="M1302" s="252" t="s">
        <v>782</v>
      </c>
      <c r="O1302" s="241"/>
    </row>
    <row r="1303" spans="1:15" ht="12.75">
      <c r="A1303" s="250"/>
      <c r="B1303" s="253"/>
      <c r="C1303" s="699" t="s">
        <v>114</v>
      </c>
      <c r="D1303" s="700"/>
      <c r="E1303" s="254">
        <v>0</v>
      </c>
      <c r="F1303" s="577"/>
      <c r="G1303" s="256"/>
      <c r="H1303" s="257"/>
      <c r="I1303" s="251"/>
      <c r="J1303" s="258"/>
      <c r="K1303" s="251"/>
      <c r="M1303" s="252" t="s">
        <v>114</v>
      </c>
      <c r="O1303" s="241"/>
    </row>
    <row r="1304" spans="1:15" ht="12.75">
      <c r="A1304" s="250"/>
      <c r="B1304" s="253"/>
      <c r="C1304" s="699" t="s">
        <v>783</v>
      </c>
      <c r="D1304" s="700"/>
      <c r="E1304" s="254">
        <v>2.64</v>
      </c>
      <c r="F1304" s="577"/>
      <c r="G1304" s="256"/>
      <c r="H1304" s="257"/>
      <c r="I1304" s="251"/>
      <c r="J1304" s="258"/>
      <c r="K1304" s="251"/>
      <c r="M1304" s="252" t="s">
        <v>783</v>
      </c>
      <c r="O1304" s="241"/>
    </row>
    <row r="1305" spans="1:15" ht="12.75">
      <c r="A1305" s="250"/>
      <c r="B1305" s="253"/>
      <c r="C1305" s="699" t="s">
        <v>784</v>
      </c>
      <c r="D1305" s="700"/>
      <c r="E1305" s="254">
        <v>2.53</v>
      </c>
      <c r="F1305" s="577"/>
      <c r="G1305" s="256"/>
      <c r="H1305" s="257"/>
      <c r="I1305" s="251"/>
      <c r="J1305" s="258"/>
      <c r="K1305" s="251"/>
      <c r="M1305" s="252" t="s">
        <v>784</v>
      </c>
      <c r="O1305" s="241"/>
    </row>
    <row r="1306" spans="1:15" ht="12.75">
      <c r="A1306" s="250"/>
      <c r="B1306" s="253"/>
      <c r="C1306" s="699" t="s">
        <v>785</v>
      </c>
      <c r="D1306" s="700"/>
      <c r="E1306" s="254">
        <v>2.496</v>
      </c>
      <c r="F1306" s="577"/>
      <c r="G1306" s="256"/>
      <c r="H1306" s="257"/>
      <c r="I1306" s="251"/>
      <c r="J1306" s="258"/>
      <c r="K1306" s="251"/>
      <c r="M1306" s="252" t="s">
        <v>785</v>
      </c>
      <c r="O1306" s="241"/>
    </row>
    <row r="1307" spans="1:15" ht="12.75">
      <c r="A1307" s="250"/>
      <c r="B1307" s="253"/>
      <c r="C1307" s="699" t="s">
        <v>786</v>
      </c>
      <c r="D1307" s="700"/>
      <c r="E1307" s="254">
        <v>2.72</v>
      </c>
      <c r="F1307" s="577"/>
      <c r="G1307" s="256"/>
      <c r="H1307" s="257"/>
      <c r="I1307" s="251"/>
      <c r="J1307" s="258"/>
      <c r="K1307" s="251"/>
      <c r="M1307" s="252" t="s">
        <v>786</v>
      </c>
      <c r="O1307" s="241"/>
    </row>
    <row r="1308" spans="1:15" ht="12.75">
      <c r="A1308" s="250"/>
      <c r="B1308" s="253"/>
      <c r="C1308" s="699" t="s">
        <v>787</v>
      </c>
      <c r="D1308" s="700"/>
      <c r="E1308" s="254">
        <v>2.55</v>
      </c>
      <c r="F1308" s="577"/>
      <c r="G1308" s="256"/>
      <c r="H1308" s="257"/>
      <c r="I1308" s="251"/>
      <c r="J1308" s="258"/>
      <c r="K1308" s="251"/>
      <c r="M1308" s="252" t="s">
        <v>787</v>
      </c>
      <c r="O1308" s="241"/>
    </row>
    <row r="1309" spans="1:15" ht="12.75">
      <c r="A1309" s="250"/>
      <c r="B1309" s="253"/>
      <c r="C1309" s="699" t="s">
        <v>788</v>
      </c>
      <c r="D1309" s="700"/>
      <c r="E1309" s="254">
        <v>1.89</v>
      </c>
      <c r="F1309" s="577"/>
      <c r="G1309" s="256"/>
      <c r="H1309" s="257"/>
      <c r="I1309" s="251"/>
      <c r="J1309" s="258"/>
      <c r="K1309" s="251"/>
      <c r="M1309" s="252" t="s">
        <v>788</v>
      </c>
      <c r="O1309" s="241"/>
    </row>
    <row r="1310" spans="1:15" ht="12.75">
      <c r="A1310" s="250"/>
      <c r="B1310" s="253"/>
      <c r="C1310" s="699" t="s">
        <v>789</v>
      </c>
      <c r="D1310" s="700"/>
      <c r="E1310" s="254">
        <v>0.9185</v>
      </c>
      <c r="F1310" s="577"/>
      <c r="G1310" s="256"/>
      <c r="H1310" s="257"/>
      <c r="I1310" s="251"/>
      <c r="J1310" s="258"/>
      <c r="K1310" s="251"/>
      <c r="M1310" s="252" t="s">
        <v>789</v>
      </c>
      <c r="O1310" s="241"/>
    </row>
    <row r="1311" spans="1:80" ht="12.75">
      <c r="A1311" s="242">
        <v>133</v>
      </c>
      <c r="B1311" s="243" t="s">
        <v>790</v>
      </c>
      <c r="C1311" s="244" t="s">
        <v>791</v>
      </c>
      <c r="D1311" s="245" t="s">
        <v>106</v>
      </c>
      <c r="E1311" s="246">
        <v>4.42</v>
      </c>
      <c r="F1311" s="576"/>
      <c r="G1311" s="247">
        <f>E1311*F1311</f>
        <v>0</v>
      </c>
      <c r="H1311" s="248">
        <v>0.0028</v>
      </c>
      <c r="I1311" s="249">
        <f>E1311*H1311</f>
        <v>0.012376</v>
      </c>
      <c r="J1311" s="248"/>
      <c r="K1311" s="249">
        <f>E1311*J1311</f>
        <v>0</v>
      </c>
      <c r="O1311" s="241">
        <v>2</v>
      </c>
      <c r="AA1311" s="214">
        <v>12</v>
      </c>
      <c r="AB1311" s="214">
        <v>0</v>
      </c>
      <c r="AC1311" s="214">
        <v>246</v>
      </c>
      <c r="AZ1311" s="214">
        <v>2</v>
      </c>
      <c r="BA1311" s="214">
        <f>IF(AZ1311=1,G1311,0)</f>
        <v>0</v>
      </c>
      <c r="BB1311" s="214">
        <f>IF(AZ1311=2,G1311,0)</f>
        <v>0</v>
      </c>
      <c r="BC1311" s="214">
        <f>IF(AZ1311=3,G1311,0)</f>
        <v>0</v>
      </c>
      <c r="BD1311" s="214">
        <f>IF(AZ1311=4,G1311,0)</f>
        <v>0</v>
      </c>
      <c r="BE1311" s="214">
        <f>IF(AZ1311=5,G1311,0)</f>
        <v>0</v>
      </c>
      <c r="CA1311" s="241">
        <v>12</v>
      </c>
      <c r="CB1311" s="241">
        <v>0</v>
      </c>
    </row>
    <row r="1312" spans="1:15" ht="22.5">
      <c r="A1312" s="250"/>
      <c r="B1312" s="253"/>
      <c r="C1312" s="699" t="s">
        <v>782</v>
      </c>
      <c r="D1312" s="700"/>
      <c r="E1312" s="254">
        <v>0</v>
      </c>
      <c r="F1312" s="577"/>
      <c r="G1312" s="256"/>
      <c r="H1312" s="257"/>
      <c r="I1312" s="251"/>
      <c r="J1312" s="258"/>
      <c r="K1312" s="251"/>
      <c r="M1312" s="252" t="s">
        <v>782</v>
      </c>
      <c r="O1312" s="241"/>
    </row>
    <row r="1313" spans="1:15" ht="12.75">
      <c r="A1313" s="250"/>
      <c r="B1313" s="253"/>
      <c r="C1313" s="699" t="s">
        <v>114</v>
      </c>
      <c r="D1313" s="700"/>
      <c r="E1313" s="254">
        <v>0</v>
      </c>
      <c r="F1313" s="577"/>
      <c r="G1313" s="256"/>
      <c r="H1313" s="257"/>
      <c r="I1313" s="251"/>
      <c r="J1313" s="258"/>
      <c r="K1313" s="251"/>
      <c r="M1313" s="252" t="s">
        <v>114</v>
      </c>
      <c r="O1313" s="241"/>
    </row>
    <row r="1314" spans="1:15" ht="12.75">
      <c r="A1314" s="250"/>
      <c r="B1314" s="253"/>
      <c r="C1314" s="699" t="s">
        <v>792</v>
      </c>
      <c r="D1314" s="700"/>
      <c r="E1314" s="254">
        <v>3.315</v>
      </c>
      <c r="F1314" s="577"/>
      <c r="G1314" s="256"/>
      <c r="H1314" s="257"/>
      <c r="I1314" s="251"/>
      <c r="J1314" s="258"/>
      <c r="K1314" s="251"/>
      <c r="M1314" s="252" t="s">
        <v>792</v>
      </c>
      <c r="O1314" s="241"/>
    </row>
    <row r="1315" spans="1:15" ht="12.75">
      <c r="A1315" s="250"/>
      <c r="B1315" s="253"/>
      <c r="C1315" s="699" t="s">
        <v>793</v>
      </c>
      <c r="D1315" s="700"/>
      <c r="E1315" s="254">
        <v>1.105</v>
      </c>
      <c r="F1315" s="577"/>
      <c r="G1315" s="256"/>
      <c r="H1315" s="257"/>
      <c r="I1315" s="251"/>
      <c r="J1315" s="258"/>
      <c r="K1315" s="251"/>
      <c r="M1315" s="252" t="s">
        <v>793</v>
      </c>
      <c r="O1315" s="241"/>
    </row>
    <row r="1316" spans="1:80" ht="12.75">
      <c r="A1316" s="242">
        <v>134</v>
      </c>
      <c r="B1316" s="243" t="s">
        <v>794</v>
      </c>
      <c r="C1316" s="244" t="s">
        <v>795</v>
      </c>
      <c r="D1316" s="245" t="s">
        <v>106</v>
      </c>
      <c r="E1316" s="246">
        <v>0.51</v>
      </c>
      <c r="F1316" s="576"/>
      <c r="G1316" s="247">
        <f>E1316*F1316</f>
        <v>0</v>
      </c>
      <c r="H1316" s="248">
        <v>0.0028</v>
      </c>
      <c r="I1316" s="249">
        <f>E1316*H1316</f>
        <v>0.001428</v>
      </c>
      <c r="J1316" s="248"/>
      <c r="K1316" s="249">
        <f>E1316*J1316</f>
        <v>0</v>
      </c>
      <c r="O1316" s="241">
        <v>2</v>
      </c>
      <c r="AA1316" s="214">
        <v>12</v>
      </c>
      <c r="AB1316" s="214">
        <v>0</v>
      </c>
      <c r="AC1316" s="214">
        <v>247</v>
      </c>
      <c r="AZ1316" s="214">
        <v>2</v>
      </c>
      <c r="BA1316" s="214">
        <f>IF(AZ1316=1,G1316,0)</f>
        <v>0</v>
      </c>
      <c r="BB1316" s="214">
        <f>IF(AZ1316=2,G1316,0)</f>
        <v>0</v>
      </c>
      <c r="BC1316" s="214">
        <f>IF(AZ1316=3,G1316,0)</f>
        <v>0</v>
      </c>
      <c r="BD1316" s="214">
        <f>IF(AZ1316=4,G1316,0)</f>
        <v>0</v>
      </c>
      <c r="BE1316" s="214">
        <f>IF(AZ1316=5,G1316,0)</f>
        <v>0</v>
      </c>
      <c r="CA1316" s="241">
        <v>12</v>
      </c>
      <c r="CB1316" s="241">
        <v>0</v>
      </c>
    </row>
    <row r="1317" spans="1:15" ht="22.5">
      <c r="A1317" s="250"/>
      <c r="B1317" s="253"/>
      <c r="C1317" s="699" t="s">
        <v>782</v>
      </c>
      <c r="D1317" s="700"/>
      <c r="E1317" s="254">
        <v>0</v>
      </c>
      <c r="F1317" s="577"/>
      <c r="G1317" s="256"/>
      <c r="H1317" s="257"/>
      <c r="I1317" s="251"/>
      <c r="J1317" s="258"/>
      <c r="K1317" s="251"/>
      <c r="M1317" s="252" t="s">
        <v>782</v>
      </c>
      <c r="O1317" s="241"/>
    </row>
    <row r="1318" spans="1:15" ht="12.75">
      <c r="A1318" s="250"/>
      <c r="B1318" s="253"/>
      <c r="C1318" s="699" t="s">
        <v>114</v>
      </c>
      <c r="D1318" s="700"/>
      <c r="E1318" s="254">
        <v>0</v>
      </c>
      <c r="F1318" s="577"/>
      <c r="G1318" s="256"/>
      <c r="H1318" s="257"/>
      <c r="I1318" s="251"/>
      <c r="J1318" s="258"/>
      <c r="K1318" s="251"/>
      <c r="M1318" s="252" t="s">
        <v>114</v>
      </c>
      <c r="O1318" s="241"/>
    </row>
    <row r="1319" spans="1:15" ht="12.75">
      <c r="A1319" s="250"/>
      <c r="B1319" s="253"/>
      <c r="C1319" s="699" t="s">
        <v>796</v>
      </c>
      <c r="D1319" s="700"/>
      <c r="E1319" s="254">
        <v>0.51</v>
      </c>
      <c r="F1319" s="577"/>
      <c r="G1319" s="256"/>
      <c r="H1319" s="257"/>
      <c r="I1319" s="251"/>
      <c r="J1319" s="258"/>
      <c r="K1319" s="251"/>
      <c r="M1319" s="252" t="s">
        <v>796</v>
      </c>
      <c r="O1319" s="241"/>
    </row>
    <row r="1320" spans="1:80" ht="12.75">
      <c r="A1320" s="242">
        <v>135</v>
      </c>
      <c r="B1320" s="243" t="s">
        <v>797</v>
      </c>
      <c r="C1320" s="244" t="s">
        <v>798</v>
      </c>
      <c r="D1320" s="245" t="s">
        <v>173</v>
      </c>
      <c r="E1320" s="246">
        <v>0.2914886</v>
      </c>
      <c r="F1320" s="576"/>
      <c r="G1320" s="247">
        <f>E1320*F1320</f>
        <v>0</v>
      </c>
      <c r="H1320" s="248">
        <v>0</v>
      </c>
      <c r="I1320" s="249">
        <f>E1320*H1320</f>
        <v>0</v>
      </c>
      <c r="J1320" s="248"/>
      <c r="K1320" s="249">
        <f>E1320*J1320</f>
        <v>0</v>
      </c>
      <c r="O1320" s="241">
        <v>2</v>
      </c>
      <c r="AA1320" s="214">
        <v>7</v>
      </c>
      <c r="AB1320" s="214">
        <v>1001</v>
      </c>
      <c r="AC1320" s="214">
        <v>5</v>
      </c>
      <c r="AZ1320" s="214">
        <v>2</v>
      </c>
      <c r="BA1320" s="214">
        <f>IF(AZ1320=1,G1320,0)</f>
        <v>0</v>
      </c>
      <c r="BB1320" s="214">
        <f>IF(AZ1320=2,G1320,0)</f>
        <v>0</v>
      </c>
      <c r="BC1320" s="214">
        <f>IF(AZ1320=3,G1320,0)</f>
        <v>0</v>
      </c>
      <c r="BD1320" s="214">
        <f>IF(AZ1320=4,G1320,0)</f>
        <v>0</v>
      </c>
      <c r="BE1320" s="214">
        <f>IF(AZ1320=5,G1320,0)</f>
        <v>0</v>
      </c>
      <c r="CA1320" s="241">
        <v>7</v>
      </c>
      <c r="CB1320" s="241">
        <v>1001</v>
      </c>
    </row>
    <row r="1321" spans="1:57" ht="12.75">
      <c r="A1321" s="259"/>
      <c r="B1321" s="260" t="s">
        <v>96</v>
      </c>
      <c r="C1321" s="261" t="s">
        <v>765</v>
      </c>
      <c r="D1321" s="262"/>
      <c r="E1321" s="263"/>
      <c r="F1321" s="578"/>
      <c r="G1321" s="265">
        <f>SUM(G1286:G1320)</f>
        <v>0</v>
      </c>
      <c r="H1321" s="266"/>
      <c r="I1321" s="267">
        <f>SUM(I1286:I1320)</f>
        <v>0.29148860000000004</v>
      </c>
      <c r="J1321" s="266"/>
      <c r="K1321" s="267">
        <f>SUM(K1286:K1320)</f>
        <v>-0.36</v>
      </c>
      <c r="O1321" s="241">
        <v>4</v>
      </c>
      <c r="BA1321" s="268">
        <f>SUM(BA1286:BA1320)</f>
        <v>0</v>
      </c>
      <c r="BB1321" s="268">
        <f>SUM(BB1286:BB1320)</f>
        <v>0</v>
      </c>
      <c r="BC1321" s="268">
        <f>SUM(BC1286:BC1320)</f>
        <v>0</v>
      </c>
      <c r="BD1321" s="268">
        <f>SUM(BD1286:BD1320)</f>
        <v>0</v>
      </c>
      <c r="BE1321" s="268">
        <f>SUM(BE1286:BE1320)</f>
        <v>0</v>
      </c>
    </row>
    <row r="1322" spans="1:15" ht="12.75">
      <c r="A1322" s="231" t="s">
        <v>92</v>
      </c>
      <c r="B1322" s="232" t="s">
        <v>799</v>
      </c>
      <c r="C1322" s="233" t="s">
        <v>800</v>
      </c>
      <c r="D1322" s="234"/>
      <c r="E1322" s="235"/>
      <c r="F1322" s="579"/>
      <c r="G1322" s="236"/>
      <c r="H1322" s="237"/>
      <c r="I1322" s="238"/>
      <c r="J1322" s="239"/>
      <c r="K1322" s="240"/>
      <c r="O1322" s="241">
        <v>1</v>
      </c>
    </row>
    <row r="1323" spans="1:80" ht="22.5">
      <c r="A1323" s="242">
        <v>136</v>
      </c>
      <c r="B1323" s="243" t="s">
        <v>802</v>
      </c>
      <c r="C1323" s="244" t="s">
        <v>803</v>
      </c>
      <c r="D1323" s="245" t="s">
        <v>106</v>
      </c>
      <c r="E1323" s="246">
        <v>30.3216</v>
      </c>
      <c r="F1323" s="576"/>
      <c r="G1323" s="247">
        <f>E1323*F1323</f>
        <v>0</v>
      </c>
      <c r="H1323" s="248">
        <v>0.017</v>
      </c>
      <c r="I1323" s="249">
        <f>E1323*H1323</f>
        <v>0.5154672</v>
      </c>
      <c r="J1323" s="248"/>
      <c r="K1323" s="249">
        <f>E1323*J1323</f>
        <v>0</v>
      </c>
      <c r="O1323" s="241">
        <v>2</v>
      </c>
      <c r="AA1323" s="214">
        <v>12</v>
      </c>
      <c r="AB1323" s="214">
        <v>0</v>
      </c>
      <c r="AC1323" s="214">
        <v>170</v>
      </c>
      <c r="AZ1323" s="214">
        <v>2</v>
      </c>
      <c r="BA1323" s="214">
        <f>IF(AZ1323=1,G1323,0)</f>
        <v>0</v>
      </c>
      <c r="BB1323" s="214">
        <f>IF(AZ1323=2,G1323,0)</f>
        <v>0</v>
      </c>
      <c r="BC1323" s="214">
        <f>IF(AZ1323=3,G1323,0)</f>
        <v>0</v>
      </c>
      <c r="BD1323" s="214">
        <f>IF(AZ1323=4,G1323,0)</f>
        <v>0</v>
      </c>
      <c r="BE1323" s="214">
        <f>IF(AZ1323=5,G1323,0)</f>
        <v>0</v>
      </c>
      <c r="CA1323" s="241">
        <v>12</v>
      </c>
      <c r="CB1323" s="241">
        <v>0</v>
      </c>
    </row>
    <row r="1324" spans="1:15" ht="12.75">
      <c r="A1324" s="250"/>
      <c r="B1324" s="253"/>
      <c r="C1324" s="699" t="s">
        <v>804</v>
      </c>
      <c r="D1324" s="700"/>
      <c r="E1324" s="254">
        <v>0</v>
      </c>
      <c r="F1324" s="577"/>
      <c r="G1324" s="256"/>
      <c r="H1324" s="257"/>
      <c r="I1324" s="251"/>
      <c r="J1324" s="258"/>
      <c r="K1324" s="251"/>
      <c r="M1324" s="252" t="s">
        <v>804</v>
      </c>
      <c r="O1324" s="241"/>
    </row>
    <row r="1325" spans="1:15" ht="12.75">
      <c r="A1325" s="250"/>
      <c r="B1325" s="253"/>
      <c r="C1325" s="699" t="s">
        <v>805</v>
      </c>
      <c r="D1325" s="700"/>
      <c r="E1325" s="254">
        <v>0</v>
      </c>
      <c r="F1325" s="577"/>
      <c r="G1325" s="256"/>
      <c r="H1325" s="257"/>
      <c r="I1325" s="251"/>
      <c r="J1325" s="258"/>
      <c r="K1325" s="251"/>
      <c r="M1325" s="252" t="s">
        <v>805</v>
      </c>
      <c r="O1325" s="241"/>
    </row>
    <row r="1326" spans="1:15" ht="12.75">
      <c r="A1326" s="250"/>
      <c r="B1326" s="253"/>
      <c r="C1326" s="699" t="s">
        <v>806</v>
      </c>
      <c r="D1326" s="700"/>
      <c r="E1326" s="254">
        <v>0</v>
      </c>
      <c r="F1326" s="577"/>
      <c r="G1326" s="256"/>
      <c r="H1326" s="257"/>
      <c r="I1326" s="251"/>
      <c r="J1326" s="258"/>
      <c r="K1326" s="251"/>
      <c r="M1326" s="252" t="s">
        <v>806</v>
      </c>
      <c r="O1326" s="241"/>
    </row>
    <row r="1327" spans="1:15" ht="12.75">
      <c r="A1327" s="250"/>
      <c r="B1327" s="253"/>
      <c r="C1327" s="699" t="s">
        <v>807</v>
      </c>
      <c r="D1327" s="700"/>
      <c r="E1327" s="254">
        <v>0</v>
      </c>
      <c r="F1327" s="577"/>
      <c r="G1327" s="256"/>
      <c r="H1327" s="257"/>
      <c r="I1327" s="251"/>
      <c r="J1327" s="258"/>
      <c r="K1327" s="251"/>
      <c r="M1327" s="252" t="s">
        <v>807</v>
      </c>
      <c r="O1327" s="241"/>
    </row>
    <row r="1328" spans="1:15" ht="12.75">
      <c r="A1328" s="250"/>
      <c r="B1328" s="253"/>
      <c r="C1328" s="699" t="s">
        <v>808</v>
      </c>
      <c r="D1328" s="700"/>
      <c r="E1328" s="254">
        <v>0</v>
      </c>
      <c r="F1328" s="577"/>
      <c r="G1328" s="256"/>
      <c r="H1328" s="257"/>
      <c r="I1328" s="251"/>
      <c r="J1328" s="258"/>
      <c r="K1328" s="251"/>
      <c r="M1328" s="252" t="s">
        <v>808</v>
      </c>
      <c r="O1328" s="241"/>
    </row>
    <row r="1329" spans="1:15" ht="12.75">
      <c r="A1329" s="250"/>
      <c r="B1329" s="253"/>
      <c r="C1329" s="699" t="s">
        <v>809</v>
      </c>
      <c r="D1329" s="700"/>
      <c r="E1329" s="254">
        <v>0</v>
      </c>
      <c r="F1329" s="577"/>
      <c r="G1329" s="256"/>
      <c r="H1329" s="257"/>
      <c r="I1329" s="251"/>
      <c r="J1329" s="258"/>
      <c r="K1329" s="251"/>
      <c r="M1329" s="252" t="s">
        <v>809</v>
      </c>
      <c r="O1329" s="241"/>
    </row>
    <row r="1330" spans="1:15" ht="12.75">
      <c r="A1330" s="250"/>
      <c r="B1330" s="253"/>
      <c r="C1330" s="699" t="s">
        <v>810</v>
      </c>
      <c r="D1330" s="700"/>
      <c r="E1330" s="254">
        <v>0</v>
      </c>
      <c r="F1330" s="577"/>
      <c r="G1330" s="256"/>
      <c r="H1330" s="257"/>
      <c r="I1330" s="251"/>
      <c r="J1330" s="258"/>
      <c r="K1330" s="251"/>
      <c r="M1330" s="252" t="s">
        <v>810</v>
      </c>
      <c r="O1330" s="241"/>
    </row>
    <row r="1331" spans="1:15" ht="12.75">
      <c r="A1331" s="250"/>
      <c r="B1331" s="253"/>
      <c r="C1331" s="699" t="s">
        <v>811</v>
      </c>
      <c r="D1331" s="700"/>
      <c r="E1331" s="254">
        <v>0</v>
      </c>
      <c r="F1331" s="577"/>
      <c r="G1331" s="256"/>
      <c r="H1331" s="257"/>
      <c r="I1331" s="251"/>
      <c r="J1331" s="258"/>
      <c r="K1331" s="251"/>
      <c r="M1331" s="252" t="s">
        <v>811</v>
      </c>
      <c r="O1331" s="241"/>
    </row>
    <row r="1332" spans="1:15" ht="12.75">
      <c r="A1332" s="250"/>
      <c r="B1332" s="253"/>
      <c r="C1332" s="699" t="s">
        <v>812</v>
      </c>
      <c r="D1332" s="700"/>
      <c r="E1332" s="254">
        <v>0</v>
      </c>
      <c r="F1332" s="577"/>
      <c r="G1332" s="256"/>
      <c r="H1332" s="257"/>
      <c r="I1332" s="251"/>
      <c r="J1332" s="258"/>
      <c r="K1332" s="251"/>
      <c r="M1332" s="252" t="s">
        <v>812</v>
      </c>
      <c r="O1332" s="241"/>
    </row>
    <row r="1333" spans="1:15" ht="22.5">
      <c r="A1333" s="250"/>
      <c r="B1333" s="253"/>
      <c r="C1333" s="699" t="s">
        <v>813</v>
      </c>
      <c r="D1333" s="700"/>
      <c r="E1333" s="254">
        <v>0</v>
      </c>
      <c r="F1333" s="577"/>
      <c r="G1333" s="256"/>
      <c r="H1333" s="257"/>
      <c r="I1333" s="251"/>
      <c r="J1333" s="258"/>
      <c r="K1333" s="251"/>
      <c r="M1333" s="252" t="s">
        <v>813</v>
      </c>
      <c r="O1333" s="241"/>
    </row>
    <row r="1334" spans="1:15" ht="12.75">
      <c r="A1334" s="250"/>
      <c r="B1334" s="253"/>
      <c r="C1334" s="699" t="s">
        <v>114</v>
      </c>
      <c r="D1334" s="700"/>
      <c r="E1334" s="254">
        <v>0</v>
      </c>
      <c r="F1334" s="577"/>
      <c r="G1334" s="256"/>
      <c r="H1334" s="257"/>
      <c r="I1334" s="251"/>
      <c r="J1334" s="258"/>
      <c r="K1334" s="251"/>
      <c r="M1334" s="252" t="s">
        <v>114</v>
      </c>
      <c r="O1334" s="241"/>
    </row>
    <row r="1335" spans="1:15" ht="12.75">
      <c r="A1335" s="250"/>
      <c r="B1335" s="253"/>
      <c r="C1335" s="699" t="s">
        <v>179</v>
      </c>
      <c r="D1335" s="700"/>
      <c r="E1335" s="254">
        <v>0</v>
      </c>
      <c r="F1335" s="577"/>
      <c r="G1335" s="256"/>
      <c r="H1335" s="257"/>
      <c r="I1335" s="251"/>
      <c r="J1335" s="258"/>
      <c r="K1335" s="251"/>
      <c r="M1335" s="252" t="s">
        <v>179</v>
      </c>
      <c r="O1335" s="241"/>
    </row>
    <row r="1336" spans="1:15" ht="12.75">
      <c r="A1336" s="250"/>
      <c r="B1336" s="253"/>
      <c r="C1336" s="699" t="s">
        <v>246</v>
      </c>
      <c r="D1336" s="700"/>
      <c r="E1336" s="254">
        <v>2.3595</v>
      </c>
      <c r="F1336" s="577"/>
      <c r="G1336" s="256"/>
      <c r="H1336" s="257"/>
      <c r="I1336" s="251"/>
      <c r="J1336" s="258"/>
      <c r="K1336" s="251"/>
      <c r="M1336" s="252" t="s">
        <v>246</v>
      </c>
      <c r="O1336" s="241"/>
    </row>
    <row r="1337" spans="1:15" ht="12.75">
      <c r="A1337" s="250"/>
      <c r="B1337" s="253"/>
      <c r="C1337" s="699" t="s">
        <v>247</v>
      </c>
      <c r="D1337" s="700"/>
      <c r="E1337" s="254">
        <v>1.7271</v>
      </c>
      <c r="F1337" s="577"/>
      <c r="G1337" s="256"/>
      <c r="H1337" s="257"/>
      <c r="I1337" s="251"/>
      <c r="J1337" s="258"/>
      <c r="K1337" s="251"/>
      <c r="M1337" s="252" t="s">
        <v>247</v>
      </c>
      <c r="O1337" s="241"/>
    </row>
    <row r="1338" spans="1:15" ht="12.75">
      <c r="A1338" s="250"/>
      <c r="B1338" s="253"/>
      <c r="C1338" s="699" t="s">
        <v>256</v>
      </c>
      <c r="D1338" s="700"/>
      <c r="E1338" s="254">
        <v>26.235</v>
      </c>
      <c r="F1338" s="577"/>
      <c r="G1338" s="256"/>
      <c r="H1338" s="257"/>
      <c r="I1338" s="251"/>
      <c r="J1338" s="258"/>
      <c r="K1338" s="251"/>
      <c r="M1338" s="252" t="s">
        <v>256</v>
      </c>
      <c r="O1338" s="241"/>
    </row>
    <row r="1339" spans="1:15" ht="12.75">
      <c r="A1339" s="250"/>
      <c r="B1339" s="253"/>
      <c r="C1339" s="701" t="s">
        <v>113</v>
      </c>
      <c r="D1339" s="700"/>
      <c r="E1339" s="279">
        <v>30.3216</v>
      </c>
      <c r="F1339" s="577"/>
      <c r="G1339" s="256"/>
      <c r="H1339" s="257"/>
      <c r="I1339" s="251"/>
      <c r="J1339" s="258"/>
      <c r="K1339" s="251"/>
      <c r="M1339" s="252" t="s">
        <v>113</v>
      </c>
      <c r="O1339" s="241"/>
    </row>
    <row r="1340" spans="1:80" ht="22.5">
      <c r="A1340" s="242">
        <v>137</v>
      </c>
      <c r="B1340" s="243" t="s">
        <v>814</v>
      </c>
      <c r="C1340" s="244" t="s">
        <v>815</v>
      </c>
      <c r="D1340" s="245" t="s">
        <v>106</v>
      </c>
      <c r="E1340" s="246">
        <v>52.47</v>
      </c>
      <c r="F1340" s="576"/>
      <c r="G1340" s="247">
        <f>E1340*F1340</f>
        <v>0</v>
      </c>
      <c r="H1340" s="248">
        <v>0.017</v>
      </c>
      <c r="I1340" s="249">
        <f>E1340*H1340</f>
        <v>0.8919900000000001</v>
      </c>
      <c r="J1340" s="248"/>
      <c r="K1340" s="249">
        <f>E1340*J1340</f>
        <v>0</v>
      </c>
      <c r="O1340" s="241">
        <v>2</v>
      </c>
      <c r="AA1340" s="214">
        <v>12</v>
      </c>
      <c r="AB1340" s="214">
        <v>0</v>
      </c>
      <c r="AC1340" s="214">
        <v>168</v>
      </c>
      <c r="AZ1340" s="214">
        <v>2</v>
      </c>
      <c r="BA1340" s="214">
        <f>IF(AZ1340=1,G1340,0)</f>
        <v>0</v>
      </c>
      <c r="BB1340" s="214">
        <f>IF(AZ1340=2,G1340,0)</f>
        <v>0</v>
      </c>
      <c r="BC1340" s="214">
        <f>IF(AZ1340=3,G1340,0)</f>
        <v>0</v>
      </c>
      <c r="BD1340" s="214">
        <f>IF(AZ1340=4,G1340,0)</f>
        <v>0</v>
      </c>
      <c r="BE1340" s="214">
        <f>IF(AZ1340=5,G1340,0)</f>
        <v>0</v>
      </c>
      <c r="CA1340" s="241">
        <v>12</v>
      </c>
      <c r="CB1340" s="241">
        <v>0</v>
      </c>
    </row>
    <row r="1341" spans="1:15" ht="12.75">
      <c r="A1341" s="250"/>
      <c r="B1341" s="253"/>
      <c r="C1341" s="699" t="s">
        <v>804</v>
      </c>
      <c r="D1341" s="700"/>
      <c r="E1341" s="254">
        <v>0</v>
      </c>
      <c r="F1341" s="577"/>
      <c r="G1341" s="256"/>
      <c r="H1341" s="257"/>
      <c r="I1341" s="251"/>
      <c r="J1341" s="258"/>
      <c r="K1341" s="251"/>
      <c r="M1341" s="252" t="s">
        <v>804</v>
      </c>
      <c r="O1341" s="241"/>
    </row>
    <row r="1342" spans="1:15" ht="12.75">
      <c r="A1342" s="250"/>
      <c r="B1342" s="253"/>
      <c r="C1342" s="699" t="s">
        <v>805</v>
      </c>
      <c r="D1342" s="700"/>
      <c r="E1342" s="254">
        <v>0</v>
      </c>
      <c r="F1342" s="577"/>
      <c r="G1342" s="256"/>
      <c r="H1342" s="257"/>
      <c r="I1342" s="251"/>
      <c r="J1342" s="258"/>
      <c r="K1342" s="251"/>
      <c r="M1342" s="252" t="s">
        <v>805</v>
      </c>
      <c r="O1342" s="241"/>
    </row>
    <row r="1343" spans="1:15" ht="12.75">
      <c r="A1343" s="250"/>
      <c r="B1343" s="253"/>
      <c r="C1343" s="699" t="s">
        <v>806</v>
      </c>
      <c r="D1343" s="700"/>
      <c r="E1343" s="254">
        <v>0</v>
      </c>
      <c r="F1343" s="577"/>
      <c r="G1343" s="256"/>
      <c r="H1343" s="257"/>
      <c r="I1343" s="251"/>
      <c r="J1343" s="258"/>
      <c r="K1343" s="251"/>
      <c r="M1343" s="252" t="s">
        <v>806</v>
      </c>
      <c r="O1343" s="241"/>
    </row>
    <row r="1344" spans="1:15" ht="12.75">
      <c r="A1344" s="250"/>
      <c r="B1344" s="253"/>
      <c r="C1344" s="699" t="s">
        <v>807</v>
      </c>
      <c r="D1344" s="700"/>
      <c r="E1344" s="254">
        <v>0</v>
      </c>
      <c r="F1344" s="577"/>
      <c r="G1344" s="256"/>
      <c r="H1344" s="257"/>
      <c r="I1344" s="251"/>
      <c r="J1344" s="258"/>
      <c r="K1344" s="251"/>
      <c r="M1344" s="252" t="s">
        <v>807</v>
      </c>
      <c r="O1344" s="241"/>
    </row>
    <row r="1345" spans="1:15" ht="12.75">
      <c r="A1345" s="250"/>
      <c r="B1345" s="253"/>
      <c r="C1345" s="699" t="s">
        <v>808</v>
      </c>
      <c r="D1345" s="700"/>
      <c r="E1345" s="254">
        <v>0</v>
      </c>
      <c r="F1345" s="577"/>
      <c r="G1345" s="256"/>
      <c r="H1345" s="257"/>
      <c r="I1345" s="251"/>
      <c r="J1345" s="258"/>
      <c r="K1345" s="251"/>
      <c r="M1345" s="252" t="s">
        <v>808</v>
      </c>
      <c r="O1345" s="241"/>
    </row>
    <row r="1346" spans="1:15" ht="12.75">
      <c r="A1346" s="250"/>
      <c r="B1346" s="253"/>
      <c r="C1346" s="699" t="s">
        <v>809</v>
      </c>
      <c r="D1346" s="700"/>
      <c r="E1346" s="254">
        <v>0</v>
      </c>
      <c r="F1346" s="577"/>
      <c r="G1346" s="256"/>
      <c r="H1346" s="257"/>
      <c r="I1346" s="251"/>
      <c r="J1346" s="258"/>
      <c r="K1346" s="251"/>
      <c r="M1346" s="252" t="s">
        <v>809</v>
      </c>
      <c r="O1346" s="241"/>
    </row>
    <row r="1347" spans="1:15" ht="12.75">
      <c r="A1347" s="250"/>
      <c r="B1347" s="253"/>
      <c r="C1347" s="699" t="s">
        <v>810</v>
      </c>
      <c r="D1347" s="700"/>
      <c r="E1347" s="254">
        <v>0</v>
      </c>
      <c r="F1347" s="577"/>
      <c r="G1347" s="256"/>
      <c r="H1347" s="257"/>
      <c r="I1347" s="251"/>
      <c r="J1347" s="258"/>
      <c r="K1347" s="251"/>
      <c r="M1347" s="252" t="s">
        <v>810</v>
      </c>
      <c r="O1347" s="241"/>
    </row>
    <row r="1348" spans="1:15" ht="12.75">
      <c r="A1348" s="250"/>
      <c r="B1348" s="253"/>
      <c r="C1348" s="699" t="s">
        <v>811</v>
      </c>
      <c r="D1348" s="700"/>
      <c r="E1348" s="254">
        <v>0</v>
      </c>
      <c r="F1348" s="577"/>
      <c r="G1348" s="256"/>
      <c r="H1348" s="257"/>
      <c r="I1348" s="251"/>
      <c r="J1348" s="258"/>
      <c r="K1348" s="251"/>
      <c r="M1348" s="252" t="s">
        <v>811</v>
      </c>
      <c r="O1348" s="241"/>
    </row>
    <row r="1349" spans="1:15" ht="12.75">
      <c r="A1349" s="250"/>
      <c r="B1349" s="253"/>
      <c r="C1349" s="699" t="s">
        <v>812</v>
      </c>
      <c r="D1349" s="700"/>
      <c r="E1349" s="254">
        <v>0</v>
      </c>
      <c r="F1349" s="577"/>
      <c r="G1349" s="256"/>
      <c r="H1349" s="257"/>
      <c r="I1349" s="251"/>
      <c r="J1349" s="258"/>
      <c r="K1349" s="251"/>
      <c r="M1349" s="252" t="s">
        <v>812</v>
      </c>
      <c r="O1349" s="241"/>
    </row>
    <row r="1350" spans="1:15" ht="22.5">
      <c r="A1350" s="250"/>
      <c r="B1350" s="253"/>
      <c r="C1350" s="699" t="s">
        <v>813</v>
      </c>
      <c r="D1350" s="700"/>
      <c r="E1350" s="254">
        <v>0</v>
      </c>
      <c r="F1350" s="577"/>
      <c r="G1350" s="256"/>
      <c r="H1350" s="257"/>
      <c r="I1350" s="251"/>
      <c r="J1350" s="258"/>
      <c r="K1350" s="251"/>
      <c r="M1350" s="252" t="s">
        <v>813</v>
      </c>
      <c r="O1350" s="241"/>
    </row>
    <row r="1351" spans="1:15" ht="12.75">
      <c r="A1351" s="250"/>
      <c r="B1351" s="253"/>
      <c r="C1351" s="699" t="s">
        <v>107</v>
      </c>
      <c r="D1351" s="700"/>
      <c r="E1351" s="254">
        <v>0</v>
      </c>
      <c r="F1351" s="577"/>
      <c r="G1351" s="256"/>
      <c r="H1351" s="257"/>
      <c r="I1351" s="251"/>
      <c r="J1351" s="258"/>
      <c r="K1351" s="251"/>
      <c r="M1351" s="252" t="s">
        <v>107</v>
      </c>
      <c r="O1351" s="241"/>
    </row>
    <row r="1352" spans="1:15" ht="12.75">
      <c r="A1352" s="250"/>
      <c r="B1352" s="253"/>
      <c r="C1352" s="699" t="s">
        <v>179</v>
      </c>
      <c r="D1352" s="700"/>
      <c r="E1352" s="254">
        <v>0</v>
      </c>
      <c r="F1352" s="577"/>
      <c r="G1352" s="256"/>
      <c r="H1352" s="257"/>
      <c r="I1352" s="251"/>
      <c r="J1352" s="258"/>
      <c r="K1352" s="251"/>
      <c r="M1352" s="252" t="s">
        <v>179</v>
      </c>
      <c r="O1352" s="241"/>
    </row>
    <row r="1353" spans="1:15" ht="12.75">
      <c r="A1353" s="250"/>
      <c r="B1353" s="253"/>
      <c r="C1353" s="699" t="s">
        <v>245</v>
      </c>
      <c r="D1353" s="700"/>
      <c r="E1353" s="254">
        <v>52.47</v>
      </c>
      <c r="F1353" s="577"/>
      <c r="G1353" s="256"/>
      <c r="H1353" s="257"/>
      <c r="I1353" s="251"/>
      <c r="J1353" s="258"/>
      <c r="K1353" s="251"/>
      <c r="M1353" s="252" t="s">
        <v>245</v>
      </c>
      <c r="O1353" s="241"/>
    </row>
    <row r="1354" spans="1:15" ht="12.75">
      <c r="A1354" s="250"/>
      <c r="B1354" s="253"/>
      <c r="C1354" s="701" t="s">
        <v>113</v>
      </c>
      <c r="D1354" s="700"/>
      <c r="E1354" s="279">
        <v>52.47</v>
      </c>
      <c r="F1354" s="577"/>
      <c r="G1354" s="256"/>
      <c r="H1354" s="257"/>
      <c r="I1354" s="251"/>
      <c r="J1354" s="258"/>
      <c r="K1354" s="251"/>
      <c r="M1354" s="252" t="s">
        <v>113</v>
      </c>
      <c r="O1354" s="241"/>
    </row>
    <row r="1355" spans="1:80" ht="22.5">
      <c r="A1355" s="242">
        <v>138</v>
      </c>
      <c r="B1355" s="243" t="s">
        <v>816</v>
      </c>
      <c r="C1355" s="244" t="s">
        <v>817</v>
      </c>
      <c r="D1355" s="245" t="s">
        <v>106</v>
      </c>
      <c r="E1355" s="246">
        <v>25.92</v>
      </c>
      <c r="F1355" s="576"/>
      <c r="G1355" s="247">
        <f>E1355*F1355</f>
        <v>0</v>
      </c>
      <c r="H1355" s="248">
        <v>0.017</v>
      </c>
      <c r="I1355" s="249">
        <f>E1355*H1355</f>
        <v>0.4406400000000001</v>
      </c>
      <c r="J1355" s="248"/>
      <c r="K1355" s="249">
        <f>E1355*J1355</f>
        <v>0</v>
      </c>
      <c r="O1355" s="241">
        <v>2</v>
      </c>
      <c r="AA1355" s="214">
        <v>12</v>
      </c>
      <c r="AB1355" s="214">
        <v>0</v>
      </c>
      <c r="AC1355" s="214">
        <v>169</v>
      </c>
      <c r="AZ1355" s="214">
        <v>2</v>
      </c>
      <c r="BA1355" s="214">
        <f>IF(AZ1355=1,G1355,0)</f>
        <v>0</v>
      </c>
      <c r="BB1355" s="214">
        <f>IF(AZ1355=2,G1355,0)</f>
        <v>0</v>
      </c>
      <c r="BC1355" s="214">
        <f>IF(AZ1355=3,G1355,0)</f>
        <v>0</v>
      </c>
      <c r="BD1355" s="214">
        <f>IF(AZ1355=4,G1355,0)</f>
        <v>0</v>
      </c>
      <c r="BE1355" s="214">
        <f>IF(AZ1355=5,G1355,0)</f>
        <v>0</v>
      </c>
      <c r="CA1355" s="241">
        <v>12</v>
      </c>
      <c r="CB1355" s="241">
        <v>0</v>
      </c>
    </row>
    <row r="1356" spans="1:15" ht="12.75">
      <c r="A1356" s="250"/>
      <c r="B1356" s="253"/>
      <c r="C1356" s="699" t="s">
        <v>804</v>
      </c>
      <c r="D1356" s="700"/>
      <c r="E1356" s="254">
        <v>0</v>
      </c>
      <c r="F1356" s="577"/>
      <c r="G1356" s="256"/>
      <c r="H1356" s="257"/>
      <c r="I1356" s="251"/>
      <c r="J1356" s="258"/>
      <c r="K1356" s="251"/>
      <c r="M1356" s="252" t="s">
        <v>804</v>
      </c>
      <c r="O1356" s="241"/>
    </row>
    <row r="1357" spans="1:15" ht="12.75">
      <c r="A1357" s="250"/>
      <c r="B1357" s="253"/>
      <c r="C1357" s="699" t="s">
        <v>805</v>
      </c>
      <c r="D1357" s="700"/>
      <c r="E1357" s="254">
        <v>0</v>
      </c>
      <c r="F1357" s="577"/>
      <c r="G1357" s="256"/>
      <c r="H1357" s="257"/>
      <c r="I1357" s="251"/>
      <c r="J1357" s="258"/>
      <c r="K1357" s="251"/>
      <c r="M1357" s="252" t="s">
        <v>805</v>
      </c>
      <c r="O1357" s="241"/>
    </row>
    <row r="1358" spans="1:15" ht="12.75">
      <c r="A1358" s="250"/>
      <c r="B1358" s="253"/>
      <c r="C1358" s="699" t="s">
        <v>806</v>
      </c>
      <c r="D1358" s="700"/>
      <c r="E1358" s="254">
        <v>0</v>
      </c>
      <c r="F1358" s="577"/>
      <c r="G1358" s="256"/>
      <c r="H1358" s="257"/>
      <c r="I1358" s="251"/>
      <c r="J1358" s="258"/>
      <c r="K1358" s="251"/>
      <c r="M1358" s="252" t="s">
        <v>806</v>
      </c>
      <c r="O1358" s="241"/>
    </row>
    <row r="1359" spans="1:15" ht="12.75">
      <c r="A1359" s="250"/>
      <c r="B1359" s="253"/>
      <c r="C1359" s="699" t="s">
        <v>807</v>
      </c>
      <c r="D1359" s="700"/>
      <c r="E1359" s="254">
        <v>0</v>
      </c>
      <c r="F1359" s="577"/>
      <c r="G1359" s="256"/>
      <c r="H1359" s="257"/>
      <c r="I1359" s="251"/>
      <c r="J1359" s="258"/>
      <c r="K1359" s="251"/>
      <c r="M1359" s="252" t="s">
        <v>807</v>
      </c>
      <c r="O1359" s="241"/>
    </row>
    <row r="1360" spans="1:15" ht="12.75">
      <c r="A1360" s="250"/>
      <c r="B1360" s="253"/>
      <c r="C1360" s="699" t="s">
        <v>808</v>
      </c>
      <c r="D1360" s="700"/>
      <c r="E1360" s="254">
        <v>0</v>
      </c>
      <c r="F1360" s="577"/>
      <c r="G1360" s="256"/>
      <c r="H1360" s="257"/>
      <c r="I1360" s="251"/>
      <c r="J1360" s="258"/>
      <c r="K1360" s="251"/>
      <c r="M1360" s="252" t="s">
        <v>808</v>
      </c>
      <c r="O1360" s="241"/>
    </row>
    <row r="1361" spans="1:15" ht="12.75">
      <c r="A1361" s="250"/>
      <c r="B1361" s="253"/>
      <c r="C1361" s="699" t="s">
        <v>809</v>
      </c>
      <c r="D1361" s="700"/>
      <c r="E1361" s="254">
        <v>0</v>
      </c>
      <c r="F1361" s="577"/>
      <c r="G1361" s="256"/>
      <c r="H1361" s="257"/>
      <c r="I1361" s="251"/>
      <c r="J1361" s="258"/>
      <c r="K1361" s="251"/>
      <c r="M1361" s="252" t="s">
        <v>809</v>
      </c>
      <c r="O1361" s="241"/>
    </row>
    <row r="1362" spans="1:15" ht="12.75">
      <c r="A1362" s="250"/>
      <c r="B1362" s="253"/>
      <c r="C1362" s="699" t="s">
        <v>810</v>
      </c>
      <c r="D1362" s="700"/>
      <c r="E1362" s="254">
        <v>0</v>
      </c>
      <c r="F1362" s="577"/>
      <c r="G1362" s="256"/>
      <c r="H1362" s="257"/>
      <c r="I1362" s="251"/>
      <c r="J1362" s="258"/>
      <c r="K1362" s="251"/>
      <c r="M1362" s="252" t="s">
        <v>810</v>
      </c>
      <c r="O1362" s="241"/>
    </row>
    <row r="1363" spans="1:15" ht="12.75">
      <c r="A1363" s="250"/>
      <c r="B1363" s="253"/>
      <c r="C1363" s="699" t="s">
        <v>811</v>
      </c>
      <c r="D1363" s="700"/>
      <c r="E1363" s="254">
        <v>0</v>
      </c>
      <c r="F1363" s="577"/>
      <c r="G1363" s="256"/>
      <c r="H1363" s="257"/>
      <c r="I1363" s="251"/>
      <c r="J1363" s="258"/>
      <c r="K1363" s="251"/>
      <c r="M1363" s="252" t="s">
        <v>811</v>
      </c>
      <c r="O1363" s="241"/>
    </row>
    <row r="1364" spans="1:15" ht="12.75">
      <c r="A1364" s="250"/>
      <c r="B1364" s="253"/>
      <c r="C1364" s="699" t="s">
        <v>812</v>
      </c>
      <c r="D1364" s="700"/>
      <c r="E1364" s="254">
        <v>0</v>
      </c>
      <c r="F1364" s="577"/>
      <c r="G1364" s="256"/>
      <c r="H1364" s="257"/>
      <c r="I1364" s="251"/>
      <c r="J1364" s="258"/>
      <c r="K1364" s="251"/>
      <c r="M1364" s="252" t="s">
        <v>812</v>
      </c>
      <c r="O1364" s="241"/>
    </row>
    <row r="1365" spans="1:15" ht="22.5">
      <c r="A1365" s="250"/>
      <c r="B1365" s="253"/>
      <c r="C1365" s="699" t="s">
        <v>813</v>
      </c>
      <c r="D1365" s="700"/>
      <c r="E1365" s="254">
        <v>0</v>
      </c>
      <c r="F1365" s="577"/>
      <c r="G1365" s="256"/>
      <c r="H1365" s="257"/>
      <c r="I1365" s="251"/>
      <c r="J1365" s="258"/>
      <c r="K1365" s="251"/>
      <c r="M1365" s="252" t="s">
        <v>813</v>
      </c>
      <c r="O1365" s="241"/>
    </row>
    <row r="1366" spans="1:15" ht="12.75">
      <c r="A1366" s="250"/>
      <c r="B1366" s="253"/>
      <c r="C1366" s="699" t="s">
        <v>114</v>
      </c>
      <c r="D1366" s="700"/>
      <c r="E1366" s="254">
        <v>0</v>
      </c>
      <c r="F1366" s="577"/>
      <c r="G1366" s="256"/>
      <c r="H1366" s="257"/>
      <c r="I1366" s="251"/>
      <c r="J1366" s="258"/>
      <c r="K1366" s="251"/>
      <c r="M1366" s="252" t="s">
        <v>114</v>
      </c>
      <c r="O1366" s="241"/>
    </row>
    <row r="1367" spans="1:15" ht="12.75">
      <c r="A1367" s="250"/>
      <c r="B1367" s="253"/>
      <c r="C1367" s="699" t="s">
        <v>179</v>
      </c>
      <c r="D1367" s="700"/>
      <c r="E1367" s="254">
        <v>0</v>
      </c>
      <c r="F1367" s="577"/>
      <c r="G1367" s="256"/>
      <c r="H1367" s="257"/>
      <c r="I1367" s="251"/>
      <c r="J1367" s="258"/>
      <c r="K1367" s="251"/>
      <c r="M1367" s="252" t="s">
        <v>179</v>
      </c>
      <c r="O1367" s="241"/>
    </row>
    <row r="1368" spans="1:15" ht="12.75">
      <c r="A1368" s="250"/>
      <c r="B1368" s="253"/>
      <c r="C1368" s="699" t="s">
        <v>248</v>
      </c>
      <c r="D1368" s="700"/>
      <c r="E1368" s="254">
        <v>23.76</v>
      </c>
      <c r="F1368" s="577"/>
      <c r="G1368" s="256"/>
      <c r="H1368" s="257"/>
      <c r="I1368" s="251"/>
      <c r="J1368" s="258"/>
      <c r="K1368" s="251"/>
      <c r="M1368" s="252" t="s">
        <v>248</v>
      </c>
      <c r="O1368" s="241"/>
    </row>
    <row r="1369" spans="1:15" ht="12.75">
      <c r="A1369" s="250"/>
      <c r="B1369" s="253"/>
      <c r="C1369" s="699" t="s">
        <v>249</v>
      </c>
      <c r="D1369" s="700"/>
      <c r="E1369" s="254">
        <v>2.16</v>
      </c>
      <c r="F1369" s="577"/>
      <c r="G1369" s="256"/>
      <c r="H1369" s="257"/>
      <c r="I1369" s="251"/>
      <c r="J1369" s="258"/>
      <c r="K1369" s="251"/>
      <c r="M1369" s="252" t="s">
        <v>249</v>
      </c>
      <c r="O1369" s="241"/>
    </row>
    <row r="1370" spans="1:15" ht="12.75">
      <c r="A1370" s="250"/>
      <c r="B1370" s="253"/>
      <c r="C1370" s="701" t="s">
        <v>113</v>
      </c>
      <c r="D1370" s="700"/>
      <c r="E1370" s="279">
        <v>25.92</v>
      </c>
      <c r="F1370" s="577"/>
      <c r="G1370" s="256"/>
      <c r="H1370" s="257"/>
      <c r="I1370" s="251"/>
      <c r="J1370" s="258"/>
      <c r="K1370" s="251"/>
      <c r="M1370" s="252" t="s">
        <v>113</v>
      </c>
      <c r="O1370" s="241"/>
    </row>
    <row r="1371" spans="1:57" ht="12.75">
      <c r="A1371" s="259"/>
      <c r="B1371" s="260" t="s">
        <v>96</v>
      </c>
      <c r="C1371" s="261" t="s">
        <v>801</v>
      </c>
      <c r="D1371" s="262"/>
      <c r="E1371" s="263"/>
      <c r="F1371" s="578"/>
      <c r="G1371" s="265">
        <f>SUM(G1322:G1370)</f>
        <v>0</v>
      </c>
      <c r="H1371" s="266"/>
      <c r="I1371" s="267">
        <f>SUM(I1322:I1370)</f>
        <v>1.8480972000000002</v>
      </c>
      <c r="J1371" s="266"/>
      <c r="K1371" s="267">
        <f>SUM(K1322:K1370)</f>
        <v>0</v>
      </c>
      <c r="O1371" s="241">
        <v>4</v>
      </c>
      <c r="BA1371" s="268">
        <f>SUM(BA1322:BA1370)</f>
        <v>0</v>
      </c>
      <c r="BB1371" s="268">
        <f>SUM(BB1322:BB1370)</f>
        <v>0</v>
      </c>
      <c r="BC1371" s="268">
        <f>SUM(BC1322:BC1370)</f>
        <v>0</v>
      </c>
      <c r="BD1371" s="268">
        <f>SUM(BD1322:BD1370)</f>
        <v>0</v>
      </c>
      <c r="BE1371" s="268">
        <f>SUM(BE1322:BE1370)</f>
        <v>0</v>
      </c>
    </row>
    <row r="1372" spans="1:15" ht="12.75">
      <c r="A1372" s="231" t="s">
        <v>92</v>
      </c>
      <c r="B1372" s="232" t="s">
        <v>818</v>
      </c>
      <c r="C1372" s="233" t="s">
        <v>819</v>
      </c>
      <c r="D1372" s="234"/>
      <c r="E1372" s="235"/>
      <c r="F1372" s="579"/>
      <c r="G1372" s="236"/>
      <c r="H1372" s="237"/>
      <c r="I1372" s="238"/>
      <c r="J1372" s="239"/>
      <c r="K1372" s="240"/>
      <c r="O1372" s="241">
        <v>1</v>
      </c>
    </row>
    <row r="1373" spans="1:80" ht="22.5">
      <c r="A1373" s="242">
        <v>139</v>
      </c>
      <c r="B1373" s="243" t="s">
        <v>821</v>
      </c>
      <c r="C1373" s="244" t="s">
        <v>822</v>
      </c>
      <c r="D1373" s="245" t="s">
        <v>106</v>
      </c>
      <c r="E1373" s="246">
        <v>10.2246</v>
      </c>
      <c r="F1373" s="576"/>
      <c r="G1373" s="247">
        <f>E1373*F1373</f>
        <v>0</v>
      </c>
      <c r="H1373" s="248">
        <v>0.017</v>
      </c>
      <c r="I1373" s="249">
        <f>E1373*H1373</f>
        <v>0.17381820000000003</v>
      </c>
      <c r="J1373" s="248"/>
      <c r="K1373" s="249">
        <f>E1373*J1373</f>
        <v>0</v>
      </c>
      <c r="O1373" s="241">
        <v>2</v>
      </c>
      <c r="AA1373" s="214">
        <v>12</v>
      </c>
      <c r="AB1373" s="214">
        <v>0</v>
      </c>
      <c r="AC1373" s="214">
        <v>230</v>
      </c>
      <c r="AZ1373" s="214">
        <v>2</v>
      </c>
      <c r="BA1373" s="214">
        <f>IF(AZ1373=1,G1373,0)</f>
        <v>0</v>
      </c>
      <c r="BB1373" s="214">
        <f>IF(AZ1373=2,G1373,0)</f>
        <v>0</v>
      </c>
      <c r="BC1373" s="214">
        <f>IF(AZ1373=3,G1373,0)</f>
        <v>0</v>
      </c>
      <c r="BD1373" s="214">
        <f>IF(AZ1373=4,G1373,0)</f>
        <v>0</v>
      </c>
      <c r="BE1373" s="214">
        <f>IF(AZ1373=5,G1373,0)</f>
        <v>0</v>
      </c>
      <c r="CA1373" s="241">
        <v>12</v>
      </c>
      <c r="CB1373" s="241">
        <v>0</v>
      </c>
    </row>
    <row r="1374" spans="1:15" ht="12.75">
      <c r="A1374" s="250"/>
      <c r="B1374" s="253"/>
      <c r="C1374" s="699" t="s">
        <v>823</v>
      </c>
      <c r="D1374" s="700"/>
      <c r="E1374" s="254">
        <v>0</v>
      </c>
      <c r="F1374" s="577"/>
      <c r="G1374" s="256"/>
      <c r="H1374" s="257"/>
      <c r="I1374" s="251"/>
      <c r="J1374" s="258"/>
      <c r="K1374" s="251"/>
      <c r="M1374" s="252" t="s">
        <v>823</v>
      </c>
      <c r="O1374" s="241"/>
    </row>
    <row r="1375" spans="1:15" ht="12.75">
      <c r="A1375" s="250"/>
      <c r="B1375" s="253"/>
      <c r="C1375" s="699" t="s">
        <v>805</v>
      </c>
      <c r="D1375" s="700"/>
      <c r="E1375" s="254">
        <v>0</v>
      </c>
      <c r="F1375" s="577"/>
      <c r="G1375" s="256"/>
      <c r="H1375" s="257"/>
      <c r="I1375" s="251"/>
      <c r="J1375" s="258"/>
      <c r="K1375" s="251"/>
      <c r="M1375" s="252" t="s">
        <v>805</v>
      </c>
      <c r="O1375" s="241"/>
    </row>
    <row r="1376" spans="1:15" ht="12.75">
      <c r="A1376" s="250"/>
      <c r="B1376" s="253"/>
      <c r="C1376" s="699" t="s">
        <v>807</v>
      </c>
      <c r="D1376" s="700"/>
      <c r="E1376" s="254">
        <v>0</v>
      </c>
      <c r="F1376" s="577"/>
      <c r="G1376" s="256"/>
      <c r="H1376" s="257"/>
      <c r="I1376" s="251"/>
      <c r="J1376" s="258"/>
      <c r="K1376" s="251"/>
      <c r="M1376" s="252" t="s">
        <v>807</v>
      </c>
      <c r="O1376" s="241"/>
    </row>
    <row r="1377" spans="1:15" ht="12.75">
      <c r="A1377" s="250"/>
      <c r="B1377" s="253"/>
      <c r="C1377" s="699" t="s">
        <v>808</v>
      </c>
      <c r="D1377" s="700"/>
      <c r="E1377" s="254">
        <v>0</v>
      </c>
      <c r="F1377" s="577"/>
      <c r="G1377" s="256"/>
      <c r="H1377" s="257"/>
      <c r="I1377" s="251"/>
      <c r="J1377" s="258"/>
      <c r="K1377" s="251"/>
      <c r="M1377" s="252" t="s">
        <v>808</v>
      </c>
      <c r="O1377" s="241"/>
    </row>
    <row r="1378" spans="1:15" ht="12.75">
      <c r="A1378" s="250"/>
      <c r="B1378" s="253"/>
      <c r="C1378" s="699" t="s">
        <v>809</v>
      </c>
      <c r="D1378" s="700"/>
      <c r="E1378" s="254">
        <v>0</v>
      </c>
      <c r="F1378" s="577"/>
      <c r="G1378" s="256"/>
      <c r="H1378" s="257"/>
      <c r="I1378" s="251"/>
      <c r="J1378" s="258"/>
      <c r="K1378" s="251"/>
      <c r="M1378" s="252" t="s">
        <v>809</v>
      </c>
      <c r="O1378" s="241"/>
    </row>
    <row r="1379" spans="1:15" ht="12.75">
      <c r="A1379" s="250"/>
      <c r="B1379" s="253"/>
      <c r="C1379" s="699" t="s">
        <v>810</v>
      </c>
      <c r="D1379" s="700"/>
      <c r="E1379" s="254">
        <v>0</v>
      </c>
      <c r="F1379" s="577"/>
      <c r="G1379" s="256"/>
      <c r="H1379" s="257"/>
      <c r="I1379" s="251"/>
      <c r="J1379" s="258"/>
      <c r="K1379" s="251"/>
      <c r="M1379" s="252" t="s">
        <v>810</v>
      </c>
      <c r="O1379" s="241"/>
    </row>
    <row r="1380" spans="1:15" ht="12.75">
      <c r="A1380" s="250"/>
      <c r="B1380" s="253"/>
      <c r="C1380" s="699" t="s">
        <v>811</v>
      </c>
      <c r="D1380" s="700"/>
      <c r="E1380" s="254">
        <v>0</v>
      </c>
      <c r="F1380" s="577"/>
      <c r="G1380" s="256"/>
      <c r="H1380" s="257"/>
      <c r="I1380" s="251"/>
      <c r="J1380" s="258"/>
      <c r="K1380" s="251"/>
      <c r="M1380" s="252" t="s">
        <v>811</v>
      </c>
      <c r="O1380" s="241"/>
    </row>
    <row r="1381" spans="1:15" ht="12.75">
      <c r="A1381" s="250"/>
      <c r="B1381" s="253"/>
      <c r="C1381" s="699" t="s">
        <v>812</v>
      </c>
      <c r="D1381" s="700"/>
      <c r="E1381" s="254">
        <v>0</v>
      </c>
      <c r="F1381" s="577"/>
      <c r="G1381" s="256"/>
      <c r="H1381" s="257"/>
      <c r="I1381" s="251"/>
      <c r="J1381" s="258"/>
      <c r="K1381" s="251"/>
      <c r="M1381" s="252" t="s">
        <v>812</v>
      </c>
      <c r="O1381" s="241"/>
    </row>
    <row r="1382" spans="1:15" ht="22.5">
      <c r="A1382" s="250"/>
      <c r="B1382" s="253"/>
      <c r="C1382" s="699" t="s">
        <v>813</v>
      </c>
      <c r="D1382" s="700"/>
      <c r="E1382" s="254">
        <v>0</v>
      </c>
      <c r="F1382" s="577"/>
      <c r="G1382" s="256"/>
      <c r="H1382" s="257"/>
      <c r="I1382" s="251"/>
      <c r="J1382" s="258"/>
      <c r="K1382" s="251"/>
      <c r="M1382" s="252" t="s">
        <v>813</v>
      </c>
      <c r="O1382" s="241"/>
    </row>
    <row r="1383" spans="1:15" ht="12.75">
      <c r="A1383" s="250"/>
      <c r="B1383" s="253"/>
      <c r="C1383" s="699" t="s">
        <v>114</v>
      </c>
      <c r="D1383" s="700"/>
      <c r="E1383" s="254">
        <v>0</v>
      </c>
      <c r="F1383" s="577"/>
      <c r="G1383" s="256"/>
      <c r="H1383" s="257"/>
      <c r="I1383" s="251"/>
      <c r="J1383" s="258"/>
      <c r="K1383" s="251"/>
      <c r="M1383" s="252" t="s">
        <v>114</v>
      </c>
      <c r="O1383" s="241"/>
    </row>
    <row r="1384" spans="1:15" ht="12.75">
      <c r="A1384" s="250"/>
      <c r="B1384" s="253"/>
      <c r="C1384" s="699" t="s">
        <v>179</v>
      </c>
      <c r="D1384" s="700"/>
      <c r="E1384" s="254">
        <v>0</v>
      </c>
      <c r="F1384" s="577"/>
      <c r="G1384" s="256"/>
      <c r="H1384" s="257"/>
      <c r="I1384" s="251"/>
      <c r="J1384" s="258"/>
      <c r="K1384" s="251"/>
      <c r="M1384" s="252" t="s">
        <v>179</v>
      </c>
      <c r="O1384" s="241"/>
    </row>
    <row r="1385" spans="1:15" ht="12.75">
      <c r="A1385" s="250"/>
      <c r="B1385" s="253"/>
      <c r="C1385" s="699" t="s">
        <v>250</v>
      </c>
      <c r="D1385" s="700"/>
      <c r="E1385" s="254">
        <v>6.556</v>
      </c>
      <c r="F1385" s="577"/>
      <c r="G1385" s="256"/>
      <c r="H1385" s="257"/>
      <c r="I1385" s="251"/>
      <c r="J1385" s="258"/>
      <c r="K1385" s="251"/>
      <c r="M1385" s="252" t="s">
        <v>250</v>
      </c>
      <c r="O1385" s="241"/>
    </row>
    <row r="1386" spans="1:15" ht="12.75">
      <c r="A1386" s="250"/>
      <c r="B1386" s="253"/>
      <c r="C1386" s="699" t="s">
        <v>251</v>
      </c>
      <c r="D1386" s="700"/>
      <c r="E1386" s="254">
        <v>3.6686</v>
      </c>
      <c r="F1386" s="577"/>
      <c r="G1386" s="256"/>
      <c r="H1386" s="257"/>
      <c r="I1386" s="251"/>
      <c r="J1386" s="258"/>
      <c r="K1386" s="251"/>
      <c r="M1386" s="252" t="s">
        <v>251</v>
      </c>
      <c r="O1386" s="241"/>
    </row>
    <row r="1387" spans="1:15" ht="12.75">
      <c r="A1387" s="250"/>
      <c r="B1387" s="253"/>
      <c r="C1387" s="701" t="s">
        <v>113</v>
      </c>
      <c r="D1387" s="700"/>
      <c r="E1387" s="279">
        <v>10.2246</v>
      </c>
      <c r="F1387" s="577"/>
      <c r="G1387" s="256"/>
      <c r="H1387" s="257"/>
      <c r="I1387" s="251"/>
      <c r="J1387" s="258"/>
      <c r="K1387" s="251"/>
      <c r="M1387" s="252" t="s">
        <v>113</v>
      </c>
      <c r="O1387" s="241"/>
    </row>
    <row r="1388" spans="1:80" ht="22.5">
      <c r="A1388" s="242">
        <v>140</v>
      </c>
      <c r="B1388" s="243" t="s">
        <v>824</v>
      </c>
      <c r="C1388" s="244" t="s">
        <v>825</v>
      </c>
      <c r="D1388" s="245" t="s">
        <v>106</v>
      </c>
      <c r="E1388" s="246">
        <v>15.15</v>
      </c>
      <c r="F1388" s="576"/>
      <c r="G1388" s="247">
        <f>E1388*F1388</f>
        <v>0</v>
      </c>
      <c r="H1388" s="248">
        <v>0.017</v>
      </c>
      <c r="I1388" s="249">
        <f>E1388*H1388</f>
        <v>0.25755</v>
      </c>
      <c r="J1388" s="248"/>
      <c r="K1388" s="249">
        <f>E1388*J1388</f>
        <v>0</v>
      </c>
      <c r="O1388" s="241">
        <v>2</v>
      </c>
      <c r="AA1388" s="214">
        <v>12</v>
      </c>
      <c r="AB1388" s="214">
        <v>0</v>
      </c>
      <c r="AC1388" s="214">
        <v>231</v>
      </c>
      <c r="AZ1388" s="214">
        <v>2</v>
      </c>
      <c r="BA1388" s="214">
        <f>IF(AZ1388=1,G1388,0)</f>
        <v>0</v>
      </c>
      <c r="BB1388" s="214">
        <f>IF(AZ1388=2,G1388,0)</f>
        <v>0</v>
      </c>
      <c r="BC1388" s="214">
        <f>IF(AZ1388=3,G1388,0)</f>
        <v>0</v>
      </c>
      <c r="BD1388" s="214">
        <f>IF(AZ1388=4,G1388,0)</f>
        <v>0</v>
      </c>
      <c r="BE1388" s="214">
        <f>IF(AZ1388=5,G1388,0)</f>
        <v>0</v>
      </c>
      <c r="CA1388" s="241">
        <v>12</v>
      </c>
      <c r="CB1388" s="241">
        <v>0</v>
      </c>
    </row>
    <row r="1389" spans="1:15" ht="12.75">
      <c r="A1389" s="250"/>
      <c r="B1389" s="253"/>
      <c r="C1389" s="699" t="s">
        <v>823</v>
      </c>
      <c r="D1389" s="700"/>
      <c r="E1389" s="254">
        <v>0</v>
      </c>
      <c r="F1389" s="577"/>
      <c r="G1389" s="256"/>
      <c r="H1389" s="257"/>
      <c r="I1389" s="251"/>
      <c r="J1389" s="258"/>
      <c r="K1389" s="251"/>
      <c r="M1389" s="252" t="s">
        <v>823</v>
      </c>
      <c r="O1389" s="241"/>
    </row>
    <row r="1390" spans="1:15" ht="12.75">
      <c r="A1390" s="250"/>
      <c r="B1390" s="253"/>
      <c r="C1390" s="699" t="s">
        <v>805</v>
      </c>
      <c r="D1390" s="700"/>
      <c r="E1390" s="254">
        <v>0</v>
      </c>
      <c r="F1390" s="577"/>
      <c r="G1390" s="256"/>
      <c r="H1390" s="257"/>
      <c r="I1390" s="251"/>
      <c r="J1390" s="258"/>
      <c r="K1390" s="251"/>
      <c r="M1390" s="252" t="s">
        <v>805</v>
      </c>
      <c r="O1390" s="241"/>
    </row>
    <row r="1391" spans="1:15" ht="12.75">
      <c r="A1391" s="250"/>
      <c r="B1391" s="253"/>
      <c r="C1391" s="699" t="s">
        <v>807</v>
      </c>
      <c r="D1391" s="700"/>
      <c r="E1391" s="254">
        <v>0</v>
      </c>
      <c r="F1391" s="577"/>
      <c r="G1391" s="256"/>
      <c r="H1391" s="257"/>
      <c r="I1391" s="251"/>
      <c r="J1391" s="258"/>
      <c r="K1391" s="251"/>
      <c r="M1391" s="252" t="s">
        <v>807</v>
      </c>
      <c r="O1391" s="241"/>
    </row>
    <row r="1392" spans="1:15" ht="12.75">
      <c r="A1392" s="250"/>
      <c r="B1392" s="253"/>
      <c r="C1392" s="699" t="s">
        <v>808</v>
      </c>
      <c r="D1392" s="700"/>
      <c r="E1392" s="254">
        <v>0</v>
      </c>
      <c r="F1392" s="577"/>
      <c r="G1392" s="256"/>
      <c r="H1392" s="257"/>
      <c r="I1392" s="251"/>
      <c r="J1392" s="258"/>
      <c r="K1392" s="251"/>
      <c r="M1392" s="252" t="s">
        <v>808</v>
      </c>
      <c r="O1392" s="241"/>
    </row>
    <row r="1393" spans="1:15" ht="12.75">
      <c r="A1393" s="250"/>
      <c r="B1393" s="253"/>
      <c r="C1393" s="699" t="s">
        <v>809</v>
      </c>
      <c r="D1393" s="700"/>
      <c r="E1393" s="254">
        <v>0</v>
      </c>
      <c r="F1393" s="577"/>
      <c r="G1393" s="256"/>
      <c r="H1393" s="257"/>
      <c r="I1393" s="251"/>
      <c r="J1393" s="258"/>
      <c r="K1393" s="251"/>
      <c r="M1393" s="252" t="s">
        <v>809</v>
      </c>
      <c r="O1393" s="241"/>
    </row>
    <row r="1394" spans="1:15" ht="12.75">
      <c r="A1394" s="250"/>
      <c r="B1394" s="253"/>
      <c r="C1394" s="699" t="s">
        <v>810</v>
      </c>
      <c r="D1394" s="700"/>
      <c r="E1394" s="254">
        <v>0</v>
      </c>
      <c r="F1394" s="577"/>
      <c r="G1394" s="256"/>
      <c r="H1394" s="257"/>
      <c r="I1394" s="251"/>
      <c r="J1394" s="258"/>
      <c r="K1394" s="251"/>
      <c r="M1394" s="252" t="s">
        <v>810</v>
      </c>
      <c r="O1394" s="241"/>
    </row>
    <row r="1395" spans="1:15" ht="12.75">
      <c r="A1395" s="250"/>
      <c r="B1395" s="253"/>
      <c r="C1395" s="699" t="s">
        <v>811</v>
      </c>
      <c r="D1395" s="700"/>
      <c r="E1395" s="254">
        <v>0</v>
      </c>
      <c r="F1395" s="577"/>
      <c r="G1395" s="256"/>
      <c r="H1395" s="257"/>
      <c r="I1395" s="251"/>
      <c r="J1395" s="258"/>
      <c r="K1395" s="251"/>
      <c r="M1395" s="252" t="s">
        <v>811</v>
      </c>
      <c r="O1395" s="241"/>
    </row>
    <row r="1396" spans="1:15" ht="12.75">
      <c r="A1396" s="250"/>
      <c r="B1396" s="253"/>
      <c r="C1396" s="699" t="s">
        <v>812</v>
      </c>
      <c r="D1396" s="700"/>
      <c r="E1396" s="254">
        <v>0</v>
      </c>
      <c r="F1396" s="577"/>
      <c r="G1396" s="256"/>
      <c r="H1396" s="257"/>
      <c r="I1396" s="251"/>
      <c r="J1396" s="258"/>
      <c r="K1396" s="251"/>
      <c r="M1396" s="252" t="s">
        <v>812</v>
      </c>
      <c r="O1396" s="241"/>
    </row>
    <row r="1397" spans="1:15" ht="22.5">
      <c r="A1397" s="250"/>
      <c r="B1397" s="253"/>
      <c r="C1397" s="699" t="s">
        <v>813</v>
      </c>
      <c r="D1397" s="700"/>
      <c r="E1397" s="254">
        <v>0</v>
      </c>
      <c r="F1397" s="577"/>
      <c r="G1397" s="256"/>
      <c r="H1397" s="257"/>
      <c r="I1397" s="251"/>
      <c r="J1397" s="258"/>
      <c r="K1397" s="251"/>
      <c r="M1397" s="252" t="s">
        <v>813</v>
      </c>
      <c r="O1397" s="241"/>
    </row>
    <row r="1398" spans="1:15" ht="12.75">
      <c r="A1398" s="250"/>
      <c r="B1398" s="253"/>
      <c r="C1398" s="699" t="s">
        <v>114</v>
      </c>
      <c r="D1398" s="700"/>
      <c r="E1398" s="254">
        <v>0</v>
      </c>
      <c r="F1398" s="577"/>
      <c r="G1398" s="256"/>
      <c r="H1398" s="257"/>
      <c r="I1398" s="251"/>
      <c r="J1398" s="258"/>
      <c r="K1398" s="251"/>
      <c r="M1398" s="252" t="s">
        <v>114</v>
      </c>
      <c r="O1398" s="241"/>
    </row>
    <row r="1399" spans="1:15" ht="12.75">
      <c r="A1399" s="250"/>
      <c r="B1399" s="253"/>
      <c r="C1399" s="699" t="s">
        <v>179</v>
      </c>
      <c r="D1399" s="700"/>
      <c r="E1399" s="254">
        <v>0</v>
      </c>
      <c r="F1399" s="577"/>
      <c r="G1399" s="256"/>
      <c r="H1399" s="257"/>
      <c r="I1399" s="251"/>
      <c r="J1399" s="258"/>
      <c r="K1399" s="251"/>
      <c r="M1399" s="252" t="s">
        <v>179</v>
      </c>
      <c r="O1399" s="241"/>
    </row>
    <row r="1400" spans="1:15" ht="12.75">
      <c r="A1400" s="250"/>
      <c r="B1400" s="253"/>
      <c r="C1400" s="699" t="s">
        <v>252</v>
      </c>
      <c r="D1400" s="700"/>
      <c r="E1400" s="254">
        <v>15.15</v>
      </c>
      <c r="F1400" s="577"/>
      <c r="G1400" s="256"/>
      <c r="H1400" s="257"/>
      <c r="I1400" s="251"/>
      <c r="J1400" s="258"/>
      <c r="K1400" s="251"/>
      <c r="M1400" s="252" t="s">
        <v>252</v>
      </c>
      <c r="O1400" s="241"/>
    </row>
    <row r="1401" spans="1:15" ht="12.75">
      <c r="A1401" s="250"/>
      <c r="B1401" s="253"/>
      <c r="C1401" s="701" t="s">
        <v>113</v>
      </c>
      <c r="D1401" s="700"/>
      <c r="E1401" s="279">
        <v>15.15</v>
      </c>
      <c r="F1401" s="577"/>
      <c r="G1401" s="256"/>
      <c r="H1401" s="257"/>
      <c r="I1401" s="251"/>
      <c r="J1401" s="258"/>
      <c r="K1401" s="251"/>
      <c r="M1401" s="252" t="s">
        <v>113</v>
      </c>
      <c r="O1401" s="241"/>
    </row>
    <row r="1402" spans="1:80" ht="22.5">
      <c r="A1402" s="242">
        <v>141</v>
      </c>
      <c r="B1402" s="243" t="s">
        <v>826</v>
      </c>
      <c r="C1402" s="244" t="s">
        <v>827</v>
      </c>
      <c r="D1402" s="245" t="s">
        <v>106</v>
      </c>
      <c r="E1402" s="246">
        <v>6.342</v>
      </c>
      <c r="F1402" s="576"/>
      <c r="G1402" s="247">
        <f>E1402*F1402</f>
        <v>0</v>
      </c>
      <c r="H1402" s="248">
        <v>0.017</v>
      </c>
      <c r="I1402" s="249">
        <f>E1402*H1402</f>
        <v>0.10781400000000001</v>
      </c>
      <c r="J1402" s="248"/>
      <c r="K1402" s="249">
        <f>E1402*J1402</f>
        <v>0</v>
      </c>
      <c r="O1402" s="241">
        <v>2</v>
      </c>
      <c r="AA1402" s="214">
        <v>12</v>
      </c>
      <c r="AB1402" s="214">
        <v>0</v>
      </c>
      <c r="AC1402" s="214">
        <v>171</v>
      </c>
      <c r="AZ1402" s="214">
        <v>2</v>
      </c>
      <c r="BA1402" s="214">
        <f>IF(AZ1402=1,G1402,0)</f>
        <v>0</v>
      </c>
      <c r="BB1402" s="214">
        <f>IF(AZ1402=2,G1402,0)</f>
        <v>0</v>
      </c>
      <c r="BC1402" s="214">
        <f>IF(AZ1402=3,G1402,0)</f>
        <v>0</v>
      </c>
      <c r="BD1402" s="214">
        <f>IF(AZ1402=4,G1402,0)</f>
        <v>0</v>
      </c>
      <c r="BE1402" s="214">
        <f>IF(AZ1402=5,G1402,0)</f>
        <v>0</v>
      </c>
      <c r="CA1402" s="241">
        <v>12</v>
      </c>
      <c r="CB1402" s="241">
        <v>0</v>
      </c>
    </row>
    <row r="1403" spans="1:15" ht="12.75">
      <c r="A1403" s="250"/>
      <c r="B1403" s="253"/>
      <c r="C1403" s="699" t="s">
        <v>828</v>
      </c>
      <c r="D1403" s="700"/>
      <c r="E1403" s="254">
        <v>0</v>
      </c>
      <c r="F1403" s="577"/>
      <c r="G1403" s="256"/>
      <c r="H1403" s="257"/>
      <c r="I1403" s="251"/>
      <c r="J1403" s="258"/>
      <c r="K1403" s="251"/>
      <c r="M1403" s="252" t="s">
        <v>828</v>
      </c>
      <c r="O1403" s="241"/>
    </row>
    <row r="1404" spans="1:15" ht="12.75">
      <c r="A1404" s="250"/>
      <c r="B1404" s="253"/>
      <c r="C1404" s="699" t="s">
        <v>829</v>
      </c>
      <c r="D1404" s="700"/>
      <c r="E1404" s="254">
        <v>0</v>
      </c>
      <c r="F1404" s="577"/>
      <c r="G1404" s="256"/>
      <c r="H1404" s="257"/>
      <c r="I1404" s="251"/>
      <c r="J1404" s="258"/>
      <c r="K1404" s="251"/>
      <c r="M1404" s="252" t="s">
        <v>829</v>
      </c>
      <c r="O1404" s="241"/>
    </row>
    <row r="1405" spans="1:15" ht="12.75">
      <c r="A1405" s="250"/>
      <c r="B1405" s="253"/>
      <c r="C1405" s="699" t="s">
        <v>807</v>
      </c>
      <c r="D1405" s="700"/>
      <c r="E1405" s="254">
        <v>0</v>
      </c>
      <c r="F1405" s="577"/>
      <c r="G1405" s="256"/>
      <c r="H1405" s="257"/>
      <c r="I1405" s="251"/>
      <c r="J1405" s="258"/>
      <c r="K1405" s="251"/>
      <c r="M1405" s="252" t="s">
        <v>807</v>
      </c>
      <c r="O1405" s="241"/>
    </row>
    <row r="1406" spans="1:15" ht="12.75">
      <c r="A1406" s="250"/>
      <c r="B1406" s="253"/>
      <c r="C1406" s="699" t="s">
        <v>830</v>
      </c>
      <c r="D1406" s="700"/>
      <c r="E1406" s="254">
        <v>0</v>
      </c>
      <c r="F1406" s="577"/>
      <c r="G1406" s="256"/>
      <c r="H1406" s="257"/>
      <c r="I1406" s="251"/>
      <c r="J1406" s="258"/>
      <c r="K1406" s="251"/>
      <c r="M1406" s="252" t="s">
        <v>830</v>
      </c>
      <c r="O1406" s="241"/>
    </row>
    <row r="1407" spans="1:15" ht="12.75">
      <c r="A1407" s="250"/>
      <c r="B1407" s="253"/>
      <c r="C1407" s="699" t="s">
        <v>809</v>
      </c>
      <c r="D1407" s="700"/>
      <c r="E1407" s="254">
        <v>0</v>
      </c>
      <c r="F1407" s="577"/>
      <c r="G1407" s="256"/>
      <c r="H1407" s="257"/>
      <c r="I1407" s="251"/>
      <c r="J1407" s="258"/>
      <c r="K1407" s="251"/>
      <c r="M1407" s="252" t="s">
        <v>809</v>
      </c>
      <c r="O1407" s="241"/>
    </row>
    <row r="1408" spans="1:15" ht="12.75">
      <c r="A1408" s="250"/>
      <c r="B1408" s="253"/>
      <c r="C1408" s="699" t="s">
        <v>810</v>
      </c>
      <c r="D1408" s="700"/>
      <c r="E1408" s="254">
        <v>0</v>
      </c>
      <c r="F1408" s="577"/>
      <c r="G1408" s="256"/>
      <c r="H1408" s="257"/>
      <c r="I1408" s="251"/>
      <c r="J1408" s="258"/>
      <c r="K1408" s="251"/>
      <c r="M1408" s="252" t="s">
        <v>810</v>
      </c>
      <c r="O1408" s="241"/>
    </row>
    <row r="1409" spans="1:15" ht="12.75">
      <c r="A1409" s="250"/>
      <c r="B1409" s="253"/>
      <c r="C1409" s="699" t="s">
        <v>811</v>
      </c>
      <c r="D1409" s="700"/>
      <c r="E1409" s="254">
        <v>0</v>
      </c>
      <c r="F1409" s="577"/>
      <c r="G1409" s="256"/>
      <c r="H1409" s="257"/>
      <c r="I1409" s="251"/>
      <c r="J1409" s="258"/>
      <c r="K1409" s="251"/>
      <c r="M1409" s="252" t="s">
        <v>811</v>
      </c>
      <c r="O1409" s="241"/>
    </row>
    <row r="1410" spans="1:15" ht="12.75">
      <c r="A1410" s="250"/>
      <c r="B1410" s="253"/>
      <c r="C1410" s="699" t="s">
        <v>812</v>
      </c>
      <c r="D1410" s="700"/>
      <c r="E1410" s="254">
        <v>0</v>
      </c>
      <c r="F1410" s="577"/>
      <c r="G1410" s="256"/>
      <c r="H1410" s="257"/>
      <c r="I1410" s="251"/>
      <c r="J1410" s="258"/>
      <c r="K1410" s="251"/>
      <c r="M1410" s="252" t="s">
        <v>812</v>
      </c>
      <c r="O1410" s="241"/>
    </row>
    <row r="1411" spans="1:15" ht="22.5">
      <c r="A1411" s="250"/>
      <c r="B1411" s="253"/>
      <c r="C1411" s="699" t="s">
        <v>813</v>
      </c>
      <c r="D1411" s="700"/>
      <c r="E1411" s="254">
        <v>0</v>
      </c>
      <c r="F1411" s="577"/>
      <c r="G1411" s="256"/>
      <c r="H1411" s="257"/>
      <c r="I1411" s="251"/>
      <c r="J1411" s="258"/>
      <c r="K1411" s="251"/>
      <c r="M1411" s="252" t="s">
        <v>813</v>
      </c>
      <c r="O1411" s="241"/>
    </row>
    <row r="1412" spans="1:15" ht="12.75">
      <c r="A1412" s="250"/>
      <c r="B1412" s="253"/>
      <c r="C1412" s="699" t="s">
        <v>114</v>
      </c>
      <c r="D1412" s="700"/>
      <c r="E1412" s="254">
        <v>0</v>
      </c>
      <c r="F1412" s="577"/>
      <c r="G1412" s="256"/>
      <c r="H1412" s="257"/>
      <c r="I1412" s="251"/>
      <c r="J1412" s="258"/>
      <c r="K1412" s="251"/>
      <c r="M1412" s="252" t="s">
        <v>114</v>
      </c>
      <c r="O1412" s="241"/>
    </row>
    <row r="1413" spans="1:15" ht="12.75">
      <c r="A1413" s="250"/>
      <c r="B1413" s="253"/>
      <c r="C1413" s="699" t="s">
        <v>179</v>
      </c>
      <c r="D1413" s="700"/>
      <c r="E1413" s="254">
        <v>0</v>
      </c>
      <c r="F1413" s="577"/>
      <c r="G1413" s="256"/>
      <c r="H1413" s="257"/>
      <c r="I1413" s="251"/>
      <c r="J1413" s="258"/>
      <c r="K1413" s="251"/>
      <c r="M1413" s="252" t="s">
        <v>179</v>
      </c>
      <c r="O1413" s="241"/>
    </row>
    <row r="1414" spans="1:15" ht="12.75">
      <c r="A1414" s="250"/>
      <c r="B1414" s="253"/>
      <c r="C1414" s="699" t="s">
        <v>253</v>
      </c>
      <c r="D1414" s="700"/>
      <c r="E1414" s="254">
        <v>1.576</v>
      </c>
      <c r="F1414" s="577"/>
      <c r="G1414" s="256"/>
      <c r="H1414" s="257"/>
      <c r="I1414" s="251"/>
      <c r="J1414" s="258"/>
      <c r="K1414" s="251"/>
      <c r="M1414" s="252" t="s">
        <v>253</v>
      </c>
      <c r="O1414" s="241"/>
    </row>
    <row r="1415" spans="1:15" ht="12.75">
      <c r="A1415" s="250"/>
      <c r="B1415" s="253"/>
      <c r="C1415" s="699" t="s">
        <v>254</v>
      </c>
      <c r="D1415" s="700"/>
      <c r="E1415" s="254">
        <v>1.576</v>
      </c>
      <c r="F1415" s="577"/>
      <c r="G1415" s="256"/>
      <c r="H1415" s="257"/>
      <c r="I1415" s="251"/>
      <c r="J1415" s="258"/>
      <c r="K1415" s="251"/>
      <c r="M1415" s="252" t="s">
        <v>254</v>
      </c>
      <c r="O1415" s="241"/>
    </row>
    <row r="1416" spans="1:15" ht="12.75">
      <c r="A1416" s="250"/>
      <c r="B1416" s="253"/>
      <c r="C1416" s="699" t="s">
        <v>255</v>
      </c>
      <c r="D1416" s="700"/>
      <c r="E1416" s="254">
        <v>3.19</v>
      </c>
      <c r="F1416" s="577"/>
      <c r="G1416" s="256"/>
      <c r="H1416" s="257"/>
      <c r="I1416" s="251"/>
      <c r="J1416" s="258"/>
      <c r="K1416" s="251"/>
      <c r="M1416" s="252" t="s">
        <v>255</v>
      </c>
      <c r="O1416" s="241"/>
    </row>
    <row r="1417" spans="1:15" ht="12.75">
      <c r="A1417" s="250"/>
      <c r="B1417" s="253"/>
      <c r="C1417" s="701" t="s">
        <v>113</v>
      </c>
      <c r="D1417" s="700"/>
      <c r="E1417" s="279">
        <v>6.3420000000000005</v>
      </c>
      <c r="F1417" s="577"/>
      <c r="G1417" s="256"/>
      <c r="H1417" s="257"/>
      <c r="I1417" s="251"/>
      <c r="J1417" s="258"/>
      <c r="K1417" s="251"/>
      <c r="M1417" s="252" t="s">
        <v>113</v>
      </c>
      <c r="O1417" s="241"/>
    </row>
    <row r="1418" spans="1:57" ht="12.75">
      <c r="A1418" s="259"/>
      <c r="B1418" s="260" t="s">
        <v>96</v>
      </c>
      <c r="C1418" s="261" t="s">
        <v>820</v>
      </c>
      <c r="D1418" s="262"/>
      <c r="E1418" s="263"/>
      <c r="F1418" s="578"/>
      <c r="G1418" s="265">
        <f>SUM(G1372:G1417)</f>
        <v>0</v>
      </c>
      <c r="H1418" s="266"/>
      <c r="I1418" s="267">
        <f>SUM(I1372:I1417)</f>
        <v>0.5391822000000001</v>
      </c>
      <c r="J1418" s="266"/>
      <c r="K1418" s="267">
        <f>SUM(K1372:K1417)</f>
        <v>0</v>
      </c>
      <c r="O1418" s="241">
        <v>4</v>
      </c>
      <c r="BA1418" s="268">
        <f>SUM(BA1372:BA1417)</f>
        <v>0</v>
      </c>
      <c r="BB1418" s="268">
        <f>SUM(BB1372:BB1417)</f>
        <v>0</v>
      </c>
      <c r="BC1418" s="268">
        <f>SUM(BC1372:BC1417)</f>
        <v>0</v>
      </c>
      <c r="BD1418" s="268">
        <f>SUM(BD1372:BD1417)</f>
        <v>0</v>
      </c>
      <c r="BE1418" s="268">
        <f>SUM(BE1372:BE1417)</f>
        <v>0</v>
      </c>
    </row>
    <row r="1419" spans="1:15" ht="12.75">
      <c r="A1419" s="231" t="s">
        <v>92</v>
      </c>
      <c r="B1419" s="232" t="s">
        <v>831</v>
      </c>
      <c r="C1419" s="233" t="s">
        <v>832</v>
      </c>
      <c r="D1419" s="234"/>
      <c r="E1419" s="235"/>
      <c r="F1419" s="579"/>
      <c r="G1419" s="236"/>
      <c r="H1419" s="237"/>
      <c r="I1419" s="238"/>
      <c r="J1419" s="239"/>
      <c r="K1419" s="240"/>
      <c r="O1419" s="241">
        <v>1</v>
      </c>
    </row>
    <row r="1420" spans="1:80" ht="22.5">
      <c r="A1420" s="242">
        <v>142</v>
      </c>
      <c r="B1420" s="243" t="s">
        <v>834</v>
      </c>
      <c r="C1420" s="244" t="s">
        <v>835</v>
      </c>
      <c r="D1420" s="245" t="s">
        <v>106</v>
      </c>
      <c r="E1420" s="246">
        <v>6.5</v>
      </c>
      <c r="F1420" s="576"/>
      <c r="G1420" s="247">
        <f>E1420*F1420</f>
        <v>0</v>
      </c>
      <c r="H1420" s="248">
        <v>0.00061</v>
      </c>
      <c r="I1420" s="249">
        <f>E1420*H1420</f>
        <v>0.003965</v>
      </c>
      <c r="J1420" s="248">
        <v>0</v>
      </c>
      <c r="K1420" s="249">
        <f>E1420*J1420</f>
        <v>0</v>
      </c>
      <c r="O1420" s="241">
        <v>2</v>
      </c>
      <c r="AA1420" s="214">
        <v>1</v>
      </c>
      <c r="AB1420" s="214">
        <v>7</v>
      </c>
      <c r="AC1420" s="214">
        <v>7</v>
      </c>
      <c r="AZ1420" s="214">
        <v>2</v>
      </c>
      <c r="BA1420" s="214">
        <f>IF(AZ1420=1,G1420,0)</f>
        <v>0</v>
      </c>
      <c r="BB1420" s="214">
        <f>IF(AZ1420=2,G1420,0)</f>
        <v>0</v>
      </c>
      <c r="BC1420" s="214">
        <f>IF(AZ1420=3,G1420,0)</f>
        <v>0</v>
      </c>
      <c r="BD1420" s="214">
        <f>IF(AZ1420=4,G1420,0)</f>
        <v>0</v>
      </c>
      <c r="BE1420" s="214">
        <f>IF(AZ1420=5,G1420,0)</f>
        <v>0</v>
      </c>
      <c r="CA1420" s="241">
        <v>1</v>
      </c>
      <c r="CB1420" s="241">
        <v>7</v>
      </c>
    </row>
    <row r="1421" spans="1:15" ht="12.75">
      <c r="A1421" s="250"/>
      <c r="B1421" s="253"/>
      <c r="C1421" s="699" t="s">
        <v>114</v>
      </c>
      <c r="D1421" s="700"/>
      <c r="E1421" s="254">
        <v>0</v>
      </c>
      <c r="F1421" s="577"/>
      <c r="G1421" s="256"/>
      <c r="H1421" s="257"/>
      <c r="I1421" s="251"/>
      <c r="J1421" s="258"/>
      <c r="K1421" s="251"/>
      <c r="M1421" s="252" t="s">
        <v>114</v>
      </c>
      <c r="O1421" s="241"/>
    </row>
    <row r="1422" spans="1:15" ht="12.75">
      <c r="A1422" s="250"/>
      <c r="B1422" s="253"/>
      <c r="C1422" s="699" t="s">
        <v>836</v>
      </c>
      <c r="D1422" s="700"/>
      <c r="E1422" s="254">
        <v>0.5</v>
      </c>
      <c r="F1422" s="577"/>
      <c r="G1422" s="256"/>
      <c r="H1422" s="257"/>
      <c r="I1422" s="251"/>
      <c r="J1422" s="258"/>
      <c r="K1422" s="251"/>
      <c r="M1422" s="252" t="s">
        <v>836</v>
      </c>
      <c r="O1422" s="241"/>
    </row>
    <row r="1423" spans="1:15" ht="12.75">
      <c r="A1423" s="250"/>
      <c r="B1423" s="253"/>
      <c r="C1423" s="699" t="s">
        <v>837</v>
      </c>
      <c r="D1423" s="700"/>
      <c r="E1423" s="254">
        <v>6</v>
      </c>
      <c r="F1423" s="577"/>
      <c r="G1423" s="256"/>
      <c r="H1423" s="257"/>
      <c r="I1423" s="251"/>
      <c r="J1423" s="258"/>
      <c r="K1423" s="251"/>
      <c r="M1423" s="252" t="s">
        <v>837</v>
      </c>
      <c r="O1423" s="241"/>
    </row>
    <row r="1424" spans="1:57" ht="12.75">
      <c r="A1424" s="259"/>
      <c r="B1424" s="260" t="s">
        <v>96</v>
      </c>
      <c r="C1424" s="261" t="s">
        <v>833</v>
      </c>
      <c r="D1424" s="262"/>
      <c r="E1424" s="263"/>
      <c r="F1424" s="578"/>
      <c r="G1424" s="265">
        <f>SUM(G1419:G1423)</f>
        <v>0</v>
      </c>
      <c r="H1424" s="266"/>
      <c r="I1424" s="267">
        <f>SUM(I1419:I1423)</f>
        <v>0.003965</v>
      </c>
      <c r="J1424" s="266"/>
      <c r="K1424" s="267">
        <f>SUM(K1419:K1423)</f>
        <v>0</v>
      </c>
      <c r="O1424" s="241">
        <v>4</v>
      </c>
      <c r="BA1424" s="268">
        <f>SUM(BA1419:BA1423)</f>
        <v>0</v>
      </c>
      <c r="BB1424" s="268">
        <f>SUM(BB1419:BB1423)</f>
        <v>0</v>
      </c>
      <c r="BC1424" s="268">
        <f>SUM(BC1419:BC1423)</f>
        <v>0</v>
      </c>
      <c r="BD1424" s="268">
        <f>SUM(BD1419:BD1423)</f>
        <v>0</v>
      </c>
      <c r="BE1424" s="268">
        <f>SUM(BE1419:BE1423)</f>
        <v>0</v>
      </c>
    </row>
    <row r="1425" spans="1:15" ht="12.75">
      <c r="A1425" s="231" t="s">
        <v>92</v>
      </c>
      <c r="B1425" s="232" t="s">
        <v>838</v>
      </c>
      <c r="C1425" s="233" t="s">
        <v>839</v>
      </c>
      <c r="D1425" s="234"/>
      <c r="E1425" s="235"/>
      <c r="F1425" s="579"/>
      <c r="G1425" s="236"/>
      <c r="H1425" s="237"/>
      <c r="I1425" s="238"/>
      <c r="J1425" s="239"/>
      <c r="K1425" s="240"/>
      <c r="O1425" s="241">
        <v>1</v>
      </c>
    </row>
    <row r="1426" spans="1:80" ht="12.75">
      <c r="A1426" s="242">
        <v>143</v>
      </c>
      <c r="B1426" s="243" t="s">
        <v>841</v>
      </c>
      <c r="C1426" s="244" t="s">
        <v>842</v>
      </c>
      <c r="D1426" s="245" t="s">
        <v>106</v>
      </c>
      <c r="E1426" s="246">
        <v>32.082</v>
      </c>
      <c r="F1426" s="576"/>
      <c r="G1426" s="247">
        <f>E1426*F1426</f>
        <v>0</v>
      </c>
      <c r="H1426" s="248">
        <v>0.00019</v>
      </c>
      <c r="I1426" s="249">
        <f>E1426*H1426</f>
        <v>0.006095580000000001</v>
      </c>
      <c r="J1426" s="248">
        <v>0</v>
      </c>
      <c r="K1426" s="249">
        <f>E1426*J1426</f>
        <v>0</v>
      </c>
      <c r="O1426" s="241">
        <v>2</v>
      </c>
      <c r="AA1426" s="214">
        <v>1</v>
      </c>
      <c r="AB1426" s="214">
        <v>7</v>
      </c>
      <c r="AC1426" s="214">
        <v>7</v>
      </c>
      <c r="AZ1426" s="214">
        <v>2</v>
      </c>
      <c r="BA1426" s="214">
        <f>IF(AZ1426=1,G1426,0)</f>
        <v>0</v>
      </c>
      <c r="BB1426" s="214">
        <f>IF(AZ1426=2,G1426,0)</f>
        <v>0</v>
      </c>
      <c r="BC1426" s="214">
        <f>IF(AZ1426=3,G1426,0)</f>
        <v>0</v>
      </c>
      <c r="BD1426" s="214">
        <f>IF(AZ1426=4,G1426,0)</f>
        <v>0</v>
      </c>
      <c r="BE1426" s="214">
        <f>IF(AZ1426=5,G1426,0)</f>
        <v>0</v>
      </c>
      <c r="CA1426" s="241">
        <v>1</v>
      </c>
      <c r="CB1426" s="241">
        <v>7</v>
      </c>
    </row>
    <row r="1427" spans="1:15" ht="12.75">
      <c r="A1427" s="250"/>
      <c r="B1427" s="253"/>
      <c r="C1427" s="699" t="s">
        <v>107</v>
      </c>
      <c r="D1427" s="700"/>
      <c r="E1427" s="254">
        <v>0</v>
      </c>
      <c r="F1427" s="577"/>
      <c r="G1427" s="256"/>
      <c r="H1427" s="257"/>
      <c r="I1427" s="251"/>
      <c r="J1427" s="258"/>
      <c r="K1427" s="251"/>
      <c r="M1427" s="252" t="s">
        <v>107</v>
      </c>
      <c r="O1427" s="241"/>
    </row>
    <row r="1428" spans="1:15" ht="12.75">
      <c r="A1428" s="250"/>
      <c r="B1428" s="253"/>
      <c r="C1428" s="699" t="s">
        <v>179</v>
      </c>
      <c r="D1428" s="700"/>
      <c r="E1428" s="254">
        <v>0</v>
      </c>
      <c r="F1428" s="577"/>
      <c r="G1428" s="256"/>
      <c r="H1428" s="257"/>
      <c r="I1428" s="251"/>
      <c r="J1428" s="258"/>
      <c r="K1428" s="251"/>
      <c r="M1428" s="252" t="s">
        <v>179</v>
      </c>
      <c r="O1428" s="241"/>
    </row>
    <row r="1429" spans="1:15" ht="12.75">
      <c r="A1429" s="250"/>
      <c r="B1429" s="253"/>
      <c r="C1429" s="699" t="s">
        <v>264</v>
      </c>
      <c r="D1429" s="700"/>
      <c r="E1429" s="254">
        <v>10.32</v>
      </c>
      <c r="F1429" s="577"/>
      <c r="G1429" s="256"/>
      <c r="H1429" s="257"/>
      <c r="I1429" s="251"/>
      <c r="J1429" s="258"/>
      <c r="K1429" s="251"/>
      <c r="M1429" s="252" t="s">
        <v>264</v>
      </c>
      <c r="O1429" s="241"/>
    </row>
    <row r="1430" spans="1:15" ht="12.75">
      <c r="A1430" s="250"/>
      <c r="B1430" s="253"/>
      <c r="C1430" s="701" t="s">
        <v>113</v>
      </c>
      <c r="D1430" s="700"/>
      <c r="E1430" s="279">
        <v>10.32</v>
      </c>
      <c r="F1430" s="577"/>
      <c r="G1430" s="256"/>
      <c r="H1430" s="257"/>
      <c r="I1430" s="251"/>
      <c r="J1430" s="258"/>
      <c r="K1430" s="251"/>
      <c r="M1430" s="252" t="s">
        <v>113</v>
      </c>
      <c r="O1430" s="241"/>
    </row>
    <row r="1431" spans="1:15" ht="12.75">
      <c r="A1431" s="250"/>
      <c r="B1431" s="253"/>
      <c r="C1431" s="699" t="s">
        <v>114</v>
      </c>
      <c r="D1431" s="700"/>
      <c r="E1431" s="254">
        <v>0</v>
      </c>
      <c r="F1431" s="577"/>
      <c r="G1431" s="256"/>
      <c r="H1431" s="257"/>
      <c r="I1431" s="251"/>
      <c r="J1431" s="258"/>
      <c r="K1431" s="251"/>
      <c r="M1431" s="252" t="s">
        <v>114</v>
      </c>
      <c r="O1431" s="241"/>
    </row>
    <row r="1432" spans="1:15" ht="12.75">
      <c r="A1432" s="250"/>
      <c r="B1432" s="253"/>
      <c r="C1432" s="699" t="s">
        <v>179</v>
      </c>
      <c r="D1432" s="700"/>
      <c r="E1432" s="254">
        <v>0</v>
      </c>
      <c r="F1432" s="577"/>
      <c r="G1432" s="256"/>
      <c r="H1432" s="257"/>
      <c r="I1432" s="251"/>
      <c r="J1432" s="258"/>
      <c r="K1432" s="251"/>
      <c r="M1432" s="252" t="s">
        <v>179</v>
      </c>
      <c r="O1432" s="241"/>
    </row>
    <row r="1433" spans="1:15" ht="12.75">
      <c r="A1433" s="250"/>
      <c r="B1433" s="253"/>
      <c r="C1433" s="699" t="s">
        <v>265</v>
      </c>
      <c r="D1433" s="700"/>
      <c r="E1433" s="254">
        <v>0.946</v>
      </c>
      <c r="F1433" s="577"/>
      <c r="G1433" s="256"/>
      <c r="H1433" s="257"/>
      <c r="I1433" s="251"/>
      <c r="J1433" s="258"/>
      <c r="K1433" s="251"/>
      <c r="M1433" s="252" t="s">
        <v>265</v>
      </c>
      <c r="O1433" s="241"/>
    </row>
    <row r="1434" spans="1:15" ht="12.75">
      <c r="A1434" s="250"/>
      <c r="B1434" s="253"/>
      <c r="C1434" s="699" t="s">
        <v>266</v>
      </c>
      <c r="D1434" s="700"/>
      <c r="E1434" s="254">
        <v>1.326</v>
      </c>
      <c r="F1434" s="577"/>
      <c r="G1434" s="256"/>
      <c r="H1434" s="257"/>
      <c r="I1434" s="251"/>
      <c r="J1434" s="258"/>
      <c r="K1434" s="251"/>
      <c r="M1434" s="252" t="s">
        <v>266</v>
      </c>
      <c r="O1434" s="241"/>
    </row>
    <row r="1435" spans="1:15" ht="12.75">
      <c r="A1435" s="250"/>
      <c r="B1435" s="253"/>
      <c r="C1435" s="699" t="s">
        <v>267</v>
      </c>
      <c r="D1435" s="700"/>
      <c r="E1435" s="254">
        <v>10.56</v>
      </c>
      <c r="F1435" s="577"/>
      <c r="G1435" s="256"/>
      <c r="H1435" s="257"/>
      <c r="I1435" s="251"/>
      <c r="J1435" s="258"/>
      <c r="K1435" s="251"/>
      <c r="M1435" s="252" t="s">
        <v>267</v>
      </c>
      <c r="O1435" s="241"/>
    </row>
    <row r="1436" spans="1:15" ht="12.75">
      <c r="A1436" s="250"/>
      <c r="B1436" s="253"/>
      <c r="C1436" s="699" t="s">
        <v>268</v>
      </c>
      <c r="D1436" s="700"/>
      <c r="E1436" s="254">
        <v>0.96</v>
      </c>
      <c r="F1436" s="577"/>
      <c r="G1436" s="256"/>
      <c r="H1436" s="257"/>
      <c r="I1436" s="251"/>
      <c r="J1436" s="258"/>
      <c r="K1436" s="251"/>
      <c r="M1436" s="252" t="s">
        <v>268</v>
      </c>
      <c r="O1436" s="241"/>
    </row>
    <row r="1437" spans="1:15" ht="12.75">
      <c r="A1437" s="250"/>
      <c r="B1437" s="253"/>
      <c r="C1437" s="699" t="s">
        <v>269</v>
      </c>
      <c r="D1437" s="700"/>
      <c r="E1437" s="254">
        <v>1.476</v>
      </c>
      <c r="F1437" s="577"/>
      <c r="G1437" s="256"/>
      <c r="H1437" s="257"/>
      <c r="I1437" s="251"/>
      <c r="J1437" s="258"/>
      <c r="K1437" s="251"/>
      <c r="M1437" s="252" t="s">
        <v>269</v>
      </c>
      <c r="O1437" s="241"/>
    </row>
    <row r="1438" spans="1:15" ht="12.75">
      <c r="A1438" s="250"/>
      <c r="B1438" s="253"/>
      <c r="C1438" s="699" t="s">
        <v>270</v>
      </c>
      <c r="D1438" s="700"/>
      <c r="E1438" s="254">
        <v>1.216</v>
      </c>
      <c r="F1438" s="577"/>
      <c r="G1438" s="256"/>
      <c r="H1438" s="257"/>
      <c r="I1438" s="251"/>
      <c r="J1438" s="258"/>
      <c r="K1438" s="251"/>
      <c r="M1438" s="252" t="s">
        <v>270</v>
      </c>
      <c r="O1438" s="241"/>
    </row>
    <row r="1439" spans="1:15" ht="12.75">
      <c r="A1439" s="250"/>
      <c r="B1439" s="253"/>
      <c r="C1439" s="699" t="s">
        <v>271</v>
      </c>
      <c r="D1439" s="700"/>
      <c r="E1439" s="254">
        <v>2.212</v>
      </c>
      <c r="F1439" s="577"/>
      <c r="G1439" s="256"/>
      <c r="H1439" s="257"/>
      <c r="I1439" s="251"/>
      <c r="J1439" s="258"/>
      <c r="K1439" s="251"/>
      <c r="M1439" s="252" t="s">
        <v>271</v>
      </c>
      <c r="O1439" s="241"/>
    </row>
    <row r="1440" spans="1:15" ht="12.75">
      <c r="A1440" s="250"/>
      <c r="B1440" s="253"/>
      <c r="C1440" s="699" t="s">
        <v>272</v>
      </c>
      <c r="D1440" s="700"/>
      <c r="E1440" s="254">
        <v>0.948</v>
      </c>
      <c r="F1440" s="577"/>
      <c r="G1440" s="256"/>
      <c r="H1440" s="257"/>
      <c r="I1440" s="251"/>
      <c r="J1440" s="258"/>
      <c r="K1440" s="251"/>
      <c r="M1440" s="252" t="s">
        <v>272</v>
      </c>
      <c r="O1440" s="241"/>
    </row>
    <row r="1441" spans="1:15" ht="12.75">
      <c r="A1441" s="250"/>
      <c r="B1441" s="253"/>
      <c r="C1441" s="699" t="s">
        <v>273</v>
      </c>
      <c r="D1441" s="700"/>
      <c r="E1441" s="254">
        <v>0.948</v>
      </c>
      <c r="F1441" s="577"/>
      <c r="G1441" s="256"/>
      <c r="H1441" s="257"/>
      <c r="I1441" s="251"/>
      <c r="J1441" s="258"/>
      <c r="K1441" s="251"/>
      <c r="M1441" s="252" t="s">
        <v>273</v>
      </c>
      <c r="O1441" s="241"/>
    </row>
    <row r="1442" spans="1:15" ht="12.75">
      <c r="A1442" s="250"/>
      <c r="B1442" s="253"/>
      <c r="C1442" s="699" t="s">
        <v>274</v>
      </c>
      <c r="D1442" s="700"/>
      <c r="E1442" s="254">
        <v>1.17</v>
      </c>
      <c r="F1442" s="577"/>
      <c r="G1442" s="256"/>
      <c r="H1442" s="257"/>
      <c r="I1442" s="251"/>
      <c r="J1442" s="258"/>
      <c r="K1442" s="251"/>
      <c r="M1442" s="252" t="s">
        <v>274</v>
      </c>
      <c r="O1442" s="241"/>
    </row>
    <row r="1443" spans="1:15" ht="12.75">
      <c r="A1443" s="250"/>
      <c r="B1443" s="253"/>
      <c r="C1443" s="701" t="s">
        <v>113</v>
      </c>
      <c r="D1443" s="700"/>
      <c r="E1443" s="279">
        <v>21.762</v>
      </c>
      <c r="F1443" s="577"/>
      <c r="G1443" s="256"/>
      <c r="H1443" s="257"/>
      <c r="I1443" s="251"/>
      <c r="J1443" s="258"/>
      <c r="K1443" s="251"/>
      <c r="M1443" s="252" t="s">
        <v>113</v>
      </c>
      <c r="O1443" s="241"/>
    </row>
    <row r="1444" spans="1:80" ht="12.75">
      <c r="A1444" s="242">
        <v>144</v>
      </c>
      <c r="B1444" s="243" t="s">
        <v>843</v>
      </c>
      <c r="C1444" s="244" t="s">
        <v>844</v>
      </c>
      <c r="D1444" s="245" t="s">
        <v>106</v>
      </c>
      <c r="E1444" s="246">
        <v>32.082</v>
      </c>
      <c r="F1444" s="576"/>
      <c r="G1444" s="247">
        <f>E1444*F1444</f>
        <v>0</v>
      </c>
      <c r="H1444" s="248">
        <v>0.00046</v>
      </c>
      <c r="I1444" s="249">
        <f>E1444*H1444</f>
        <v>0.01475772</v>
      </c>
      <c r="J1444" s="248">
        <v>0</v>
      </c>
      <c r="K1444" s="249">
        <f>E1444*J1444</f>
        <v>0</v>
      </c>
      <c r="O1444" s="241">
        <v>2</v>
      </c>
      <c r="AA1444" s="214">
        <v>1</v>
      </c>
      <c r="AB1444" s="214">
        <v>7</v>
      </c>
      <c r="AC1444" s="214">
        <v>7</v>
      </c>
      <c r="AZ1444" s="214">
        <v>2</v>
      </c>
      <c r="BA1444" s="214">
        <f>IF(AZ1444=1,G1444,0)</f>
        <v>0</v>
      </c>
      <c r="BB1444" s="214">
        <f>IF(AZ1444=2,G1444,0)</f>
        <v>0</v>
      </c>
      <c r="BC1444" s="214">
        <f>IF(AZ1444=3,G1444,0)</f>
        <v>0</v>
      </c>
      <c r="BD1444" s="214">
        <f>IF(AZ1444=4,G1444,0)</f>
        <v>0</v>
      </c>
      <c r="BE1444" s="214">
        <f>IF(AZ1444=5,G1444,0)</f>
        <v>0</v>
      </c>
      <c r="CA1444" s="241">
        <v>1</v>
      </c>
      <c r="CB1444" s="241">
        <v>7</v>
      </c>
    </row>
    <row r="1445" spans="1:15" ht="12.75">
      <c r="A1445" s="250"/>
      <c r="B1445" s="253"/>
      <c r="C1445" s="699" t="s">
        <v>107</v>
      </c>
      <c r="D1445" s="700"/>
      <c r="E1445" s="254">
        <v>0</v>
      </c>
      <c r="F1445" s="577"/>
      <c r="G1445" s="256"/>
      <c r="H1445" s="257"/>
      <c r="I1445" s="251"/>
      <c r="J1445" s="258"/>
      <c r="K1445" s="251"/>
      <c r="M1445" s="252" t="s">
        <v>107</v>
      </c>
      <c r="O1445" s="241"/>
    </row>
    <row r="1446" spans="1:15" ht="12.75">
      <c r="A1446" s="250"/>
      <c r="B1446" s="253"/>
      <c r="C1446" s="699" t="s">
        <v>179</v>
      </c>
      <c r="D1446" s="700"/>
      <c r="E1446" s="254">
        <v>0</v>
      </c>
      <c r="F1446" s="577"/>
      <c r="G1446" s="256"/>
      <c r="H1446" s="257"/>
      <c r="I1446" s="251"/>
      <c r="J1446" s="258"/>
      <c r="K1446" s="251"/>
      <c r="M1446" s="252" t="s">
        <v>179</v>
      </c>
      <c r="O1446" s="241"/>
    </row>
    <row r="1447" spans="1:15" ht="12.75">
      <c r="A1447" s="250"/>
      <c r="B1447" s="253"/>
      <c r="C1447" s="699" t="s">
        <v>264</v>
      </c>
      <c r="D1447" s="700"/>
      <c r="E1447" s="254">
        <v>10.32</v>
      </c>
      <c r="F1447" s="577"/>
      <c r="G1447" s="256"/>
      <c r="H1447" s="257"/>
      <c r="I1447" s="251"/>
      <c r="J1447" s="258"/>
      <c r="K1447" s="251"/>
      <c r="M1447" s="252" t="s">
        <v>264</v>
      </c>
      <c r="O1447" s="241"/>
    </row>
    <row r="1448" spans="1:15" ht="12.75">
      <c r="A1448" s="250"/>
      <c r="B1448" s="253"/>
      <c r="C1448" s="701" t="s">
        <v>113</v>
      </c>
      <c r="D1448" s="700"/>
      <c r="E1448" s="279">
        <v>10.32</v>
      </c>
      <c r="F1448" s="577"/>
      <c r="G1448" s="256"/>
      <c r="H1448" s="257"/>
      <c r="I1448" s="251"/>
      <c r="J1448" s="258"/>
      <c r="K1448" s="251"/>
      <c r="M1448" s="252" t="s">
        <v>113</v>
      </c>
      <c r="O1448" s="241"/>
    </row>
    <row r="1449" spans="1:15" ht="12.75">
      <c r="A1449" s="250"/>
      <c r="B1449" s="253"/>
      <c r="C1449" s="699" t="s">
        <v>114</v>
      </c>
      <c r="D1449" s="700"/>
      <c r="E1449" s="254">
        <v>0</v>
      </c>
      <c r="F1449" s="577"/>
      <c r="G1449" s="256"/>
      <c r="H1449" s="257"/>
      <c r="I1449" s="251"/>
      <c r="J1449" s="258"/>
      <c r="K1449" s="251"/>
      <c r="M1449" s="252" t="s">
        <v>114</v>
      </c>
      <c r="O1449" s="241"/>
    </row>
    <row r="1450" spans="1:15" ht="12.75">
      <c r="A1450" s="250"/>
      <c r="B1450" s="253"/>
      <c r="C1450" s="699" t="s">
        <v>179</v>
      </c>
      <c r="D1450" s="700"/>
      <c r="E1450" s="254">
        <v>0</v>
      </c>
      <c r="F1450" s="577"/>
      <c r="G1450" s="256"/>
      <c r="H1450" s="257"/>
      <c r="I1450" s="251"/>
      <c r="J1450" s="258"/>
      <c r="K1450" s="251"/>
      <c r="M1450" s="252" t="s">
        <v>179</v>
      </c>
      <c r="O1450" s="241"/>
    </row>
    <row r="1451" spans="1:15" ht="12.75">
      <c r="A1451" s="250"/>
      <c r="B1451" s="253"/>
      <c r="C1451" s="699" t="s">
        <v>265</v>
      </c>
      <c r="D1451" s="700"/>
      <c r="E1451" s="254">
        <v>0.946</v>
      </c>
      <c r="F1451" s="577"/>
      <c r="G1451" s="256"/>
      <c r="H1451" s="257"/>
      <c r="I1451" s="251"/>
      <c r="J1451" s="258"/>
      <c r="K1451" s="251"/>
      <c r="M1451" s="252" t="s">
        <v>265</v>
      </c>
      <c r="O1451" s="241"/>
    </row>
    <row r="1452" spans="1:15" ht="12.75">
      <c r="A1452" s="250"/>
      <c r="B1452" s="253"/>
      <c r="C1452" s="699" t="s">
        <v>266</v>
      </c>
      <c r="D1452" s="700"/>
      <c r="E1452" s="254">
        <v>1.326</v>
      </c>
      <c r="F1452" s="577"/>
      <c r="G1452" s="256"/>
      <c r="H1452" s="257"/>
      <c r="I1452" s="251"/>
      <c r="J1452" s="258"/>
      <c r="K1452" s="251"/>
      <c r="M1452" s="252" t="s">
        <v>266</v>
      </c>
      <c r="O1452" s="241"/>
    </row>
    <row r="1453" spans="1:15" ht="12.75">
      <c r="A1453" s="250"/>
      <c r="B1453" s="253"/>
      <c r="C1453" s="699" t="s">
        <v>267</v>
      </c>
      <c r="D1453" s="700"/>
      <c r="E1453" s="254">
        <v>10.56</v>
      </c>
      <c r="F1453" s="577"/>
      <c r="G1453" s="256"/>
      <c r="H1453" s="257"/>
      <c r="I1453" s="251"/>
      <c r="J1453" s="258"/>
      <c r="K1453" s="251"/>
      <c r="M1453" s="252" t="s">
        <v>267</v>
      </c>
      <c r="O1453" s="241"/>
    </row>
    <row r="1454" spans="1:15" ht="12.75">
      <c r="A1454" s="250"/>
      <c r="B1454" s="253"/>
      <c r="C1454" s="699" t="s">
        <v>268</v>
      </c>
      <c r="D1454" s="700"/>
      <c r="E1454" s="254">
        <v>0.96</v>
      </c>
      <c r="F1454" s="577"/>
      <c r="G1454" s="256"/>
      <c r="H1454" s="257"/>
      <c r="I1454" s="251"/>
      <c r="J1454" s="258"/>
      <c r="K1454" s="251"/>
      <c r="M1454" s="252" t="s">
        <v>268</v>
      </c>
      <c r="O1454" s="241"/>
    </row>
    <row r="1455" spans="1:15" ht="12.75">
      <c r="A1455" s="250"/>
      <c r="B1455" s="253"/>
      <c r="C1455" s="699" t="s">
        <v>269</v>
      </c>
      <c r="D1455" s="700"/>
      <c r="E1455" s="254">
        <v>1.476</v>
      </c>
      <c r="F1455" s="577"/>
      <c r="G1455" s="256"/>
      <c r="H1455" s="257"/>
      <c r="I1455" s="251"/>
      <c r="J1455" s="258"/>
      <c r="K1455" s="251"/>
      <c r="M1455" s="252" t="s">
        <v>269</v>
      </c>
      <c r="O1455" s="241"/>
    </row>
    <row r="1456" spans="1:15" ht="12.75">
      <c r="A1456" s="250"/>
      <c r="B1456" s="253"/>
      <c r="C1456" s="699" t="s">
        <v>270</v>
      </c>
      <c r="D1456" s="700"/>
      <c r="E1456" s="254">
        <v>1.216</v>
      </c>
      <c r="F1456" s="577"/>
      <c r="G1456" s="256"/>
      <c r="H1456" s="257"/>
      <c r="I1456" s="251"/>
      <c r="J1456" s="258"/>
      <c r="K1456" s="251"/>
      <c r="M1456" s="252" t="s">
        <v>270</v>
      </c>
      <c r="O1456" s="241"/>
    </row>
    <row r="1457" spans="1:15" ht="12.75">
      <c r="A1457" s="250"/>
      <c r="B1457" s="253"/>
      <c r="C1457" s="699" t="s">
        <v>271</v>
      </c>
      <c r="D1457" s="700"/>
      <c r="E1457" s="254">
        <v>2.212</v>
      </c>
      <c r="F1457" s="577"/>
      <c r="G1457" s="256"/>
      <c r="H1457" s="257"/>
      <c r="I1457" s="251"/>
      <c r="J1457" s="258"/>
      <c r="K1457" s="251"/>
      <c r="M1457" s="252" t="s">
        <v>271</v>
      </c>
      <c r="O1457" s="241"/>
    </row>
    <row r="1458" spans="1:15" ht="12.75">
      <c r="A1458" s="250"/>
      <c r="B1458" s="253"/>
      <c r="C1458" s="699" t="s">
        <v>272</v>
      </c>
      <c r="D1458" s="700"/>
      <c r="E1458" s="254">
        <v>0.948</v>
      </c>
      <c r="F1458" s="577"/>
      <c r="G1458" s="256"/>
      <c r="H1458" s="257"/>
      <c r="I1458" s="251"/>
      <c r="J1458" s="258"/>
      <c r="K1458" s="251"/>
      <c r="M1458" s="252" t="s">
        <v>272</v>
      </c>
      <c r="O1458" s="241"/>
    </row>
    <row r="1459" spans="1:15" ht="12.75">
      <c r="A1459" s="250"/>
      <c r="B1459" s="253"/>
      <c r="C1459" s="699" t="s">
        <v>273</v>
      </c>
      <c r="D1459" s="700"/>
      <c r="E1459" s="254">
        <v>0.948</v>
      </c>
      <c r="F1459" s="577"/>
      <c r="G1459" s="256"/>
      <c r="H1459" s="257"/>
      <c r="I1459" s="251"/>
      <c r="J1459" s="258"/>
      <c r="K1459" s="251"/>
      <c r="M1459" s="252" t="s">
        <v>273</v>
      </c>
      <c r="O1459" s="241"/>
    </row>
    <row r="1460" spans="1:15" ht="12.75">
      <c r="A1460" s="250"/>
      <c r="B1460" s="253"/>
      <c r="C1460" s="699" t="s">
        <v>274</v>
      </c>
      <c r="D1460" s="700"/>
      <c r="E1460" s="254">
        <v>1.17</v>
      </c>
      <c r="F1460" s="577"/>
      <c r="G1460" s="256"/>
      <c r="H1460" s="257"/>
      <c r="I1460" s="251"/>
      <c r="J1460" s="258"/>
      <c r="K1460" s="251"/>
      <c r="M1460" s="252" t="s">
        <v>274</v>
      </c>
      <c r="O1460" s="241"/>
    </row>
    <row r="1461" spans="1:15" ht="12.75">
      <c r="A1461" s="250"/>
      <c r="B1461" s="253"/>
      <c r="C1461" s="701" t="s">
        <v>113</v>
      </c>
      <c r="D1461" s="700"/>
      <c r="E1461" s="279">
        <v>21.762</v>
      </c>
      <c r="F1461" s="577"/>
      <c r="G1461" s="256"/>
      <c r="H1461" s="257"/>
      <c r="I1461" s="251"/>
      <c r="J1461" s="258"/>
      <c r="K1461" s="251"/>
      <c r="M1461" s="252" t="s">
        <v>113</v>
      </c>
      <c r="O1461" s="241"/>
    </row>
    <row r="1462" spans="1:80" ht="22.5">
      <c r="A1462" s="242">
        <v>145</v>
      </c>
      <c r="B1462" s="243" t="s">
        <v>845</v>
      </c>
      <c r="C1462" s="244" t="s">
        <v>846</v>
      </c>
      <c r="D1462" s="245" t="s">
        <v>106</v>
      </c>
      <c r="E1462" s="246">
        <v>168.324</v>
      </c>
      <c r="F1462" s="576"/>
      <c r="G1462" s="247">
        <f>E1462*F1462</f>
        <v>0</v>
      </c>
      <c r="H1462" s="248">
        <v>0.00026</v>
      </c>
      <c r="I1462" s="249">
        <f>E1462*H1462</f>
        <v>0.043764239999999996</v>
      </c>
      <c r="J1462" s="248">
        <v>0</v>
      </c>
      <c r="K1462" s="249">
        <f>E1462*J1462</f>
        <v>0</v>
      </c>
      <c r="O1462" s="241">
        <v>2</v>
      </c>
      <c r="AA1462" s="214">
        <v>2</v>
      </c>
      <c r="AB1462" s="214">
        <v>7</v>
      </c>
      <c r="AC1462" s="214">
        <v>7</v>
      </c>
      <c r="AZ1462" s="214">
        <v>2</v>
      </c>
      <c r="BA1462" s="214">
        <f>IF(AZ1462=1,G1462,0)</f>
        <v>0</v>
      </c>
      <c r="BB1462" s="214">
        <f>IF(AZ1462=2,G1462,0)</f>
        <v>0</v>
      </c>
      <c r="BC1462" s="214">
        <f>IF(AZ1462=3,G1462,0)</f>
        <v>0</v>
      </c>
      <c r="BD1462" s="214">
        <f>IF(AZ1462=4,G1462,0)</f>
        <v>0</v>
      </c>
      <c r="BE1462" s="214">
        <f>IF(AZ1462=5,G1462,0)</f>
        <v>0</v>
      </c>
      <c r="CA1462" s="241">
        <v>2</v>
      </c>
      <c r="CB1462" s="241">
        <v>7</v>
      </c>
    </row>
    <row r="1463" spans="1:15" ht="12.75">
      <c r="A1463" s="250"/>
      <c r="B1463" s="253"/>
      <c r="C1463" s="699" t="s">
        <v>114</v>
      </c>
      <c r="D1463" s="700"/>
      <c r="E1463" s="254">
        <v>0</v>
      </c>
      <c r="F1463" s="577"/>
      <c r="G1463" s="256"/>
      <c r="H1463" s="257"/>
      <c r="I1463" s="251"/>
      <c r="J1463" s="258"/>
      <c r="K1463" s="251"/>
      <c r="M1463" s="252" t="s">
        <v>114</v>
      </c>
      <c r="O1463" s="241"/>
    </row>
    <row r="1464" spans="1:15" ht="12.75">
      <c r="A1464" s="250"/>
      <c r="B1464" s="253"/>
      <c r="C1464" s="699" t="s">
        <v>847</v>
      </c>
      <c r="D1464" s="700"/>
      <c r="E1464" s="254">
        <v>109.85</v>
      </c>
      <c r="F1464" s="577"/>
      <c r="G1464" s="256"/>
      <c r="H1464" s="257"/>
      <c r="I1464" s="251"/>
      <c r="J1464" s="258"/>
      <c r="K1464" s="251"/>
      <c r="M1464" s="252" t="s">
        <v>847</v>
      </c>
      <c r="O1464" s="241"/>
    </row>
    <row r="1465" spans="1:15" ht="12.75">
      <c r="A1465" s="250"/>
      <c r="B1465" s="253"/>
      <c r="C1465" s="699" t="s">
        <v>848</v>
      </c>
      <c r="D1465" s="700"/>
      <c r="E1465" s="254">
        <v>58.474</v>
      </c>
      <c r="F1465" s="577"/>
      <c r="G1465" s="256"/>
      <c r="H1465" s="257"/>
      <c r="I1465" s="251"/>
      <c r="J1465" s="258"/>
      <c r="K1465" s="251"/>
      <c r="M1465" s="252" t="s">
        <v>848</v>
      </c>
      <c r="O1465" s="241"/>
    </row>
    <row r="1466" spans="1:57" ht="12.75">
      <c r="A1466" s="259"/>
      <c r="B1466" s="260" t="s">
        <v>96</v>
      </c>
      <c r="C1466" s="261" t="s">
        <v>840</v>
      </c>
      <c r="D1466" s="262"/>
      <c r="E1466" s="263"/>
      <c r="F1466" s="578"/>
      <c r="G1466" s="265">
        <f>SUM(G1425:G1465)</f>
        <v>0</v>
      </c>
      <c r="H1466" s="266"/>
      <c r="I1466" s="267">
        <f>SUM(I1425:I1465)</f>
        <v>0.06461754</v>
      </c>
      <c r="J1466" s="266"/>
      <c r="K1466" s="267">
        <f>SUM(K1425:K1465)</f>
        <v>0</v>
      </c>
      <c r="O1466" s="241">
        <v>4</v>
      </c>
      <c r="BA1466" s="268">
        <f>SUM(BA1425:BA1465)</f>
        <v>0</v>
      </c>
      <c r="BB1466" s="268">
        <f>SUM(BB1425:BB1465)</f>
        <v>0</v>
      </c>
      <c r="BC1466" s="268">
        <f>SUM(BC1425:BC1465)</f>
        <v>0</v>
      </c>
      <c r="BD1466" s="268">
        <f>SUM(BD1425:BD1465)</f>
        <v>0</v>
      </c>
      <c r="BE1466" s="268">
        <f>SUM(BE1425:BE1465)</f>
        <v>0</v>
      </c>
    </row>
    <row r="1467" spans="1:15" ht="12.75">
      <c r="A1467" s="231" t="s">
        <v>92</v>
      </c>
      <c r="B1467" s="232" t="s">
        <v>849</v>
      </c>
      <c r="C1467" s="233" t="s">
        <v>850</v>
      </c>
      <c r="D1467" s="234"/>
      <c r="E1467" s="235"/>
      <c r="F1467" s="579"/>
      <c r="G1467" s="236"/>
      <c r="H1467" s="237"/>
      <c r="I1467" s="238"/>
      <c r="J1467" s="239"/>
      <c r="K1467" s="240"/>
      <c r="O1467" s="241">
        <v>1</v>
      </c>
    </row>
    <row r="1468" spans="1:80" ht="22.5">
      <c r="A1468" s="242">
        <v>146</v>
      </c>
      <c r="B1468" s="243" t="s">
        <v>852</v>
      </c>
      <c r="C1468" s="244" t="s">
        <v>853</v>
      </c>
      <c r="D1468" s="245" t="s">
        <v>147</v>
      </c>
      <c r="E1468" s="246">
        <v>1</v>
      </c>
      <c r="F1468" s="576"/>
      <c r="G1468" s="247">
        <f>E1468*F1468</f>
        <v>0</v>
      </c>
      <c r="H1468" s="248">
        <v>0</v>
      </c>
      <c r="I1468" s="249">
        <f>E1468*H1468</f>
        <v>0</v>
      </c>
      <c r="J1468" s="248">
        <v>0</v>
      </c>
      <c r="K1468" s="249">
        <f>E1468*J1468</f>
        <v>0</v>
      </c>
      <c r="O1468" s="241">
        <v>2</v>
      </c>
      <c r="AA1468" s="214">
        <v>1</v>
      </c>
      <c r="AB1468" s="214">
        <v>9</v>
      </c>
      <c r="AC1468" s="214">
        <v>9</v>
      </c>
      <c r="AZ1468" s="214">
        <v>4</v>
      </c>
      <c r="BA1468" s="214">
        <f>IF(AZ1468=1,G1468,0)</f>
        <v>0</v>
      </c>
      <c r="BB1468" s="214">
        <f>IF(AZ1468=2,G1468,0)</f>
        <v>0</v>
      </c>
      <c r="BC1468" s="214">
        <f>IF(AZ1468=3,G1468,0)</f>
        <v>0</v>
      </c>
      <c r="BD1468" s="214">
        <f>IF(AZ1468=4,G1468,0)</f>
        <v>0</v>
      </c>
      <c r="BE1468" s="214">
        <f>IF(AZ1468=5,G1468,0)</f>
        <v>0</v>
      </c>
      <c r="CA1468" s="241">
        <v>1</v>
      </c>
      <c r="CB1468" s="241">
        <v>9</v>
      </c>
    </row>
    <row r="1469" spans="1:15" ht="12.75">
      <c r="A1469" s="250"/>
      <c r="B1469" s="253"/>
      <c r="C1469" s="699" t="s">
        <v>114</v>
      </c>
      <c r="D1469" s="700"/>
      <c r="E1469" s="254">
        <v>0</v>
      </c>
      <c r="F1469" s="577"/>
      <c r="G1469" s="256"/>
      <c r="H1469" s="257"/>
      <c r="I1469" s="251"/>
      <c r="J1469" s="258"/>
      <c r="K1469" s="251"/>
      <c r="M1469" s="252" t="s">
        <v>114</v>
      </c>
      <c r="O1469" s="241"/>
    </row>
    <row r="1470" spans="1:15" ht="12.75">
      <c r="A1470" s="250"/>
      <c r="B1470" s="253"/>
      <c r="C1470" s="699" t="s">
        <v>556</v>
      </c>
      <c r="D1470" s="700"/>
      <c r="E1470" s="254">
        <v>1</v>
      </c>
      <c r="F1470" s="577"/>
      <c r="G1470" s="256"/>
      <c r="H1470" s="257"/>
      <c r="I1470" s="251"/>
      <c r="J1470" s="258"/>
      <c r="K1470" s="251"/>
      <c r="M1470" s="252" t="s">
        <v>556</v>
      </c>
      <c r="O1470" s="241"/>
    </row>
    <row r="1471" spans="1:80" ht="12.75">
      <c r="A1471" s="242">
        <v>147</v>
      </c>
      <c r="B1471" s="243" t="s">
        <v>854</v>
      </c>
      <c r="C1471" s="244" t="s">
        <v>855</v>
      </c>
      <c r="D1471" s="245" t="s">
        <v>571</v>
      </c>
      <c r="E1471" s="246">
        <v>1</v>
      </c>
      <c r="F1471" s="246">
        <f>SUM('SO 01 1 Pol Hrom'!L14)</f>
        <v>0</v>
      </c>
      <c r="G1471" s="247">
        <f>E1471*F1471</f>
        <v>0</v>
      </c>
      <c r="H1471" s="248">
        <v>0</v>
      </c>
      <c r="I1471" s="249">
        <f>E1471*H1471</f>
        <v>0</v>
      </c>
      <c r="J1471" s="248"/>
      <c r="K1471" s="249">
        <f>E1471*J1471</f>
        <v>0</v>
      </c>
      <c r="O1471" s="241">
        <v>2</v>
      </c>
      <c r="AA1471" s="214">
        <v>12</v>
      </c>
      <c r="AB1471" s="214">
        <v>0</v>
      </c>
      <c r="AC1471" s="214">
        <v>259</v>
      </c>
      <c r="AZ1471" s="214">
        <v>4</v>
      </c>
      <c r="BA1471" s="214">
        <f>IF(AZ1471=1,G1471,0)</f>
        <v>0</v>
      </c>
      <c r="BB1471" s="214">
        <f>IF(AZ1471=2,G1471,0)</f>
        <v>0</v>
      </c>
      <c r="BC1471" s="214">
        <f>IF(AZ1471=3,G1471,0)</f>
        <v>0</v>
      </c>
      <c r="BD1471" s="214">
        <f>IF(AZ1471=4,G1471,0)</f>
        <v>0</v>
      </c>
      <c r="BE1471" s="214">
        <f>IF(AZ1471=5,G1471,0)</f>
        <v>0</v>
      </c>
      <c r="CA1471" s="241">
        <v>12</v>
      </c>
      <c r="CB1471" s="241">
        <v>0</v>
      </c>
    </row>
    <row r="1472" spans="1:57" ht="12.75">
      <c r="A1472" s="259"/>
      <c r="B1472" s="260" t="s">
        <v>96</v>
      </c>
      <c r="C1472" s="261" t="s">
        <v>851</v>
      </c>
      <c r="D1472" s="262"/>
      <c r="E1472" s="263"/>
      <c r="F1472" s="264"/>
      <c r="G1472" s="265">
        <f>SUM(G1467:G1471)</f>
        <v>0</v>
      </c>
      <c r="H1472" s="266"/>
      <c r="I1472" s="267">
        <f>SUM(I1467:I1471)</f>
        <v>0</v>
      </c>
      <c r="J1472" s="266"/>
      <c r="K1472" s="267">
        <f>SUM(K1467:K1471)</f>
        <v>0</v>
      </c>
      <c r="O1472" s="241">
        <v>4</v>
      </c>
      <c r="BA1472" s="268">
        <f>SUM(BA1467:BA1471)</f>
        <v>0</v>
      </c>
      <c r="BB1472" s="268">
        <f>SUM(BB1467:BB1471)</f>
        <v>0</v>
      </c>
      <c r="BC1472" s="268">
        <f>SUM(BC1467:BC1471)</f>
        <v>0</v>
      </c>
      <c r="BD1472" s="268">
        <f>SUM(BD1467:BD1471)</f>
        <v>0</v>
      </c>
      <c r="BE1472" s="268">
        <f>SUM(BE1467:BE1471)</f>
        <v>0</v>
      </c>
    </row>
    <row r="1473" spans="1:15" ht="12.75">
      <c r="A1473" s="231" t="s">
        <v>92</v>
      </c>
      <c r="B1473" s="232" t="s">
        <v>856</v>
      </c>
      <c r="C1473" s="233" t="s">
        <v>857</v>
      </c>
      <c r="D1473" s="234"/>
      <c r="E1473" s="235"/>
      <c r="F1473" s="235"/>
      <c r="G1473" s="236"/>
      <c r="H1473" s="237"/>
      <c r="I1473" s="238"/>
      <c r="J1473" s="239"/>
      <c r="K1473" s="240"/>
      <c r="O1473" s="241">
        <v>1</v>
      </c>
    </row>
    <row r="1474" spans="1:80" ht="22.5">
      <c r="A1474" s="242">
        <v>148</v>
      </c>
      <c r="B1474" s="243" t="s">
        <v>859</v>
      </c>
      <c r="C1474" s="244" t="s">
        <v>860</v>
      </c>
      <c r="D1474" s="245" t="s">
        <v>166</v>
      </c>
      <c r="E1474" s="246">
        <v>47</v>
      </c>
      <c r="F1474" s="576"/>
      <c r="G1474" s="247">
        <f>E1474*F1474</f>
        <v>0</v>
      </c>
      <c r="H1474" s="248">
        <v>0</v>
      </c>
      <c r="I1474" s="249">
        <f>E1474*H1474</f>
        <v>0</v>
      </c>
      <c r="J1474" s="248">
        <v>0</v>
      </c>
      <c r="K1474" s="249">
        <f>E1474*J1474</f>
        <v>0</v>
      </c>
      <c r="O1474" s="241">
        <v>2</v>
      </c>
      <c r="AA1474" s="214">
        <v>1</v>
      </c>
      <c r="AB1474" s="214">
        <v>9</v>
      </c>
      <c r="AC1474" s="214">
        <v>9</v>
      </c>
      <c r="AZ1474" s="214">
        <v>4</v>
      </c>
      <c r="BA1474" s="214">
        <f>IF(AZ1474=1,G1474,0)</f>
        <v>0</v>
      </c>
      <c r="BB1474" s="214">
        <f>IF(AZ1474=2,G1474,0)</f>
        <v>0</v>
      </c>
      <c r="BC1474" s="214">
        <f>IF(AZ1474=3,G1474,0)</f>
        <v>0</v>
      </c>
      <c r="BD1474" s="214">
        <f>IF(AZ1474=4,G1474,0)</f>
        <v>0</v>
      </c>
      <c r="BE1474" s="214">
        <f>IF(AZ1474=5,G1474,0)</f>
        <v>0</v>
      </c>
      <c r="CA1474" s="241">
        <v>1</v>
      </c>
      <c r="CB1474" s="241">
        <v>9</v>
      </c>
    </row>
    <row r="1475" spans="1:15" ht="12.75">
      <c r="A1475" s="250"/>
      <c r="B1475" s="253"/>
      <c r="C1475" s="699" t="s">
        <v>107</v>
      </c>
      <c r="D1475" s="700"/>
      <c r="E1475" s="254">
        <v>0</v>
      </c>
      <c r="F1475" s="577"/>
      <c r="G1475" s="256"/>
      <c r="H1475" s="257"/>
      <c r="I1475" s="251"/>
      <c r="J1475" s="258"/>
      <c r="K1475" s="251"/>
      <c r="M1475" s="252" t="s">
        <v>107</v>
      </c>
      <c r="O1475" s="241"/>
    </row>
    <row r="1476" spans="1:15" ht="12.75">
      <c r="A1476" s="250"/>
      <c r="B1476" s="253"/>
      <c r="C1476" s="699" t="s">
        <v>861</v>
      </c>
      <c r="D1476" s="700"/>
      <c r="E1476" s="254">
        <v>32</v>
      </c>
      <c r="F1476" s="577"/>
      <c r="G1476" s="256"/>
      <c r="H1476" s="257"/>
      <c r="I1476" s="251"/>
      <c r="J1476" s="258"/>
      <c r="K1476" s="251"/>
      <c r="M1476" s="252" t="s">
        <v>861</v>
      </c>
      <c r="O1476" s="241"/>
    </row>
    <row r="1477" spans="1:15" ht="12.75">
      <c r="A1477" s="250"/>
      <c r="B1477" s="253"/>
      <c r="C1477" s="701" t="s">
        <v>113</v>
      </c>
      <c r="D1477" s="700"/>
      <c r="E1477" s="279">
        <v>32</v>
      </c>
      <c r="F1477" s="577"/>
      <c r="G1477" s="256"/>
      <c r="H1477" s="257"/>
      <c r="I1477" s="251"/>
      <c r="J1477" s="258"/>
      <c r="K1477" s="251"/>
      <c r="M1477" s="252" t="s">
        <v>113</v>
      </c>
      <c r="O1477" s="241"/>
    </row>
    <row r="1478" spans="1:15" ht="12.75">
      <c r="A1478" s="250"/>
      <c r="B1478" s="253"/>
      <c r="C1478" s="699" t="s">
        <v>114</v>
      </c>
      <c r="D1478" s="700"/>
      <c r="E1478" s="254">
        <v>0</v>
      </c>
      <c r="F1478" s="577"/>
      <c r="G1478" s="256"/>
      <c r="H1478" s="257"/>
      <c r="I1478" s="251"/>
      <c r="J1478" s="258"/>
      <c r="K1478" s="251"/>
      <c r="M1478" s="252" t="s">
        <v>114</v>
      </c>
      <c r="O1478" s="241"/>
    </row>
    <row r="1479" spans="1:15" ht="12.75">
      <c r="A1479" s="250"/>
      <c r="B1479" s="253"/>
      <c r="C1479" s="699" t="s">
        <v>862</v>
      </c>
      <c r="D1479" s="700"/>
      <c r="E1479" s="254">
        <v>15</v>
      </c>
      <c r="F1479" s="577"/>
      <c r="G1479" s="256"/>
      <c r="H1479" s="257"/>
      <c r="I1479" s="251"/>
      <c r="J1479" s="258"/>
      <c r="K1479" s="251"/>
      <c r="M1479" s="252" t="s">
        <v>862</v>
      </c>
      <c r="O1479" s="241"/>
    </row>
    <row r="1480" spans="1:80" ht="22.5">
      <c r="A1480" s="242">
        <v>149</v>
      </c>
      <c r="B1480" s="243" t="s">
        <v>863</v>
      </c>
      <c r="C1480" s="244" t="s">
        <v>864</v>
      </c>
      <c r="D1480" s="245" t="s">
        <v>147</v>
      </c>
      <c r="E1480" s="246">
        <v>1</v>
      </c>
      <c r="F1480" s="576"/>
      <c r="G1480" s="247">
        <f>E1480*F1480</f>
        <v>0</v>
      </c>
      <c r="H1480" s="248">
        <v>0</v>
      </c>
      <c r="I1480" s="249">
        <f>E1480*H1480</f>
        <v>0</v>
      </c>
      <c r="J1480" s="248">
        <v>0</v>
      </c>
      <c r="K1480" s="249">
        <f>E1480*J1480</f>
        <v>0</v>
      </c>
      <c r="O1480" s="241">
        <v>2</v>
      </c>
      <c r="AA1480" s="214">
        <v>1</v>
      </c>
      <c r="AB1480" s="214">
        <v>9</v>
      </c>
      <c r="AC1480" s="214">
        <v>9</v>
      </c>
      <c r="AZ1480" s="214">
        <v>4</v>
      </c>
      <c r="BA1480" s="214">
        <f>IF(AZ1480=1,G1480,0)</f>
        <v>0</v>
      </c>
      <c r="BB1480" s="214">
        <f>IF(AZ1480=2,G1480,0)</f>
        <v>0</v>
      </c>
      <c r="BC1480" s="214">
        <f>IF(AZ1480=3,G1480,0)</f>
        <v>0</v>
      </c>
      <c r="BD1480" s="214">
        <f>IF(AZ1480=4,G1480,0)</f>
        <v>0</v>
      </c>
      <c r="BE1480" s="214">
        <f>IF(AZ1480=5,G1480,0)</f>
        <v>0</v>
      </c>
      <c r="CA1480" s="241">
        <v>1</v>
      </c>
      <c r="CB1480" s="241">
        <v>9</v>
      </c>
    </row>
    <row r="1481" spans="1:15" ht="12.75">
      <c r="A1481" s="250"/>
      <c r="B1481" s="253"/>
      <c r="C1481" s="699" t="s">
        <v>107</v>
      </c>
      <c r="D1481" s="700"/>
      <c r="E1481" s="254">
        <v>0</v>
      </c>
      <c r="F1481" s="577"/>
      <c r="G1481" s="256"/>
      <c r="H1481" s="257"/>
      <c r="I1481" s="251"/>
      <c r="J1481" s="258"/>
      <c r="K1481" s="251"/>
      <c r="M1481" s="252" t="s">
        <v>107</v>
      </c>
      <c r="O1481" s="241"/>
    </row>
    <row r="1482" spans="1:15" ht="12.75">
      <c r="A1482" s="250"/>
      <c r="B1482" s="253"/>
      <c r="C1482" s="699" t="s">
        <v>865</v>
      </c>
      <c r="D1482" s="700"/>
      <c r="E1482" s="254">
        <v>1</v>
      </c>
      <c r="F1482" s="577"/>
      <c r="G1482" s="256"/>
      <c r="H1482" s="257"/>
      <c r="I1482" s="251"/>
      <c r="J1482" s="258"/>
      <c r="K1482" s="251"/>
      <c r="M1482" s="252" t="s">
        <v>865</v>
      </c>
      <c r="O1482" s="241"/>
    </row>
    <row r="1483" spans="1:15" ht="12.75">
      <c r="A1483" s="250"/>
      <c r="B1483" s="253"/>
      <c r="C1483" s="701" t="s">
        <v>113</v>
      </c>
      <c r="D1483" s="700"/>
      <c r="E1483" s="279">
        <v>1</v>
      </c>
      <c r="F1483" s="577"/>
      <c r="G1483" s="256"/>
      <c r="H1483" s="257"/>
      <c r="I1483" s="251"/>
      <c r="J1483" s="258"/>
      <c r="K1483" s="251"/>
      <c r="M1483" s="252" t="s">
        <v>113</v>
      </c>
      <c r="O1483" s="241"/>
    </row>
    <row r="1484" spans="1:57" ht="12.75">
      <c r="A1484" s="259"/>
      <c r="B1484" s="260" t="s">
        <v>96</v>
      </c>
      <c r="C1484" s="261" t="s">
        <v>858</v>
      </c>
      <c r="D1484" s="262"/>
      <c r="E1484" s="263"/>
      <c r="F1484" s="578"/>
      <c r="G1484" s="265">
        <f>SUM(G1473:G1483)</f>
        <v>0</v>
      </c>
      <c r="H1484" s="266"/>
      <c r="I1484" s="267">
        <f>SUM(I1473:I1483)</f>
        <v>0</v>
      </c>
      <c r="J1484" s="266"/>
      <c r="K1484" s="267">
        <f>SUM(K1473:K1483)</f>
        <v>0</v>
      </c>
      <c r="O1484" s="241">
        <v>4</v>
      </c>
      <c r="BA1484" s="268">
        <f>SUM(BA1473:BA1483)</f>
        <v>0</v>
      </c>
      <c r="BB1484" s="268">
        <f>SUM(BB1473:BB1483)</f>
        <v>0</v>
      </c>
      <c r="BC1484" s="268">
        <f>SUM(BC1473:BC1483)</f>
        <v>0</v>
      </c>
      <c r="BD1484" s="268">
        <f>SUM(BD1473:BD1483)</f>
        <v>0</v>
      </c>
      <c r="BE1484" s="268">
        <f>SUM(BE1473:BE1483)</f>
        <v>0</v>
      </c>
    </row>
    <row r="1485" spans="1:15" ht="12.75">
      <c r="A1485" s="231" t="s">
        <v>92</v>
      </c>
      <c r="B1485" s="232" t="s">
        <v>866</v>
      </c>
      <c r="C1485" s="233" t="s">
        <v>867</v>
      </c>
      <c r="D1485" s="234"/>
      <c r="E1485" s="235"/>
      <c r="F1485" s="579"/>
      <c r="G1485" s="236"/>
      <c r="H1485" s="237"/>
      <c r="I1485" s="238"/>
      <c r="J1485" s="239"/>
      <c r="K1485" s="240"/>
      <c r="O1485" s="241">
        <v>1</v>
      </c>
    </row>
    <row r="1486" spans="1:80" ht="22.5">
      <c r="A1486" s="242">
        <v>150</v>
      </c>
      <c r="B1486" s="243" t="s">
        <v>869</v>
      </c>
      <c r="C1486" s="244" t="s">
        <v>870</v>
      </c>
      <c r="D1486" s="245" t="s">
        <v>106</v>
      </c>
      <c r="E1486" s="246">
        <v>1.9</v>
      </c>
      <c r="F1486" s="576"/>
      <c r="G1486" s="247">
        <f>E1486*F1486</f>
        <v>0</v>
      </c>
      <c r="H1486" s="248">
        <v>0</v>
      </c>
      <c r="I1486" s="249">
        <f>E1486*H1486</f>
        <v>0</v>
      </c>
      <c r="J1486" s="248">
        <v>0</v>
      </c>
      <c r="K1486" s="249">
        <f>E1486*J1486</f>
        <v>0</v>
      </c>
      <c r="O1486" s="241">
        <v>2</v>
      </c>
      <c r="AA1486" s="214">
        <v>1</v>
      </c>
      <c r="AB1486" s="214">
        <v>9</v>
      </c>
      <c r="AC1486" s="214">
        <v>9</v>
      </c>
      <c r="AZ1486" s="214">
        <v>4</v>
      </c>
      <c r="BA1486" s="214">
        <f>IF(AZ1486=1,G1486,0)</f>
        <v>0</v>
      </c>
      <c r="BB1486" s="214">
        <f>IF(AZ1486=2,G1486,0)</f>
        <v>0</v>
      </c>
      <c r="BC1486" s="214">
        <f>IF(AZ1486=3,G1486,0)</f>
        <v>0</v>
      </c>
      <c r="BD1486" s="214">
        <f>IF(AZ1486=4,G1486,0)</f>
        <v>0</v>
      </c>
      <c r="BE1486" s="214">
        <f>IF(AZ1486=5,G1486,0)</f>
        <v>0</v>
      </c>
      <c r="CA1486" s="241">
        <v>1</v>
      </c>
      <c r="CB1486" s="241">
        <v>9</v>
      </c>
    </row>
    <row r="1487" spans="1:15" ht="12.75">
      <c r="A1487" s="250"/>
      <c r="B1487" s="253"/>
      <c r="C1487" s="699" t="s">
        <v>552</v>
      </c>
      <c r="D1487" s="700"/>
      <c r="E1487" s="254">
        <v>0</v>
      </c>
      <c r="F1487" s="577"/>
      <c r="G1487" s="256"/>
      <c r="H1487" s="257"/>
      <c r="I1487" s="251"/>
      <c r="J1487" s="258"/>
      <c r="K1487" s="251"/>
      <c r="M1487" s="252" t="s">
        <v>552</v>
      </c>
      <c r="O1487" s="241"/>
    </row>
    <row r="1488" spans="1:15" ht="12.75">
      <c r="A1488" s="250"/>
      <c r="B1488" s="253"/>
      <c r="C1488" s="699" t="s">
        <v>107</v>
      </c>
      <c r="D1488" s="700"/>
      <c r="E1488" s="254">
        <v>0</v>
      </c>
      <c r="F1488" s="577"/>
      <c r="G1488" s="256"/>
      <c r="H1488" s="257"/>
      <c r="I1488" s="251"/>
      <c r="J1488" s="258"/>
      <c r="K1488" s="251"/>
      <c r="M1488" s="252" t="s">
        <v>107</v>
      </c>
      <c r="O1488" s="241"/>
    </row>
    <row r="1489" spans="1:15" ht="12.75">
      <c r="A1489" s="250"/>
      <c r="B1489" s="253"/>
      <c r="C1489" s="699" t="s">
        <v>871</v>
      </c>
      <c r="D1489" s="700"/>
      <c r="E1489" s="254">
        <v>0.52</v>
      </c>
      <c r="F1489" s="577"/>
      <c r="G1489" s="256"/>
      <c r="H1489" s="257"/>
      <c r="I1489" s="251"/>
      <c r="J1489" s="258"/>
      <c r="K1489" s="251"/>
      <c r="M1489" s="252" t="s">
        <v>871</v>
      </c>
      <c r="O1489" s="241"/>
    </row>
    <row r="1490" spans="1:15" ht="12.75">
      <c r="A1490" s="250"/>
      <c r="B1490" s="253"/>
      <c r="C1490" s="699" t="s">
        <v>114</v>
      </c>
      <c r="D1490" s="700"/>
      <c r="E1490" s="254">
        <v>0</v>
      </c>
      <c r="F1490" s="577"/>
      <c r="G1490" s="256"/>
      <c r="H1490" s="257"/>
      <c r="I1490" s="251"/>
      <c r="J1490" s="258"/>
      <c r="K1490" s="251"/>
      <c r="M1490" s="252" t="s">
        <v>114</v>
      </c>
      <c r="O1490" s="241"/>
    </row>
    <row r="1491" spans="1:15" ht="12.75">
      <c r="A1491" s="250"/>
      <c r="B1491" s="253"/>
      <c r="C1491" s="699" t="s">
        <v>872</v>
      </c>
      <c r="D1491" s="700"/>
      <c r="E1491" s="254">
        <v>1.38</v>
      </c>
      <c r="F1491" s="577"/>
      <c r="G1491" s="256"/>
      <c r="H1491" s="257"/>
      <c r="I1491" s="251"/>
      <c r="J1491" s="258"/>
      <c r="K1491" s="251"/>
      <c r="M1491" s="252" t="s">
        <v>872</v>
      </c>
      <c r="O1491" s="241"/>
    </row>
    <row r="1492" spans="1:80" ht="22.5">
      <c r="A1492" s="242">
        <v>151</v>
      </c>
      <c r="B1492" s="243" t="s">
        <v>873</v>
      </c>
      <c r="C1492" s="244" t="s">
        <v>874</v>
      </c>
      <c r="D1492" s="245" t="s">
        <v>147</v>
      </c>
      <c r="E1492" s="246">
        <v>1</v>
      </c>
      <c r="F1492" s="576"/>
      <c r="G1492" s="247">
        <f>E1492*F1492</f>
        <v>0</v>
      </c>
      <c r="H1492" s="248">
        <v>0</v>
      </c>
      <c r="I1492" s="249">
        <f>E1492*H1492</f>
        <v>0</v>
      </c>
      <c r="J1492" s="248">
        <v>0</v>
      </c>
      <c r="K1492" s="249">
        <f>E1492*J1492</f>
        <v>0</v>
      </c>
      <c r="O1492" s="241">
        <v>2</v>
      </c>
      <c r="AA1492" s="214">
        <v>1</v>
      </c>
      <c r="AB1492" s="214">
        <v>9</v>
      </c>
      <c r="AC1492" s="214">
        <v>9</v>
      </c>
      <c r="AZ1492" s="214">
        <v>4</v>
      </c>
      <c r="BA1492" s="214">
        <f>IF(AZ1492=1,G1492,0)</f>
        <v>0</v>
      </c>
      <c r="BB1492" s="214">
        <f>IF(AZ1492=2,G1492,0)</f>
        <v>0</v>
      </c>
      <c r="BC1492" s="214">
        <f>IF(AZ1492=3,G1492,0)</f>
        <v>0</v>
      </c>
      <c r="BD1492" s="214">
        <f>IF(AZ1492=4,G1492,0)</f>
        <v>0</v>
      </c>
      <c r="BE1492" s="214">
        <f>IF(AZ1492=5,G1492,0)</f>
        <v>0</v>
      </c>
      <c r="CA1492" s="241">
        <v>1</v>
      </c>
      <c r="CB1492" s="241">
        <v>9</v>
      </c>
    </row>
    <row r="1493" spans="1:15" ht="12.75">
      <c r="A1493" s="250"/>
      <c r="B1493" s="253"/>
      <c r="C1493" s="699" t="s">
        <v>875</v>
      </c>
      <c r="D1493" s="700"/>
      <c r="E1493" s="254">
        <v>0</v>
      </c>
      <c r="F1493" s="577"/>
      <c r="G1493" s="256"/>
      <c r="H1493" s="257"/>
      <c r="I1493" s="251"/>
      <c r="J1493" s="258"/>
      <c r="K1493" s="251"/>
      <c r="M1493" s="252" t="s">
        <v>875</v>
      </c>
      <c r="O1493" s="241"/>
    </row>
    <row r="1494" spans="1:15" ht="12.75">
      <c r="A1494" s="250"/>
      <c r="B1494" s="253"/>
      <c r="C1494" s="699" t="s">
        <v>114</v>
      </c>
      <c r="D1494" s="700"/>
      <c r="E1494" s="254">
        <v>0</v>
      </c>
      <c r="F1494" s="577"/>
      <c r="G1494" s="256"/>
      <c r="H1494" s="257"/>
      <c r="I1494" s="251"/>
      <c r="J1494" s="258"/>
      <c r="K1494" s="251"/>
      <c r="M1494" s="252" t="s">
        <v>114</v>
      </c>
      <c r="O1494" s="241"/>
    </row>
    <row r="1495" spans="1:15" ht="12.75">
      <c r="A1495" s="250"/>
      <c r="B1495" s="253"/>
      <c r="C1495" s="699" t="s">
        <v>556</v>
      </c>
      <c r="D1495" s="700"/>
      <c r="E1495" s="254">
        <v>1</v>
      </c>
      <c r="F1495" s="577"/>
      <c r="G1495" s="256"/>
      <c r="H1495" s="257"/>
      <c r="I1495" s="251"/>
      <c r="J1495" s="258"/>
      <c r="K1495" s="251"/>
      <c r="M1495" s="252" t="s">
        <v>556</v>
      </c>
      <c r="O1495" s="241"/>
    </row>
    <row r="1496" spans="1:80" ht="22.5">
      <c r="A1496" s="242">
        <v>152</v>
      </c>
      <c r="B1496" s="243" t="s">
        <v>876</v>
      </c>
      <c r="C1496" s="244" t="s">
        <v>877</v>
      </c>
      <c r="D1496" s="245" t="s">
        <v>147</v>
      </c>
      <c r="E1496" s="246">
        <v>1</v>
      </c>
      <c r="F1496" s="576"/>
      <c r="G1496" s="247">
        <f>E1496*F1496</f>
        <v>0</v>
      </c>
      <c r="H1496" s="248">
        <v>0</v>
      </c>
      <c r="I1496" s="249">
        <f>E1496*H1496</f>
        <v>0</v>
      </c>
      <c r="J1496" s="248">
        <v>0</v>
      </c>
      <c r="K1496" s="249">
        <f>E1496*J1496</f>
        <v>0</v>
      </c>
      <c r="O1496" s="241">
        <v>2</v>
      </c>
      <c r="AA1496" s="214">
        <v>1</v>
      </c>
      <c r="AB1496" s="214">
        <v>9</v>
      </c>
      <c r="AC1496" s="214">
        <v>9</v>
      </c>
      <c r="AZ1496" s="214">
        <v>4</v>
      </c>
      <c r="BA1496" s="214">
        <f>IF(AZ1496=1,G1496,0)</f>
        <v>0</v>
      </c>
      <c r="BB1496" s="214">
        <f>IF(AZ1496=2,G1496,0)</f>
        <v>0</v>
      </c>
      <c r="BC1496" s="214">
        <f>IF(AZ1496=3,G1496,0)</f>
        <v>0</v>
      </c>
      <c r="BD1496" s="214">
        <f>IF(AZ1496=4,G1496,0)</f>
        <v>0</v>
      </c>
      <c r="BE1496" s="214">
        <f>IF(AZ1496=5,G1496,0)</f>
        <v>0</v>
      </c>
      <c r="CA1496" s="241">
        <v>1</v>
      </c>
      <c r="CB1496" s="241">
        <v>9</v>
      </c>
    </row>
    <row r="1497" spans="1:15" ht="12.75">
      <c r="A1497" s="250"/>
      <c r="B1497" s="253"/>
      <c r="C1497" s="699" t="s">
        <v>875</v>
      </c>
      <c r="D1497" s="700"/>
      <c r="E1497" s="254">
        <v>0</v>
      </c>
      <c r="F1497" s="577"/>
      <c r="G1497" s="256"/>
      <c r="H1497" s="257"/>
      <c r="I1497" s="251"/>
      <c r="J1497" s="258"/>
      <c r="K1497" s="251"/>
      <c r="M1497" s="252" t="s">
        <v>875</v>
      </c>
      <c r="O1497" s="241"/>
    </row>
    <row r="1498" spans="1:15" ht="12.75">
      <c r="A1498" s="250"/>
      <c r="B1498" s="253"/>
      <c r="C1498" s="699" t="s">
        <v>114</v>
      </c>
      <c r="D1498" s="700"/>
      <c r="E1498" s="254">
        <v>0</v>
      </c>
      <c r="F1498" s="577"/>
      <c r="G1498" s="256"/>
      <c r="H1498" s="257"/>
      <c r="I1498" s="251"/>
      <c r="J1498" s="258"/>
      <c r="K1498" s="251"/>
      <c r="M1498" s="252" t="s">
        <v>114</v>
      </c>
      <c r="O1498" s="241"/>
    </row>
    <row r="1499" spans="1:15" ht="12.75">
      <c r="A1499" s="250"/>
      <c r="B1499" s="253"/>
      <c r="C1499" s="699" t="s">
        <v>556</v>
      </c>
      <c r="D1499" s="700"/>
      <c r="E1499" s="254">
        <v>1</v>
      </c>
      <c r="F1499" s="577"/>
      <c r="G1499" s="256"/>
      <c r="H1499" s="257"/>
      <c r="I1499" s="251"/>
      <c r="J1499" s="258"/>
      <c r="K1499" s="251"/>
      <c r="M1499" s="252" t="s">
        <v>556</v>
      </c>
      <c r="O1499" s="241"/>
    </row>
    <row r="1500" spans="1:57" ht="12.75">
      <c r="A1500" s="259"/>
      <c r="B1500" s="260" t="s">
        <v>96</v>
      </c>
      <c r="C1500" s="261" t="s">
        <v>868</v>
      </c>
      <c r="D1500" s="262"/>
      <c r="E1500" s="263"/>
      <c r="F1500" s="578"/>
      <c r="G1500" s="265">
        <f>SUM(G1485:G1499)</f>
        <v>0</v>
      </c>
      <c r="H1500" s="266"/>
      <c r="I1500" s="267">
        <f>SUM(I1485:I1499)</f>
        <v>0</v>
      </c>
      <c r="J1500" s="266"/>
      <c r="K1500" s="267">
        <f>SUM(K1485:K1499)</f>
        <v>0</v>
      </c>
      <c r="O1500" s="241">
        <v>4</v>
      </c>
      <c r="BA1500" s="268">
        <f>SUM(BA1485:BA1499)</f>
        <v>0</v>
      </c>
      <c r="BB1500" s="268">
        <f>SUM(BB1485:BB1499)</f>
        <v>0</v>
      </c>
      <c r="BC1500" s="268">
        <f>SUM(BC1485:BC1499)</f>
        <v>0</v>
      </c>
      <c r="BD1500" s="268">
        <f>SUM(BD1485:BD1499)</f>
        <v>0</v>
      </c>
      <c r="BE1500" s="268">
        <f>SUM(BE1485:BE1499)</f>
        <v>0</v>
      </c>
    </row>
    <row r="1501" spans="1:15" ht="12.75">
      <c r="A1501" s="231" t="s">
        <v>92</v>
      </c>
      <c r="B1501" s="232" t="s">
        <v>878</v>
      </c>
      <c r="C1501" s="233" t="s">
        <v>879</v>
      </c>
      <c r="D1501" s="234"/>
      <c r="E1501" s="235"/>
      <c r="F1501" s="579"/>
      <c r="G1501" s="236"/>
      <c r="H1501" s="237"/>
      <c r="I1501" s="238"/>
      <c r="J1501" s="239"/>
      <c r="K1501" s="240"/>
      <c r="O1501" s="241">
        <v>1</v>
      </c>
    </row>
    <row r="1502" spans="1:80" ht="12.75">
      <c r="A1502" s="242">
        <v>153</v>
      </c>
      <c r="B1502" s="243" t="s">
        <v>881</v>
      </c>
      <c r="C1502" s="244" t="s">
        <v>882</v>
      </c>
      <c r="D1502" s="245" t="s">
        <v>173</v>
      </c>
      <c r="E1502" s="246">
        <v>123.2786294</v>
      </c>
      <c r="F1502" s="576"/>
      <c r="G1502" s="247">
        <f aca="true" t="shared" si="0" ref="G1502:G1507">E1502*F1502</f>
        <v>0</v>
      </c>
      <c r="H1502" s="248">
        <v>0</v>
      </c>
      <c r="I1502" s="249">
        <f aca="true" t="shared" si="1" ref="I1502:I1507">E1502*H1502</f>
        <v>0</v>
      </c>
      <c r="J1502" s="248"/>
      <c r="K1502" s="249">
        <f aca="true" t="shared" si="2" ref="K1502:K1507">E1502*J1502</f>
        <v>0</v>
      </c>
      <c r="O1502" s="241">
        <v>2</v>
      </c>
      <c r="AA1502" s="214">
        <v>8</v>
      </c>
      <c r="AB1502" s="214">
        <v>0</v>
      </c>
      <c r="AC1502" s="214">
        <v>3</v>
      </c>
      <c r="AZ1502" s="214">
        <v>1</v>
      </c>
      <c r="BA1502" s="214">
        <f aca="true" t="shared" si="3" ref="BA1502:BA1507">IF(AZ1502=1,G1502,0)</f>
        <v>0</v>
      </c>
      <c r="BB1502" s="214">
        <f aca="true" t="shared" si="4" ref="BB1502:BB1507">IF(AZ1502=2,G1502,0)</f>
        <v>0</v>
      </c>
      <c r="BC1502" s="214">
        <f aca="true" t="shared" si="5" ref="BC1502:BC1507">IF(AZ1502=3,G1502,0)</f>
        <v>0</v>
      </c>
      <c r="BD1502" s="214">
        <f aca="true" t="shared" si="6" ref="BD1502:BD1507">IF(AZ1502=4,G1502,0)</f>
        <v>0</v>
      </c>
      <c r="BE1502" s="214">
        <f aca="true" t="shared" si="7" ref="BE1502:BE1507">IF(AZ1502=5,G1502,0)</f>
        <v>0</v>
      </c>
      <c r="CA1502" s="241">
        <v>8</v>
      </c>
      <c r="CB1502" s="241">
        <v>0</v>
      </c>
    </row>
    <row r="1503" spans="1:80" ht="12.75">
      <c r="A1503" s="242">
        <v>154</v>
      </c>
      <c r="B1503" s="243" t="s">
        <v>883</v>
      </c>
      <c r="C1503" s="244" t="s">
        <v>884</v>
      </c>
      <c r="D1503" s="245" t="s">
        <v>173</v>
      </c>
      <c r="E1503" s="246">
        <v>61.6393147</v>
      </c>
      <c r="F1503" s="576"/>
      <c r="G1503" s="247">
        <f t="shared" si="0"/>
        <v>0</v>
      </c>
      <c r="H1503" s="248">
        <v>0</v>
      </c>
      <c r="I1503" s="249">
        <f t="shared" si="1"/>
        <v>0</v>
      </c>
      <c r="J1503" s="248"/>
      <c r="K1503" s="249">
        <f t="shared" si="2"/>
        <v>0</v>
      </c>
      <c r="O1503" s="241">
        <v>2</v>
      </c>
      <c r="AA1503" s="214">
        <v>8</v>
      </c>
      <c r="AB1503" s="214">
        <v>0</v>
      </c>
      <c r="AC1503" s="214">
        <v>3</v>
      </c>
      <c r="AZ1503" s="214">
        <v>1</v>
      </c>
      <c r="BA1503" s="214">
        <f t="shared" si="3"/>
        <v>0</v>
      </c>
      <c r="BB1503" s="214">
        <f t="shared" si="4"/>
        <v>0</v>
      </c>
      <c r="BC1503" s="214">
        <f t="shared" si="5"/>
        <v>0</v>
      </c>
      <c r="BD1503" s="214">
        <f t="shared" si="6"/>
        <v>0</v>
      </c>
      <c r="BE1503" s="214">
        <f t="shared" si="7"/>
        <v>0</v>
      </c>
      <c r="CA1503" s="241">
        <v>8</v>
      </c>
      <c r="CB1503" s="241">
        <v>0</v>
      </c>
    </row>
    <row r="1504" spans="1:80" ht="12.75">
      <c r="A1504" s="242">
        <v>155</v>
      </c>
      <c r="B1504" s="243" t="s">
        <v>885</v>
      </c>
      <c r="C1504" s="244" t="s">
        <v>886</v>
      </c>
      <c r="D1504" s="245" t="s">
        <v>173</v>
      </c>
      <c r="E1504" s="246">
        <v>246.5572588</v>
      </c>
      <c r="F1504" s="576"/>
      <c r="G1504" s="247">
        <f t="shared" si="0"/>
        <v>0</v>
      </c>
      <c r="H1504" s="248">
        <v>0</v>
      </c>
      <c r="I1504" s="249">
        <f t="shared" si="1"/>
        <v>0</v>
      </c>
      <c r="J1504" s="248"/>
      <c r="K1504" s="249">
        <f t="shared" si="2"/>
        <v>0</v>
      </c>
      <c r="O1504" s="241">
        <v>2</v>
      </c>
      <c r="AA1504" s="214">
        <v>8</v>
      </c>
      <c r="AB1504" s="214">
        <v>0</v>
      </c>
      <c r="AC1504" s="214">
        <v>3</v>
      </c>
      <c r="AZ1504" s="214">
        <v>1</v>
      </c>
      <c r="BA1504" s="214">
        <f t="shared" si="3"/>
        <v>0</v>
      </c>
      <c r="BB1504" s="214">
        <f t="shared" si="4"/>
        <v>0</v>
      </c>
      <c r="BC1504" s="214">
        <f t="shared" si="5"/>
        <v>0</v>
      </c>
      <c r="BD1504" s="214">
        <f t="shared" si="6"/>
        <v>0</v>
      </c>
      <c r="BE1504" s="214">
        <f t="shared" si="7"/>
        <v>0</v>
      </c>
      <c r="CA1504" s="241">
        <v>8</v>
      </c>
      <c r="CB1504" s="241">
        <v>0</v>
      </c>
    </row>
    <row r="1505" spans="1:80" ht="12.75">
      <c r="A1505" s="242">
        <v>156</v>
      </c>
      <c r="B1505" s="243" t="s">
        <v>887</v>
      </c>
      <c r="C1505" s="244" t="s">
        <v>888</v>
      </c>
      <c r="D1505" s="245" t="s">
        <v>173</v>
      </c>
      <c r="E1505" s="246">
        <v>61.6393147</v>
      </c>
      <c r="F1505" s="576"/>
      <c r="G1505" s="247">
        <f t="shared" si="0"/>
        <v>0</v>
      </c>
      <c r="H1505" s="248">
        <v>0</v>
      </c>
      <c r="I1505" s="249">
        <f t="shared" si="1"/>
        <v>0</v>
      </c>
      <c r="J1505" s="248"/>
      <c r="K1505" s="249">
        <f t="shared" si="2"/>
        <v>0</v>
      </c>
      <c r="O1505" s="241">
        <v>2</v>
      </c>
      <c r="AA1505" s="214">
        <v>8</v>
      </c>
      <c r="AB1505" s="214">
        <v>0</v>
      </c>
      <c r="AC1505" s="214">
        <v>3</v>
      </c>
      <c r="AZ1505" s="214">
        <v>1</v>
      </c>
      <c r="BA1505" s="214">
        <f t="shared" si="3"/>
        <v>0</v>
      </c>
      <c r="BB1505" s="214">
        <f t="shared" si="4"/>
        <v>0</v>
      </c>
      <c r="BC1505" s="214">
        <f t="shared" si="5"/>
        <v>0</v>
      </c>
      <c r="BD1505" s="214">
        <f t="shared" si="6"/>
        <v>0</v>
      </c>
      <c r="BE1505" s="214">
        <f t="shared" si="7"/>
        <v>0</v>
      </c>
      <c r="CA1505" s="241">
        <v>8</v>
      </c>
      <c r="CB1505" s="241">
        <v>0</v>
      </c>
    </row>
    <row r="1506" spans="1:80" ht="12.75">
      <c r="A1506" s="242">
        <v>157</v>
      </c>
      <c r="B1506" s="243" t="s">
        <v>889</v>
      </c>
      <c r="C1506" s="244" t="s">
        <v>890</v>
      </c>
      <c r="D1506" s="245" t="s">
        <v>173</v>
      </c>
      <c r="E1506" s="246">
        <v>246.5572588</v>
      </c>
      <c r="F1506" s="576"/>
      <c r="G1506" s="247">
        <f t="shared" si="0"/>
        <v>0</v>
      </c>
      <c r="H1506" s="248">
        <v>0</v>
      </c>
      <c r="I1506" s="249">
        <f t="shared" si="1"/>
        <v>0</v>
      </c>
      <c r="J1506" s="248"/>
      <c r="K1506" s="249">
        <f t="shared" si="2"/>
        <v>0</v>
      </c>
      <c r="O1506" s="241">
        <v>2</v>
      </c>
      <c r="AA1506" s="214">
        <v>8</v>
      </c>
      <c r="AB1506" s="214">
        <v>0</v>
      </c>
      <c r="AC1506" s="214">
        <v>3</v>
      </c>
      <c r="AZ1506" s="214">
        <v>1</v>
      </c>
      <c r="BA1506" s="214">
        <f t="shared" si="3"/>
        <v>0</v>
      </c>
      <c r="BB1506" s="214">
        <f t="shared" si="4"/>
        <v>0</v>
      </c>
      <c r="BC1506" s="214">
        <f t="shared" si="5"/>
        <v>0</v>
      </c>
      <c r="BD1506" s="214">
        <f t="shared" si="6"/>
        <v>0</v>
      </c>
      <c r="BE1506" s="214">
        <f t="shared" si="7"/>
        <v>0</v>
      </c>
      <c r="CA1506" s="241">
        <v>8</v>
      </c>
      <c r="CB1506" s="241">
        <v>0</v>
      </c>
    </row>
    <row r="1507" spans="1:80" ht="12.75">
      <c r="A1507" s="242">
        <v>158</v>
      </c>
      <c r="B1507" s="243" t="s">
        <v>891</v>
      </c>
      <c r="C1507" s="244" t="s">
        <v>892</v>
      </c>
      <c r="D1507" s="245" t="s">
        <v>173</v>
      </c>
      <c r="E1507" s="246">
        <v>61.6393147</v>
      </c>
      <c r="F1507" s="576"/>
      <c r="G1507" s="247">
        <f t="shared" si="0"/>
        <v>0</v>
      </c>
      <c r="H1507" s="248">
        <v>0</v>
      </c>
      <c r="I1507" s="249">
        <f t="shared" si="1"/>
        <v>0</v>
      </c>
      <c r="J1507" s="248"/>
      <c r="K1507" s="249">
        <f t="shared" si="2"/>
        <v>0</v>
      </c>
      <c r="O1507" s="241">
        <v>2</v>
      </c>
      <c r="AA1507" s="214">
        <v>8</v>
      </c>
      <c r="AB1507" s="214">
        <v>0</v>
      </c>
      <c r="AC1507" s="214">
        <v>3</v>
      </c>
      <c r="AZ1507" s="214">
        <v>1</v>
      </c>
      <c r="BA1507" s="214">
        <f t="shared" si="3"/>
        <v>0</v>
      </c>
      <c r="BB1507" s="214">
        <f t="shared" si="4"/>
        <v>0</v>
      </c>
      <c r="BC1507" s="214">
        <f t="shared" si="5"/>
        <v>0</v>
      </c>
      <c r="BD1507" s="214">
        <f t="shared" si="6"/>
        <v>0</v>
      </c>
      <c r="BE1507" s="214">
        <f t="shared" si="7"/>
        <v>0</v>
      </c>
      <c r="CA1507" s="241">
        <v>8</v>
      </c>
      <c r="CB1507" s="241">
        <v>0</v>
      </c>
    </row>
    <row r="1508" spans="1:57" ht="12.75">
      <c r="A1508" s="259"/>
      <c r="B1508" s="260" t="s">
        <v>96</v>
      </c>
      <c r="C1508" s="261" t="s">
        <v>880</v>
      </c>
      <c r="D1508" s="262"/>
      <c r="E1508" s="263"/>
      <c r="F1508" s="264"/>
      <c r="G1508" s="265">
        <f>SUM(G1501:G1507)</f>
        <v>0</v>
      </c>
      <c r="H1508" s="266"/>
      <c r="I1508" s="267">
        <f>SUM(I1501:I1507)</f>
        <v>0</v>
      </c>
      <c r="J1508" s="266"/>
      <c r="K1508" s="267">
        <f>SUM(K1501:K1507)</f>
        <v>0</v>
      </c>
      <c r="O1508" s="241">
        <v>4</v>
      </c>
      <c r="BA1508" s="268">
        <f>SUM(BA1501:BA1507)</f>
        <v>0</v>
      </c>
      <c r="BB1508" s="268">
        <f>SUM(BB1501:BB1507)</f>
        <v>0</v>
      </c>
      <c r="BC1508" s="268">
        <f>SUM(BC1501:BC1507)</f>
        <v>0</v>
      </c>
      <c r="BD1508" s="268">
        <f>SUM(BD1501:BD1507)</f>
        <v>0</v>
      </c>
      <c r="BE1508" s="268">
        <f>SUM(BE1501:BE1507)</f>
        <v>0</v>
      </c>
    </row>
    <row r="1509" ht="12.75">
      <c r="E1509" s="214"/>
    </row>
    <row r="1510" ht="12.75">
      <c r="E1510" s="214"/>
    </row>
    <row r="1511" ht="12.75">
      <c r="E1511" s="214"/>
    </row>
    <row r="1512" ht="12.75">
      <c r="E1512" s="214"/>
    </row>
    <row r="1513" ht="12.75">
      <c r="E1513" s="214"/>
    </row>
    <row r="1514" ht="12.75">
      <c r="E1514" s="214"/>
    </row>
    <row r="1515" ht="12.75">
      <c r="E1515" s="214"/>
    </row>
    <row r="1516" ht="12.75">
      <c r="E1516" s="214"/>
    </row>
    <row r="1517" ht="12.75">
      <c r="E1517" s="214"/>
    </row>
    <row r="1518" ht="12.75">
      <c r="E1518" s="214"/>
    </row>
    <row r="1519" ht="12.75">
      <c r="E1519" s="214"/>
    </row>
    <row r="1520" ht="12.75">
      <c r="E1520" s="214"/>
    </row>
    <row r="1521" ht="12.75">
      <c r="E1521" s="214"/>
    </row>
    <row r="1522" ht="12.75">
      <c r="E1522" s="214"/>
    </row>
    <row r="1523" ht="12.75">
      <c r="E1523" s="214"/>
    </row>
    <row r="1524" ht="12.75">
      <c r="E1524" s="214"/>
    </row>
    <row r="1525" ht="12.75">
      <c r="E1525" s="214"/>
    </row>
    <row r="1526" ht="12.75">
      <c r="E1526" s="214"/>
    </row>
    <row r="1527" ht="12.75">
      <c r="E1527" s="214"/>
    </row>
    <row r="1528" ht="12.75">
      <c r="E1528" s="214"/>
    </row>
    <row r="1529" ht="12.75">
      <c r="E1529" s="214"/>
    </row>
    <row r="1530" ht="12.75">
      <c r="E1530" s="214"/>
    </row>
    <row r="1531" ht="12.75">
      <c r="E1531" s="214"/>
    </row>
    <row r="1532" spans="1:7" ht="12.75">
      <c r="A1532" s="258"/>
      <c r="B1532" s="258"/>
      <c r="C1532" s="258"/>
      <c r="D1532" s="258"/>
      <c r="E1532" s="258"/>
      <c r="F1532" s="258"/>
      <c r="G1532" s="258"/>
    </row>
    <row r="1533" spans="1:7" ht="12.75">
      <c r="A1533" s="258"/>
      <c r="B1533" s="258"/>
      <c r="C1533" s="258"/>
      <c r="D1533" s="258"/>
      <c r="E1533" s="258"/>
      <c r="F1533" s="258"/>
      <c r="G1533" s="258"/>
    </row>
    <row r="1534" spans="1:7" ht="12.75">
      <c r="A1534" s="258"/>
      <c r="B1534" s="258"/>
      <c r="C1534" s="258"/>
      <c r="D1534" s="258"/>
      <c r="E1534" s="258"/>
      <c r="F1534" s="258"/>
      <c r="G1534" s="258"/>
    </row>
    <row r="1535" spans="1:7" ht="12.75">
      <c r="A1535" s="258"/>
      <c r="B1535" s="258"/>
      <c r="C1535" s="258"/>
      <c r="D1535" s="258"/>
      <c r="E1535" s="258"/>
      <c r="F1535" s="258"/>
      <c r="G1535" s="258"/>
    </row>
    <row r="1536" ht="12.75">
      <c r="E1536" s="214"/>
    </row>
    <row r="1537" ht="12.75">
      <c r="E1537" s="214"/>
    </row>
    <row r="1538" ht="12.75">
      <c r="E1538" s="214"/>
    </row>
    <row r="1539" ht="12.75">
      <c r="E1539" s="214"/>
    </row>
    <row r="1540" ht="12.75">
      <c r="E1540" s="214"/>
    </row>
    <row r="1541" ht="12.75">
      <c r="E1541" s="214"/>
    </row>
    <row r="1542" ht="12.75">
      <c r="E1542" s="214"/>
    </row>
    <row r="1543" ht="12.75">
      <c r="E1543" s="214"/>
    </row>
    <row r="1544" ht="12.75">
      <c r="E1544" s="214"/>
    </row>
    <row r="1545" ht="12.75">
      <c r="E1545" s="214"/>
    </row>
    <row r="1546" ht="12.75">
      <c r="E1546" s="214"/>
    </row>
    <row r="1547" ht="12.75">
      <c r="E1547" s="214"/>
    </row>
    <row r="1548" ht="12.75">
      <c r="E1548" s="214"/>
    </row>
    <row r="1549" ht="12.75">
      <c r="E1549" s="214"/>
    </row>
    <row r="1550" ht="12.75">
      <c r="E1550" s="214"/>
    </row>
    <row r="1551" ht="12.75">
      <c r="E1551" s="214"/>
    </row>
    <row r="1552" ht="12.75">
      <c r="E1552" s="214"/>
    </row>
    <row r="1553" ht="12.75">
      <c r="E1553" s="214"/>
    </row>
    <row r="1554" ht="12.75">
      <c r="E1554" s="214"/>
    </row>
    <row r="1555" ht="12.75">
      <c r="E1555" s="214"/>
    </row>
    <row r="1556" ht="12.75">
      <c r="E1556" s="214"/>
    </row>
    <row r="1557" ht="12.75">
      <c r="E1557" s="214"/>
    </row>
    <row r="1558" ht="12.75">
      <c r="E1558" s="214"/>
    </row>
    <row r="1559" ht="12.75">
      <c r="E1559" s="214"/>
    </row>
    <row r="1560" ht="12.75">
      <c r="E1560" s="214"/>
    </row>
    <row r="1561" ht="12.75">
      <c r="E1561" s="214"/>
    </row>
    <row r="1562" ht="12.75">
      <c r="E1562" s="214"/>
    </row>
    <row r="1563" ht="12.75">
      <c r="E1563" s="214"/>
    </row>
    <row r="1564" ht="12.75">
      <c r="E1564" s="214"/>
    </row>
    <row r="1565" ht="12.75">
      <c r="E1565" s="214"/>
    </row>
    <row r="1566" ht="12.75">
      <c r="E1566" s="214"/>
    </row>
    <row r="1567" spans="1:2" ht="12.75">
      <c r="A1567" s="269"/>
      <c r="B1567" s="269"/>
    </row>
    <row r="1568" spans="1:7" ht="12.75">
      <c r="A1568" s="258"/>
      <c r="B1568" s="258"/>
      <c r="C1568" s="270"/>
      <c r="D1568" s="270"/>
      <c r="E1568" s="271"/>
      <c r="F1568" s="270"/>
      <c r="G1568" s="272"/>
    </row>
    <row r="1569" spans="1:7" ht="12.75">
      <c r="A1569" s="273"/>
      <c r="B1569" s="273"/>
      <c r="C1569" s="258"/>
      <c r="D1569" s="258"/>
      <c r="E1569" s="274"/>
      <c r="F1569" s="258"/>
      <c r="G1569" s="258"/>
    </row>
    <row r="1570" spans="1:7" ht="12.75">
      <c r="A1570" s="258"/>
      <c r="B1570" s="258"/>
      <c r="C1570" s="258"/>
      <c r="D1570" s="258"/>
      <c r="E1570" s="274"/>
      <c r="F1570" s="258"/>
      <c r="G1570" s="258"/>
    </row>
    <row r="1571" spans="1:7" ht="12.75">
      <c r="A1571" s="258"/>
      <c r="B1571" s="258"/>
      <c r="C1571" s="258"/>
      <c r="D1571" s="258"/>
      <c r="E1571" s="274"/>
      <c r="F1571" s="258"/>
      <c r="G1571" s="258"/>
    </row>
    <row r="1572" spans="1:7" ht="12.75">
      <c r="A1572" s="258"/>
      <c r="B1572" s="258"/>
      <c r="C1572" s="258"/>
      <c r="D1572" s="258"/>
      <c r="E1572" s="274"/>
      <c r="F1572" s="258"/>
      <c r="G1572" s="258"/>
    </row>
    <row r="1573" spans="1:7" ht="12.75">
      <c r="A1573" s="258"/>
      <c r="B1573" s="258"/>
      <c r="C1573" s="258"/>
      <c r="D1573" s="258"/>
      <c r="E1573" s="274"/>
      <c r="F1573" s="258"/>
      <c r="G1573" s="258"/>
    </row>
    <row r="1574" spans="1:7" ht="12.75">
      <c r="A1574" s="258"/>
      <c r="B1574" s="258"/>
      <c r="C1574" s="258"/>
      <c r="D1574" s="258"/>
      <c r="E1574" s="274"/>
      <c r="F1574" s="258"/>
      <c r="G1574" s="258"/>
    </row>
    <row r="1575" spans="1:7" ht="12.75">
      <c r="A1575" s="258"/>
      <c r="B1575" s="258"/>
      <c r="C1575" s="258"/>
      <c r="D1575" s="258"/>
      <c r="E1575" s="274"/>
      <c r="F1575" s="258"/>
      <c r="G1575" s="258"/>
    </row>
    <row r="1576" spans="1:7" ht="12.75">
      <c r="A1576" s="258"/>
      <c r="B1576" s="258"/>
      <c r="C1576" s="258"/>
      <c r="D1576" s="258"/>
      <c r="E1576" s="274"/>
      <c r="F1576" s="258"/>
      <c r="G1576" s="258"/>
    </row>
    <row r="1577" spans="1:7" ht="12.75">
      <c r="A1577" s="258"/>
      <c r="B1577" s="258"/>
      <c r="C1577" s="258"/>
      <c r="D1577" s="258"/>
      <c r="E1577" s="274"/>
      <c r="F1577" s="258"/>
      <c r="G1577" s="258"/>
    </row>
    <row r="1578" spans="1:7" ht="12.75">
      <c r="A1578" s="258"/>
      <c r="B1578" s="258"/>
      <c r="C1578" s="258"/>
      <c r="D1578" s="258"/>
      <c r="E1578" s="274"/>
      <c r="F1578" s="258"/>
      <c r="G1578" s="258"/>
    </row>
    <row r="1579" spans="1:7" ht="12.75">
      <c r="A1579" s="258"/>
      <c r="B1579" s="258"/>
      <c r="C1579" s="258"/>
      <c r="D1579" s="258"/>
      <c r="E1579" s="274"/>
      <c r="F1579" s="258"/>
      <c r="G1579" s="258"/>
    </row>
    <row r="1580" spans="1:7" ht="12.75">
      <c r="A1580" s="258"/>
      <c r="B1580" s="258"/>
      <c r="C1580" s="258"/>
      <c r="D1580" s="258"/>
      <c r="E1580" s="274"/>
      <c r="F1580" s="258"/>
      <c r="G1580" s="258"/>
    </row>
    <row r="1581" spans="1:7" ht="12.75">
      <c r="A1581" s="258"/>
      <c r="B1581" s="258"/>
      <c r="C1581" s="258"/>
      <c r="D1581" s="258"/>
      <c r="E1581" s="274"/>
      <c r="F1581" s="258"/>
      <c r="G1581" s="258"/>
    </row>
  </sheetData>
  <sheetProtection algorithmName="SHA-512" hashValue="UeLaE8QaMKrpJXgjRfZc2Iu7MFIvWkM4QTwhwXHC11qt0D8AYCzk+gaNco7OnBFlIkjOzIEYzc4ZpUPQfsVnYw==" saltValue="8i4Uyfbd1U3X2nnR0ZZdHQ==" spinCount="100000" sheet="1" objects="1" scenarios="1"/>
  <mergeCells count="1288">
    <mergeCell ref="C14:D14"/>
    <mergeCell ref="C15:D15"/>
    <mergeCell ref="C16:D16"/>
    <mergeCell ref="C17:D17"/>
    <mergeCell ref="C19:D19"/>
    <mergeCell ref="C20:D20"/>
    <mergeCell ref="A1:G1"/>
    <mergeCell ref="A3:B3"/>
    <mergeCell ref="A4:B4"/>
    <mergeCell ref="E4:G4"/>
    <mergeCell ref="C9:D9"/>
    <mergeCell ref="C10:D10"/>
    <mergeCell ref="C12:D12"/>
    <mergeCell ref="C13:D13"/>
    <mergeCell ref="C35:D35"/>
    <mergeCell ref="C36:D36"/>
    <mergeCell ref="C37:D37"/>
    <mergeCell ref="C38:D38"/>
    <mergeCell ref="C39:D39"/>
    <mergeCell ref="C40:D40"/>
    <mergeCell ref="C28:D28"/>
    <mergeCell ref="C29:D29"/>
    <mergeCell ref="C30:D30"/>
    <mergeCell ref="C31:D31"/>
    <mergeCell ref="C32:D32"/>
    <mergeCell ref="C33:D33"/>
    <mergeCell ref="C21:D21"/>
    <mergeCell ref="C22:D22"/>
    <mergeCell ref="C23:D23"/>
    <mergeCell ref="C25:D25"/>
    <mergeCell ref="C26:D26"/>
    <mergeCell ref="C27:D27"/>
    <mergeCell ref="C54:D54"/>
    <mergeCell ref="C55:D55"/>
    <mergeCell ref="C56:D56"/>
    <mergeCell ref="C57:D57"/>
    <mergeCell ref="C59:D59"/>
    <mergeCell ref="C60:D60"/>
    <mergeCell ref="C48:D48"/>
    <mergeCell ref="C49:D49"/>
    <mergeCell ref="C50:D50"/>
    <mergeCell ref="C51:D51"/>
    <mergeCell ref="C52:D52"/>
    <mergeCell ref="C53:D53"/>
    <mergeCell ref="C41:D41"/>
    <mergeCell ref="C42:D42"/>
    <mergeCell ref="C43:D43"/>
    <mergeCell ref="C44:D44"/>
    <mergeCell ref="C45:D45"/>
    <mergeCell ref="C47:D47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1:D71"/>
    <mergeCell ref="C72:D72"/>
    <mergeCell ref="C73:D73"/>
    <mergeCell ref="C61:D61"/>
    <mergeCell ref="C62:D62"/>
    <mergeCell ref="C63:D63"/>
    <mergeCell ref="C64:D64"/>
    <mergeCell ref="C65:D65"/>
    <mergeCell ref="C66:D66"/>
    <mergeCell ref="C93:D93"/>
    <mergeCell ref="C95:D95"/>
    <mergeCell ref="C96:D96"/>
    <mergeCell ref="C97:D97"/>
    <mergeCell ref="C98:D98"/>
    <mergeCell ref="C99:D99"/>
    <mergeCell ref="C87:D87"/>
    <mergeCell ref="C88:D88"/>
    <mergeCell ref="C89:D89"/>
    <mergeCell ref="C90:D90"/>
    <mergeCell ref="C91:D91"/>
    <mergeCell ref="C92:D92"/>
    <mergeCell ref="C80:D80"/>
    <mergeCell ref="C81:D81"/>
    <mergeCell ref="C83:D83"/>
    <mergeCell ref="C84:D84"/>
    <mergeCell ref="C85:D85"/>
    <mergeCell ref="C86:D86"/>
    <mergeCell ref="C114:D114"/>
    <mergeCell ref="C118:D118"/>
    <mergeCell ref="C120:D120"/>
    <mergeCell ref="C121:D121"/>
    <mergeCell ref="C122:D122"/>
    <mergeCell ref="C123:D123"/>
    <mergeCell ref="C126:D126"/>
    <mergeCell ref="C107:D107"/>
    <mergeCell ref="C109:D109"/>
    <mergeCell ref="C110:D110"/>
    <mergeCell ref="C111:D111"/>
    <mergeCell ref="C112:D112"/>
    <mergeCell ref="C113:D113"/>
    <mergeCell ref="C100:D100"/>
    <mergeCell ref="C101:D101"/>
    <mergeCell ref="C102:D102"/>
    <mergeCell ref="C103:D103"/>
    <mergeCell ref="C104:D104"/>
    <mergeCell ref="C105:D105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69:D169"/>
    <mergeCell ref="C170:D170"/>
    <mergeCell ref="C171:D171"/>
    <mergeCell ref="C173:D173"/>
    <mergeCell ref="C174:D174"/>
    <mergeCell ref="C175:D175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51:D151"/>
    <mergeCell ref="C152:D152"/>
    <mergeCell ref="C153:D153"/>
    <mergeCell ref="C154:D154"/>
    <mergeCell ref="C155:D155"/>
    <mergeCell ref="C157:D157"/>
    <mergeCell ref="C189:D189"/>
    <mergeCell ref="C191:D191"/>
    <mergeCell ref="C192:D192"/>
    <mergeCell ref="C193:D193"/>
    <mergeCell ref="C194:D194"/>
    <mergeCell ref="C195:D195"/>
    <mergeCell ref="C182:D182"/>
    <mergeCell ref="C183:D183"/>
    <mergeCell ref="C185:D185"/>
    <mergeCell ref="C186:D186"/>
    <mergeCell ref="C187:D187"/>
    <mergeCell ref="C188:D188"/>
    <mergeCell ref="C176:D176"/>
    <mergeCell ref="C177:D177"/>
    <mergeCell ref="C178:D178"/>
    <mergeCell ref="C179:D179"/>
    <mergeCell ref="C180:D180"/>
    <mergeCell ref="C181:D181"/>
    <mergeCell ref="C211:D211"/>
    <mergeCell ref="C212:D212"/>
    <mergeCell ref="C213:D213"/>
    <mergeCell ref="C214:D214"/>
    <mergeCell ref="C215:D215"/>
    <mergeCell ref="C216:D216"/>
    <mergeCell ref="C204:D204"/>
    <mergeCell ref="C205:D205"/>
    <mergeCell ref="C206:D206"/>
    <mergeCell ref="C207:D207"/>
    <mergeCell ref="C208:D208"/>
    <mergeCell ref="C210:D210"/>
    <mergeCell ref="C196:D196"/>
    <mergeCell ref="C197:D197"/>
    <mergeCell ref="C199:D199"/>
    <mergeCell ref="C200:D200"/>
    <mergeCell ref="C202:D202"/>
    <mergeCell ref="C203:D203"/>
    <mergeCell ref="C238:D238"/>
    <mergeCell ref="C239:D239"/>
    <mergeCell ref="C240:D240"/>
    <mergeCell ref="C241:D241"/>
    <mergeCell ref="C242:D242"/>
    <mergeCell ref="C244:D24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17:D217"/>
    <mergeCell ref="C218:D218"/>
    <mergeCell ref="C219:D219"/>
    <mergeCell ref="C220:D220"/>
    <mergeCell ref="C221:D221"/>
    <mergeCell ref="C234:D234"/>
    <mergeCell ref="C235:D235"/>
    <mergeCell ref="C236:D236"/>
    <mergeCell ref="C237:D237"/>
    <mergeCell ref="C257:D257"/>
    <mergeCell ref="C258:D258"/>
    <mergeCell ref="C259:D259"/>
    <mergeCell ref="C260:D260"/>
    <mergeCell ref="C261:D261"/>
    <mergeCell ref="C263:D263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77:D277"/>
    <mergeCell ref="C278:D278"/>
    <mergeCell ref="C279:D279"/>
    <mergeCell ref="C280:D280"/>
    <mergeCell ref="C281:D281"/>
    <mergeCell ref="C282:D282"/>
    <mergeCell ref="C271:D271"/>
    <mergeCell ref="C272:D272"/>
    <mergeCell ref="C273:D273"/>
    <mergeCell ref="C274:D274"/>
    <mergeCell ref="C275:D275"/>
    <mergeCell ref="C276:D276"/>
    <mergeCell ref="C264:D264"/>
    <mergeCell ref="C265:D265"/>
    <mergeCell ref="C267:D267"/>
    <mergeCell ref="C268:D268"/>
    <mergeCell ref="C269:D269"/>
    <mergeCell ref="C270:D270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283:D283"/>
    <mergeCell ref="C284:D284"/>
    <mergeCell ref="C288:D288"/>
    <mergeCell ref="C289:D289"/>
    <mergeCell ref="C290:D290"/>
    <mergeCell ref="C291:D291"/>
    <mergeCell ref="C292:D292"/>
    <mergeCell ref="C293:D293"/>
    <mergeCell ref="C319:D319"/>
    <mergeCell ref="C320:D320"/>
    <mergeCell ref="C321:D321"/>
    <mergeCell ref="C322:D322"/>
    <mergeCell ref="C323:D323"/>
    <mergeCell ref="C324:D324"/>
    <mergeCell ref="C312:D312"/>
    <mergeCell ref="C313:D313"/>
    <mergeCell ref="C314:D314"/>
    <mergeCell ref="C316:D316"/>
    <mergeCell ref="C317:D317"/>
    <mergeCell ref="C318:D318"/>
    <mergeCell ref="C306:D306"/>
    <mergeCell ref="C307:D307"/>
    <mergeCell ref="C308:D308"/>
    <mergeCell ref="C309:D309"/>
    <mergeCell ref="C310:D310"/>
    <mergeCell ref="C311:D311"/>
    <mergeCell ref="C338:D338"/>
    <mergeCell ref="C339:D339"/>
    <mergeCell ref="C340:D340"/>
    <mergeCell ref="C341:D341"/>
    <mergeCell ref="C342:D342"/>
    <mergeCell ref="C343:D343"/>
    <mergeCell ref="C332:D332"/>
    <mergeCell ref="C333:D333"/>
    <mergeCell ref="C334:D334"/>
    <mergeCell ref="C335:D335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56:D356"/>
    <mergeCell ref="C357:D357"/>
    <mergeCell ref="C358:D358"/>
    <mergeCell ref="C359:D359"/>
    <mergeCell ref="C360:D360"/>
    <mergeCell ref="C361:D361"/>
    <mergeCell ref="C350:D350"/>
    <mergeCell ref="C351:D351"/>
    <mergeCell ref="C352:D352"/>
    <mergeCell ref="C353:D353"/>
    <mergeCell ref="C354:D354"/>
    <mergeCell ref="C355:D355"/>
    <mergeCell ref="C344:D344"/>
    <mergeCell ref="C345:D345"/>
    <mergeCell ref="C346:D346"/>
    <mergeCell ref="C347:D347"/>
    <mergeCell ref="C348:D348"/>
    <mergeCell ref="C349:D349"/>
    <mergeCell ref="C376:D376"/>
    <mergeCell ref="C377:D377"/>
    <mergeCell ref="C378:D378"/>
    <mergeCell ref="C380:D380"/>
    <mergeCell ref="C381:D381"/>
    <mergeCell ref="C382:D382"/>
    <mergeCell ref="C370:D370"/>
    <mergeCell ref="C371:D371"/>
    <mergeCell ref="C372:D372"/>
    <mergeCell ref="C373:D373"/>
    <mergeCell ref="C374:D374"/>
    <mergeCell ref="C375:D375"/>
    <mergeCell ref="C363:D363"/>
    <mergeCell ref="C364:D364"/>
    <mergeCell ref="C366:D366"/>
    <mergeCell ref="C367:D367"/>
    <mergeCell ref="C368:D368"/>
    <mergeCell ref="C369:D369"/>
    <mergeCell ref="C396:D396"/>
    <mergeCell ref="C397:D397"/>
    <mergeCell ref="C398:D398"/>
    <mergeCell ref="C399:D399"/>
    <mergeCell ref="C400:D400"/>
    <mergeCell ref="C401:D401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433:D433"/>
    <mergeCell ref="C434:D434"/>
    <mergeCell ref="C435:D435"/>
    <mergeCell ref="C436:D436"/>
    <mergeCell ref="C438:D438"/>
    <mergeCell ref="C439:D439"/>
    <mergeCell ref="C427:D427"/>
    <mergeCell ref="C428:D428"/>
    <mergeCell ref="C429:D429"/>
    <mergeCell ref="C430:D430"/>
    <mergeCell ref="C431:D431"/>
    <mergeCell ref="C432:D432"/>
    <mergeCell ref="C420:D420"/>
    <mergeCell ref="C421:D421"/>
    <mergeCell ref="C422:D422"/>
    <mergeCell ref="C424:D424"/>
    <mergeCell ref="C425:D425"/>
    <mergeCell ref="C426:D426"/>
    <mergeCell ref="C452:D452"/>
    <mergeCell ref="C453:D453"/>
    <mergeCell ref="C454:D454"/>
    <mergeCell ref="C455:D455"/>
    <mergeCell ref="C457:D457"/>
    <mergeCell ref="C458:D458"/>
    <mergeCell ref="C446:D446"/>
    <mergeCell ref="C447:D447"/>
    <mergeCell ref="C448:D448"/>
    <mergeCell ref="C449:D449"/>
    <mergeCell ref="C450:D450"/>
    <mergeCell ref="C451:D451"/>
    <mergeCell ref="C440:D440"/>
    <mergeCell ref="C441:D441"/>
    <mergeCell ref="C442:D442"/>
    <mergeCell ref="C443:D443"/>
    <mergeCell ref="C444:D444"/>
    <mergeCell ref="C445:D445"/>
    <mergeCell ref="C472:D472"/>
    <mergeCell ref="C473:D473"/>
    <mergeCell ref="C474:D474"/>
    <mergeCell ref="C475:D475"/>
    <mergeCell ref="C476:D476"/>
    <mergeCell ref="C477:D477"/>
    <mergeCell ref="C465:D465"/>
    <mergeCell ref="C466:D466"/>
    <mergeCell ref="C468:D468"/>
    <mergeCell ref="C469:D469"/>
    <mergeCell ref="C470:D470"/>
    <mergeCell ref="C471:D471"/>
    <mergeCell ref="C459:D459"/>
    <mergeCell ref="C460:D460"/>
    <mergeCell ref="C461:D461"/>
    <mergeCell ref="C462:D462"/>
    <mergeCell ref="C463:D463"/>
    <mergeCell ref="C464:D464"/>
    <mergeCell ref="C491:D491"/>
    <mergeCell ref="C492:D492"/>
    <mergeCell ref="C493:D493"/>
    <mergeCell ref="C495:D495"/>
    <mergeCell ref="C496:D496"/>
    <mergeCell ref="C497:D497"/>
    <mergeCell ref="C485:D485"/>
    <mergeCell ref="C486:D486"/>
    <mergeCell ref="C487:D487"/>
    <mergeCell ref="C488:D488"/>
    <mergeCell ref="C489:D489"/>
    <mergeCell ref="C490:D490"/>
    <mergeCell ref="C479:D479"/>
    <mergeCell ref="C480:D480"/>
    <mergeCell ref="C481:D481"/>
    <mergeCell ref="C482:D482"/>
    <mergeCell ref="C483:D483"/>
    <mergeCell ref="C484:D484"/>
    <mergeCell ref="C511:D511"/>
    <mergeCell ref="C512:D512"/>
    <mergeCell ref="C513:D513"/>
    <mergeCell ref="C514:D514"/>
    <mergeCell ref="C515:D515"/>
    <mergeCell ref="C516:D516"/>
    <mergeCell ref="C504:D504"/>
    <mergeCell ref="C505:D505"/>
    <mergeCell ref="C506:D506"/>
    <mergeCell ref="C507:D507"/>
    <mergeCell ref="C509:D509"/>
    <mergeCell ref="C510:D510"/>
    <mergeCell ref="C498:D498"/>
    <mergeCell ref="C499:D499"/>
    <mergeCell ref="C500:D500"/>
    <mergeCell ref="C501:D501"/>
    <mergeCell ref="C502:D502"/>
    <mergeCell ref="C503:D503"/>
    <mergeCell ref="C530:D530"/>
    <mergeCell ref="C531:D531"/>
    <mergeCell ref="C532:D532"/>
    <mergeCell ref="C533:D533"/>
    <mergeCell ref="C534:D534"/>
    <mergeCell ref="C535:D535"/>
    <mergeCell ref="C523:D523"/>
    <mergeCell ref="C525:D525"/>
    <mergeCell ref="C526:D526"/>
    <mergeCell ref="C527:D527"/>
    <mergeCell ref="C528:D528"/>
    <mergeCell ref="C529:D529"/>
    <mergeCell ref="C517:D517"/>
    <mergeCell ref="C518:D518"/>
    <mergeCell ref="C519:D519"/>
    <mergeCell ref="C520:D520"/>
    <mergeCell ref="C521:D521"/>
    <mergeCell ref="C522:D522"/>
    <mergeCell ref="C548:D548"/>
    <mergeCell ref="C550:D550"/>
    <mergeCell ref="C551:D551"/>
    <mergeCell ref="C552:D552"/>
    <mergeCell ref="C553:D553"/>
    <mergeCell ref="C554:D554"/>
    <mergeCell ref="C542:D542"/>
    <mergeCell ref="C543:D543"/>
    <mergeCell ref="C544:D544"/>
    <mergeCell ref="C545:D545"/>
    <mergeCell ref="C546:D546"/>
    <mergeCell ref="C547:D547"/>
    <mergeCell ref="C536:D536"/>
    <mergeCell ref="C537:D537"/>
    <mergeCell ref="C538:D538"/>
    <mergeCell ref="C539:D539"/>
    <mergeCell ref="C540:D540"/>
    <mergeCell ref="C541:D541"/>
    <mergeCell ref="C569:D569"/>
    <mergeCell ref="C570:D570"/>
    <mergeCell ref="C571:D571"/>
    <mergeCell ref="C572:D572"/>
    <mergeCell ref="C573:D573"/>
    <mergeCell ref="C574:D574"/>
    <mergeCell ref="C562:D562"/>
    <mergeCell ref="C564:D564"/>
    <mergeCell ref="C565:D565"/>
    <mergeCell ref="C566:D566"/>
    <mergeCell ref="C567:D567"/>
    <mergeCell ref="C568:D568"/>
    <mergeCell ref="C555:D555"/>
    <mergeCell ref="C556:D556"/>
    <mergeCell ref="C557:D557"/>
    <mergeCell ref="C558:D558"/>
    <mergeCell ref="C559:D559"/>
    <mergeCell ref="C561:D561"/>
    <mergeCell ref="C587:D587"/>
    <mergeCell ref="C588:D588"/>
    <mergeCell ref="C589:D589"/>
    <mergeCell ref="C590:D590"/>
    <mergeCell ref="C591:D591"/>
    <mergeCell ref="C592:D592"/>
    <mergeCell ref="C581:D581"/>
    <mergeCell ref="C582:D582"/>
    <mergeCell ref="C583:D583"/>
    <mergeCell ref="C584:D584"/>
    <mergeCell ref="C585:D585"/>
    <mergeCell ref="C586:D586"/>
    <mergeCell ref="C575:D575"/>
    <mergeCell ref="C576:D576"/>
    <mergeCell ref="C577:D577"/>
    <mergeCell ref="C578:D578"/>
    <mergeCell ref="C579:D579"/>
    <mergeCell ref="C580:D580"/>
    <mergeCell ref="C606:D606"/>
    <mergeCell ref="C607:D607"/>
    <mergeCell ref="C608:D608"/>
    <mergeCell ref="C609:D609"/>
    <mergeCell ref="C610:D610"/>
    <mergeCell ref="C611:D611"/>
    <mergeCell ref="C600:D600"/>
    <mergeCell ref="C601:D601"/>
    <mergeCell ref="C602:D602"/>
    <mergeCell ref="C603:D603"/>
    <mergeCell ref="C604:D604"/>
    <mergeCell ref="C605:D605"/>
    <mergeCell ref="C593:D593"/>
    <mergeCell ref="C594:D594"/>
    <mergeCell ref="C596:D596"/>
    <mergeCell ref="C597:D597"/>
    <mergeCell ref="C598:D598"/>
    <mergeCell ref="C599:D599"/>
    <mergeCell ref="C624:D624"/>
    <mergeCell ref="C625:D625"/>
    <mergeCell ref="C626:D626"/>
    <mergeCell ref="C628:D628"/>
    <mergeCell ref="C629:D629"/>
    <mergeCell ref="C630:D630"/>
    <mergeCell ref="C618:D618"/>
    <mergeCell ref="C619:D619"/>
    <mergeCell ref="C620:D620"/>
    <mergeCell ref="C621:D621"/>
    <mergeCell ref="C622:D622"/>
    <mergeCell ref="C623:D623"/>
    <mergeCell ref="C612:D612"/>
    <mergeCell ref="C613:D613"/>
    <mergeCell ref="C614:D614"/>
    <mergeCell ref="C615:D615"/>
    <mergeCell ref="C616:D616"/>
    <mergeCell ref="C617:D617"/>
    <mergeCell ref="C644:D644"/>
    <mergeCell ref="C645:D645"/>
    <mergeCell ref="C646:D646"/>
    <mergeCell ref="C647:D647"/>
    <mergeCell ref="C648:D648"/>
    <mergeCell ref="C649:D649"/>
    <mergeCell ref="C638:D638"/>
    <mergeCell ref="C639:D639"/>
    <mergeCell ref="C640:D640"/>
    <mergeCell ref="C641:D641"/>
    <mergeCell ref="C642:D642"/>
    <mergeCell ref="C643:D643"/>
    <mergeCell ref="C631:D631"/>
    <mergeCell ref="C632:D632"/>
    <mergeCell ref="C634:D634"/>
    <mergeCell ref="C635:D635"/>
    <mergeCell ref="C636:D636"/>
    <mergeCell ref="C637:D637"/>
    <mergeCell ref="C663:D663"/>
    <mergeCell ref="C664:D664"/>
    <mergeCell ref="C665:D665"/>
    <mergeCell ref="C666:D666"/>
    <mergeCell ref="C667:D667"/>
    <mergeCell ref="C668:D668"/>
    <mergeCell ref="C656:D656"/>
    <mergeCell ref="C658:D658"/>
    <mergeCell ref="C659:D659"/>
    <mergeCell ref="C660:D660"/>
    <mergeCell ref="C661:D661"/>
    <mergeCell ref="C662:D662"/>
    <mergeCell ref="C650:D650"/>
    <mergeCell ref="C651:D651"/>
    <mergeCell ref="C652:D652"/>
    <mergeCell ref="C653:D653"/>
    <mergeCell ref="C654:D654"/>
    <mergeCell ref="C655:D655"/>
    <mergeCell ref="C682:D682"/>
    <mergeCell ref="C683:D683"/>
    <mergeCell ref="C684:D684"/>
    <mergeCell ref="C685:D685"/>
    <mergeCell ref="C686:D686"/>
    <mergeCell ref="C687:D687"/>
    <mergeCell ref="C676:D676"/>
    <mergeCell ref="C677:D677"/>
    <mergeCell ref="C678:D678"/>
    <mergeCell ref="C679:D679"/>
    <mergeCell ref="C680:D680"/>
    <mergeCell ref="C681:D681"/>
    <mergeCell ref="C669:D669"/>
    <mergeCell ref="C670:D670"/>
    <mergeCell ref="C671:D671"/>
    <mergeCell ref="C673:D673"/>
    <mergeCell ref="C674:D674"/>
    <mergeCell ref="C675:D675"/>
    <mergeCell ref="C702:D702"/>
    <mergeCell ref="C703:D703"/>
    <mergeCell ref="C704:D704"/>
    <mergeCell ref="C705:D705"/>
    <mergeCell ref="C706:D706"/>
    <mergeCell ref="C707:D707"/>
    <mergeCell ref="C695:D695"/>
    <mergeCell ref="C696:D696"/>
    <mergeCell ref="C698:D698"/>
    <mergeCell ref="C699:D699"/>
    <mergeCell ref="C700:D700"/>
    <mergeCell ref="C701:D701"/>
    <mergeCell ref="C688:D688"/>
    <mergeCell ref="C689:D689"/>
    <mergeCell ref="C690:D690"/>
    <mergeCell ref="C692:D692"/>
    <mergeCell ref="C693:D693"/>
    <mergeCell ref="C694:D694"/>
    <mergeCell ref="C723:D723"/>
    <mergeCell ref="C724:D724"/>
    <mergeCell ref="C726:D726"/>
    <mergeCell ref="C727:D727"/>
    <mergeCell ref="C729:D729"/>
    <mergeCell ref="C730:D730"/>
    <mergeCell ref="C731:D731"/>
    <mergeCell ref="C715:D715"/>
    <mergeCell ref="C716:D716"/>
    <mergeCell ref="C717:D717"/>
    <mergeCell ref="C718:D718"/>
    <mergeCell ref="C719:D719"/>
    <mergeCell ref="C708:D708"/>
    <mergeCell ref="C710:D710"/>
    <mergeCell ref="C711:D711"/>
    <mergeCell ref="C712:D712"/>
    <mergeCell ref="C713:D713"/>
    <mergeCell ref="C714:D714"/>
    <mergeCell ref="C749:D749"/>
    <mergeCell ref="C751:D751"/>
    <mergeCell ref="C752:D752"/>
    <mergeCell ref="C753:D753"/>
    <mergeCell ref="C754:D754"/>
    <mergeCell ref="C755:D755"/>
    <mergeCell ref="C743:D743"/>
    <mergeCell ref="C744:D744"/>
    <mergeCell ref="C745:D745"/>
    <mergeCell ref="C746:D746"/>
    <mergeCell ref="C747:D747"/>
    <mergeCell ref="C748:D748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62:D762"/>
    <mergeCell ref="C764:D764"/>
    <mergeCell ref="C765:D765"/>
    <mergeCell ref="C766:D766"/>
    <mergeCell ref="C767:D767"/>
    <mergeCell ref="C768:D768"/>
    <mergeCell ref="C756:D756"/>
    <mergeCell ref="C757:D757"/>
    <mergeCell ref="C758:D758"/>
    <mergeCell ref="C759:D759"/>
    <mergeCell ref="C760:D760"/>
    <mergeCell ref="C761:D761"/>
    <mergeCell ref="C797:D797"/>
    <mergeCell ref="C799:D799"/>
    <mergeCell ref="C803:D803"/>
    <mergeCell ref="C806:D806"/>
    <mergeCell ref="C807:D807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80:D780"/>
    <mergeCell ref="C781:D781"/>
    <mergeCell ref="C782:D782"/>
    <mergeCell ref="C783:D783"/>
    <mergeCell ref="C784:D784"/>
    <mergeCell ref="C785:D785"/>
    <mergeCell ref="C835:D835"/>
    <mergeCell ref="C836:D836"/>
    <mergeCell ref="C837:D837"/>
    <mergeCell ref="C838:D838"/>
    <mergeCell ref="C839:D839"/>
    <mergeCell ref="C840:D840"/>
    <mergeCell ref="C826:D826"/>
    <mergeCell ref="C827:D827"/>
    <mergeCell ref="C828:D828"/>
    <mergeCell ref="C830:D830"/>
    <mergeCell ref="C831:D831"/>
    <mergeCell ref="C832:D832"/>
    <mergeCell ref="C833:D833"/>
    <mergeCell ref="C834:D834"/>
    <mergeCell ref="C811:D811"/>
    <mergeCell ref="C812:D812"/>
    <mergeCell ref="C814:D814"/>
    <mergeCell ref="C815:D815"/>
    <mergeCell ref="C816:D816"/>
    <mergeCell ref="C818:D818"/>
    <mergeCell ref="C819:D819"/>
    <mergeCell ref="C821:D821"/>
    <mergeCell ref="C822:D822"/>
    <mergeCell ref="C860:D860"/>
    <mergeCell ref="C861:D861"/>
    <mergeCell ref="C862:D862"/>
    <mergeCell ref="C863:D863"/>
    <mergeCell ref="C864:D864"/>
    <mergeCell ref="C865:D865"/>
    <mergeCell ref="C847:D847"/>
    <mergeCell ref="C849:D849"/>
    <mergeCell ref="C851:D851"/>
    <mergeCell ref="C855:D855"/>
    <mergeCell ref="C856:D856"/>
    <mergeCell ref="C857:D857"/>
    <mergeCell ref="C858:D858"/>
    <mergeCell ref="C859:D859"/>
    <mergeCell ref="C841:D841"/>
    <mergeCell ref="C842:D842"/>
    <mergeCell ref="C843:D843"/>
    <mergeCell ref="C844:D844"/>
    <mergeCell ref="C845:D845"/>
    <mergeCell ref="C846:D846"/>
    <mergeCell ref="C879:D879"/>
    <mergeCell ref="C880:D880"/>
    <mergeCell ref="C881:D881"/>
    <mergeCell ref="C882:D882"/>
    <mergeCell ref="C883:D883"/>
    <mergeCell ref="C884:D884"/>
    <mergeCell ref="C872:D872"/>
    <mergeCell ref="C873:D873"/>
    <mergeCell ref="C874:D874"/>
    <mergeCell ref="C875:D875"/>
    <mergeCell ref="C876:D876"/>
    <mergeCell ref="C877:D877"/>
    <mergeCell ref="C866:D866"/>
    <mergeCell ref="C867:D867"/>
    <mergeCell ref="C868:D868"/>
    <mergeCell ref="C869:D869"/>
    <mergeCell ref="C870:D870"/>
    <mergeCell ref="C871:D871"/>
    <mergeCell ref="C898:D898"/>
    <mergeCell ref="C899:D899"/>
    <mergeCell ref="C900:D900"/>
    <mergeCell ref="C901:D901"/>
    <mergeCell ref="C902:D902"/>
    <mergeCell ref="C903:D903"/>
    <mergeCell ref="C891:D891"/>
    <mergeCell ref="C892:D892"/>
    <mergeCell ref="C894:D894"/>
    <mergeCell ref="C895:D895"/>
    <mergeCell ref="C896:D896"/>
    <mergeCell ref="C897:D897"/>
    <mergeCell ref="C885:D885"/>
    <mergeCell ref="C886:D886"/>
    <mergeCell ref="C887:D887"/>
    <mergeCell ref="C888:D888"/>
    <mergeCell ref="C889:D889"/>
    <mergeCell ref="C890:D890"/>
    <mergeCell ref="C918:D918"/>
    <mergeCell ref="C919:D919"/>
    <mergeCell ref="C920:D920"/>
    <mergeCell ref="C921:D921"/>
    <mergeCell ref="C922:D922"/>
    <mergeCell ref="C923:D923"/>
    <mergeCell ref="C911:D911"/>
    <mergeCell ref="C913:D913"/>
    <mergeCell ref="C914:D914"/>
    <mergeCell ref="C915:D915"/>
    <mergeCell ref="C916:D916"/>
    <mergeCell ref="C917:D917"/>
    <mergeCell ref="C904:D904"/>
    <mergeCell ref="C905:D905"/>
    <mergeCell ref="C907:D907"/>
    <mergeCell ref="C908:D908"/>
    <mergeCell ref="C909:D909"/>
    <mergeCell ref="C910:D910"/>
    <mergeCell ref="C936:D936"/>
    <mergeCell ref="C937:D937"/>
    <mergeCell ref="C938:D938"/>
    <mergeCell ref="C939:D939"/>
    <mergeCell ref="C940:D940"/>
    <mergeCell ref="C941:D941"/>
    <mergeCell ref="C930:D930"/>
    <mergeCell ref="C931:D931"/>
    <mergeCell ref="C932:D932"/>
    <mergeCell ref="C933:D933"/>
    <mergeCell ref="C934:D934"/>
    <mergeCell ref="C935:D935"/>
    <mergeCell ref="C924:D924"/>
    <mergeCell ref="C925:D925"/>
    <mergeCell ref="C926:D926"/>
    <mergeCell ref="C927:D927"/>
    <mergeCell ref="C928:D928"/>
    <mergeCell ref="C929:D929"/>
    <mergeCell ref="C960:D960"/>
    <mergeCell ref="C961:D961"/>
    <mergeCell ref="C962:D962"/>
    <mergeCell ref="C963:D963"/>
    <mergeCell ref="C964:D964"/>
    <mergeCell ref="C966:D966"/>
    <mergeCell ref="C948:D948"/>
    <mergeCell ref="C955:D955"/>
    <mergeCell ref="C956:D956"/>
    <mergeCell ref="C957:D957"/>
    <mergeCell ref="C958:D958"/>
    <mergeCell ref="C959:D959"/>
    <mergeCell ref="C942:D942"/>
    <mergeCell ref="C943:D943"/>
    <mergeCell ref="C944:D944"/>
    <mergeCell ref="C945:D945"/>
    <mergeCell ref="C946:D946"/>
    <mergeCell ref="C947:D947"/>
    <mergeCell ref="C980:D980"/>
    <mergeCell ref="C981:D981"/>
    <mergeCell ref="C982:D982"/>
    <mergeCell ref="C983:D983"/>
    <mergeCell ref="C984:D984"/>
    <mergeCell ref="C985:D985"/>
    <mergeCell ref="C973:D973"/>
    <mergeCell ref="C974:D974"/>
    <mergeCell ref="C975:D975"/>
    <mergeCell ref="C976:D976"/>
    <mergeCell ref="C977:D977"/>
    <mergeCell ref="C979:D979"/>
    <mergeCell ref="C967:D967"/>
    <mergeCell ref="C968:D968"/>
    <mergeCell ref="C969:D969"/>
    <mergeCell ref="C970:D970"/>
    <mergeCell ref="C971:D971"/>
    <mergeCell ref="C972:D972"/>
    <mergeCell ref="C1004:D1004"/>
    <mergeCell ref="C1005:D1005"/>
    <mergeCell ref="C1006:D1006"/>
    <mergeCell ref="C1007:D1007"/>
    <mergeCell ref="C1009:D1009"/>
    <mergeCell ref="C1010:D1010"/>
    <mergeCell ref="C998:D998"/>
    <mergeCell ref="C999:D999"/>
    <mergeCell ref="C1000:D1000"/>
    <mergeCell ref="C1001:D1001"/>
    <mergeCell ref="C1002:D1002"/>
    <mergeCell ref="C1003:D1003"/>
    <mergeCell ref="C986:D986"/>
    <mergeCell ref="C987:D987"/>
    <mergeCell ref="C988:D988"/>
    <mergeCell ref="C993:D993"/>
    <mergeCell ref="C994:D994"/>
    <mergeCell ref="C995:D995"/>
    <mergeCell ref="C996:D996"/>
    <mergeCell ref="C997:D997"/>
    <mergeCell ref="C1024:D1024"/>
    <mergeCell ref="C1025:D1025"/>
    <mergeCell ref="C1026:D1026"/>
    <mergeCell ref="C1027:D1027"/>
    <mergeCell ref="C1028:D1028"/>
    <mergeCell ref="C1029:D1029"/>
    <mergeCell ref="C1017:D1017"/>
    <mergeCell ref="C1018:D1018"/>
    <mergeCell ref="C1019:D1019"/>
    <mergeCell ref="C1020:D1020"/>
    <mergeCell ref="C1021:D1021"/>
    <mergeCell ref="C1022:D1022"/>
    <mergeCell ref="C1011:D1011"/>
    <mergeCell ref="C1012:D1012"/>
    <mergeCell ref="C1013:D1013"/>
    <mergeCell ref="C1014:D1014"/>
    <mergeCell ref="C1015:D1015"/>
    <mergeCell ref="C1016:D1016"/>
    <mergeCell ref="C1043:D1043"/>
    <mergeCell ref="C1045:D1045"/>
    <mergeCell ref="C1046:D1046"/>
    <mergeCell ref="C1047:D1047"/>
    <mergeCell ref="C1048:D1048"/>
    <mergeCell ref="C1049:D1049"/>
    <mergeCell ref="C1036:D1036"/>
    <mergeCell ref="C1037:D1037"/>
    <mergeCell ref="C1038:D1038"/>
    <mergeCell ref="C1040:D1040"/>
    <mergeCell ref="C1041:D1041"/>
    <mergeCell ref="C1042:D1042"/>
    <mergeCell ref="C1030:D1030"/>
    <mergeCell ref="C1031:D1031"/>
    <mergeCell ref="C1032:D1032"/>
    <mergeCell ref="C1033:D1033"/>
    <mergeCell ref="C1034:D1034"/>
    <mergeCell ref="C1035:D1035"/>
    <mergeCell ref="C1063:D1063"/>
    <mergeCell ref="C1064:D1064"/>
    <mergeCell ref="C1066:D1066"/>
    <mergeCell ref="C1067:D1067"/>
    <mergeCell ref="C1068:D1068"/>
    <mergeCell ref="C1069:D1069"/>
    <mergeCell ref="C1056:D1056"/>
    <mergeCell ref="C1057:D1057"/>
    <mergeCell ref="C1059:D1059"/>
    <mergeCell ref="C1060:D1060"/>
    <mergeCell ref="C1061:D1061"/>
    <mergeCell ref="C1062:D1062"/>
    <mergeCell ref="C1050:D1050"/>
    <mergeCell ref="C1051:D1051"/>
    <mergeCell ref="C1052:D1052"/>
    <mergeCell ref="C1053:D1053"/>
    <mergeCell ref="C1054:D1054"/>
    <mergeCell ref="C1055:D1055"/>
    <mergeCell ref="C1085:D1085"/>
    <mergeCell ref="C1086:D1086"/>
    <mergeCell ref="C1087:D1087"/>
    <mergeCell ref="C1089:D1089"/>
    <mergeCell ref="C1090:D1090"/>
    <mergeCell ref="C1091:D1091"/>
    <mergeCell ref="C1077:D1077"/>
    <mergeCell ref="C1078:D1078"/>
    <mergeCell ref="C1080:D1080"/>
    <mergeCell ref="C1081:D1081"/>
    <mergeCell ref="C1082:D1082"/>
    <mergeCell ref="C1083:D1083"/>
    <mergeCell ref="C1070:D1070"/>
    <mergeCell ref="C1071:D1071"/>
    <mergeCell ref="C1073:D1073"/>
    <mergeCell ref="C1074:D1074"/>
    <mergeCell ref="C1075:D1075"/>
    <mergeCell ref="C1076:D1076"/>
    <mergeCell ref="C1108:D1108"/>
    <mergeCell ref="C1109:D1109"/>
    <mergeCell ref="C1110:D1110"/>
    <mergeCell ref="C1111:D1111"/>
    <mergeCell ref="C1112:D1112"/>
    <mergeCell ref="C1113:D1113"/>
    <mergeCell ref="C1101:D1101"/>
    <mergeCell ref="C1102:D1102"/>
    <mergeCell ref="C1103:D1103"/>
    <mergeCell ref="C1105:D1105"/>
    <mergeCell ref="C1106:D1106"/>
    <mergeCell ref="C1107:D1107"/>
    <mergeCell ref="C1093:D1093"/>
    <mergeCell ref="C1094:D1094"/>
    <mergeCell ref="C1095:D1095"/>
    <mergeCell ref="C1097:D1097"/>
    <mergeCell ref="C1098:D1098"/>
    <mergeCell ref="C1099:D1099"/>
    <mergeCell ref="C1128:D1128"/>
    <mergeCell ref="C1129:D1129"/>
    <mergeCell ref="C1130:D1130"/>
    <mergeCell ref="C1131:D1131"/>
    <mergeCell ref="C1132:D1132"/>
    <mergeCell ref="C1133:D1133"/>
    <mergeCell ref="C1122:D1122"/>
    <mergeCell ref="C1123:D1123"/>
    <mergeCell ref="C1124:D1124"/>
    <mergeCell ref="C1125:D1125"/>
    <mergeCell ref="C1126:D1126"/>
    <mergeCell ref="C1127:D1127"/>
    <mergeCell ref="C1114:D1114"/>
    <mergeCell ref="C1115:D1115"/>
    <mergeCell ref="C1116:D1116"/>
    <mergeCell ref="C1117:D1117"/>
    <mergeCell ref="C1120:D1120"/>
    <mergeCell ref="C1121:D1121"/>
    <mergeCell ref="C1153:D1153"/>
    <mergeCell ref="C1154:D1154"/>
    <mergeCell ref="C1156:D1156"/>
    <mergeCell ref="C1157:D1157"/>
    <mergeCell ref="C1158:D1158"/>
    <mergeCell ref="C1159:D1159"/>
    <mergeCell ref="C1147:D1147"/>
    <mergeCell ref="C1148:D1148"/>
    <mergeCell ref="C1149:D1149"/>
    <mergeCell ref="C1150:D1150"/>
    <mergeCell ref="C1151:D1151"/>
    <mergeCell ref="C1152:D1152"/>
    <mergeCell ref="C1138:D1138"/>
    <mergeCell ref="C1139:D1139"/>
    <mergeCell ref="C1140:D1140"/>
    <mergeCell ref="C1142:D1142"/>
    <mergeCell ref="C1143:D1143"/>
    <mergeCell ref="C1144:D1144"/>
    <mergeCell ref="C1145:D1145"/>
    <mergeCell ref="C1146:D1146"/>
    <mergeCell ref="C1175:D1175"/>
    <mergeCell ref="C1176:D1176"/>
    <mergeCell ref="C1177:D1177"/>
    <mergeCell ref="C1178:D1178"/>
    <mergeCell ref="C1179:D1179"/>
    <mergeCell ref="C1180:D1180"/>
    <mergeCell ref="C1182:D1182"/>
    <mergeCell ref="C1183:D1183"/>
    <mergeCell ref="C1184:D1184"/>
    <mergeCell ref="C1166:D1166"/>
    <mergeCell ref="C1167:D1167"/>
    <mergeCell ref="C1168:D1168"/>
    <mergeCell ref="C1169:D1169"/>
    <mergeCell ref="C1170:D1170"/>
    <mergeCell ref="C1160:D1160"/>
    <mergeCell ref="C1161:D1161"/>
    <mergeCell ref="C1162:D1162"/>
    <mergeCell ref="C1163:D1163"/>
    <mergeCell ref="C1164:D1164"/>
    <mergeCell ref="C1165:D1165"/>
    <mergeCell ref="C1209:D1209"/>
    <mergeCell ref="C1210:D1210"/>
    <mergeCell ref="C1211:D1211"/>
    <mergeCell ref="C1212:D1212"/>
    <mergeCell ref="C1213:D1213"/>
    <mergeCell ref="C1214:D1214"/>
    <mergeCell ref="C1200:D1200"/>
    <mergeCell ref="C1201:D1201"/>
    <mergeCell ref="C1202:D1202"/>
    <mergeCell ref="C1203:D1203"/>
    <mergeCell ref="C1204:D1204"/>
    <mergeCell ref="C1205:D1205"/>
    <mergeCell ref="C1206:D1206"/>
    <mergeCell ref="C1208:D1208"/>
    <mergeCell ref="C1189:D1189"/>
    <mergeCell ref="C1190:D1190"/>
    <mergeCell ref="C1191:D1191"/>
    <mergeCell ref="C1192:D1192"/>
    <mergeCell ref="C1193:D1193"/>
    <mergeCell ref="C1194:D1194"/>
    <mergeCell ref="C1195:D1195"/>
    <mergeCell ref="C1230:D1230"/>
    <mergeCell ref="C1231:D1231"/>
    <mergeCell ref="C1232:D1232"/>
    <mergeCell ref="C1234:D1234"/>
    <mergeCell ref="C1235:D1235"/>
    <mergeCell ref="C1236:D1236"/>
    <mergeCell ref="C1222:D1222"/>
    <mergeCell ref="C1224:D1224"/>
    <mergeCell ref="C1225:D1225"/>
    <mergeCell ref="C1226:D1226"/>
    <mergeCell ref="C1228:D1228"/>
    <mergeCell ref="C1229:D1229"/>
    <mergeCell ref="C1215:D1215"/>
    <mergeCell ref="C1216:D1216"/>
    <mergeCell ref="C1217:D1217"/>
    <mergeCell ref="C1218:D1218"/>
    <mergeCell ref="C1220:D1220"/>
    <mergeCell ref="C1221:D1221"/>
    <mergeCell ref="C1257:D1257"/>
    <mergeCell ref="C1258:D1258"/>
    <mergeCell ref="C1259:D1259"/>
    <mergeCell ref="C1260:D1260"/>
    <mergeCell ref="C1261:D1261"/>
    <mergeCell ref="C1262:D1262"/>
    <mergeCell ref="C1245:D1245"/>
    <mergeCell ref="C1246:D1246"/>
    <mergeCell ref="C1251:D1251"/>
    <mergeCell ref="C1252:D1252"/>
    <mergeCell ref="C1253:D1253"/>
    <mergeCell ref="C1254:D1254"/>
    <mergeCell ref="C1255:D1255"/>
    <mergeCell ref="C1256:D1256"/>
    <mergeCell ref="C1237:D1237"/>
    <mergeCell ref="C1238:D1238"/>
    <mergeCell ref="C1240:D1240"/>
    <mergeCell ref="C1241:D1241"/>
    <mergeCell ref="C1242:D1242"/>
    <mergeCell ref="C1244:D1244"/>
    <mergeCell ref="C1276:D1276"/>
    <mergeCell ref="C1277:D1277"/>
    <mergeCell ref="C1278:D1278"/>
    <mergeCell ref="C1279:D1279"/>
    <mergeCell ref="C1280:D1280"/>
    <mergeCell ref="C1281:D1281"/>
    <mergeCell ref="C1270:D1270"/>
    <mergeCell ref="C1271:D1271"/>
    <mergeCell ref="C1272:D1272"/>
    <mergeCell ref="C1273:D1273"/>
    <mergeCell ref="C1274:D1274"/>
    <mergeCell ref="C1275:D1275"/>
    <mergeCell ref="C1263:D1263"/>
    <mergeCell ref="C1264:D1264"/>
    <mergeCell ref="C1265:D1265"/>
    <mergeCell ref="C1266:D1266"/>
    <mergeCell ref="C1267:D1267"/>
    <mergeCell ref="C1268:D1268"/>
    <mergeCell ref="C1304:D1304"/>
    <mergeCell ref="C1305:D1305"/>
    <mergeCell ref="C1306:D1306"/>
    <mergeCell ref="C1307:D1307"/>
    <mergeCell ref="C1308:D1308"/>
    <mergeCell ref="C1309:D1309"/>
    <mergeCell ref="C1296:D1296"/>
    <mergeCell ref="C1298:D1298"/>
    <mergeCell ref="C1299:D1299"/>
    <mergeCell ref="C1300:D1300"/>
    <mergeCell ref="C1302:D1302"/>
    <mergeCell ref="C1303:D1303"/>
    <mergeCell ref="C1282:D1282"/>
    <mergeCell ref="C1283:D1283"/>
    <mergeCell ref="C1288:D1288"/>
    <mergeCell ref="C1289:D1289"/>
    <mergeCell ref="C1291:D1291"/>
    <mergeCell ref="C1292:D1292"/>
    <mergeCell ref="C1293:D1293"/>
    <mergeCell ref="C1295:D1295"/>
    <mergeCell ref="C1330:D1330"/>
    <mergeCell ref="C1331:D1331"/>
    <mergeCell ref="C1332:D1332"/>
    <mergeCell ref="C1333:D1333"/>
    <mergeCell ref="C1334:D1334"/>
    <mergeCell ref="C1335:D1335"/>
    <mergeCell ref="C1318:D1318"/>
    <mergeCell ref="C1319:D1319"/>
    <mergeCell ref="C1324:D1324"/>
    <mergeCell ref="C1325:D1325"/>
    <mergeCell ref="C1326:D1326"/>
    <mergeCell ref="C1327:D1327"/>
    <mergeCell ref="C1328:D1328"/>
    <mergeCell ref="C1329:D1329"/>
    <mergeCell ref="C1310:D1310"/>
    <mergeCell ref="C1312:D1312"/>
    <mergeCell ref="C1313:D1313"/>
    <mergeCell ref="C1314:D1314"/>
    <mergeCell ref="C1315:D1315"/>
    <mergeCell ref="C1317:D1317"/>
    <mergeCell ref="C1349:D1349"/>
    <mergeCell ref="C1350:D1350"/>
    <mergeCell ref="C1351:D1351"/>
    <mergeCell ref="C1352:D1352"/>
    <mergeCell ref="C1353:D1353"/>
    <mergeCell ref="C1354:D1354"/>
    <mergeCell ref="C1343:D1343"/>
    <mergeCell ref="C1344:D1344"/>
    <mergeCell ref="C1345:D1345"/>
    <mergeCell ref="C1346:D1346"/>
    <mergeCell ref="C1347:D1347"/>
    <mergeCell ref="C1348:D1348"/>
    <mergeCell ref="C1336:D1336"/>
    <mergeCell ref="C1337:D1337"/>
    <mergeCell ref="C1338:D1338"/>
    <mergeCell ref="C1339:D1339"/>
    <mergeCell ref="C1341:D1341"/>
    <mergeCell ref="C1342:D1342"/>
    <mergeCell ref="C1368:D1368"/>
    <mergeCell ref="C1369:D1369"/>
    <mergeCell ref="C1370:D1370"/>
    <mergeCell ref="C1374:D1374"/>
    <mergeCell ref="C1375:D1375"/>
    <mergeCell ref="C1376:D1376"/>
    <mergeCell ref="C1377:D1377"/>
    <mergeCell ref="C1378:D1378"/>
    <mergeCell ref="C1362:D1362"/>
    <mergeCell ref="C1363:D1363"/>
    <mergeCell ref="C1364:D1364"/>
    <mergeCell ref="C1365:D1365"/>
    <mergeCell ref="C1366:D1366"/>
    <mergeCell ref="C1367:D1367"/>
    <mergeCell ref="C1356:D1356"/>
    <mergeCell ref="C1357:D1357"/>
    <mergeCell ref="C1358:D1358"/>
    <mergeCell ref="C1359:D1359"/>
    <mergeCell ref="C1360:D1360"/>
    <mergeCell ref="C1361:D1361"/>
    <mergeCell ref="C1392:D1392"/>
    <mergeCell ref="C1393:D1393"/>
    <mergeCell ref="C1394:D1394"/>
    <mergeCell ref="C1395:D1395"/>
    <mergeCell ref="C1396:D1396"/>
    <mergeCell ref="C1397:D1397"/>
    <mergeCell ref="C1385:D1385"/>
    <mergeCell ref="C1386:D1386"/>
    <mergeCell ref="C1387:D1387"/>
    <mergeCell ref="C1389:D1389"/>
    <mergeCell ref="C1390:D1390"/>
    <mergeCell ref="C1391:D1391"/>
    <mergeCell ref="C1379:D1379"/>
    <mergeCell ref="C1380:D1380"/>
    <mergeCell ref="C1381:D1381"/>
    <mergeCell ref="C1382:D1382"/>
    <mergeCell ref="C1383:D1383"/>
    <mergeCell ref="C1384:D1384"/>
    <mergeCell ref="C1417:D1417"/>
    <mergeCell ref="C1421:D1421"/>
    <mergeCell ref="C1422:D1422"/>
    <mergeCell ref="C1423:D1423"/>
    <mergeCell ref="C1411:D1411"/>
    <mergeCell ref="C1412:D1412"/>
    <mergeCell ref="C1413:D1413"/>
    <mergeCell ref="C1414:D1414"/>
    <mergeCell ref="C1415:D1415"/>
    <mergeCell ref="C1416:D1416"/>
    <mergeCell ref="C1405:D1405"/>
    <mergeCell ref="C1406:D1406"/>
    <mergeCell ref="C1407:D1407"/>
    <mergeCell ref="C1408:D1408"/>
    <mergeCell ref="C1409:D1409"/>
    <mergeCell ref="C1410:D1410"/>
    <mergeCell ref="C1398:D1398"/>
    <mergeCell ref="C1399:D1399"/>
    <mergeCell ref="C1400:D1400"/>
    <mergeCell ref="C1401:D1401"/>
    <mergeCell ref="C1403:D1403"/>
    <mergeCell ref="C1404:D1404"/>
    <mergeCell ref="C1441:D1441"/>
    <mergeCell ref="C1442:D1442"/>
    <mergeCell ref="C1443:D1443"/>
    <mergeCell ref="C1445:D1445"/>
    <mergeCell ref="C1446:D1446"/>
    <mergeCell ref="C1447:D1447"/>
    <mergeCell ref="C1435:D1435"/>
    <mergeCell ref="C1436:D1436"/>
    <mergeCell ref="C1437:D1437"/>
    <mergeCell ref="C1438:D1438"/>
    <mergeCell ref="C1439:D1439"/>
    <mergeCell ref="C1440:D1440"/>
    <mergeCell ref="C1427:D1427"/>
    <mergeCell ref="C1428:D1428"/>
    <mergeCell ref="C1429:D1429"/>
    <mergeCell ref="C1430:D1430"/>
    <mergeCell ref="C1431:D1431"/>
    <mergeCell ref="C1432:D1432"/>
    <mergeCell ref="C1433:D1433"/>
    <mergeCell ref="C1434:D1434"/>
    <mergeCell ref="C1460:D1460"/>
    <mergeCell ref="C1461:D1461"/>
    <mergeCell ref="C1463:D1463"/>
    <mergeCell ref="C1464:D1464"/>
    <mergeCell ref="C1465:D1465"/>
    <mergeCell ref="C1454:D1454"/>
    <mergeCell ref="C1455:D1455"/>
    <mergeCell ref="C1456:D1456"/>
    <mergeCell ref="C1457:D1457"/>
    <mergeCell ref="C1458:D1458"/>
    <mergeCell ref="C1459:D1459"/>
    <mergeCell ref="C1448:D1448"/>
    <mergeCell ref="C1449:D1449"/>
    <mergeCell ref="C1450:D1450"/>
    <mergeCell ref="C1451:D1451"/>
    <mergeCell ref="C1452:D1452"/>
    <mergeCell ref="C1453:D1453"/>
    <mergeCell ref="C1493:D1493"/>
    <mergeCell ref="C1494:D1494"/>
    <mergeCell ref="C1495:D1495"/>
    <mergeCell ref="C1497:D1497"/>
    <mergeCell ref="C1498:D1498"/>
    <mergeCell ref="C1499:D1499"/>
    <mergeCell ref="C1481:D1481"/>
    <mergeCell ref="C1482:D1482"/>
    <mergeCell ref="C1483:D1483"/>
    <mergeCell ref="C1487:D1487"/>
    <mergeCell ref="C1488:D1488"/>
    <mergeCell ref="C1489:D1489"/>
    <mergeCell ref="C1490:D1490"/>
    <mergeCell ref="C1491:D1491"/>
    <mergeCell ref="C1469:D1469"/>
    <mergeCell ref="C1470:D1470"/>
    <mergeCell ref="C1475:D1475"/>
    <mergeCell ref="C1476:D1476"/>
    <mergeCell ref="C1477:D1477"/>
    <mergeCell ref="C1478:D1478"/>
    <mergeCell ref="C1479:D147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 topLeftCell="A58">
      <selection activeCell="F77" sqref="F77:F81"/>
    </sheetView>
  </sheetViews>
  <sheetFormatPr defaultColWidth="9.00390625" defaultRowHeight="12.75"/>
  <cols>
    <col min="1" max="1" width="50.375" style="0" customWidth="1"/>
    <col min="2" max="2" width="25.125" style="0" customWidth="1"/>
    <col min="3" max="3" width="21.625" style="0" customWidth="1"/>
    <col min="5" max="5" width="12.375" style="0" customWidth="1"/>
    <col min="6" max="6" width="14.25390625" style="0" customWidth="1"/>
  </cols>
  <sheetData>
    <row r="1" spans="1:6" ht="18">
      <c r="A1" s="463" t="s">
        <v>2809</v>
      </c>
      <c r="B1" s="464"/>
      <c r="C1" s="464"/>
      <c r="D1" s="465"/>
      <c r="E1" s="418"/>
      <c r="F1" s="465" t="str">
        <f>IF(ISNUMBER(D1),D1*E1,"")</f>
        <v/>
      </c>
    </row>
    <row r="2" spans="1:6" ht="12.75">
      <c r="A2" s="464"/>
      <c r="B2" s="464"/>
      <c r="C2" s="464"/>
      <c r="D2" s="465" t="s">
        <v>2531</v>
      </c>
      <c r="E2" s="418"/>
      <c r="F2" s="465" t="s">
        <v>2527</v>
      </c>
    </row>
    <row r="3" spans="1:6" ht="15">
      <c r="A3" s="466" t="s">
        <v>2810</v>
      </c>
      <c r="B3" s="452"/>
      <c r="C3" s="452"/>
      <c r="D3" s="467"/>
      <c r="E3" s="435"/>
      <c r="F3" s="468" t="str">
        <f aca="true" t="shared" si="0" ref="F3:F66">IF(ISNUMBER(D3),D3*E3,"")</f>
        <v/>
      </c>
    </row>
    <row r="4" spans="1:6" ht="12.75">
      <c r="A4" s="469" t="s">
        <v>2811</v>
      </c>
      <c r="B4" s="469" t="s">
        <v>2653</v>
      </c>
      <c r="C4" s="469" t="s">
        <v>2668</v>
      </c>
      <c r="D4" s="470" t="s">
        <v>2548</v>
      </c>
      <c r="E4" s="471" t="s">
        <v>2654</v>
      </c>
      <c r="F4" s="468" t="str">
        <f t="shared" si="0"/>
        <v/>
      </c>
    </row>
    <row r="5" spans="1:6" ht="12.75">
      <c r="A5" s="428" t="s">
        <v>2812</v>
      </c>
      <c r="B5" s="452"/>
      <c r="C5" s="452"/>
      <c r="D5" s="467"/>
      <c r="E5" s="435"/>
      <c r="F5" s="468" t="str">
        <f t="shared" si="0"/>
        <v/>
      </c>
    </row>
    <row r="6" spans="1:6" ht="12.75">
      <c r="A6" s="428" t="s">
        <v>2813</v>
      </c>
      <c r="B6" s="428" t="s">
        <v>2814</v>
      </c>
      <c r="C6" s="452"/>
      <c r="D6" s="660"/>
      <c r="E6" s="429">
        <v>5</v>
      </c>
      <c r="F6" s="468" t="str">
        <f t="shared" si="0"/>
        <v/>
      </c>
    </row>
    <row r="7" spans="1:6" ht="12.75">
      <c r="A7" s="428" t="s">
        <v>2815</v>
      </c>
      <c r="B7" s="428" t="s">
        <v>2814</v>
      </c>
      <c r="C7" s="452"/>
      <c r="D7" s="660"/>
      <c r="E7" s="429">
        <v>10</v>
      </c>
      <c r="F7" s="468" t="str">
        <f t="shared" si="0"/>
        <v/>
      </c>
    </row>
    <row r="8" spans="1:6" ht="12.75">
      <c r="A8" s="428"/>
      <c r="B8" s="452"/>
      <c r="C8" s="452"/>
      <c r="D8" s="661"/>
      <c r="E8" s="435"/>
      <c r="F8" s="468" t="str">
        <f t="shared" si="0"/>
        <v/>
      </c>
    </row>
    <row r="9" spans="1:6" ht="12.75">
      <c r="A9" s="428" t="s">
        <v>2816</v>
      </c>
      <c r="B9" s="452"/>
      <c r="C9" s="452"/>
      <c r="D9" s="661"/>
      <c r="E9" s="435"/>
      <c r="F9" s="468" t="str">
        <f t="shared" si="0"/>
        <v/>
      </c>
    </row>
    <row r="10" spans="1:6" ht="12.75">
      <c r="A10" s="428" t="s">
        <v>2815</v>
      </c>
      <c r="B10" s="428" t="s">
        <v>2814</v>
      </c>
      <c r="C10" s="452"/>
      <c r="D10" s="660"/>
      <c r="E10" s="429">
        <v>20</v>
      </c>
      <c r="F10" s="468" t="str">
        <f t="shared" si="0"/>
        <v/>
      </c>
    </row>
    <row r="11" spans="1:6" ht="12.75">
      <c r="A11" s="428"/>
      <c r="B11" s="452"/>
      <c r="C11" s="452"/>
      <c r="D11" s="661"/>
      <c r="E11" s="435"/>
      <c r="F11" s="468" t="str">
        <f t="shared" si="0"/>
        <v/>
      </c>
    </row>
    <row r="12" spans="1:6" ht="12.75">
      <c r="A12" s="428" t="s">
        <v>2817</v>
      </c>
      <c r="B12" s="452"/>
      <c r="C12" s="452"/>
      <c r="D12" s="661"/>
      <c r="E12" s="435"/>
      <c r="F12" s="468" t="str">
        <f t="shared" si="0"/>
        <v/>
      </c>
    </row>
    <row r="13" spans="1:6" ht="12.75">
      <c r="A13" s="428" t="s">
        <v>2818</v>
      </c>
      <c r="B13" s="428" t="s">
        <v>2814</v>
      </c>
      <c r="C13" s="452"/>
      <c r="D13" s="660"/>
      <c r="E13" s="429">
        <v>20</v>
      </c>
      <c r="F13" s="468" t="str">
        <f t="shared" si="0"/>
        <v/>
      </c>
    </row>
    <row r="14" spans="1:6" ht="12.75">
      <c r="A14" s="428" t="s">
        <v>2819</v>
      </c>
      <c r="B14" s="452"/>
      <c r="C14" s="452"/>
      <c r="D14" s="661"/>
      <c r="E14" s="435">
        <f>SUM(E6:E13)</f>
        <v>55</v>
      </c>
      <c r="F14" s="468" t="str">
        <f t="shared" si="0"/>
        <v/>
      </c>
    </row>
    <row r="15" spans="1:6" ht="15">
      <c r="A15" s="466" t="s">
        <v>2820</v>
      </c>
      <c r="B15" s="452"/>
      <c r="C15" s="452"/>
      <c r="D15" s="661"/>
      <c r="E15" s="435"/>
      <c r="F15" s="468" t="str">
        <f t="shared" si="0"/>
        <v/>
      </c>
    </row>
    <row r="16" spans="1:6" ht="12.75">
      <c r="A16" s="472" t="s">
        <v>2821</v>
      </c>
      <c r="B16" s="452"/>
      <c r="C16" s="452"/>
      <c r="D16" s="661"/>
      <c r="E16" s="435"/>
      <c r="F16" s="468" t="str">
        <f t="shared" si="0"/>
        <v/>
      </c>
    </row>
    <row r="17" spans="1:6" ht="12.75">
      <c r="A17" s="469" t="s">
        <v>2666</v>
      </c>
      <c r="B17" s="469" t="s">
        <v>2667</v>
      </c>
      <c r="C17" s="469" t="s">
        <v>2668</v>
      </c>
      <c r="D17" s="662"/>
      <c r="E17" s="471" t="s">
        <v>2654</v>
      </c>
      <c r="F17" s="468" t="str">
        <f t="shared" si="0"/>
        <v/>
      </c>
    </row>
    <row r="18" spans="1:6" ht="12.75">
      <c r="A18" s="428" t="s">
        <v>2822</v>
      </c>
      <c r="B18" s="428" t="s">
        <v>2823</v>
      </c>
      <c r="C18" s="428" t="s">
        <v>2672</v>
      </c>
      <c r="D18" s="660"/>
      <c r="E18" s="429">
        <v>6</v>
      </c>
      <c r="F18" s="468" t="str">
        <f t="shared" si="0"/>
        <v/>
      </c>
    </row>
    <row r="19" spans="1:6" ht="12.75">
      <c r="A19" s="428" t="s">
        <v>2824</v>
      </c>
      <c r="B19" s="428" t="s">
        <v>2823</v>
      </c>
      <c r="C19" s="428" t="s">
        <v>2672</v>
      </c>
      <c r="D19" s="660"/>
      <c r="E19" s="429">
        <v>10</v>
      </c>
      <c r="F19" s="468" t="str">
        <f t="shared" si="0"/>
        <v/>
      </c>
    </row>
    <row r="20" spans="1:6" ht="12.75">
      <c r="A20" s="428"/>
      <c r="B20" s="452"/>
      <c r="C20" s="452"/>
      <c r="D20" s="661"/>
      <c r="E20" s="435"/>
      <c r="F20" s="468" t="str">
        <f t="shared" si="0"/>
        <v/>
      </c>
    </row>
    <row r="21" spans="1:6" ht="12.75">
      <c r="A21" s="428" t="s">
        <v>2825</v>
      </c>
      <c r="B21" s="428" t="s">
        <v>2826</v>
      </c>
      <c r="C21" s="452"/>
      <c r="D21" s="660"/>
      <c r="E21" s="429">
        <v>30</v>
      </c>
      <c r="F21" s="468" t="str">
        <f t="shared" si="0"/>
        <v/>
      </c>
    </row>
    <row r="22" spans="1:6" ht="12.75">
      <c r="A22" s="428" t="s">
        <v>2827</v>
      </c>
      <c r="B22" s="428" t="s">
        <v>2828</v>
      </c>
      <c r="C22" s="452"/>
      <c r="D22" s="660"/>
      <c r="E22" s="429">
        <v>1</v>
      </c>
      <c r="F22" s="468" t="str">
        <f t="shared" si="0"/>
        <v/>
      </c>
    </row>
    <row r="23" spans="1:6" ht="12.75">
      <c r="A23" s="428"/>
      <c r="B23" s="452"/>
      <c r="C23" s="452"/>
      <c r="D23" s="661"/>
      <c r="E23" s="435"/>
      <c r="F23" s="468" t="str">
        <f t="shared" si="0"/>
        <v/>
      </c>
    </row>
    <row r="24" spans="1:6" ht="12.75">
      <c r="A24" s="472" t="s">
        <v>2829</v>
      </c>
      <c r="B24" s="452"/>
      <c r="C24" s="452"/>
      <c r="D24" s="661"/>
      <c r="E24" s="435"/>
      <c r="F24" s="468" t="str">
        <f t="shared" si="0"/>
        <v/>
      </c>
    </row>
    <row r="25" spans="1:6" ht="12.75">
      <c r="A25" s="469" t="s">
        <v>2666</v>
      </c>
      <c r="B25" s="469" t="s">
        <v>2667</v>
      </c>
      <c r="C25" s="469" t="s">
        <v>2668</v>
      </c>
      <c r="D25" s="662"/>
      <c r="E25" s="471" t="s">
        <v>2654</v>
      </c>
      <c r="F25" s="468" t="str">
        <f t="shared" si="0"/>
        <v/>
      </c>
    </row>
    <row r="26" spans="1:6" ht="12.75">
      <c r="A26" s="428" t="s">
        <v>2830</v>
      </c>
      <c r="B26" s="428" t="s">
        <v>2831</v>
      </c>
      <c r="C26" s="428" t="s">
        <v>2832</v>
      </c>
      <c r="D26" s="660"/>
      <c r="E26" s="429">
        <v>20</v>
      </c>
      <c r="F26" s="468" t="str">
        <f t="shared" si="0"/>
        <v/>
      </c>
    </row>
    <row r="27" spans="1:6" ht="12.75">
      <c r="A27" s="428"/>
      <c r="B27" s="452"/>
      <c r="C27" s="452"/>
      <c r="D27" s="661"/>
      <c r="E27" s="435"/>
      <c r="F27" s="468" t="str">
        <f t="shared" si="0"/>
        <v/>
      </c>
    </row>
    <row r="28" spans="1:6" ht="12.75">
      <c r="A28" s="472" t="s">
        <v>2833</v>
      </c>
      <c r="B28" s="452"/>
      <c r="C28" s="452"/>
      <c r="D28" s="661"/>
      <c r="E28" s="435"/>
      <c r="F28" s="468" t="str">
        <f t="shared" si="0"/>
        <v/>
      </c>
    </row>
    <row r="29" spans="1:6" ht="12.75">
      <c r="A29" s="469" t="s">
        <v>2666</v>
      </c>
      <c r="B29" s="469" t="s">
        <v>2667</v>
      </c>
      <c r="C29" s="469" t="s">
        <v>2668</v>
      </c>
      <c r="D29" s="662"/>
      <c r="E29" s="471" t="s">
        <v>2654</v>
      </c>
      <c r="F29" s="468" t="str">
        <f t="shared" si="0"/>
        <v/>
      </c>
    </row>
    <row r="30" spans="1:6" ht="12.75">
      <c r="A30" s="428" t="s">
        <v>2834</v>
      </c>
      <c r="B30" s="428" t="s">
        <v>2831</v>
      </c>
      <c r="C30" s="428" t="s">
        <v>2832</v>
      </c>
      <c r="D30" s="660"/>
      <c r="E30" s="429">
        <v>20</v>
      </c>
      <c r="F30" s="468" t="str">
        <f t="shared" si="0"/>
        <v/>
      </c>
    </row>
    <row r="31" spans="1:6" ht="12.75">
      <c r="A31" s="428"/>
      <c r="B31" s="452"/>
      <c r="C31" s="452"/>
      <c r="D31" s="661"/>
      <c r="E31" s="435"/>
      <c r="F31" s="468" t="str">
        <f t="shared" si="0"/>
        <v/>
      </c>
    </row>
    <row r="32" spans="1:6" ht="12.75">
      <c r="A32" s="428" t="s">
        <v>2835</v>
      </c>
      <c r="B32" s="428" t="s">
        <v>2836</v>
      </c>
      <c r="C32" s="452"/>
      <c r="D32" s="660"/>
      <c r="E32" s="429">
        <v>2</v>
      </c>
      <c r="F32" s="468" t="str">
        <f t="shared" si="0"/>
        <v/>
      </c>
    </row>
    <row r="33" spans="1:6" ht="12.75">
      <c r="A33" s="428" t="s">
        <v>2837</v>
      </c>
      <c r="B33" s="428" t="s">
        <v>2838</v>
      </c>
      <c r="C33" s="452"/>
      <c r="D33" s="660"/>
      <c r="E33" s="429">
        <v>1</v>
      </c>
      <c r="F33" s="468" t="str">
        <f t="shared" si="0"/>
        <v/>
      </c>
    </row>
    <row r="34" spans="1:6" ht="15">
      <c r="A34" s="466" t="s">
        <v>2839</v>
      </c>
      <c r="B34" s="452"/>
      <c r="C34" s="452"/>
      <c r="D34" s="661"/>
      <c r="E34" s="435"/>
      <c r="F34" s="468" t="str">
        <f t="shared" si="0"/>
        <v/>
      </c>
    </row>
    <row r="35" spans="1:6" ht="12.75">
      <c r="A35" s="469" t="s">
        <v>2840</v>
      </c>
      <c r="B35" s="469" t="s">
        <v>2653</v>
      </c>
      <c r="C35" s="469" t="s">
        <v>2668</v>
      </c>
      <c r="D35" s="662"/>
      <c r="E35" s="471" t="s">
        <v>2654</v>
      </c>
      <c r="F35" s="468" t="str">
        <f t="shared" si="0"/>
        <v/>
      </c>
    </row>
    <row r="36" spans="1:6" ht="12.75">
      <c r="A36" s="428" t="s">
        <v>2841</v>
      </c>
      <c r="B36" s="428" t="s">
        <v>2761</v>
      </c>
      <c r="C36" s="428" t="s">
        <v>2842</v>
      </c>
      <c r="D36" s="660"/>
      <c r="E36" s="429">
        <v>20</v>
      </c>
      <c r="F36" s="468" t="str">
        <f t="shared" si="0"/>
        <v/>
      </c>
    </row>
    <row r="37" spans="1:6" ht="12.75">
      <c r="A37" s="428" t="s">
        <v>2843</v>
      </c>
      <c r="B37" s="428" t="s">
        <v>2761</v>
      </c>
      <c r="C37" s="428" t="s">
        <v>2842</v>
      </c>
      <c r="D37" s="660"/>
      <c r="E37" s="429">
        <v>30</v>
      </c>
      <c r="F37" s="468" t="str">
        <f t="shared" si="0"/>
        <v/>
      </c>
    </row>
    <row r="38" spans="1:6" ht="15">
      <c r="A38" s="466" t="s">
        <v>2844</v>
      </c>
      <c r="B38" s="452"/>
      <c r="C38" s="452"/>
      <c r="D38" s="661"/>
      <c r="E38" s="435"/>
      <c r="F38" s="468" t="str">
        <f t="shared" si="0"/>
        <v/>
      </c>
    </row>
    <row r="39" spans="1:6" ht="12.75">
      <c r="A39" s="469" t="s">
        <v>1993</v>
      </c>
      <c r="B39" s="469" t="s">
        <v>2684</v>
      </c>
      <c r="C39" s="452"/>
      <c r="D39" s="662"/>
      <c r="E39" s="471" t="s">
        <v>2549</v>
      </c>
      <c r="F39" s="468" t="str">
        <f t="shared" si="0"/>
        <v/>
      </c>
    </row>
    <row r="40" spans="1:6" ht="12.75">
      <c r="A40" s="428" t="s">
        <v>2845</v>
      </c>
      <c r="B40" s="428" t="s">
        <v>2688</v>
      </c>
      <c r="C40" s="452"/>
      <c r="D40" s="660"/>
      <c r="E40" s="429">
        <v>3</v>
      </c>
      <c r="F40" s="468" t="str">
        <f t="shared" si="0"/>
        <v/>
      </c>
    </row>
    <row r="41" spans="1:6" ht="12.75">
      <c r="A41" s="428" t="s">
        <v>2846</v>
      </c>
      <c r="B41" s="428" t="s">
        <v>2690</v>
      </c>
      <c r="C41" s="452"/>
      <c r="D41" s="660"/>
      <c r="E41" s="429">
        <v>10</v>
      </c>
      <c r="F41" s="468" t="str">
        <f t="shared" si="0"/>
        <v/>
      </c>
    </row>
    <row r="42" spans="1:6" ht="12.75">
      <c r="A42" s="428" t="s">
        <v>2847</v>
      </c>
      <c r="B42" s="428" t="s">
        <v>2692</v>
      </c>
      <c r="C42" s="452"/>
      <c r="D42" s="660"/>
      <c r="E42" s="429">
        <v>20</v>
      </c>
      <c r="F42" s="468" t="str">
        <f t="shared" si="0"/>
        <v/>
      </c>
    </row>
    <row r="43" spans="1:6" ht="12.75">
      <c r="A43" s="428"/>
      <c r="B43" s="452"/>
      <c r="C43" s="452"/>
      <c r="D43" s="661"/>
      <c r="E43" s="435"/>
      <c r="F43" s="468" t="str">
        <f t="shared" si="0"/>
        <v/>
      </c>
    </row>
    <row r="44" spans="1:6" ht="12.75">
      <c r="A44" s="428" t="s">
        <v>2695</v>
      </c>
      <c r="B44" s="428" t="s">
        <v>2696</v>
      </c>
      <c r="C44" s="452"/>
      <c r="D44" s="660"/>
      <c r="E44" s="429">
        <v>33</v>
      </c>
      <c r="F44" s="468" t="str">
        <f t="shared" si="0"/>
        <v/>
      </c>
    </row>
    <row r="45" spans="1:6" ht="12.75">
      <c r="A45" s="428" t="s">
        <v>2697</v>
      </c>
      <c r="B45" s="452"/>
      <c r="C45" s="452"/>
      <c r="D45" s="660"/>
      <c r="E45" s="429">
        <v>33</v>
      </c>
      <c r="F45" s="468" t="str">
        <f t="shared" si="0"/>
        <v/>
      </c>
    </row>
    <row r="46" spans="1:6" ht="12.75">
      <c r="A46" s="428" t="s">
        <v>2698</v>
      </c>
      <c r="B46" s="428" t="s">
        <v>2696</v>
      </c>
      <c r="C46" s="452"/>
      <c r="D46" s="660"/>
      <c r="E46" s="429">
        <v>17</v>
      </c>
      <c r="F46" s="468" t="str">
        <f t="shared" si="0"/>
        <v/>
      </c>
    </row>
    <row r="47" spans="1:6" ht="12.75">
      <c r="A47" s="428" t="s">
        <v>2699</v>
      </c>
      <c r="B47" s="428" t="s">
        <v>2696</v>
      </c>
      <c r="C47" s="452"/>
      <c r="D47" s="660"/>
      <c r="E47" s="429">
        <v>33</v>
      </c>
      <c r="F47" s="468" t="str">
        <f t="shared" si="0"/>
        <v/>
      </c>
    </row>
    <row r="48" spans="1:6" ht="12.75">
      <c r="A48" s="428"/>
      <c r="B48" s="452"/>
      <c r="C48" s="452"/>
      <c r="D48" s="661"/>
      <c r="E48" s="435"/>
      <c r="F48" s="468" t="str">
        <f t="shared" si="0"/>
        <v/>
      </c>
    </row>
    <row r="49" spans="1:6" ht="15">
      <c r="A49" s="466" t="s">
        <v>2848</v>
      </c>
      <c r="B49" s="452"/>
      <c r="C49" s="452"/>
      <c r="D49" s="661"/>
      <c r="E49" s="435"/>
      <c r="F49" s="468" t="str">
        <f t="shared" si="0"/>
        <v/>
      </c>
    </row>
    <row r="50" spans="1:6" ht="12.75">
      <c r="A50" s="469" t="s">
        <v>1993</v>
      </c>
      <c r="B50" s="469" t="s">
        <v>2684</v>
      </c>
      <c r="C50" s="452"/>
      <c r="D50" s="662"/>
      <c r="E50" s="471" t="s">
        <v>2549</v>
      </c>
      <c r="F50" s="468" t="str">
        <f t="shared" si="0"/>
        <v/>
      </c>
    </row>
    <row r="51" spans="1:6" ht="12.75">
      <c r="A51" s="472" t="s">
        <v>2849</v>
      </c>
      <c r="B51" s="452"/>
      <c r="C51" s="452"/>
      <c r="D51" s="661"/>
      <c r="E51" s="435"/>
      <c r="F51" s="468" t="str">
        <f t="shared" si="0"/>
        <v/>
      </c>
    </row>
    <row r="52" spans="1:6" ht="12.75">
      <c r="A52" s="428" t="s">
        <v>2850</v>
      </c>
      <c r="B52" s="428" t="s">
        <v>2777</v>
      </c>
      <c r="C52" s="452"/>
      <c r="D52" s="660"/>
      <c r="E52" s="429">
        <v>2</v>
      </c>
      <c r="F52" s="468" t="str">
        <f t="shared" si="0"/>
        <v/>
      </c>
    </row>
    <row r="53" spans="1:6" ht="12.75">
      <c r="A53" s="428" t="s">
        <v>2851</v>
      </c>
      <c r="B53" s="428" t="s">
        <v>2776</v>
      </c>
      <c r="C53" s="452"/>
      <c r="D53" s="660"/>
      <c r="E53" s="429">
        <v>1</v>
      </c>
      <c r="F53" s="468" t="str">
        <f t="shared" si="0"/>
        <v/>
      </c>
    </row>
    <row r="54" spans="1:6" ht="12.75">
      <c r="A54" s="428" t="s">
        <v>2852</v>
      </c>
      <c r="B54" s="428" t="s">
        <v>2776</v>
      </c>
      <c r="C54" s="452"/>
      <c r="D54" s="660"/>
      <c r="E54" s="429">
        <v>1</v>
      </c>
      <c r="F54" s="468" t="str">
        <f t="shared" si="0"/>
        <v/>
      </c>
    </row>
    <row r="55" spans="1:6" ht="12.75">
      <c r="A55" s="428" t="s">
        <v>2853</v>
      </c>
      <c r="B55" s="428" t="s">
        <v>2777</v>
      </c>
      <c r="C55" s="452"/>
      <c r="D55" s="660"/>
      <c r="E55" s="429">
        <v>2</v>
      </c>
      <c r="F55" s="468" t="str">
        <f t="shared" si="0"/>
        <v/>
      </c>
    </row>
    <row r="56" spans="1:6" ht="12.75">
      <c r="A56" s="428" t="s">
        <v>2854</v>
      </c>
      <c r="B56" s="428" t="s">
        <v>2775</v>
      </c>
      <c r="C56" s="452"/>
      <c r="D56" s="660"/>
      <c r="E56" s="429">
        <v>2</v>
      </c>
      <c r="F56" s="468" t="str">
        <f t="shared" si="0"/>
        <v/>
      </c>
    </row>
    <row r="57" spans="1:6" ht="12.75">
      <c r="A57" s="428" t="s">
        <v>2855</v>
      </c>
      <c r="B57" s="428" t="s">
        <v>2776</v>
      </c>
      <c r="C57" s="452"/>
      <c r="D57" s="660"/>
      <c r="E57" s="429">
        <v>1</v>
      </c>
      <c r="F57" s="468" t="str">
        <f t="shared" si="0"/>
        <v/>
      </c>
    </row>
    <row r="58" spans="1:6" ht="12.75">
      <c r="A58" s="428" t="s">
        <v>2856</v>
      </c>
      <c r="B58" s="428" t="s">
        <v>2857</v>
      </c>
      <c r="C58" s="428" t="s">
        <v>2858</v>
      </c>
      <c r="D58" s="660"/>
      <c r="E58" s="429">
        <v>1</v>
      </c>
      <c r="F58" s="468" t="str">
        <f t="shared" si="0"/>
        <v/>
      </c>
    </row>
    <row r="59" spans="1:6" ht="12.75">
      <c r="A59" s="428" t="s">
        <v>2859</v>
      </c>
      <c r="B59" s="452"/>
      <c r="C59" s="452"/>
      <c r="D59" s="660"/>
      <c r="E59" s="429">
        <v>1</v>
      </c>
      <c r="F59" s="468" t="str">
        <f t="shared" si="0"/>
        <v/>
      </c>
    </row>
    <row r="60" spans="1:6" ht="12.75">
      <c r="A60" s="428" t="s">
        <v>2860</v>
      </c>
      <c r="B60" s="452"/>
      <c r="C60" s="452"/>
      <c r="D60" s="660"/>
      <c r="E60" s="429">
        <v>1</v>
      </c>
      <c r="F60" s="468" t="str">
        <f t="shared" si="0"/>
        <v/>
      </c>
    </row>
    <row r="61" spans="1:6" ht="12.75">
      <c r="A61" s="428" t="s">
        <v>2861</v>
      </c>
      <c r="B61" s="428" t="s">
        <v>2862</v>
      </c>
      <c r="C61" s="428" t="s">
        <v>2863</v>
      </c>
      <c r="D61" s="660"/>
      <c r="E61" s="429">
        <v>1</v>
      </c>
      <c r="F61" s="468" t="str">
        <f t="shared" si="0"/>
        <v/>
      </c>
    </row>
    <row r="62" spans="1:6" ht="12.75">
      <c r="A62" s="428" t="s">
        <v>2864</v>
      </c>
      <c r="B62" s="428" t="s">
        <v>2793</v>
      </c>
      <c r="C62" s="452"/>
      <c r="D62" s="660"/>
      <c r="E62" s="429">
        <v>1</v>
      </c>
      <c r="F62" s="468" t="str">
        <f t="shared" si="0"/>
        <v/>
      </c>
    </row>
    <row r="63" spans="1:6" ht="12.75">
      <c r="A63" s="428"/>
      <c r="B63" s="452"/>
      <c r="C63" s="452"/>
      <c r="D63" s="661"/>
      <c r="E63" s="435"/>
      <c r="F63" s="468" t="str">
        <f t="shared" si="0"/>
        <v/>
      </c>
    </row>
    <row r="64" spans="1:6" ht="12.75">
      <c r="A64" s="472" t="s">
        <v>2865</v>
      </c>
      <c r="B64" s="452"/>
      <c r="C64" s="452"/>
      <c r="D64" s="661"/>
      <c r="E64" s="435"/>
      <c r="F64" s="468" t="str">
        <f t="shared" si="0"/>
        <v/>
      </c>
    </row>
    <row r="65" spans="1:6" ht="12.75">
      <c r="A65" s="428" t="s">
        <v>2780</v>
      </c>
      <c r="B65" s="428" t="s">
        <v>2774</v>
      </c>
      <c r="C65" s="452"/>
      <c r="D65" s="660"/>
      <c r="E65" s="429">
        <v>1</v>
      </c>
      <c r="F65" s="468" t="str">
        <f t="shared" si="0"/>
        <v/>
      </c>
    </row>
    <row r="66" spans="1:6" ht="12.75">
      <c r="A66" s="428" t="s">
        <v>2850</v>
      </c>
      <c r="B66" s="428" t="s">
        <v>2774</v>
      </c>
      <c r="C66" s="452"/>
      <c r="D66" s="660"/>
      <c r="E66" s="429">
        <v>1</v>
      </c>
      <c r="F66" s="468" t="str">
        <f t="shared" si="0"/>
        <v/>
      </c>
    </row>
    <row r="67" spans="1:6" ht="12.75">
      <c r="A67" s="428" t="s">
        <v>2866</v>
      </c>
      <c r="B67" s="428" t="s">
        <v>2775</v>
      </c>
      <c r="C67" s="452"/>
      <c r="D67" s="660"/>
      <c r="E67" s="429">
        <v>1</v>
      </c>
      <c r="F67" s="468" t="str">
        <f aca="true" t="shared" si="1" ref="F67:F72">IF(ISNUMBER(D67),D67*E67,"")</f>
        <v/>
      </c>
    </row>
    <row r="68" spans="1:6" ht="12.75">
      <c r="A68" s="428" t="s">
        <v>2867</v>
      </c>
      <c r="B68" s="428" t="s">
        <v>2773</v>
      </c>
      <c r="C68" s="452"/>
      <c r="D68" s="660"/>
      <c r="E68" s="429">
        <v>1</v>
      </c>
      <c r="F68" s="468" t="str">
        <f t="shared" si="1"/>
        <v/>
      </c>
    </row>
    <row r="69" spans="1:6" ht="12.75">
      <c r="A69" s="428"/>
      <c r="B69" s="452"/>
      <c r="C69" s="452"/>
      <c r="D69" s="661"/>
      <c r="E69" s="435"/>
      <c r="F69" s="468" t="str">
        <f t="shared" si="1"/>
        <v/>
      </c>
    </row>
    <row r="70" spans="1:6" ht="12.75">
      <c r="A70" s="472" t="s">
        <v>2868</v>
      </c>
      <c r="B70" s="452"/>
      <c r="C70" s="452"/>
      <c r="D70" s="661"/>
      <c r="E70" s="435"/>
      <c r="F70" s="468" t="str">
        <f t="shared" si="1"/>
        <v/>
      </c>
    </row>
    <row r="71" spans="1:6" ht="12.75">
      <c r="A71" s="428" t="s">
        <v>2869</v>
      </c>
      <c r="B71" s="428" t="s">
        <v>2778</v>
      </c>
      <c r="C71" s="452"/>
      <c r="D71" s="660"/>
      <c r="E71" s="429">
        <v>1</v>
      </c>
      <c r="F71" s="468" t="str">
        <f t="shared" si="1"/>
        <v/>
      </c>
    </row>
    <row r="72" spans="1:6" ht="12.75">
      <c r="A72" s="428" t="s">
        <v>2869</v>
      </c>
      <c r="B72" s="428" t="s">
        <v>2776</v>
      </c>
      <c r="C72" s="452"/>
      <c r="D72" s="660"/>
      <c r="E72" s="429">
        <v>1</v>
      </c>
      <c r="F72" s="468" t="str">
        <f t="shared" si="1"/>
        <v/>
      </c>
    </row>
    <row r="73" spans="1:6" ht="12.75">
      <c r="A73" s="431" t="s">
        <v>2544</v>
      </c>
      <c r="B73" s="473"/>
      <c r="C73" s="473"/>
      <c r="D73" s="474"/>
      <c r="E73" s="434"/>
      <c r="F73" s="663"/>
    </row>
    <row r="74" spans="1:6" ht="12.75">
      <c r="A74" s="431"/>
      <c r="B74" s="473"/>
      <c r="C74" s="473"/>
      <c r="D74" s="474"/>
      <c r="E74" s="434"/>
      <c r="F74" s="475"/>
    </row>
    <row r="75" spans="1:6" ht="12.75">
      <c r="A75" s="476" t="s">
        <v>2870</v>
      </c>
      <c r="B75" s="477"/>
      <c r="C75" s="477"/>
      <c r="D75" s="478"/>
      <c r="E75" s="437"/>
      <c r="F75" s="479">
        <f>SUM(F1:F74)</f>
        <v>0</v>
      </c>
    </row>
    <row r="76" spans="1:6" ht="12.75">
      <c r="A76" s="476"/>
      <c r="B76" s="477"/>
      <c r="C76" s="477"/>
      <c r="D76" s="478"/>
      <c r="E76" s="437"/>
      <c r="F76" s="479"/>
    </row>
    <row r="77" spans="1:6" ht="12.75">
      <c r="A77" s="431" t="s">
        <v>2797</v>
      </c>
      <c r="B77" s="473"/>
      <c r="C77" s="431"/>
      <c r="D77" s="480"/>
      <c r="E77" s="432"/>
      <c r="F77" s="663"/>
    </row>
    <row r="78" spans="1:6" ht="12.75">
      <c r="A78" s="431" t="s">
        <v>2871</v>
      </c>
      <c r="B78" s="473"/>
      <c r="C78" s="431"/>
      <c r="D78" s="474"/>
      <c r="E78" s="434"/>
      <c r="F78" s="663"/>
    </row>
    <row r="79" spans="1:6" ht="12.75">
      <c r="A79" s="431" t="s">
        <v>2805</v>
      </c>
      <c r="B79" s="473"/>
      <c r="C79" s="431"/>
      <c r="D79" s="474"/>
      <c r="E79" s="434"/>
      <c r="F79" s="663"/>
    </row>
    <row r="80" spans="1:6" ht="12.75">
      <c r="A80" s="431" t="s">
        <v>2806</v>
      </c>
      <c r="B80" s="473"/>
      <c r="C80" s="431"/>
      <c r="D80" s="480"/>
      <c r="E80" s="432"/>
      <c r="F80" s="663"/>
    </row>
    <row r="81" spans="1:6" ht="12.75">
      <c r="A81" s="431" t="s">
        <v>2808</v>
      </c>
      <c r="B81" s="473"/>
      <c r="C81" s="431"/>
      <c r="D81" s="480"/>
      <c r="E81" s="432"/>
      <c r="F81" s="663"/>
    </row>
    <row r="82" spans="1:6" ht="12.75">
      <c r="A82" s="431"/>
      <c r="B82" s="473"/>
      <c r="C82" s="431"/>
      <c r="D82" s="480"/>
      <c r="E82" s="432"/>
      <c r="F82" s="475"/>
    </row>
    <row r="83" spans="1:6" ht="12.75">
      <c r="A83" s="476" t="s">
        <v>2529</v>
      </c>
      <c r="B83" s="473"/>
      <c r="C83" s="431"/>
      <c r="D83" s="480"/>
      <c r="E83" s="432"/>
      <c r="F83" s="479">
        <f>SUM(F75:F82)</f>
        <v>0</v>
      </c>
    </row>
  </sheetData>
  <sheetProtection algorithmName="SHA-512" hashValue="2behVn1Vw+zK3CFZwu8jPOazIJEBy4rmG43LXMeReBP5J+zzOmdhQ8TlK9a1dSPBgmMs9vR7fgKcck4l/agd1w==" saltValue="jH5Wrr+KTT6LirwdLlcDiw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 topLeftCell="A1">
      <selection activeCell="C7" sqref="C7:C82"/>
    </sheetView>
  </sheetViews>
  <sheetFormatPr defaultColWidth="9.00390625" defaultRowHeight="12.75"/>
  <cols>
    <col min="1" max="1" width="72.00390625" style="282" customWidth="1"/>
    <col min="2" max="2" width="9.125" style="282" customWidth="1"/>
    <col min="3" max="3" width="9.125" style="494" customWidth="1"/>
    <col min="4" max="4" width="9.125" style="281" customWidth="1"/>
    <col min="5" max="5" width="17.75390625" style="494" customWidth="1"/>
    <col min="6" max="16384" width="9.125" style="282" customWidth="1"/>
  </cols>
  <sheetData>
    <row r="1" spans="1:5" ht="18">
      <c r="A1" s="463" t="s">
        <v>2872</v>
      </c>
      <c r="B1" s="464"/>
      <c r="C1" s="465"/>
      <c r="D1" s="418"/>
      <c r="E1" s="465" t="str">
        <f>IF(ISNUMBER(C1),C1*D1,"")</f>
        <v/>
      </c>
    </row>
    <row r="2" spans="1:5" ht="12.75">
      <c r="A2" s="464"/>
      <c r="B2" s="464"/>
      <c r="C2" s="465" t="s">
        <v>2531</v>
      </c>
      <c r="D2" s="418"/>
      <c r="E2" s="465" t="s">
        <v>2527</v>
      </c>
    </row>
    <row r="3" spans="1:5" ht="12.75">
      <c r="A3" s="485" t="s">
        <v>2873</v>
      </c>
      <c r="B3" s="486"/>
      <c r="C3" s="492"/>
      <c r="D3" s="461"/>
      <c r="E3" s="495">
        <f>E6+E31+E47+E53+E72+E76</f>
        <v>0</v>
      </c>
    </row>
    <row r="4" spans="1:5" ht="12.75">
      <c r="A4" s="485"/>
      <c r="B4" s="486"/>
      <c r="C4" s="492"/>
      <c r="D4" s="461"/>
      <c r="E4" s="495"/>
    </row>
    <row r="5" spans="1:5" ht="12.75">
      <c r="A5" s="485" t="s">
        <v>1993</v>
      </c>
      <c r="B5" s="485" t="s">
        <v>2547</v>
      </c>
      <c r="C5" s="493" t="s">
        <v>2548</v>
      </c>
      <c r="D5" s="450" t="s">
        <v>2549</v>
      </c>
      <c r="E5" s="468"/>
    </row>
    <row r="6" spans="1:5" ht="12.75">
      <c r="A6" s="485" t="s">
        <v>2874</v>
      </c>
      <c r="B6" s="486"/>
      <c r="C6" s="492"/>
      <c r="D6" s="461"/>
      <c r="E6" s="496">
        <f>SUM(E7:E29)</f>
        <v>0</v>
      </c>
    </row>
    <row r="7" spans="1:5" ht="12.75">
      <c r="A7" s="487" t="s">
        <v>2875</v>
      </c>
      <c r="B7" s="487" t="s">
        <v>2876</v>
      </c>
      <c r="C7" s="664"/>
      <c r="D7" s="481">
        <v>1</v>
      </c>
      <c r="E7" s="497">
        <f>C7*D7</f>
        <v>0</v>
      </c>
    </row>
    <row r="8" spans="1:5" ht="12.75">
      <c r="A8" s="487" t="s">
        <v>2877</v>
      </c>
      <c r="B8" s="487" t="s">
        <v>2878</v>
      </c>
      <c r="C8" s="664"/>
      <c r="D8" s="481">
        <v>1</v>
      </c>
      <c r="E8" s="497">
        <f aca="true" t="shared" si="0" ref="E8:E25">C8*D8</f>
        <v>0</v>
      </c>
    </row>
    <row r="9" spans="1:5" ht="12.75">
      <c r="A9" s="487" t="s">
        <v>2879</v>
      </c>
      <c r="B9" s="487" t="s">
        <v>2880</v>
      </c>
      <c r="C9" s="664"/>
      <c r="D9" s="481">
        <v>1</v>
      </c>
      <c r="E9" s="497">
        <f t="shared" si="0"/>
        <v>0</v>
      </c>
    </row>
    <row r="10" spans="1:5" ht="12.75">
      <c r="A10" s="487" t="s">
        <v>2881</v>
      </c>
      <c r="B10" s="487" t="s">
        <v>2882</v>
      </c>
      <c r="C10" s="664"/>
      <c r="D10" s="481">
        <v>1</v>
      </c>
      <c r="E10" s="497">
        <f t="shared" si="0"/>
        <v>0</v>
      </c>
    </row>
    <row r="11" spans="1:5" ht="12.75">
      <c r="A11" s="487" t="s">
        <v>2883</v>
      </c>
      <c r="B11" s="487" t="s">
        <v>2884</v>
      </c>
      <c r="C11" s="664"/>
      <c r="D11" s="481">
        <v>1</v>
      </c>
      <c r="E11" s="497">
        <f t="shared" si="0"/>
        <v>0</v>
      </c>
    </row>
    <row r="12" spans="1:5" ht="12.75">
      <c r="A12" s="487" t="s">
        <v>2885</v>
      </c>
      <c r="B12" s="487" t="s">
        <v>2886</v>
      </c>
      <c r="C12" s="664"/>
      <c r="D12" s="481">
        <v>1</v>
      </c>
      <c r="E12" s="497">
        <f t="shared" si="0"/>
        <v>0</v>
      </c>
    </row>
    <row r="13" spans="1:5" ht="12.75">
      <c r="A13" s="487" t="s">
        <v>2887</v>
      </c>
      <c r="B13" s="487" t="s">
        <v>2888</v>
      </c>
      <c r="C13" s="664"/>
      <c r="D13" s="481">
        <v>1</v>
      </c>
      <c r="E13" s="497">
        <f t="shared" si="0"/>
        <v>0</v>
      </c>
    </row>
    <row r="14" spans="1:5" ht="12.75">
      <c r="A14" s="487" t="s">
        <v>2889</v>
      </c>
      <c r="B14" s="487" t="s">
        <v>2890</v>
      </c>
      <c r="C14" s="664"/>
      <c r="D14" s="481">
        <v>1</v>
      </c>
      <c r="E14" s="497">
        <f t="shared" si="0"/>
        <v>0</v>
      </c>
    </row>
    <row r="15" spans="1:5" ht="12.75">
      <c r="A15" s="487" t="s">
        <v>2891</v>
      </c>
      <c r="B15" s="487" t="s">
        <v>2892</v>
      </c>
      <c r="C15" s="664"/>
      <c r="D15" s="481">
        <v>1</v>
      </c>
      <c r="E15" s="497">
        <f t="shared" si="0"/>
        <v>0</v>
      </c>
    </row>
    <row r="16" spans="1:5" ht="12.75">
      <c r="A16" s="487" t="s">
        <v>2893</v>
      </c>
      <c r="B16" s="487" t="s">
        <v>2894</v>
      </c>
      <c r="C16" s="664"/>
      <c r="D16" s="481">
        <v>1</v>
      </c>
      <c r="E16" s="497">
        <f t="shared" si="0"/>
        <v>0</v>
      </c>
    </row>
    <row r="17" spans="1:5" ht="12.75">
      <c r="A17" s="487" t="s">
        <v>2895</v>
      </c>
      <c r="B17" s="487" t="s">
        <v>2896</v>
      </c>
      <c r="C17" s="664"/>
      <c r="D17" s="481">
        <v>1</v>
      </c>
      <c r="E17" s="497">
        <f t="shared" si="0"/>
        <v>0</v>
      </c>
    </row>
    <row r="18" spans="1:5" ht="12.75">
      <c r="A18" s="487" t="s">
        <v>2897</v>
      </c>
      <c r="B18" s="487" t="s">
        <v>2898</v>
      </c>
      <c r="C18" s="664"/>
      <c r="D18" s="481">
        <v>1</v>
      </c>
      <c r="E18" s="497">
        <f t="shared" si="0"/>
        <v>0</v>
      </c>
    </row>
    <row r="19" spans="1:5" ht="12.75">
      <c r="A19" s="487" t="s">
        <v>2899</v>
      </c>
      <c r="B19" s="487" t="s">
        <v>2900</v>
      </c>
      <c r="C19" s="664"/>
      <c r="D19" s="481">
        <v>1</v>
      </c>
      <c r="E19" s="497">
        <f t="shared" si="0"/>
        <v>0</v>
      </c>
    </row>
    <row r="20" spans="1:5" ht="12.75">
      <c r="A20" s="487" t="s">
        <v>2901</v>
      </c>
      <c r="B20" s="487" t="s">
        <v>2876</v>
      </c>
      <c r="C20" s="664"/>
      <c r="D20" s="481">
        <v>1</v>
      </c>
      <c r="E20" s="497">
        <f t="shared" si="0"/>
        <v>0</v>
      </c>
    </row>
    <row r="21" spans="1:5" ht="12.75">
      <c r="A21" s="487" t="s">
        <v>2902</v>
      </c>
      <c r="B21" s="487" t="s">
        <v>2903</v>
      </c>
      <c r="C21" s="664"/>
      <c r="D21" s="481">
        <v>1</v>
      </c>
      <c r="E21" s="497">
        <f t="shared" si="0"/>
        <v>0</v>
      </c>
    </row>
    <row r="22" spans="1:5" ht="12.75">
      <c r="A22" s="487" t="s">
        <v>2904</v>
      </c>
      <c r="B22" s="487" t="s">
        <v>2905</v>
      </c>
      <c r="C22" s="664"/>
      <c r="D22" s="481">
        <v>1</v>
      </c>
      <c r="E22" s="497">
        <f t="shared" si="0"/>
        <v>0</v>
      </c>
    </row>
    <row r="23" spans="1:5" ht="12.75">
      <c r="A23" s="487" t="s">
        <v>2906</v>
      </c>
      <c r="B23" s="487" t="s">
        <v>2907</v>
      </c>
      <c r="C23" s="664"/>
      <c r="D23" s="481">
        <v>1</v>
      </c>
      <c r="E23" s="497">
        <f t="shared" si="0"/>
        <v>0</v>
      </c>
    </row>
    <row r="24" spans="1:5" ht="12.75">
      <c r="A24" s="487" t="s">
        <v>2908</v>
      </c>
      <c r="B24" s="487" t="s">
        <v>2909</v>
      </c>
      <c r="C24" s="664"/>
      <c r="D24" s="481">
        <v>1</v>
      </c>
      <c r="E24" s="497">
        <f t="shared" si="0"/>
        <v>0</v>
      </c>
    </row>
    <row r="25" spans="1:5" ht="12.75">
      <c r="A25" s="487" t="s">
        <v>2910</v>
      </c>
      <c r="B25" s="487" t="s">
        <v>2911</v>
      </c>
      <c r="C25" s="664"/>
      <c r="D25" s="481">
        <v>1</v>
      </c>
      <c r="E25" s="497">
        <f t="shared" si="0"/>
        <v>0</v>
      </c>
    </row>
    <row r="26" spans="1:5" ht="12.75">
      <c r="A26" s="487" t="s">
        <v>2912</v>
      </c>
      <c r="B26" s="487" t="s">
        <v>2913</v>
      </c>
      <c r="C26" s="664"/>
      <c r="D26" s="481">
        <v>1</v>
      </c>
      <c r="E26" s="497">
        <f>C26*D26</f>
        <v>0</v>
      </c>
    </row>
    <row r="27" spans="1:5" ht="12.75">
      <c r="A27" s="488" t="s">
        <v>2914</v>
      </c>
      <c r="B27" s="488" t="s">
        <v>2582</v>
      </c>
      <c r="C27" s="665"/>
      <c r="D27" s="482">
        <v>1</v>
      </c>
      <c r="E27" s="498">
        <f>C27*D27</f>
        <v>0</v>
      </c>
    </row>
    <row r="28" spans="1:5" ht="12.75">
      <c r="A28" s="487" t="s">
        <v>2915</v>
      </c>
      <c r="B28" s="487" t="s">
        <v>2916</v>
      </c>
      <c r="C28" s="664"/>
      <c r="D28" s="481">
        <v>1</v>
      </c>
      <c r="E28" s="497">
        <f>C28*D28</f>
        <v>0</v>
      </c>
    </row>
    <row r="29" spans="1:5" ht="12.75">
      <c r="A29" s="487" t="s">
        <v>2917</v>
      </c>
      <c r="B29" s="487" t="s">
        <v>2918</v>
      </c>
      <c r="C29" s="664"/>
      <c r="D29" s="481">
        <v>1</v>
      </c>
      <c r="E29" s="497">
        <f>C29*D29</f>
        <v>0</v>
      </c>
    </row>
    <row r="30" spans="1:5" ht="12.75">
      <c r="A30" s="415"/>
      <c r="B30" s="415"/>
      <c r="C30" s="666"/>
      <c r="D30" s="416"/>
      <c r="E30" s="495"/>
    </row>
    <row r="31" spans="1:5" ht="12.75">
      <c r="A31" s="485" t="s">
        <v>2919</v>
      </c>
      <c r="B31" s="415"/>
      <c r="C31" s="666"/>
      <c r="D31" s="416"/>
      <c r="E31" s="496">
        <f>SUM(E32:E45)</f>
        <v>0</v>
      </c>
    </row>
    <row r="32" spans="1:5" ht="12.75">
      <c r="A32" s="487" t="s">
        <v>2920</v>
      </c>
      <c r="B32" s="487" t="s">
        <v>2921</v>
      </c>
      <c r="C32" s="664"/>
      <c r="D32" s="481">
        <v>1</v>
      </c>
      <c r="E32" s="499">
        <f aca="true" t="shared" si="1" ref="E32:E45">C32*D32</f>
        <v>0</v>
      </c>
    </row>
    <row r="33" spans="1:5" ht="12.75">
      <c r="A33" s="487" t="s">
        <v>2922</v>
      </c>
      <c r="B33" s="487" t="s">
        <v>2923</v>
      </c>
      <c r="C33" s="664"/>
      <c r="D33" s="481">
        <v>1</v>
      </c>
      <c r="E33" s="499">
        <f t="shared" si="1"/>
        <v>0</v>
      </c>
    </row>
    <row r="34" spans="1:5" ht="12.75">
      <c r="A34" s="487" t="s">
        <v>2924</v>
      </c>
      <c r="B34" s="487" t="s">
        <v>2925</v>
      </c>
      <c r="C34" s="664"/>
      <c r="D34" s="481">
        <v>1</v>
      </c>
      <c r="E34" s="499">
        <f t="shared" si="1"/>
        <v>0</v>
      </c>
    </row>
    <row r="35" spans="1:5" ht="12.75">
      <c r="A35" s="487" t="s">
        <v>2926</v>
      </c>
      <c r="B35" s="487" t="s">
        <v>2927</v>
      </c>
      <c r="C35" s="664"/>
      <c r="D35" s="481">
        <v>11</v>
      </c>
      <c r="E35" s="499">
        <f t="shared" si="1"/>
        <v>0</v>
      </c>
    </row>
    <row r="36" spans="1:5" ht="12.75">
      <c r="A36" s="487" t="s">
        <v>2928</v>
      </c>
      <c r="B36" s="487" t="s">
        <v>2929</v>
      </c>
      <c r="C36" s="664"/>
      <c r="D36" s="481">
        <v>2</v>
      </c>
      <c r="E36" s="499">
        <f t="shared" si="1"/>
        <v>0</v>
      </c>
    </row>
    <row r="37" spans="1:5" ht="12.75">
      <c r="A37" s="487" t="s">
        <v>2930</v>
      </c>
      <c r="B37" s="487" t="s">
        <v>2931</v>
      </c>
      <c r="C37" s="664"/>
      <c r="D37" s="481">
        <v>1</v>
      </c>
      <c r="E37" s="499">
        <f t="shared" si="1"/>
        <v>0</v>
      </c>
    </row>
    <row r="38" spans="1:5" ht="12.75">
      <c r="A38" s="487" t="s">
        <v>2932</v>
      </c>
      <c r="B38" s="487" t="s">
        <v>2933</v>
      </c>
      <c r="C38" s="664"/>
      <c r="D38" s="481">
        <v>23</v>
      </c>
      <c r="E38" s="499">
        <f t="shared" si="1"/>
        <v>0</v>
      </c>
    </row>
    <row r="39" spans="1:5" ht="12.75">
      <c r="A39" s="487" t="s">
        <v>2934</v>
      </c>
      <c r="B39" s="487" t="s">
        <v>2933</v>
      </c>
      <c r="C39" s="664"/>
      <c r="D39" s="481">
        <v>23</v>
      </c>
      <c r="E39" s="499">
        <f t="shared" si="1"/>
        <v>0</v>
      </c>
    </row>
    <row r="40" spans="1:5" ht="12.75">
      <c r="A40" s="487" t="s">
        <v>2935</v>
      </c>
      <c r="B40" s="487" t="s">
        <v>2909</v>
      </c>
      <c r="C40" s="664"/>
      <c r="D40" s="481">
        <v>1</v>
      </c>
      <c r="E40" s="499">
        <f t="shared" si="1"/>
        <v>0</v>
      </c>
    </row>
    <row r="41" spans="1:5" ht="12.75">
      <c r="A41" s="487" t="s">
        <v>2936</v>
      </c>
      <c r="B41" s="487" t="s">
        <v>2937</v>
      </c>
      <c r="C41" s="664"/>
      <c r="D41" s="481">
        <v>1</v>
      </c>
      <c r="E41" s="499">
        <f t="shared" si="1"/>
        <v>0</v>
      </c>
    </row>
    <row r="42" spans="1:5" ht="12.75">
      <c r="A42" s="487" t="s">
        <v>2938</v>
      </c>
      <c r="B42" s="487" t="s">
        <v>2939</v>
      </c>
      <c r="C42" s="664"/>
      <c r="D42" s="481">
        <v>13</v>
      </c>
      <c r="E42" s="499">
        <f t="shared" si="1"/>
        <v>0</v>
      </c>
    </row>
    <row r="43" spans="1:5" ht="12.75">
      <c r="A43" s="487" t="s">
        <v>2940</v>
      </c>
      <c r="B43" s="487" t="s">
        <v>2941</v>
      </c>
      <c r="C43" s="664"/>
      <c r="D43" s="481">
        <v>6</v>
      </c>
      <c r="E43" s="499">
        <f t="shared" si="1"/>
        <v>0</v>
      </c>
    </row>
    <row r="44" spans="1:5" ht="12.75">
      <c r="A44" s="487" t="s">
        <v>2942</v>
      </c>
      <c r="B44" s="487"/>
      <c r="C44" s="664"/>
      <c r="D44" s="481">
        <v>19</v>
      </c>
      <c r="E44" s="499">
        <f t="shared" si="1"/>
        <v>0</v>
      </c>
    </row>
    <row r="45" spans="1:5" ht="12.75">
      <c r="A45" s="487" t="s">
        <v>2943</v>
      </c>
      <c r="B45" s="487"/>
      <c r="C45" s="664"/>
      <c r="D45" s="481">
        <v>1</v>
      </c>
      <c r="E45" s="499">
        <f t="shared" si="1"/>
        <v>0</v>
      </c>
    </row>
    <row r="46" spans="1:5" ht="12.75">
      <c r="A46" s="485"/>
      <c r="B46" s="486"/>
      <c r="C46" s="667"/>
      <c r="D46" s="461"/>
      <c r="E46" s="468"/>
    </row>
    <row r="47" spans="1:5" ht="12.75">
      <c r="A47" s="485" t="s">
        <v>2944</v>
      </c>
      <c r="B47" s="415"/>
      <c r="C47" s="666"/>
      <c r="D47" s="416"/>
      <c r="E47" s="496">
        <f>SUM(E48:E51)</f>
        <v>0</v>
      </c>
    </row>
    <row r="48" spans="1:5" ht="12.75">
      <c r="A48" s="487" t="s">
        <v>2945</v>
      </c>
      <c r="B48" s="487"/>
      <c r="C48" s="664"/>
      <c r="D48" s="481">
        <v>1</v>
      </c>
      <c r="E48" s="499">
        <f>C48*D48</f>
        <v>0</v>
      </c>
    </row>
    <row r="49" spans="1:5" ht="12.75">
      <c r="A49" s="487" t="s">
        <v>2946</v>
      </c>
      <c r="B49" s="487"/>
      <c r="C49" s="664"/>
      <c r="D49" s="481">
        <v>1</v>
      </c>
      <c r="E49" s="499">
        <f>C49*D49</f>
        <v>0</v>
      </c>
    </row>
    <row r="50" spans="1:5" ht="12.75">
      <c r="A50" s="487" t="s">
        <v>2947</v>
      </c>
      <c r="B50" s="487"/>
      <c r="C50" s="664"/>
      <c r="D50" s="481">
        <v>1</v>
      </c>
      <c r="E50" s="499">
        <f>C50*D50</f>
        <v>0</v>
      </c>
    </row>
    <row r="51" spans="1:5" ht="24">
      <c r="A51" s="489" t="s">
        <v>2948</v>
      </c>
      <c r="B51" s="487"/>
      <c r="C51" s="664"/>
      <c r="D51" s="481">
        <v>1</v>
      </c>
      <c r="E51" s="499">
        <f>C51*D51</f>
        <v>0</v>
      </c>
    </row>
    <row r="52" spans="1:5" ht="12.75">
      <c r="A52" s="485"/>
      <c r="B52" s="486"/>
      <c r="C52" s="667"/>
      <c r="D52" s="461"/>
      <c r="E52" s="468"/>
    </row>
    <row r="53" spans="1:5" ht="12.75">
      <c r="A53" s="485" t="s">
        <v>2949</v>
      </c>
      <c r="B53" s="415"/>
      <c r="C53" s="666"/>
      <c r="D53" s="416"/>
      <c r="E53" s="496">
        <f>SUM(E54:E70)</f>
        <v>0</v>
      </c>
    </row>
    <row r="54" spans="1:5" ht="12.75">
      <c r="A54" s="487" t="s">
        <v>2950</v>
      </c>
      <c r="B54" s="487"/>
      <c r="C54" s="664"/>
      <c r="D54" s="481">
        <v>35</v>
      </c>
      <c r="E54" s="499">
        <f aca="true" t="shared" si="2" ref="E54:E70">C54*D54</f>
        <v>0</v>
      </c>
    </row>
    <row r="55" spans="1:5" ht="12.75">
      <c r="A55" s="487" t="s">
        <v>2951</v>
      </c>
      <c r="B55" s="487"/>
      <c r="C55" s="664"/>
      <c r="D55" s="481">
        <v>25</v>
      </c>
      <c r="E55" s="499">
        <f t="shared" si="2"/>
        <v>0</v>
      </c>
    </row>
    <row r="56" spans="1:5" ht="12.75">
      <c r="A56" s="487" t="s">
        <v>2952</v>
      </c>
      <c r="B56" s="487"/>
      <c r="C56" s="664"/>
      <c r="D56" s="481">
        <v>100</v>
      </c>
      <c r="E56" s="499">
        <f t="shared" si="2"/>
        <v>0</v>
      </c>
    </row>
    <row r="57" spans="1:5" ht="12.75">
      <c r="A57" s="487" t="s">
        <v>2953</v>
      </c>
      <c r="B57" s="487"/>
      <c r="C57" s="664"/>
      <c r="D57" s="481">
        <v>120</v>
      </c>
      <c r="E57" s="499">
        <f t="shared" si="2"/>
        <v>0</v>
      </c>
    </row>
    <row r="58" spans="1:5" ht="12.75">
      <c r="A58" s="489" t="s">
        <v>2954</v>
      </c>
      <c r="B58" s="487"/>
      <c r="C58" s="664"/>
      <c r="D58" s="481">
        <v>120</v>
      </c>
      <c r="E58" s="499">
        <f t="shared" si="2"/>
        <v>0</v>
      </c>
    </row>
    <row r="59" spans="1:5" ht="12.75">
      <c r="A59" s="489" t="s">
        <v>2955</v>
      </c>
      <c r="B59" s="490"/>
      <c r="C59" s="668"/>
      <c r="D59" s="483">
        <v>200</v>
      </c>
      <c r="E59" s="499">
        <f t="shared" si="2"/>
        <v>0</v>
      </c>
    </row>
    <row r="60" spans="1:5" ht="12.75">
      <c r="A60" s="484" t="s">
        <v>2956</v>
      </c>
      <c r="B60" s="490"/>
      <c r="C60" s="668"/>
      <c r="D60" s="483">
        <v>50</v>
      </c>
      <c r="E60" s="499">
        <f t="shared" si="2"/>
        <v>0</v>
      </c>
    </row>
    <row r="61" spans="1:5" ht="12.75">
      <c r="A61" s="484" t="s">
        <v>2957</v>
      </c>
      <c r="B61" s="490"/>
      <c r="C61" s="668"/>
      <c r="D61" s="483">
        <v>50</v>
      </c>
      <c r="E61" s="499">
        <f t="shared" si="2"/>
        <v>0</v>
      </c>
    </row>
    <row r="62" spans="1:5" ht="12.75">
      <c r="A62" s="484" t="s">
        <v>2958</v>
      </c>
      <c r="B62" s="490"/>
      <c r="C62" s="668"/>
      <c r="D62" s="483">
        <v>50</v>
      </c>
      <c r="E62" s="499">
        <f t="shared" si="2"/>
        <v>0</v>
      </c>
    </row>
    <row r="63" spans="1:5" ht="12.75">
      <c r="A63" s="484" t="s">
        <v>2959</v>
      </c>
      <c r="B63" s="490"/>
      <c r="C63" s="668"/>
      <c r="D63" s="483">
        <v>50</v>
      </c>
      <c r="E63" s="499">
        <f t="shared" si="2"/>
        <v>0</v>
      </c>
    </row>
    <row r="64" spans="1:5" ht="12.75">
      <c r="A64" s="484" t="s">
        <v>2960</v>
      </c>
      <c r="B64" s="490"/>
      <c r="C64" s="668"/>
      <c r="D64" s="483">
        <v>50</v>
      </c>
      <c r="E64" s="499">
        <f t="shared" si="2"/>
        <v>0</v>
      </c>
    </row>
    <row r="65" spans="1:5" ht="12.75">
      <c r="A65" s="484" t="s">
        <v>2961</v>
      </c>
      <c r="B65" s="490"/>
      <c r="C65" s="668"/>
      <c r="D65" s="483">
        <v>50</v>
      </c>
      <c r="E65" s="499">
        <f t="shared" si="2"/>
        <v>0</v>
      </c>
    </row>
    <row r="66" spans="1:5" ht="12.75">
      <c r="A66" s="484" t="s">
        <v>2962</v>
      </c>
      <c r="B66" s="490"/>
      <c r="C66" s="668"/>
      <c r="D66" s="483">
        <v>100</v>
      </c>
      <c r="E66" s="499">
        <f t="shared" si="2"/>
        <v>0</v>
      </c>
    </row>
    <row r="67" spans="1:5" ht="12.75">
      <c r="A67" s="484" t="s">
        <v>2963</v>
      </c>
      <c r="B67" s="490"/>
      <c r="C67" s="668"/>
      <c r="D67" s="483">
        <v>130</v>
      </c>
      <c r="E67" s="499">
        <f t="shared" si="2"/>
        <v>0</v>
      </c>
    </row>
    <row r="68" spans="1:5" ht="12.75">
      <c r="A68" s="484" t="s">
        <v>2964</v>
      </c>
      <c r="B68" s="490"/>
      <c r="C68" s="668"/>
      <c r="D68" s="483">
        <v>2364</v>
      </c>
      <c r="E68" s="499">
        <f t="shared" si="2"/>
        <v>0</v>
      </c>
    </row>
    <row r="69" spans="1:5" ht="12.75">
      <c r="A69" s="484" t="s">
        <v>2965</v>
      </c>
      <c r="B69" s="490"/>
      <c r="C69" s="668"/>
      <c r="D69" s="483">
        <v>8</v>
      </c>
      <c r="E69" s="499">
        <f t="shared" si="2"/>
        <v>0</v>
      </c>
    </row>
    <row r="70" spans="1:5" ht="12.75">
      <c r="A70" s="484" t="s">
        <v>2966</v>
      </c>
      <c r="B70" s="490"/>
      <c r="C70" s="668"/>
      <c r="D70" s="483">
        <v>1500</v>
      </c>
      <c r="E70" s="499">
        <f t="shared" si="2"/>
        <v>0</v>
      </c>
    </row>
    <row r="71" spans="1:5" ht="12.75">
      <c r="A71" s="491"/>
      <c r="B71" s="490"/>
      <c r="C71" s="668"/>
      <c r="D71" s="483"/>
      <c r="E71" s="499"/>
    </row>
    <row r="72" spans="1:5" ht="12.75">
      <c r="A72" s="491" t="s">
        <v>2967</v>
      </c>
      <c r="B72" s="490"/>
      <c r="C72" s="668"/>
      <c r="D72" s="483"/>
      <c r="E72" s="496">
        <f>SUM(E73:E74)</f>
        <v>0</v>
      </c>
    </row>
    <row r="73" spans="1:5" ht="24">
      <c r="A73" s="489" t="s">
        <v>2968</v>
      </c>
      <c r="B73" s="490" t="s">
        <v>2969</v>
      </c>
      <c r="C73" s="668"/>
      <c r="D73" s="483">
        <v>1</v>
      </c>
      <c r="E73" s="499">
        <f>C73*D73</f>
        <v>0</v>
      </c>
    </row>
    <row r="74" spans="1:5" ht="12.75">
      <c r="A74" s="484" t="s">
        <v>2970</v>
      </c>
      <c r="B74" s="490"/>
      <c r="C74" s="668"/>
      <c r="D74" s="483">
        <v>1</v>
      </c>
      <c r="E74" s="499">
        <f>C74*D74</f>
        <v>0</v>
      </c>
    </row>
    <row r="75" spans="1:5" ht="12.75">
      <c r="A75" s="487"/>
      <c r="B75" s="487"/>
      <c r="C75" s="664"/>
      <c r="D75" s="481"/>
      <c r="E75" s="499"/>
    </row>
    <row r="76" spans="1:5" ht="12.75">
      <c r="A76" s="491" t="s">
        <v>2971</v>
      </c>
      <c r="B76" s="490"/>
      <c r="C76" s="668"/>
      <c r="D76" s="483"/>
      <c r="E76" s="496">
        <f>SUM(E77:E82)</f>
        <v>0</v>
      </c>
    </row>
    <row r="77" spans="1:5" ht="12.75">
      <c r="A77" s="484" t="s">
        <v>2972</v>
      </c>
      <c r="B77" s="490"/>
      <c r="C77" s="668"/>
      <c r="D77" s="483">
        <v>1</v>
      </c>
      <c r="E77" s="499">
        <f aca="true" t="shared" si="3" ref="E77:E82">C77*D77</f>
        <v>0</v>
      </c>
    </row>
    <row r="78" spans="1:5" ht="12.75">
      <c r="A78" s="484" t="s">
        <v>2973</v>
      </c>
      <c r="B78" s="490"/>
      <c r="C78" s="668"/>
      <c r="D78" s="483">
        <v>1</v>
      </c>
      <c r="E78" s="499">
        <f t="shared" si="3"/>
        <v>0</v>
      </c>
    </row>
    <row r="79" spans="1:5" ht="12.75">
      <c r="A79" s="484" t="s">
        <v>2974</v>
      </c>
      <c r="B79" s="490"/>
      <c r="C79" s="668"/>
      <c r="D79" s="483">
        <v>1</v>
      </c>
      <c r="E79" s="499">
        <f t="shared" si="3"/>
        <v>0</v>
      </c>
    </row>
    <row r="80" spans="1:5" ht="12.75">
      <c r="A80" s="484" t="s">
        <v>2975</v>
      </c>
      <c r="B80" s="490"/>
      <c r="C80" s="668"/>
      <c r="D80" s="483">
        <v>1</v>
      </c>
      <c r="E80" s="499">
        <f t="shared" si="3"/>
        <v>0</v>
      </c>
    </row>
    <row r="81" spans="1:5" ht="12.75">
      <c r="A81" s="484" t="s">
        <v>2976</v>
      </c>
      <c r="B81" s="490"/>
      <c r="C81" s="668"/>
      <c r="D81" s="483">
        <v>1</v>
      </c>
      <c r="E81" s="499">
        <f t="shared" si="3"/>
        <v>0</v>
      </c>
    </row>
    <row r="82" spans="1:5" ht="12.75">
      <c r="A82" s="484" t="s">
        <v>2977</v>
      </c>
      <c r="B82" s="490"/>
      <c r="C82" s="668"/>
      <c r="D82" s="483">
        <v>1</v>
      </c>
      <c r="E82" s="499">
        <f t="shared" si="3"/>
        <v>0</v>
      </c>
    </row>
    <row r="83" spans="1:5" ht="12.75">
      <c r="A83" s="415"/>
      <c r="B83" s="486"/>
      <c r="C83" s="492"/>
      <c r="D83" s="461"/>
      <c r="E83" s="468"/>
    </row>
  </sheetData>
  <sheetProtection algorithmName="SHA-512" hashValue="5IJ81LmltrQHdvQnmiXBrbrYZSe933gpbPnSjq1HdhK8pMSm/zovIu70Bxgz9hfI0v5aSyFrRL/NdXgta3FsUg==" saltValue="KlB9XyZhGIIrukYNWmD/hg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0"/>
  <sheetViews>
    <sheetView showGridLines="0" showZeros="0" zoomScaleSheetLayoutView="100" workbookViewId="0" topLeftCell="A1">
      <selection activeCell="F8" sqref="F8:F16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04 2 VN 1 Rek'!H1</f>
        <v>1</v>
      </c>
      <c r="G3" s="221"/>
    </row>
    <row r="4" spans="1:7" ht="13.5" thickBot="1">
      <c r="A4" s="703" t="s">
        <v>71</v>
      </c>
      <c r="B4" s="693"/>
      <c r="C4" s="174" t="s">
        <v>1967</v>
      </c>
      <c r="D4" s="222"/>
      <c r="E4" s="704" t="str">
        <f>'SO 04 2 VN 1 Rek'!G2</f>
        <v>Vedlejší náklady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6">E8*F8</f>
        <v>0</v>
      </c>
      <c r="H8" s="248">
        <v>0</v>
      </c>
      <c r="I8" s="249">
        <f aca="true" t="shared" si="1" ref="I8:I16">E8*H8</f>
        <v>0</v>
      </c>
      <c r="J8" s="248">
        <v>0</v>
      </c>
      <c r="K8" s="249">
        <f aca="true" t="shared" si="2" ref="K8:K16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6">IF(AZ8=1,G8,0)</f>
        <v>0</v>
      </c>
      <c r="BB8" s="214">
        <f aca="true" t="shared" si="4" ref="BB8:BB16">IF(AZ8=2,G8,0)</f>
        <v>0</v>
      </c>
      <c r="BC8" s="214">
        <f aca="true" t="shared" si="5" ref="BC8:BC16">IF(AZ8=3,G8,0)</f>
        <v>0</v>
      </c>
      <c r="BD8" s="214">
        <f aca="true" t="shared" si="6" ref="BD8:BD16">IF(AZ8=4,G8,0)</f>
        <v>0</v>
      </c>
      <c r="BE8" s="214">
        <f aca="true" t="shared" si="7" ref="BE8:BE16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80" ht="12.75">
      <c r="A16" s="242">
        <v>9</v>
      </c>
      <c r="B16" s="243" t="s">
        <v>1968</v>
      </c>
      <c r="C16" s="244" t="s">
        <v>1969</v>
      </c>
      <c r="D16" s="245" t="s">
        <v>571</v>
      </c>
      <c r="E16" s="246">
        <v>1</v>
      </c>
      <c r="F16" s="576"/>
      <c r="G16" s="247">
        <f t="shared" si="0"/>
        <v>0</v>
      </c>
      <c r="H16" s="248">
        <v>0</v>
      </c>
      <c r="I16" s="249">
        <f t="shared" si="1"/>
        <v>0</v>
      </c>
      <c r="J16" s="248">
        <v>0</v>
      </c>
      <c r="K16" s="249">
        <f t="shared" si="2"/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 t="shared" si="3"/>
        <v>0</v>
      </c>
      <c r="BB16" s="214">
        <f t="shared" si="4"/>
        <v>0</v>
      </c>
      <c r="BC16" s="214">
        <f t="shared" si="5"/>
        <v>0</v>
      </c>
      <c r="BD16" s="214">
        <f t="shared" si="6"/>
        <v>0</v>
      </c>
      <c r="BE16" s="214">
        <f t="shared" si="7"/>
        <v>0</v>
      </c>
      <c r="CA16" s="241">
        <v>1</v>
      </c>
      <c r="CB16" s="241">
        <v>1</v>
      </c>
    </row>
    <row r="17" spans="1:57" ht="12.75">
      <c r="A17" s="259"/>
      <c r="B17" s="260" t="s">
        <v>96</v>
      </c>
      <c r="C17" s="261" t="s">
        <v>900</v>
      </c>
      <c r="D17" s="262"/>
      <c r="E17" s="263"/>
      <c r="F17" s="264"/>
      <c r="G17" s="265">
        <f>SUM(G7:G16)</f>
        <v>0</v>
      </c>
      <c r="H17" s="266"/>
      <c r="I17" s="267">
        <f>SUM(I7:I16)</f>
        <v>0</v>
      </c>
      <c r="J17" s="266"/>
      <c r="K17" s="267">
        <f>SUM(K7:K16)</f>
        <v>0</v>
      </c>
      <c r="O17" s="241">
        <v>4</v>
      </c>
      <c r="BA17" s="268">
        <f>SUM(BA7:BA16)</f>
        <v>0</v>
      </c>
      <c r="BB17" s="268">
        <f>SUM(BB7:BB16)</f>
        <v>0</v>
      </c>
      <c r="BC17" s="268">
        <f>SUM(BC7:BC16)</f>
        <v>0</v>
      </c>
      <c r="BD17" s="268">
        <f>SUM(BD7:BD16)</f>
        <v>0</v>
      </c>
      <c r="BE17" s="268">
        <f>SUM(BE7:BE16)</f>
        <v>0</v>
      </c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spans="1:7" ht="12.75">
      <c r="A44" s="258"/>
      <c r="B44" s="258"/>
      <c r="C44" s="258"/>
      <c r="D44" s="258"/>
      <c r="E44" s="258"/>
      <c r="F44" s="258"/>
      <c r="G44" s="258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ht="12.75">
      <c r="E75" s="214"/>
    </row>
    <row r="76" spans="1:2" ht="12.75">
      <c r="A76" s="269"/>
      <c r="B76" s="269"/>
    </row>
    <row r="77" spans="1:7" ht="12.75">
      <c r="A77" s="258"/>
      <c r="B77" s="258"/>
      <c r="C77" s="270"/>
      <c r="D77" s="270"/>
      <c r="E77" s="271"/>
      <c r="F77" s="270"/>
      <c r="G77" s="272"/>
    </row>
    <row r="78" spans="1:7" ht="12.75">
      <c r="A78" s="273"/>
      <c r="B78" s="273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  <row r="90" spans="1:7" ht="12.75">
      <c r="A90" s="258"/>
      <c r="B90" s="258"/>
      <c r="C90" s="258"/>
      <c r="D90" s="258"/>
      <c r="E90" s="274"/>
      <c r="F90" s="258"/>
      <c r="G90" s="258"/>
    </row>
  </sheetData>
  <sheetProtection algorithmName="SHA-512" hashValue="1XKnLtTGKJfNlP50zbMAxIYH8XeUY7bLsHGgUnMDQYeo8o+rk5otXGaPbW39R9NeMSrvMVwrr7x6lSXtsY8Vhg==" saltValue="R+igTa9LXQT+W89gdyx7jA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6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896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895</v>
      </c>
      <c r="B5" s="92"/>
      <c r="C5" s="93" t="s">
        <v>896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01 2 VN 1 Rek'!E8</f>
        <v>0</v>
      </c>
      <c r="D15" s="131">
        <f>'SO 01 2 VN 1 Rek'!A16</f>
        <v>0</v>
      </c>
      <c r="E15" s="132"/>
      <c r="F15" s="133"/>
      <c r="G15" s="130">
        <f>'SO 01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01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01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01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01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0</v>
      </c>
      <c r="D23" s="141" t="s">
        <v>57</v>
      </c>
      <c r="E23" s="142"/>
      <c r="F23" s="143"/>
      <c r="G23" s="130">
        <f>'SO 01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0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0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0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J25" sqref="J25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897</v>
      </c>
      <c r="D2" s="175"/>
      <c r="E2" s="176"/>
      <c r="F2" s="175"/>
      <c r="G2" s="694" t="s">
        <v>896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01 2 VN 1 Pol'!B7</f>
        <v>01</v>
      </c>
      <c r="B7" s="47" t="str">
        <f>'SO 01 2 VN 1 Pol'!C7</f>
        <v>Vedlejší rozpočtové náklady</v>
      </c>
      <c r="D7" s="186"/>
      <c r="E7" s="276">
        <f>'SO 01 2 VN 1 Pol'!BA16</f>
        <v>0</v>
      </c>
      <c r="F7" s="277">
        <f>'SO 01 2 VN 1 Pol'!BB16</f>
        <v>0</v>
      </c>
      <c r="G7" s="277">
        <f>'SO 01 2 VN 1 Pol'!BC16</f>
        <v>0</v>
      </c>
      <c r="H7" s="277">
        <f>'SO 01 2 VN 1 Pol'!BD16</f>
        <v>0</v>
      </c>
      <c r="I7" s="278">
        <f>'SO 01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 topLeftCell="A1">
      <selection activeCell="F29" sqref="F29"/>
    </sheetView>
  </sheetViews>
  <sheetFormatPr defaultColWidth="9.00390625" defaultRowHeight="12.75"/>
  <cols>
    <col min="1" max="2" width="9.125" style="582" customWidth="1"/>
    <col min="3" max="3" width="11.625" style="582" customWidth="1"/>
    <col min="4" max="5" width="9.125" style="582" customWidth="1"/>
    <col min="6" max="6" width="14.00390625" style="582" customWidth="1"/>
    <col min="7" max="7" width="11.00390625" style="582" customWidth="1"/>
    <col min="8" max="8" width="9.125" style="605" customWidth="1"/>
    <col min="9" max="11" width="9.125" style="582" customWidth="1"/>
    <col min="12" max="12" width="10.875" style="582" customWidth="1"/>
    <col min="13" max="16384" width="9.125" style="582" customWidth="1"/>
  </cols>
  <sheetData>
    <row r="1" spans="1:12" ht="12.75">
      <c r="A1" s="580"/>
      <c r="B1" s="580"/>
      <c r="C1" s="580"/>
      <c r="D1" s="580"/>
      <c r="E1" s="580"/>
      <c r="F1" s="580"/>
      <c r="G1" s="580"/>
      <c r="H1" s="581"/>
      <c r="I1" s="580"/>
      <c r="J1" s="580"/>
      <c r="K1" s="580"/>
      <c r="L1" s="580"/>
    </row>
    <row r="2" spans="1:12" ht="21">
      <c r="A2" s="709" t="s">
        <v>1979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</row>
    <row r="3" spans="1:12" ht="15">
      <c r="A3" s="583" t="s">
        <v>1980</v>
      </c>
      <c r="B3" s="584"/>
      <c r="C3" s="584"/>
      <c r="D3" s="710">
        <f>$F$6</f>
        <v>0</v>
      </c>
      <c r="E3" s="708"/>
      <c r="F3" s="708"/>
      <c r="G3" s="708"/>
      <c r="H3" s="708"/>
      <c r="I3" s="708"/>
      <c r="J3" s="708"/>
      <c r="K3" s="708"/>
      <c r="L3" s="708"/>
    </row>
    <row r="4" spans="1:12" ht="18">
      <c r="A4" s="585" t="s">
        <v>1981</v>
      </c>
      <c r="B4" s="584"/>
      <c r="C4" s="584"/>
      <c r="D4" s="711">
        <f>$F$7</f>
        <v>0</v>
      </c>
      <c r="E4" s="708"/>
      <c r="F4" s="708"/>
      <c r="G4" s="708"/>
      <c r="H4" s="708"/>
      <c r="I4" s="708"/>
      <c r="J4" s="708"/>
      <c r="K4" s="708"/>
      <c r="L4" s="708"/>
    </row>
    <row r="5" spans="1:12" ht="12.75">
      <c r="A5" s="584"/>
      <c r="B5" s="584"/>
      <c r="C5" s="584"/>
      <c r="D5" s="584"/>
      <c r="E5" s="584"/>
      <c r="F5" s="584"/>
      <c r="G5" s="584"/>
      <c r="H5" s="586"/>
      <c r="I5" s="584"/>
      <c r="J5" s="584"/>
      <c r="K5" s="584"/>
      <c r="L5" s="584"/>
    </row>
    <row r="6" spans="1:12" ht="15">
      <c r="A6" s="583" t="s">
        <v>1982</v>
      </c>
      <c r="B6" s="584"/>
      <c r="C6" s="584"/>
      <c r="D6" s="587" t="s">
        <v>1983</v>
      </c>
      <c r="E6" s="584"/>
      <c r="F6" s="588"/>
      <c r="G6" s="584"/>
      <c r="H6" s="586"/>
      <c r="I6" s="583" t="s">
        <v>1984</v>
      </c>
      <c r="J6" s="584"/>
      <c r="K6" s="712">
        <v>42388</v>
      </c>
      <c r="L6" s="708"/>
    </row>
    <row r="7" spans="1:12" ht="12.75">
      <c r="A7" s="584"/>
      <c r="B7" s="584"/>
      <c r="C7" s="584"/>
      <c r="D7" s="584"/>
      <c r="E7" s="584"/>
      <c r="F7" s="584"/>
      <c r="G7" s="584"/>
      <c r="H7" s="586"/>
      <c r="I7" s="584"/>
      <c r="J7" s="584"/>
      <c r="K7" s="584"/>
      <c r="L7" s="584"/>
    </row>
    <row r="8" spans="1:12" ht="15">
      <c r="A8" s="583" t="s">
        <v>1985</v>
      </c>
      <c r="B8" s="584"/>
      <c r="C8" s="584"/>
      <c r="D8" s="587" t="s">
        <v>1986</v>
      </c>
      <c r="E8" s="584"/>
      <c r="F8" s="584"/>
      <c r="G8" s="584"/>
      <c r="H8" s="586"/>
      <c r="I8" s="583" t="s">
        <v>1987</v>
      </c>
      <c r="J8" s="584"/>
      <c r="K8" s="707">
        <f>$E$18</f>
        <v>0</v>
      </c>
      <c r="L8" s="708"/>
    </row>
    <row r="9" spans="1:12" ht="15">
      <c r="A9" s="583" t="s">
        <v>1988</v>
      </c>
      <c r="B9" s="584"/>
      <c r="C9" s="584"/>
      <c r="D9" s="587" t="str">
        <f>IF($E$15="","",$E$15)</f>
        <v/>
      </c>
      <c r="E9" s="584"/>
      <c r="F9" s="584"/>
      <c r="G9" s="584"/>
      <c r="H9" s="586"/>
      <c r="I9" s="583" t="s">
        <v>1989</v>
      </c>
      <c r="J9" s="584"/>
      <c r="K9" s="707">
        <f>$E$21</f>
        <v>0</v>
      </c>
      <c r="L9" s="708"/>
    </row>
    <row r="10" spans="1:12" ht="12.75">
      <c r="A10" s="584"/>
      <c r="B10" s="584"/>
      <c r="C10" s="584"/>
      <c r="D10" s="584"/>
      <c r="E10" s="584"/>
      <c r="F10" s="584"/>
      <c r="G10" s="584"/>
      <c r="H10" s="586"/>
      <c r="I10" s="584"/>
      <c r="J10" s="584"/>
      <c r="K10" s="584"/>
      <c r="L10" s="584"/>
    </row>
    <row r="11" spans="1:12" ht="15" customHeight="1">
      <c r="A11" s="589" t="s">
        <v>1990</v>
      </c>
      <c r="B11" s="590" t="s">
        <v>1991</v>
      </c>
      <c r="C11" s="590" t="s">
        <v>1992</v>
      </c>
      <c r="D11" s="717" t="s">
        <v>1993</v>
      </c>
      <c r="E11" s="718"/>
      <c r="F11" s="718"/>
      <c r="G11" s="718"/>
      <c r="H11" s="591" t="s">
        <v>84</v>
      </c>
      <c r="I11" s="590" t="s">
        <v>1994</v>
      </c>
      <c r="J11" s="717" t="s">
        <v>1995</v>
      </c>
      <c r="K11" s="718"/>
      <c r="L11" s="590" t="s">
        <v>1996</v>
      </c>
    </row>
    <row r="12" spans="1:12" ht="18">
      <c r="A12" s="592" t="s">
        <v>1997</v>
      </c>
      <c r="B12" s="584"/>
      <c r="C12" s="584"/>
      <c r="D12" s="584"/>
      <c r="E12" s="584"/>
      <c r="F12" s="584"/>
      <c r="G12" s="584"/>
      <c r="H12" s="586"/>
      <c r="I12" s="584"/>
      <c r="J12" s="584"/>
      <c r="K12" s="584"/>
      <c r="L12" s="593"/>
    </row>
    <row r="13" spans="1:12" ht="18">
      <c r="A13" s="594"/>
      <c r="B13" s="595" t="s">
        <v>1998</v>
      </c>
      <c r="C13" s="594"/>
      <c r="D13" s="594"/>
      <c r="E13" s="594"/>
      <c r="F13" s="594"/>
      <c r="G13" s="594"/>
      <c r="H13" s="596"/>
      <c r="I13" s="594"/>
      <c r="J13" s="594"/>
      <c r="K13" s="594"/>
      <c r="L13" s="597"/>
    </row>
    <row r="14" spans="1:12" ht="15">
      <c r="A14" s="594"/>
      <c r="B14" s="598" t="s">
        <v>1999</v>
      </c>
      <c r="C14" s="594"/>
      <c r="D14" s="594"/>
      <c r="E14" s="594"/>
      <c r="F14" s="594"/>
      <c r="G14" s="594"/>
      <c r="H14" s="596"/>
      <c r="I14" s="594"/>
      <c r="J14" s="594"/>
      <c r="K14" s="594"/>
      <c r="L14" s="599">
        <f>SUM(L15:L20)</f>
        <v>0</v>
      </c>
    </row>
    <row r="15" spans="1:12" ht="12.75">
      <c r="A15" s="600">
        <v>1</v>
      </c>
      <c r="B15" s="600" t="s">
        <v>2000</v>
      </c>
      <c r="C15" s="601" t="s">
        <v>2001</v>
      </c>
      <c r="D15" s="713" t="s">
        <v>2002</v>
      </c>
      <c r="E15" s="714"/>
      <c r="F15" s="714"/>
      <c r="G15" s="714"/>
      <c r="H15" s="602" t="s">
        <v>147</v>
      </c>
      <c r="I15" s="603">
        <v>6</v>
      </c>
      <c r="J15" s="715"/>
      <c r="K15" s="716"/>
      <c r="L15" s="604">
        <f>I15*J15</f>
        <v>0</v>
      </c>
    </row>
    <row r="16" spans="1:12" ht="12.75">
      <c r="A16" s="600">
        <v>2</v>
      </c>
      <c r="B16" s="600" t="s">
        <v>2000</v>
      </c>
      <c r="C16" s="601" t="s">
        <v>2003</v>
      </c>
      <c r="D16" s="713" t="s">
        <v>2004</v>
      </c>
      <c r="E16" s="714"/>
      <c r="F16" s="714"/>
      <c r="G16" s="714"/>
      <c r="H16" s="602" t="s">
        <v>147</v>
      </c>
      <c r="I16" s="603">
        <v>1</v>
      </c>
      <c r="J16" s="715"/>
      <c r="K16" s="716"/>
      <c r="L16" s="604">
        <f aca="true" t="shared" si="0" ref="L16:L20">I16*J16</f>
        <v>0</v>
      </c>
    </row>
    <row r="17" spans="1:12" ht="12.75">
      <c r="A17" s="600">
        <v>3</v>
      </c>
      <c r="B17" s="600" t="s">
        <v>2000</v>
      </c>
      <c r="C17" s="601" t="s">
        <v>2005</v>
      </c>
      <c r="D17" s="713" t="s">
        <v>2006</v>
      </c>
      <c r="E17" s="714"/>
      <c r="F17" s="714"/>
      <c r="G17" s="714"/>
      <c r="H17" s="602" t="s">
        <v>166</v>
      </c>
      <c r="I17" s="603">
        <v>140</v>
      </c>
      <c r="J17" s="715"/>
      <c r="K17" s="716"/>
      <c r="L17" s="604">
        <f t="shared" si="0"/>
        <v>0</v>
      </c>
    </row>
    <row r="18" spans="1:12" ht="12.75">
      <c r="A18" s="600">
        <v>4</v>
      </c>
      <c r="B18" s="600" t="s">
        <v>2000</v>
      </c>
      <c r="C18" s="601" t="s">
        <v>2007</v>
      </c>
      <c r="D18" s="713" t="s">
        <v>2008</v>
      </c>
      <c r="E18" s="714"/>
      <c r="F18" s="714"/>
      <c r="G18" s="714"/>
      <c r="H18" s="602" t="s">
        <v>147</v>
      </c>
      <c r="I18" s="603">
        <v>3</v>
      </c>
      <c r="J18" s="715"/>
      <c r="K18" s="716"/>
      <c r="L18" s="604">
        <f t="shared" si="0"/>
        <v>0</v>
      </c>
    </row>
    <row r="19" spans="1:12" ht="12.75">
      <c r="A19" s="600">
        <v>5</v>
      </c>
      <c r="B19" s="600" t="s">
        <v>2000</v>
      </c>
      <c r="C19" s="601" t="s">
        <v>2009</v>
      </c>
      <c r="D19" s="713" t="s">
        <v>2010</v>
      </c>
      <c r="E19" s="714"/>
      <c r="F19" s="714"/>
      <c r="G19" s="714"/>
      <c r="H19" s="602" t="s">
        <v>147</v>
      </c>
      <c r="I19" s="603">
        <v>6</v>
      </c>
      <c r="J19" s="715"/>
      <c r="K19" s="716"/>
      <c r="L19" s="604">
        <f t="shared" si="0"/>
        <v>0</v>
      </c>
    </row>
    <row r="20" spans="1:12" ht="12.75">
      <c r="A20" s="600">
        <v>6</v>
      </c>
      <c r="B20" s="600" t="s">
        <v>2000</v>
      </c>
      <c r="C20" s="601" t="s">
        <v>2011</v>
      </c>
      <c r="D20" s="713" t="s">
        <v>2012</v>
      </c>
      <c r="E20" s="714"/>
      <c r="F20" s="714"/>
      <c r="G20" s="714"/>
      <c r="H20" s="602" t="s">
        <v>147</v>
      </c>
      <c r="I20" s="603">
        <v>1</v>
      </c>
      <c r="J20" s="715"/>
      <c r="K20" s="716"/>
      <c r="L20" s="604">
        <f t="shared" si="0"/>
        <v>0</v>
      </c>
    </row>
  </sheetData>
  <sheetProtection algorithmName="SHA-512" hashValue="wHhjK+cliJX5wPAE49oLzFRKG73C3k+LLrnUcx2xgLmIyrBhbImr0hPEgHR3aGHHTUU+WVuJf6mvA/IvqMBhXA==" saltValue="1cgtiAueQ6gMURaCbANt7Q==" spinCount="100000" sheet="1" objects="1" scenarios="1"/>
  <mergeCells count="20">
    <mergeCell ref="D19:G19"/>
    <mergeCell ref="J19:K19"/>
    <mergeCell ref="D20:G20"/>
    <mergeCell ref="J20:K20"/>
    <mergeCell ref="D17:G17"/>
    <mergeCell ref="J17:K17"/>
    <mergeCell ref="D18:G18"/>
    <mergeCell ref="J18:K18"/>
    <mergeCell ref="D15:G15"/>
    <mergeCell ref="J15:K15"/>
    <mergeCell ref="D16:G16"/>
    <mergeCell ref="J16:K16"/>
    <mergeCell ref="D11:G11"/>
    <mergeCell ref="J11:K11"/>
    <mergeCell ref="K9:L9"/>
    <mergeCell ref="A2:L2"/>
    <mergeCell ref="D3:L3"/>
    <mergeCell ref="D4:L4"/>
    <mergeCell ref="K6:L6"/>
    <mergeCell ref="K8:L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L21" sqref="L21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01 2 VN 1 Rek'!H1</f>
        <v>1</v>
      </c>
      <c r="G3" s="221"/>
    </row>
    <row r="4" spans="1:7" ht="13.5" thickBot="1">
      <c r="A4" s="703" t="s">
        <v>71</v>
      </c>
      <c r="B4" s="693"/>
      <c r="C4" s="174" t="s">
        <v>897</v>
      </c>
      <c r="D4" s="222"/>
      <c r="E4" s="704" t="str">
        <f>'SO 01 2 VN 1 Rek'!G2</f>
        <v>Vedlejší náklady A+D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8jztQDfbFPda1Q/2edjEK4sbIZkEpCWycna7BsGS50PdPUXsqb+nG+MrOvie6T6nM98QxXhRKo05QooAHrZivQ==" saltValue="GIA94PW7SFKDBfZQKWodzw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917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916</v>
      </c>
      <c r="B5" s="92"/>
      <c r="C5" s="93" t="s">
        <v>917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02 1 1 Rek'!E36</f>
        <v>5109532.249052338</v>
      </c>
      <c r="D15" s="131">
        <f>'SO 02 1 1 Rek'!A44</f>
        <v>0</v>
      </c>
      <c r="E15" s="132"/>
      <c r="F15" s="133"/>
      <c r="G15" s="130">
        <f>'SO 02 1 1 Rek'!I44</f>
        <v>0</v>
      </c>
    </row>
    <row r="16" spans="1:7" ht="15.95" customHeight="1">
      <c r="A16" s="128" t="s">
        <v>47</v>
      </c>
      <c r="B16" s="129" t="s">
        <v>48</v>
      </c>
      <c r="C16" s="130">
        <f>'SO 02 1 1 Rek'!F36</f>
        <v>7726174.452719977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02 1 1 Rek'!H36</f>
        <v>11766.25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02 1 1 Rek'!G36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12847472.951772315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02 1 1 Rek'!I36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12847472.951772315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12847472.951772315</v>
      </c>
      <c r="D23" s="141" t="s">
        <v>57</v>
      </c>
      <c r="E23" s="142"/>
      <c r="F23" s="143"/>
      <c r="G23" s="130">
        <f>'SO 02 1 1 Rek'!H42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12847472.951772315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2697969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15545442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Šafář</dc:creator>
  <cp:keywords/>
  <dc:description/>
  <cp:lastModifiedBy>Zachoval Jan - Energy Benefit Centre a.s.</cp:lastModifiedBy>
  <cp:lastPrinted>2016-08-04T05:51:04Z</cp:lastPrinted>
  <dcterms:created xsi:type="dcterms:W3CDTF">2016-05-02T10:51:26Z</dcterms:created>
  <dcterms:modified xsi:type="dcterms:W3CDTF">2016-09-26T13:50:55Z</dcterms:modified>
  <cp:category/>
  <cp:version/>
  <cp:contentType/>
  <cp:contentStatus/>
</cp:coreProperties>
</file>