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970" windowHeight="7560" activeTab="0"/>
  </bookViews>
  <sheets>
    <sheet name="Rekapitulace stavby" sheetId="1" r:id="rId1"/>
    <sheet name="SO 01 - Stavební část" sheetId="2" r:id="rId2"/>
    <sheet name="SO 02 - Přízemí - jižní s..." sheetId="3" r:id="rId3"/>
    <sheet name="SO 03 - Přízemí - severní..." sheetId="4" r:id="rId4"/>
    <sheet name="VRN - Vedlejší rozpočtové..." sheetId="5" r:id="rId5"/>
  </sheets>
  <definedNames>
    <definedName name="_xlnm._FilterDatabase" localSheetId="1" hidden="1">'SO 01 - Stavební část'!$C$83:$K$105</definedName>
    <definedName name="_xlnm._FilterDatabase" localSheetId="2" hidden="1">'SO 02 - Přízemí - jižní s...'!$C$80:$K$113</definedName>
    <definedName name="_xlnm._FilterDatabase" localSheetId="3" hidden="1">'SO 03 - Přízemí - severní...'!$C$80:$K$104</definedName>
    <definedName name="_xlnm._FilterDatabase" localSheetId="4" hidden="1">'VRN - Vedlejší rozpočtové...'!$C$82:$K$95</definedName>
    <definedName name="_xlnm.Print_Area" localSheetId="0">'Rekapitulace stavby'!$D$4:$AO$36,'Rekapitulace stavby'!$C$42:$AQ$59</definedName>
    <definedName name="_xlnm.Print_Area" localSheetId="1">'SO 01 - Stavební část'!$C$4:$J$39,'SO 01 - Stavební část'!$C$45:$J$65,'SO 01 - Stavební část'!$C$71:$K$105</definedName>
    <definedName name="_xlnm.Print_Area" localSheetId="2">'SO 02 - Přízemí - jižní s...'!$C$4:$J$39,'SO 02 - Přízemí - jižní s...'!$C$45:$J$62,'SO 02 - Přízemí - jižní s...'!$C$68:$K$113</definedName>
    <definedName name="_xlnm.Print_Area" localSheetId="3">'SO 03 - Přízemí - severní...'!$C$4:$J$39,'SO 03 - Přízemí - severní...'!$C$45:$J$62,'SO 03 - Přízemí - severní...'!$C$68:$K$104</definedName>
    <definedName name="_xlnm.Print_Area" localSheetId="4">'VRN - Vedlejší rozpočtové...'!$C$4:$J$39,'VRN - Vedlejší rozpočtové...'!$C$45:$J$64,'VRN - Vedlejší rozpočtové...'!$C$70:$K$95</definedName>
    <definedName name="_xlnm.Print_Titles" localSheetId="0">'Rekapitulace stavby'!$52:$52</definedName>
    <definedName name="_xlnm.Print_Titles" localSheetId="1">'SO 01 - Stavební část'!$83:$83</definedName>
    <definedName name="_xlnm.Print_Titles" localSheetId="2">'SO 02 - Přízemí - jižní s...'!$80:$80</definedName>
    <definedName name="_xlnm.Print_Titles" localSheetId="3">'SO 03 - Přízemí - severní...'!$80:$80</definedName>
    <definedName name="_xlnm.Print_Titles" localSheetId="4">'VRN - Vedlejší rozpočtové...'!$82:$82</definedName>
  </definedNames>
  <calcPr calcId="152511"/>
</workbook>
</file>

<file path=xl/sharedStrings.xml><?xml version="1.0" encoding="utf-8"?>
<sst xmlns="http://schemas.openxmlformats.org/spreadsheetml/2006/main" count="1219" uniqueCount="251">
  <si>
    <t>Export Komplet</t>
  </si>
  <si>
    <t/>
  </si>
  <si>
    <t>2.0</t>
  </si>
  <si>
    <t>ZAMOK</t>
  </si>
  <si>
    <t>False</t>
  </si>
  <si>
    <t>{c94d003a-21f8-4076-82bd-f6037e255982}</t>
  </si>
  <si>
    <t>0,01</t>
  </si>
  <si>
    <t>21</t>
  </si>
  <si>
    <t>15</t>
  </si>
  <si>
    <t>REKAPITULACE STAVBY</t>
  </si>
  <si>
    <t>v ---  níže se nacházejí doplnkové a pomocné údaje k sestavám  --- v</t>
  </si>
  <si>
    <t>Návod na vyplnění</t>
  </si>
  <si>
    <t>0,001</t>
  </si>
  <si>
    <t>Kód:</t>
  </si>
  <si>
    <t>03</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</si>
  <si>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</si>
  <si>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</si>
  <si>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Výměna oken - závěrečná etapa</t>
  </si>
  <si>
    <t>KSO:</t>
  </si>
  <si>
    <t>CC-CZ:</t>
  </si>
  <si>
    <t>Místo:</t>
  </si>
  <si>
    <t>ulice Nádražní 90</t>
  </si>
  <si>
    <t>Datum:</t>
  </si>
  <si>
    <t>23. 2. 2019</t>
  </si>
  <si>
    <t>Zadavatel:</t>
  </si>
  <si>
    <t>IČ:</t>
  </si>
  <si>
    <t>61100242</t>
  </si>
  <si>
    <t>Gymnázium a Střední odborná škola ekonomická</t>
  </si>
  <si>
    <t>DIČ:</t>
  </si>
  <si>
    <t>Uchazeč:</t>
  </si>
  <si>
    <t>Vyplň údaj</t>
  </si>
  <si>
    <t>Projektant:</t>
  </si>
  <si>
    <t xml:space="preserve"> </t>
  </si>
  <si>
    <t>True</t>
  </si>
  <si>
    <t>Zpracovatel:</t>
  </si>
  <si>
    <t>Poznámka:</t>
  </si>
  <si>
    <t>Rozměry oken jsou stanoveny na základě zaměření oken ve fázi studie. Zhotovitel je povinen si tyto rozměry před zahájením prací na vlastní náklady přeměřit. Vyskytují-li se v názvu položek obchodní názvy, tak se jedná pouze o doporučení. Zadavatel umožňuje dodání výrobků stejných nebo výrobků s lepší kvalitou a vlastnostmi.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</si>
  <si>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</si>
  <si>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</si>
  <si>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</si>
  <si>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</si>
  <si>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</si>
  <si>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</si>
  <si>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</si>
  <si>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</si>
  <si>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</si>
  <si>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</si>
  <si>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</si>
  <si>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</si>
  <si>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</si>
  <si>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</si>
  <si>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</si>
  <si>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</si>
  <si>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</si>
  <si>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</si>
  <si>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</si>
  <si>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</si>
  <si>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</si>
  <si>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</si>
  <si>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</si>
  <si>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</si>
  <si>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</si>
  <si>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</si>
  <si>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</si>
  <si>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</si>
  <si>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</si>
  <si>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</si>
  <si>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</si>
  <si>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</si>
  <si>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</si>
  <si>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</si>
  <si>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</si>
  <si>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</si>
  <si>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</si>
  <si>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</si>
  <si>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</si>
  <si>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</si>
  <si>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Stavební část</t>
  </si>
  <si>
    <t>STA</t>
  </si>
  <si>
    <t>1</t>
  </si>
  <si>
    <t>{995a5bbe-fe9f-4858-9293-47b46b0c7ebb}</t>
  </si>
  <si>
    <t>2</t>
  </si>
  <si>
    <t>SO 02</t>
  </si>
  <si>
    <t>Přízemí - jižní strana</t>
  </si>
  <si>
    <t>{ace0028e-cd40-45a8-a57a-2f80692316e0}</t>
  </si>
  <si>
    <t>SO 03</t>
  </si>
  <si>
    <t>Přízemí - severní strana</t>
  </si>
  <si>
    <t>{942164fd-1754-4a98-8cd5-09e2f5329bb6}</t>
  </si>
  <si>
    <t>VRN</t>
  </si>
  <si>
    <t>Vedlejší rozpočtové náklady</t>
  </si>
  <si>
    <t>{114ade02-92ff-4eaa-ae7a-30c718954878}</t>
  </si>
  <si>
    <t>KRYCÍ LIST SOUPISU PRACÍ</t>
  </si>
  <si>
    <t>Objekt:</t>
  </si>
  <si>
    <t>SO 01 - Stavební část</t>
  </si>
  <si>
    <t>REKAPITULACE ČLENĚNÍ SOUPISU PRACÍ</t>
  </si>
  <si>
    <t>Kód dílu - Popis</t>
  </si>
  <si>
    <t>Cena celkem [CZK]</t>
  </si>
  <si>
    <t>Náklady ze soupisu prací</t>
  </si>
  <si>
    <t>-1</t>
  </si>
  <si>
    <t>HSV - Práce a dodávky HSV</t>
  </si>
  <si>
    <t xml:space="preserve">    9 - Ostatní konstrukce a práce, bourání</t>
  </si>
  <si>
    <t>PSV - Práce a dodávky PSV</t>
  </si>
  <si>
    <t xml:space="preserve">    766 - Konstrukce truhlářské</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</si>
  <si>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</si>
  <si>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</si>
  <si>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</si>
  <si>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</si>
  <si>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</si>
  <si>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</si>
  <si>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</si>
  <si>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</si>
  <si>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</si>
  <si>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</si>
  <si>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</si>
  <si>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</si>
  <si>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</si>
  <si>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</si>
  <si>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</si>
  <si>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</si>
  <si>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</si>
  <si>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</si>
  <si>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</si>
  <si>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</si>
  <si>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952901578R</t>
  </si>
  <si>
    <t xml:space="preserve">Vyčištění budov bytové a občanské výstavby </t>
  </si>
  <si>
    <t>kpl</t>
  </si>
  <si>
    <t>4</t>
  </si>
  <si>
    <t>-493532418</t>
  </si>
  <si>
    <t>PP</t>
  </si>
  <si>
    <t>Vyčištění budov bytové a občanské výstavby při výšce podlaží přes 4 m</t>
  </si>
  <si>
    <t>PSC</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</si>
  <si>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</si>
  <si>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P</t>
  </si>
  <si>
    <t>Poznámka k položce:
Vyčištění prostor dotečených výměnou oken včetně ochrany stávajících otopných těles igelitem.</t>
  </si>
  <si>
    <t>PSV</t>
  </si>
  <si>
    <t>Práce a dodávky PSV</t>
  </si>
  <si>
    <t>766</t>
  </si>
  <si>
    <t>Konstrukce truhlářské</t>
  </si>
  <si>
    <t>766058478R</t>
  </si>
  <si>
    <t>Montáž, doprava a manipulace</t>
  </si>
  <si>
    <t>16</t>
  </si>
  <si>
    <t>-1034519657</t>
  </si>
  <si>
    <t>3</t>
  </si>
  <si>
    <t>766062574R</t>
  </si>
  <si>
    <t>Demontáž stávajících oken</t>
  </si>
  <si>
    <t>467621192</t>
  </si>
  <si>
    <t>766074021R</t>
  </si>
  <si>
    <t>Likvidace demontovaných oken</t>
  </si>
  <si>
    <t>-269182335</t>
  </si>
  <si>
    <t>5</t>
  </si>
  <si>
    <t>766840150R</t>
  </si>
  <si>
    <t>Zednické začištění zdvojených prvků</t>
  </si>
  <si>
    <t>1755383880</t>
  </si>
  <si>
    <t>6</t>
  </si>
  <si>
    <t>766947720R</t>
  </si>
  <si>
    <t>Montáž parapetů</t>
  </si>
  <si>
    <t>-926704387</t>
  </si>
  <si>
    <t>784</t>
  </si>
  <si>
    <t>Dokončovací práce - malby a tapety</t>
  </si>
  <si>
    <t>7</t>
  </si>
  <si>
    <t>784958774R</t>
  </si>
  <si>
    <t>Malířské práce</t>
  </si>
  <si>
    <t>1947150044</t>
  </si>
  <si>
    <t>SO 02 - Přízemí - jižní strana</t>
  </si>
  <si>
    <t>M</t>
  </si>
  <si>
    <t>765257202R</t>
  </si>
  <si>
    <t>Dodávka plastových oken 2350x1750mm</t>
  </si>
  <si>
    <t>kus</t>
  </si>
  <si>
    <t>32</t>
  </si>
  <si>
    <t>-737382356</t>
  </si>
  <si>
    <t>Poznámka k položce:
Barva rámu: 0 bílá
Barva křídla: 0 bílá
Kování: otevíravé sklopné levé, otevíravé sklopné pravé
Výplň: 2*Trojsklo Ug=0,6W/m2K, Uw=0,81W/m2K CHROM+PREM
Rozšíření: Podkladový profil 30mm dole
Rozměry: 2350x1750mm
6ti komorový systém se stavební hloubkou 85mm.
Systém středového těsnění se třemi urovněmi těsnění.
Kování:
U oken celoobvodové, plně seřiditelné kování s mikroventilací
Zasklení:
Izolační Trojsko s Ug=0,6W/m2K, Uw=0,81W/m2K
Minimální hodnota součinitele prostupu tepla pro okna je Uw=0,81W/m2K</t>
  </si>
  <si>
    <t>765527100R</t>
  </si>
  <si>
    <t>Dodávka plastových vnitřních parapetů PVC 350mm délky 2,37m</t>
  </si>
  <si>
    <t>-1230178966</t>
  </si>
  <si>
    <t>Poznámka k položce:
Vnitřní parapet PVC 350mm barva bílá, délky 2,37m</t>
  </si>
  <si>
    <t>765257101R</t>
  </si>
  <si>
    <t>Dodávka plastových oken 2380x1500mm</t>
  </si>
  <si>
    <t>832733686</t>
  </si>
  <si>
    <t>Poznámka k položce:
Barva rámu: 0 bílá
Barva křídla: 0 bílá
Kování: otevíravé sklopné levé, otevíravé sklopné pravé
Výplň: 2*Trojsklo Ug=0,6W/m2K, Uw=0,81W/m2K CHROM+PREM
Rozšíření: Podkladový profil 30mm dole
Rozměry: 2380x1500mm
6ti komorový systém se stavební hloubkou 85mm.
Systém středového těsnění se třemi urovněmi těsnění.
Kování:
U oken celoobvodové, plně seřiditelné kování s mikroventilací
Zasklení:
Izolační Trojsko s Ug=0,6W/m2K, Uw=0,81W/m2K
Minimální hodnota součinitele prostupu tepla pro okna je Uw=0,81W/m2K</t>
  </si>
  <si>
    <t>765527101R</t>
  </si>
  <si>
    <t>336622228</t>
  </si>
  <si>
    <t>765257102R</t>
  </si>
  <si>
    <t>Dodávka plastových oken 2350x2350mm</t>
  </si>
  <si>
    <t>1926533635</t>
  </si>
  <si>
    <t>Poznámka k položce:
Barva rámu: 0 bílá
Barva křídla: 0 bílá
Kování: otevíravé sklopné levé, otevíravé sklopné pravé, 2* sklopné klika nahoře
Výplň: 4*Trojsklo Ug=0,6W/m2K, Uw=0,81W/m2K) CHROM+PREM
Rozšíření: Podkladový profil 30mm dole
Rozměry: 2350x2350mm
6ti komorový systém se stavební hloubkou 85mm.
Systém středového těsnění se třemi urovněmi těsnění.
Kování:
U oken celoobvodové, plně seřiditelné kování s mikroventilací
Zasklení:
Izolační Trojsko s Ug=0,6W/m2K, Uw=0,81W/m2K
Minimální hodnota součinitele prostupu tepla pro okna je Uw=0,81W/m2K</t>
  </si>
  <si>
    <t>765527102R</t>
  </si>
  <si>
    <t>134300104</t>
  </si>
  <si>
    <t>765257103R</t>
  </si>
  <si>
    <t>Dodávka plastových oken 2070x1450mm</t>
  </si>
  <si>
    <t>-920585802</t>
  </si>
  <si>
    <t>Poznámka k položce:
Barva rámu: 0 bílá
Barva křídla: 0 bílá
Kování: otevíravé sklopné levé, otevíravé sklopné pravé
Výplň: 2*Trojsklo Ug=0,6W/m2K, Uw=0,81W/m2K CHROM+PREM
Rozšíření: Podkladový profil 30mm dole
Rozměry: 2070x1450mm
6ti komorový systém se stavební hloubkou 85mm.
Systém středového těsnění se třemi urovněmi těsnění.
Kování:
U oken celoobvodové, plně seřiditelné kování s mikroventilací
Zasklení:
Izolační Trojsko s Ug=0,6W/m2K, Uw=0,81W/m2K
Minimální hodnota součinitele prostupu tepla pro okna je Uw=0,81W/m2K</t>
  </si>
  <si>
    <t>8</t>
  </si>
  <si>
    <t>765527103R</t>
  </si>
  <si>
    <t>Dodávka plastových vnitřních parapetů PVC 350mm délky 2,10m</t>
  </si>
  <si>
    <t>-982082598</t>
  </si>
  <si>
    <t>Poznámka k položce:
Vnitřní parapet PVC 350mm barva bílá, délky 2,10m</t>
  </si>
  <si>
    <t>765527150R</t>
  </si>
  <si>
    <t>Dodávka plastových vchodových dveří 1750x3000mm</t>
  </si>
  <si>
    <t>-1682981181</t>
  </si>
  <si>
    <t>Poznámka k položce:
Barva rámu: 0 bílá
Barva křídla: 0 bílá
Kování: pevný rám, vchodové dveře levé s klikou, vchodové dveře pravé
Výplň: 3*Trojsklo Ug=0,6W/m2K, Uw=0,81W/m2K CHROM+PREM
Rozšíření: 15x85mm dole
Rozměry: 1750x3000mm
6ti komorový systém se stavební hloubkou 85mm.
Systém středového těsnění se třemi urovněmi těsnění.
Spoj: pero
Zasklení:
Izolační Trojsko s Ug=0,6W/m2K, Uw=0,81W/m2K
Minimální hodnota součinitele prostupu tepla pro okna je Uw=0,81W/m2K</t>
  </si>
  <si>
    <t>10</t>
  </si>
  <si>
    <t>765527151R</t>
  </si>
  <si>
    <t>Dodávka plastových balkonových dveří 2370x2550mm</t>
  </si>
  <si>
    <t>-374162002</t>
  </si>
  <si>
    <t>Poznámka k položce:
Barva rámu: 0 bílá
Barva křídla: 0 bílá
Kování: 3xpevný rám, OS balkonové dveře levé, OT balkonové levé, OS balkonové pravé
Výplň: 6*Trojsklo Ug=0,6W/m2K, Uw=0,81W/m2K CHROM+PREM
Rozšíření: Podkladový profil 30mm dole
Rozměry: 2370x2550mm
6ti komorový systém se stavební hloubkou 85mm.
Systém středového těsnění se třemi urovněmi těsnění.
Zasklení:
Izolační Trojsko s Ug=0,6W/m2K, Uw=0,81W/m2K
Minimální hodnota součinitele prostupu tepla pro okna je Uw=0,81W/m2K</t>
  </si>
  <si>
    <t>SO 03 - Přízemí - severní strana</t>
  </si>
  <si>
    <t>765257201R</t>
  </si>
  <si>
    <t>Dodávka plastových oken 2350x1770mm</t>
  </si>
  <si>
    <t>-1810735557</t>
  </si>
  <si>
    <t>Poznámka k položce:
Barva rámu: 0 bílá
Barva křídla: 0 bílá
Kování: otevíravé sklopné levé, otevíravé sklopné pravé
Výplň: 2*Trojsklo Ug=0,6W/m2K, Uw=0,81W/m2K CHROM+PREM
Rozšíření: Podkladový profil 30mm dole
Rozměry: 2350x1770mm
6ti komorový systém se stavební hloubkou 85mm.
Systém středového těsnění se třemi urovněmi těsnění.
Kování:
U oken celoobvodové, plně seřiditelné kování s mikroventilací
Zasklení:
Izolační Trojsko s Ug=0,6W/m2K, Uw=0,81W/m2K
Minimální hodnota součinitele prostupu tepla pro okna je Uw=0,81W/m2K</t>
  </si>
  <si>
    <t>765527301R</t>
  </si>
  <si>
    <t>Dodávka plastových vnitřních parapetů PVC 350mm délky 2,40m</t>
  </si>
  <si>
    <t>-565574569</t>
  </si>
  <si>
    <t>Poznámka k položce:
Vnitřní parapet PVC 350mm barva bílá, délky 2,40m</t>
  </si>
  <si>
    <t>-1155302833</t>
  </si>
  <si>
    <t>765527302R</t>
  </si>
  <si>
    <t>-239307563</t>
  </si>
  <si>
    <t>765257203R</t>
  </si>
  <si>
    <t>Dodávka plastových oken 2360x1780mm</t>
  </si>
  <si>
    <t>-427415977</t>
  </si>
  <si>
    <t>Poznámka k položce:
Barva rámu: 0 bílá
Barva křídla: 0 bílá
Kování: otevíravé sklopné levé, otevíravé sklopné pravé
Výplň: 2*Trojsklo Ug=0,6W/m2K, Uw=0,81W/m2K CHROM+PREM
Rozšíření: Podkladový profil 30mm dole
Rozměry: 2360x1780mm
6ti komorový systém se stavební hloubkou 85mm.
Systém středového těsnění se třemi urovněmi těsnění.
Kování:
U oken celoobvodové, plně seřiditelné kování s mikroventilací
Zasklení:
Izolační Trojsko s Ug=0,6W/m2K, Uw=0,81W/m2K
Minimální hodnota součinitele prostupu tepla pro okna je Uw=0,81W/m2K</t>
  </si>
  <si>
    <t>765527303R</t>
  </si>
  <si>
    <t>-1393058386</t>
  </si>
  <si>
    <t>765527551R</t>
  </si>
  <si>
    <t>Dodávka plastových balkonových dveří 1470x2550mm</t>
  </si>
  <si>
    <t>1159574172</t>
  </si>
  <si>
    <t>Poznámka k položce:
Barva rámu: 0 bílá
Barva křídla: 0 bílá
Kování: sklopná klika nahoře, OT balkonové dveře levé, OS balkonové pravé
Výplň: 6*Trojsklo Ug=0,6W/m2K, Uw=0,81W/m2K CHROM+PREM
Rozšíření: 15x85mm dole
Rozměry: 1470x2550mm
6ti komorový systém se stavební hloubkou 85mm.
Systém středového těsnění se třemi urovněmi těsnění.
Příčky: Sklodělící 84mm
Zasklení:
Izolační Trojsko s Ug=0,6W/m2K, Uw=0,81W/m2K
Minimální hodnota součinitele prostupu tepla pro okna je Uw=0,81W/m2K</t>
  </si>
  <si>
    <t>VRN - Vedlejší rozpočtové náklady</t>
  </si>
  <si>
    <t xml:space="preserve">    VRN3 - Zařízení staveniště</t>
  </si>
  <si>
    <t xml:space="preserve">    VRN7 - Provozní vlivy</t>
  </si>
  <si>
    <t xml:space="preserve">    VRN9 - Ostatní náklady</t>
  </si>
  <si>
    <t>VRN3</t>
  </si>
  <si>
    <t>Zařízení staveniště</t>
  </si>
  <si>
    <t>030001000</t>
  </si>
  <si>
    <t>1024</t>
  </si>
  <si>
    <t>-739571570</t>
  </si>
  <si>
    <t>Základní rozdělení průvodních činností a nákladů zařízení staveniště</t>
  </si>
  <si>
    <t>VRN7</t>
  </si>
  <si>
    <t>Provozní vlivy</t>
  </si>
  <si>
    <t>070001000</t>
  </si>
  <si>
    <t>-387720761</t>
  </si>
  <si>
    <t>Základní rozdělení průvodních činností a nákladů provozní vlivy</t>
  </si>
  <si>
    <t>VRN9</t>
  </si>
  <si>
    <t>Ostatní náklady</t>
  </si>
  <si>
    <t>090002000</t>
  </si>
  <si>
    <t>Provizorní zabezpeční šaten</t>
  </si>
  <si>
    <t>-1948295754</t>
  </si>
  <si>
    <t>090001000</t>
  </si>
  <si>
    <t>Čištění objektu v průběhu stavebních prací</t>
  </si>
  <si>
    <t>442892930</t>
  </si>
  <si>
    <t>Základní rozdělení průvodních činností a nákladů ostatní náklady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</si>
</sst>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0" borderId="0" applyNumberFormat="0" applyFill="0" applyBorder="0" applyAlignment="0" applyProtection="0"/>
  </cellStyleXfs>
  <cellXfs count="24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5"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7" fillId="4" borderId="0" xfId="0" applyFont="1" applyFill="1" applyAlignment="1" applyProtection="1">
      <alignment horizontal="center" vertical="center"/>
      <protection/>
    </xf>
    <xf numFmtId="0" fontId="18" fillId="0" borderId="13"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19" fillId="0" borderId="0" xfId="0" applyFont="1" applyAlignment="1" applyProtection="1">
      <alignment horizontal="left" vertical="center"/>
      <protection/>
    </xf>
    <xf numFmtId="0" fontId="19" fillId="0" borderId="0" xfId="0" applyFont="1" applyAlignment="1" applyProtection="1">
      <alignment vertical="center"/>
      <protection/>
    </xf>
    <xf numFmtId="4" fontId="1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6" fillId="0" borderId="17" xfId="0" applyNumberFormat="1" applyFont="1" applyBorder="1" applyAlignment="1" applyProtection="1">
      <alignment vertical="center"/>
      <protection/>
    </xf>
    <xf numFmtId="4" fontId="16" fillId="0" borderId="0" xfId="0" applyNumberFormat="1" applyFont="1" applyBorder="1" applyAlignment="1" applyProtection="1">
      <alignment vertical="center"/>
      <protection/>
    </xf>
    <xf numFmtId="166" fontId="16" fillId="0" borderId="0" xfId="0" applyNumberFormat="1" applyFont="1" applyBorder="1" applyAlignment="1" applyProtection="1">
      <alignment vertical="center"/>
      <protection/>
    </xf>
    <xf numFmtId="4" fontId="16" fillId="0" borderId="12" xfId="0" applyNumberFormat="1" applyFont="1" applyBorder="1" applyAlignment="1" applyProtection="1">
      <alignment vertical="center"/>
      <protection/>
    </xf>
    <xf numFmtId="0" fontId="4" fillId="0" borderId="0" xfId="0" applyFont="1" applyAlignment="1">
      <alignment horizontal="left" vertical="center"/>
    </xf>
    <xf numFmtId="0" fontId="20" fillId="0" borderId="0" xfId="0" applyFont="1" applyAlignment="1">
      <alignment horizontal="left" vertical="center"/>
    </xf>
    <xf numFmtId="0" fontId="21" fillId="0" borderId="0" xfId="20" applyFont="1" applyAlignment="1">
      <alignment horizontal="center" vertical="center"/>
    </xf>
    <xf numFmtId="0" fontId="5" fillId="0" borderId="3"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2" xfId="0" applyNumberFormat="1" applyFont="1" applyBorder="1" applyAlignment="1" applyProtection="1">
      <alignment vertical="center"/>
      <protection/>
    </xf>
    <xf numFmtId="0" fontId="5" fillId="0" borderId="0" xfId="0" applyFont="1" applyAlignment="1">
      <alignment horizontal="left" vertical="center"/>
    </xf>
    <xf numFmtId="4" fontId="24" fillId="0" borderId="18" xfId="0" applyNumberFormat="1" applyFont="1" applyBorder="1" applyAlignment="1" applyProtection="1">
      <alignment vertical="center"/>
      <protection/>
    </xf>
    <xf numFmtId="4" fontId="24" fillId="0" borderId="19" xfId="0" applyNumberFormat="1" applyFont="1" applyBorder="1" applyAlignment="1" applyProtection="1">
      <alignment vertical="center"/>
      <protection/>
    </xf>
    <xf numFmtId="166" fontId="24" fillId="0" borderId="19" xfId="0" applyNumberFormat="1" applyFont="1" applyBorder="1" applyAlignment="1" applyProtection="1">
      <alignment vertical="center"/>
      <protection/>
    </xf>
    <xf numFmtId="4" fontId="24"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4" fillId="0" borderId="0" xfId="0" applyFont="1" applyAlignment="1">
      <alignment horizontal="left" vertical="center"/>
    </xf>
    <xf numFmtId="4" fontId="19"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7"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7" fillId="4" borderId="0" xfId="0" applyFont="1" applyFill="1" applyAlignment="1" applyProtection="1">
      <alignment horizontal="right" vertical="center"/>
      <protection/>
    </xf>
    <xf numFmtId="0" fontId="25"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left" vertical="center"/>
      <protection/>
    </xf>
    <xf numFmtId="0" fontId="6" fillId="0" borderId="19" xfId="0" applyFont="1" applyBorder="1" applyAlignment="1" applyProtection="1">
      <alignment vertical="center"/>
      <protection/>
    </xf>
    <xf numFmtId="0" fontId="6" fillId="0" borderId="19" xfId="0" applyFont="1" applyBorder="1" applyAlignment="1" applyProtection="1">
      <alignment vertical="center"/>
      <protection locked="0"/>
    </xf>
    <xf numFmtId="4" fontId="6" fillId="0" borderId="19"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7" fillId="4" borderId="13" xfId="0" applyFont="1" applyFill="1" applyBorder="1" applyAlignment="1" applyProtection="1">
      <alignment horizontal="center" vertical="center" wrapText="1"/>
      <protection/>
    </xf>
    <xf numFmtId="0" fontId="17" fillId="4" borderId="14" xfId="0" applyFont="1" applyFill="1" applyBorder="1" applyAlignment="1" applyProtection="1">
      <alignment horizontal="center" vertical="center" wrapText="1"/>
      <protection/>
    </xf>
    <xf numFmtId="0" fontId="17" fillId="4" borderId="14" xfId="0" applyFont="1" applyFill="1" applyBorder="1" applyAlignment="1" applyProtection="1">
      <alignment horizontal="center" vertical="center" wrapText="1"/>
      <protection locked="0"/>
    </xf>
    <xf numFmtId="0" fontId="17"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19" fillId="0" borderId="0" xfId="0" applyNumberFormat="1" applyFont="1" applyAlignment="1" applyProtection="1">
      <alignment/>
      <protection/>
    </xf>
    <xf numFmtId="166" fontId="26" fillId="0" borderId="10" xfId="0" applyNumberFormat="1" applyFont="1" applyBorder="1" applyAlignment="1" applyProtection="1">
      <alignment/>
      <protection/>
    </xf>
    <xf numFmtId="166" fontId="26" fillId="0" borderId="11" xfId="0" applyNumberFormat="1" applyFont="1" applyBorder="1" applyAlignment="1" applyProtection="1">
      <alignment/>
      <protection/>
    </xf>
    <xf numFmtId="4" fontId="15"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27" fillId="0" borderId="0" xfId="0" applyFont="1" applyAlignment="1" applyProtection="1">
      <alignment horizontal="left" vertical="center"/>
      <protection/>
    </xf>
    <xf numFmtId="0" fontId="28"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29"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30" fillId="0" borderId="22" xfId="0" applyFont="1" applyBorder="1" applyAlignment="1" applyProtection="1">
      <alignment horizontal="center" vertical="center"/>
      <protection/>
    </xf>
    <xf numFmtId="49" fontId="30" fillId="0" borderId="22" xfId="0" applyNumberFormat="1" applyFont="1" applyBorder="1" applyAlignment="1" applyProtection="1">
      <alignment horizontal="left" vertical="center" wrapText="1"/>
      <protection/>
    </xf>
    <xf numFmtId="0" fontId="30" fillId="0" borderId="22" xfId="0" applyFont="1" applyBorder="1" applyAlignment="1" applyProtection="1">
      <alignment horizontal="left" vertical="center" wrapText="1"/>
      <protection/>
    </xf>
    <xf numFmtId="0" fontId="30" fillId="0" borderId="22" xfId="0" applyFont="1" applyBorder="1" applyAlignment="1" applyProtection="1">
      <alignment horizontal="center" vertical="center" wrapText="1"/>
      <protection/>
    </xf>
    <xf numFmtId="167" fontId="30" fillId="0" borderId="22" xfId="0" applyNumberFormat="1" applyFont="1" applyBorder="1" applyAlignment="1" applyProtection="1">
      <alignment vertical="center"/>
      <protection/>
    </xf>
    <xf numFmtId="4" fontId="30" fillId="2" borderId="22" xfId="0" applyNumberFormat="1" applyFont="1" applyFill="1" applyBorder="1" applyAlignment="1" applyProtection="1">
      <alignment vertical="center"/>
      <protection locked="0"/>
    </xf>
    <xf numFmtId="4" fontId="30" fillId="0" borderId="22" xfId="0" applyNumberFormat="1" applyFont="1" applyBorder="1" applyAlignment="1" applyProtection="1">
      <alignment vertical="center"/>
      <protection/>
    </xf>
    <xf numFmtId="0" fontId="30" fillId="0" borderId="3" xfId="0" applyFont="1" applyBorder="1" applyAlignment="1">
      <alignment vertical="center"/>
    </xf>
    <xf numFmtId="0" fontId="30" fillId="2" borderId="17" xfId="0" applyFont="1" applyFill="1" applyBorder="1" applyAlignment="1" applyProtection="1">
      <alignment horizontal="left" vertical="center"/>
      <protection locked="0"/>
    </xf>
    <xf numFmtId="0" fontId="30" fillId="0" borderId="0" xfId="0" applyFont="1" applyBorder="1" applyAlignment="1" applyProtection="1">
      <alignment horizontal="center" vertical="center"/>
      <protection/>
    </xf>
    <xf numFmtId="4" fontId="13" fillId="0" borderId="0" xfId="0" applyNumberFormat="1" applyFont="1" applyAlignment="1" applyProtection="1">
      <alignment vertical="center"/>
      <protection/>
    </xf>
    <xf numFmtId="0" fontId="2" fillId="0" borderId="0" xfId="0" applyFont="1" applyAlignment="1" applyProtection="1">
      <alignment vertical="center"/>
      <protection/>
    </xf>
    <xf numFmtId="0" fontId="13" fillId="0" borderId="0" xfId="0" applyFont="1" applyAlignment="1">
      <alignment horizontal="left" vertical="top" wrapText="1"/>
    </xf>
    <xf numFmtId="0" fontId="13" fillId="0" borderId="0" xfId="0" applyFont="1" applyAlignment="1">
      <alignment horizontal="left" vertical="center"/>
    </xf>
    <xf numFmtId="4" fontId="14"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16" fillId="0" borderId="16" xfId="0" applyFont="1" applyBorder="1" applyAlignment="1">
      <alignment horizontal="center" vertical="center"/>
    </xf>
    <xf numFmtId="0" fontId="16" fillId="0" borderId="1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17" fillId="4" borderId="7" xfId="0" applyFont="1" applyFill="1" applyBorder="1" applyAlignment="1" applyProtection="1">
      <alignment horizontal="center" vertical="center"/>
      <protection/>
    </xf>
    <xf numFmtId="0" fontId="17" fillId="4" borderId="7" xfId="0" applyFont="1" applyFill="1" applyBorder="1" applyAlignment="1" applyProtection="1">
      <alignment horizontal="left" vertical="center"/>
      <protection/>
    </xf>
    <xf numFmtId="0" fontId="17" fillId="4" borderId="21" xfId="0" applyFont="1" applyFill="1" applyBorder="1" applyAlignment="1" applyProtection="1">
      <alignment horizontal="left" vertical="center"/>
      <protection/>
    </xf>
    <xf numFmtId="0" fontId="17" fillId="4" borderId="7" xfId="0" applyFont="1" applyFill="1" applyBorder="1" applyAlignment="1" applyProtection="1">
      <alignment horizontal="right" vertical="center"/>
      <protection/>
    </xf>
    <xf numFmtId="4" fontId="23" fillId="0" borderId="0" xfId="0" applyNumberFormat="1" applyFont="1" applyAlignment="1" applyProtection="1">
      <alignment vertical="center"/>
      <protection/>
    </xf>
    <xf numFmtId="0" fontId="23" fillId="0" borderId="0" xfId="0" applyFont="1" applyAlignment="1" applyProtection="1">
      <alignment vertical="center"/>
      <protection/>
    </xf>
    <xf numFmtId="4" fontId="19"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17" fillId="4" borderId="6" xfId="0" applyFont="1" applyFill="1" applyBorder="1" applyAlignment="1" applyProtection="1">
      <alignment horizontal="center" vertical="center"/>
      <protection/>
    </xf>
    <xf numFmtId="0" fontId="22"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1" t="s">
        <v>0</v>
      </c>
      <c r="AZ1" s="11" t="s">
        <v>1</v>
      </c>
      <c r="BA1" s="11" t="s">
        <v>2</v>
      </c>
      <c r="BB1" s="11" t="s">
        <v>3</v>
      </c>
      <c r="BT1" s="11" t="s">
        <v>4</v>
      </c>
      <c r="BU1" s="11" t="s">
        <v>4</v>
      </c>
      <c r="BV1" s="11" t="s">
        <v>5</v>
      </c>
    </row>
    <row r="2" spans="44:72" ht="36.95" customHeight="1">
      <c r="AR2" s="208"/>
      <c r="AS2" s="208"/>
      <c r="AT2" s="208"/>
      <c r="AU2" s="208"/>
      <c r="AV2" s="208"/>
      <c r="AW2" s="208"/>
      <c r="AX2" s="208"/>
      <c r="AY2" s="208"/>
      <c r="AZ2" s="208"/>
      <c r="BA2" s="208"/>
      <c r="BB2" s="208"/>
      <c r="BC2" s="208"/>
      <c r="BD2" s="208"/>
      <c r="BE2" s="208"/>
      <c r="BS2" s="12" t="s">
        <v>6</v>
      </c>
      <c r="BT2" s="12" t="s">
        <v>7</v>
      </c>
    </row>
    <row r="3" spans="2:72" ht="6.95"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c r="BS3" s="12" t="s">
        <v>6</v>
      </c>
      <c r="BT3" s="12" t="s">
        <v>8</v>
      </c>
    </row>
    <row r="4" spans="2:71" ht="24.95" customHeight="1">
      <c r="B4" s="16"/>
      <c r="C4" s="17"/>
      <c r="D4" s="18" t="s">
        <v>9</v>
      </c>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5"/>
      <c r="AS4" s="19" t="s">
        <v>10</v>
      </c>
      <c r="BE4" s="20" t="s">
        <v>11</v>
      </c>
      <c r="BS4" s="12" t="s">
        <v>12</v>
      </c>
    </row>
    <row r="5" spans="2:71" ht="12" customHeight="1">
      <c r="B5" s="16"/>
      <c r="C5" s="17"/>
      <c r="D5" s="21" t="s">
        <v>13</v>
      </c>
      <c r="E5" s="17"/>
      <c r="F5" s="17"/>
      <c r="G5" s="17"/>
      <c r="H5" s="17"/>
      <c r="I5" s="17"/>
      <c r="J5" s="17"/>
      <c r="K5" s="220" t="s">
        <v>14</v>
      </c>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17"/>
      <c r="AQ5" s="17"/>
      <c r="AR5" s="15"/>
      <c r="BE5" s="200" t="s">
        <v>15</v>
      </c>
      <c r="BS5" s="12" t="s">
        <v>6</v>
      </c>
    </row>
    <row r="6" spans="2:71" ht="36.95" customHeight="1">
      <c r="B6" s="16"/>
      <c r="C6" s="17"/>
      <c r="D6" s="23" t="s">
        <v>16</v>
      </c>
      <c r="E6" s="17"/>
      <c r="F6" s="17"/>
      <c r="G6" s="17"/>
      <c r="H6" s="17"/>
      <c r="I6" s="17"/>
      <c r="J6" s="17"/>
      <c r="K6" s="222" t="s">
        <v>17</v>
      </c>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17"/>
      <c r="AQ6" s="17"/>
      <c r="AR6" s="15"/>
      <c r="BE6" s="201"/>
      <c r="BS6" s="12" t="s">
        <v>6</v>
      </c>
    </row>
    <row r="7" spans="2:71" ht="12" customHeight="1">
      <c r="B7" s="16"/>
      <c r="C7" s="17"/>
      <c r="D7" s="24" t="s">
        <v>18</v>
      </c>
      <c r="E7" s="17"/>
      <c r="F7" s="17"/>
      <c r="G7" s="17"/>
      <c r="H7" s="17"/>
      <c r="I7" s="17"/>
      <c r="J7" s="17"/>
      <c r="K7" s="22" t="s">
        <v>1</v>
      </c>
      <c r="L7" s="17"/>
      <c r="M7" s="17"/>
      <c r="N7" s="17"/>
      <c r="O7" s="17"/>
      <c r="P7" s="17"/>
      <c r="Q7" s="17"/>
      <c r="R7" s="17"/>
      <c r="S7" s="17"/>
      <c r="T7" s="17"/>
      <c r="U7" s="17"/>
      <c r="V7" s="17"/>
      <c r="W7" s="17"/>
      <c r="X7" s="17"/>
      <c r="Y7" s="17"/>
      <c r="Z7" s="17"/>
      <c r="AA7" s="17"/>
      <c r="AB7" s="17"/>
      <c r="AC7" s="17"/>
      <c r="AD7" s="17"/>
      <c r="AE7" s="17"/>
      <c r="AF7" s="17"/>
      <c r="AG7" s="17"/>
      <c r="AH7" s="17"/>
      <c r="AI7" s="17"/>
      <c r="AJ7" s="17"/>
      <c r="AK7" s="24" t="s">
        <v>19</v>
      </c>
      <c r="AL7" s="17"/>
      <c r="AM7" s="17"/>
      <c r="AN7" s="22" t="s">
        <v>1</v>
      </c>
      <c r="AO7" s="17"/>
      <c r="AP7" s="17"/>
      <c r="AQ7" s="17"/>
      <c r="AR7" s="15"/>
      <c r="BE7" s="201"/>
      <c r="BS7" s="12" t="s">
        <v>6</v>
      </c>
    </row>
    <row r="8" spans="2:71" ht="12" customHeight="1">
      <c r="B8" s="16"/>
      <c r="C8" s="17"/>
      <c r="D8" s="24" t="s">
        <v>20</v>
      </c>
      <c r="E8" s="17"/>
      <c r="F8" s="17"/>
      <c r="G8" s="17"/>
      <c r="H8" s="17"/>
      <c r="I8" s="17"/>
      <c r="J8" s="17"/>
      <c r="K8" s="22" t="s">
        <v>21</v>
      </c>
      <c r="L8" s="17"/>
      <c r="M8" s="17"/>
      <c r="N8" s="17"/>
      <c r="O8" s="17"/>
      <c r="P8" s="17"/>
      <c r="Q8" s="17"/>
      <c r="R8" s="17"/>
      <c r="S8" s="17"/>
      <c r="T8" s="17"/>
      <c r="U8" s="17"/>
      <c r="V8" s="17"/>
      <c r="W8" s="17"/>
      <c r="X8" s="17"/>
      <c r="Y8" s="17"/>
      <c r="Z8" s="17"/>
      <c r="AA8" s="17"/>
      <c r="AB8" s="17"/>
      <c r="AC8" s="17"/>
      <c r="AD8" s="17"/>
      <c r="AE8" s="17"/>
      <c r="AF8" s="17"/>
      <c r="AG8" s="17"/>
      <c r="AH8" s="17"/>
      <c r="AI8" s="17"/>
      <c r="AJ8" s="17"/>
      <c r="AK8" s="24" t="s">
        <v>22</v>
      </c>
      <c r="AL8" s="17"/>
      <c r="AM8" s="17"/>
      <c r="AN8" s="25" t="s">
        <v>23</v>
      </c>
      <c r="AO8" s="17"/>
      <c r="AP8" s="17"/>
      <c r="AQ8" s="17"/>
      <c r="AR8" s="15"/>
      <c r="BE8" s="201"/>
      <c r="BS8" s="12" t="s">
        <v>6</v>
      </c>
    </row>
    <row r="9" spans="2:71" ht="14.45" customHeight="1">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5"/>
      <c r="BE9" s="201"/>
      <c r="BS9" s="12" t="s">
        <v>6</v>
      </c>
    </row>
    <row r="10" spans="2:71" ht="12" customHeight="1">
      <c r="B10" s="16"/>
      <c r="C10" s="17"/>
      <c r="D10" s="24" t="s">
        <v>24</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4" t="s">
        <v>25</v>
      </c>
      <c r="AL10" s="17"/>
      <c r="AM10" s="17"/>
      <c r="AN10" s="22" t="s">
        <v>26</v>
      </c>
      <c r="AO10" s="17"/>
      <c r="AP10" s="17"/>
      <c r="AQ10" s="17"/>
      <c r="AR10" s="15"/>
      <c r="BE10" s="201"/>
      <c r="BS10" s="12" t="s">
        <v>6</v>
      </c>
    </row>
    <row r="11" spans="2:71" ht="18.4" customHeight="1">
      <c r="B11" s="16"/>
      <c r="C11" s="17"/>
      <c r="D11" s="17"/>
      <c r="E11" s="22" t="s">
        <v>27</v>
      </c>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24" t="s">
        <v>28</v>
      </c>
      <c r="AL11" s="17"/>
      <c r="AM11" s="17"/>
      <c r="AN11" s="22" t="s">
        <v>1</v>
      </c>
      <c r="AO11" s="17"/>
      <c r="AP11" s="17"/>
      <c r="AQ11" s="17"/>
      <c r="AR11" s="15"/>
      <c r="BE11" s="201"/>
      <c r="BS11" s="12" t="s">
        <v>6</v>
      </c>
    </row>
    <row r="12" spans="2:71" ht="6.95" customHeight="1">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5"/>
      <c r="BE12" s="201"/>
      <c r="BS12" s="12" t="s">
        <v>6</v>
      </c>
    </row>
    <row r="13" spans="2:71" ht="12" customHeight="1">
      <c r="B13" s="16"/>
      <c r="C13" s="17"/>
      <c r="D13" s="24" t="s">
        <v>29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24" t="s">
        <v>25</v>
      </c>
      <c r="AL13" s="17"/>
      <c r="AM13" s="17"/>
      <c r="AN13" s="26" t="s">
        <v>30</v>
      </c>
      <c r="AO13" s="17"/>
      <c r="AP13" s="17"/>
      <c r="AQ13" s="17"/>
      <c r="AR13" s="15"/>
      <c r="BE13" s="201"/>
      <c r="BS13" s="12" t="s">
        <v>6</v>
      </c>
    </row>
    <row r="14" spans="2:71" ht="11.25">
      <c r="B14" s="16"/>
      <c r="C14" s="17"/>
      <c r="D14" s="17"/>
      <c r="E14" s="223" t="s">
        <v>30</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4" t="s">
        <v>28</v>
      </c>
      <c r="AL14" s="17"/>
      <c r="AM14" s="17"/>
      <c r="AN14" s="26" t="s">
        <v>30</v>
      </c>
      <c r="AO14" s="17"/>
      <c r="AP14" s="17"/>
      <c r="AQ14" s="17"/>
      <c r="AR14" s="15"/>
      <c r="BE14" s="201"/>
      <c r="BS14" s="12" t="s">
        <v>6</v>
      </c>
    </row>
    <row r="15" spans="2:71" ht="6.95" customHeight="1">
      <c r="B15" s="16"/>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5"/>
      <c r="BE15" s="201"/>
      <c r="BS15" s="12" t="s">
        <v>4</v>
      </c>
    </row>
    <row r="16" spans="2:71" ht="12" customHeight="1">
      <c r="B16" s="16"/>
      <c r="C16" s="17"/>
      <c r="D16" s="24" t="s">
        <v>31</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24" t="s">
        <v>25</v>
      </c>
      <c r="AL16" s="17"/>
      <c r="AM16" s="17"/>
      <c r="AN16" s="22" t="s">
        <v>1</v>
      </c>
      <c r="AO16" s="17"/>
      <c r="AP16" s="17"/>
      <c r="AQ16" s="17"/>
      <c r="AR16" s="15"/>
      <c r="BE16" s="201"/>
      <c r="BS16" s="12" t="s">
        <v>4</v>
      </c>
    </row>
    <row r="17" spans="2:71" ht="18.4" customHeight="1">
      <c r="B17" s="16"/>
      <c r="C17" s="17"/>
      <c r="D17" s="17"/>
      <c r="E17" s="22" t="s">
        <v>32</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24" t="s">
        <v>28</v>
      </c>
      <c r="AL17" s="17"/>
      <c r="AM17" s="17"/>
      <c r="AN17" s="22" t="s">
        <v>1</v>
      </c>
      <c r="AO17" s="17"/>
      <c r="AP17" s="17"/>
      <c r="AQ17" s="17"/>
      <c r="AR17" s="15"/>
      <c r="BE17" s="201"/>
      <c r="BS17" s="12" t="s">
        <v>33</v>
      </c>
    </row>
    <row r="18" spans="2:71" ht="6.95" customHeight="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5"/>
      <c r="BE18" s="201"/>
      <c r="BS18" s="12" t="s">
        <v>6</v>
      </c>
    </row>
    <row r="19" spans="2:71" ht="12" customHeight="1">
      <c r="B19" s="16"/>
      <c r="C19" s="17"/>
      <c r="D19" s="24" t="s">
        <v>34</v>
      </c>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24" t="s">
        <v>25</v>
      </c>
      <c r="AL19" s="17"/>
      <c r="AM19" s="17"/>
      <c r="AN19" s="22" t="s">
        <v>1</v>
      </c>
      <c r="AO19" s="17"/>
      <c r="AP19" s="17"/>
      <c r="AQ19" s="17"/>
      <c r="AR19" s="15"/>
      <c r="BE19" s="201"/>
      <c r="BS19" s="12" t="s">
        <v>6</v>
      </c>
    </row>
    <row r="20" spans="2:71" ht="18.4" customHeight="1">
      <c r="B20" s="16"/>
      <c r="C20" s="17"/>
      <c r="D20" s="17"/>
      <c r="E20" s="22" t="s">
        <v>32</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24" t="s">
        <v>28</v>
      </c>
      <c r="AL20" s="17"/>
      <c r="AM20" s="17"/>
      <c r="AN20" s="22" t="s">
        <v>1</v>
      </c>
      <c r="AO20" s="17"/>
      <c r="AP20" s="17"/>
      <c r="AQ20" s="17"/>
      <c r="AR20" s="15"/>
      <c r="BE20" s="201"/>
      <c r="BS20" s="12" t="s">
        <v>33</v>
      </c>
    </row>
    <row r="21" spans="2:57" ht="6.95" customHeight="1">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5"/>
      <c r="BE21" s="201"/>
    </row>
    <row r="22" spans="2:57" ht="12" customHeight="1">
      <c r="B22" s="16"/>
      <c r="C22" s="17"/>
      <c r="D22" s="24" t="s">
        <v>35</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5"/>
      <c r="BE22" s="201"/>
    </row>
    <row r="23" spans="2:57" ht="33.75" customHeight="1">
      <c r="B23" s="16"/>
      <c r="C23" s="17"/>
      <c r="D23" s="17"/>
      <c r="E23" s="225" t="s">
        <v>36</v>
      </c>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17"/>
      <c r="AP23" s="17"/>
      <c r="AQ23" s="17"/>
      <c r="AR23" s="15"/>
      <c r="BE23" s="201"/>
    </row>
    <row r="24" spans="2:57" ht="6.95" customHeight="1">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5"/>
      <c r="BE24" s="201"/>
    </row>
    <row r="25" spans="2:57" ht="6.95" customHeight="1">
      <c r="B25" s="16"/>
      <c r="C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17"/>
      <c r="AQ25" s="17"/>
      <c r="AR25" s="15"/>
      <c r="BE25" s="201"/>
    </row>
    <row r="26" spans="2:57" s="1" customFormat="1" ht="25.9" customHeight="1">
      <c r="B26" s="29"/>
      <c r="C26" s="30"/>
      <c r="D26" s="31" t="s">
        <v>37</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02">
        <f>ROUND(AG54,2)</f>
        <v>0</v>
      </c>
      <c r="AL26" s="203"/>
      <c r="AM26" s="203"/>
      <c r="AN26" s="203"/>
      <c r="AO26" s="203"/>
      <c r="AP26" s="30"/>
      <c r="AQ26" s="30"/>
      <c r="AR26" s="33"/>
      <c r="BE26" s="201"/>
    </row>
    <row r="27" spans="2:57" s="1" customFormat="1" ht="6.95" customHeight="1">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3"/>
      <c r="BE27" s="201"/>
    </row>
    <row r="28" spans="2:57" s="1" customFormat="1" ht="11.25">
      <c r="B28" s="29"/>
      <c r="C28" s="30"/>
      <c r="D28" s="30"/>
      <c r="E28" s="30"/>
      <c r="F28" s="30"/>
      <c r="G28" s="30"/>
      <c r="H28" s="30"/>
      <c r="I28" s="30"/>
      <c r="J28" s="30"/>
      <c r="K28" s="30"/>
      <c r="L28" s="226" t="s">
        <v>38</v>
      </c>
      <c r="M28" s="226"/>
      <c r="N28" s="226"/>
      <c r="O28" s="226"/>
      <c r="P28" s="226"/>
      <c r="Q28" s="30"/>
      <c r="R28" s="30"/>
      <c r="S28" s="30"/>
      <c r="T28" s="30"/>
      <c r="U28" s="30"/>
      <c r="V28" s="30"/>
      <c r="W28" s="226" t="s">
        <v>39</v>
      </c>
      <c r="X28" s="226"/>
      <c r="Y28" s="226"/>
      <c r="Z28" s="226"/>
      <c r="AA28" s="226"/>
      <c r="AB28" s="226"/>
      <c r="AC28" s="226"/>
      <c r="AD28" s="226"/>
      <c r="AE28" s="226"/>
      <c r="AF28" s="30"/>
      <c r="AG28" s="30"/>
      <c r="AH28" s="30"/>
      <c r="AI28" s="30"/>
      <c r="AJ28" s="30"/>
      <c r="AK28" s="226" t="s">
        <v>40</v>
      </c>
      <c r="AL28" s="226"/>
      <c r="AM28" s="226"/>
      <c r="AN28" s="226"/>
      <c r="AO28" s="226"/>
      <c r="AP28" s="30"/>
      <c r="AQ28" s="30"/>
      <c r="AR28" s="33"/>
      <c r="BE28" s="201"/>
    </row>
    <row r="29" spans="2:57" s="2" customFormat="1" ht="14.45" customHeight="1">
      <c r="B29" s="34"/>
      <c r="C29" s="35"/>
      <c r="D29" s="24" t="s">
        <v>41</v>
      </c>
      <c r="E29" s="35"/>
      <c r="F29" s="24" t="s">
        <v>42</v>
      </c>
      <c r="G29" s="35"/>
      <c r="H29" s="35"/>
      <c r="I29" s="35"/>
      <c r="J29" s="35"/>
      <c r="K29" s="35"/>
      <c r="L29" s="227">
        <v>0.21</v>
      </c>
      <c r="M29" s="199"/>
      <c r="N29" s="199"/>
      <c r="O29" s="199"/>
      <c r="P29" s="199"/>
      <c r="Q29" s="35"/>
      <c r="R29" s="35"/>
      <c r="S29" s="35"/>
      <c r="T29" s="35"/>
      <c r="U29" s="35"/>
      <c r="V29" s="35"/>
      <c r="W29" s="198">
        <f>ROUND(AZ54,2)</f>
        <v>0</v>
      </c>
      <c r="X29" s="199"/>
      <c r="Y29" s="199"/>
      <c r="Z29" s="199"/>
      <c r="AA29" s="199"/>
      <c r="AB29" s="199"/>
      <c r="AC29" s="199"/>
      <c r="AD29" s="199"/>
      <c r="AE29" s="199"/>
      <c r="AF29" s="35"/>
      <c r="AG29" s="35"/>
      <c r="AH29" s="35"/>
      <c r="AI29" s="35"/>
      <c r="AJ29" s="35"/>
      <c r="AK29" s="198">
        <f>ROUND(AV54,2)</f>
        <v>0</v>
      </c>
      <c r="AL29" s="199"/>
      <c r="AM29" s="199"/>
      <c r="AN29" s="199"/>
      <c r="AO29" s="199"/>
      <c r="AP29" s="35"/>
      <c r="AQ29" s="35"/>
      <c r="AR29" s="36"/>
      <c r="BE29" s="201"/>
    </row>
    <row r="30" spans="2:57" s="2" customFormat="1" ht="14.45" customHeight="1">
      <c r="B30" s="34"/>
      <c r="C30" s="35"/>
      <c r="D30" s="35"/>
      <c r="E30" s="35"/>
      <c r="F30" s="24" t="s">
        <v>43</v>
      </c>
      <c r="G30" s="35"/>
      <c r="H30" s="35"/>
      <c r="I30" s="35"/>
      <c r="J30" s="35"/>
      <c r="K30" s="35"/>
      <c r="L30" s="227">
        <v>0.15</v>
      </c>
      <c r="M30" s="199"/>
      <c r="N30" s="199"/>
      <c r="O30" s="199"/>
      <c r="P30" s="199"/>
      <c r="Q30" s="35"/>
      <c r="R30" s="35"/>
      <c r="S30" s="35"/>
      <c r="T30" s="35"/>
      <c r="U30" s="35"/>
      <c r="V30" s="35"/>
      <c r="W30" s="198">
        <f>ROUND(BA54,2)</f>
        <v>0</v>
      </c>
      <c r="X30" s="199"/>
      <c r="Y30" s="199"/>
      <c r="Z30" s="199"/>
      <c r="AA30" s="199"/>
      <c r="AB30" s="199"/>
      <c r="AC30" s="199"/>
      <c r="AD30" s="199"/>
      <c r="AE30" s="199"/>
      <c r="AF30" s="35"/>
      <c r="AG30" s="35"/>
      <c r="AH30" s="35"/>
      <c r="AI30" s="35"/>
      <c r="AJ30" s="35"/>
      <c r="AK30" s="198">
        <f>ROUND(AW54,2)</f>
        <v>0</v>
      </c>
      <c r="AL30" s="199"/>
      <c r="AM30" s="199"/>
      <c r="AN30" s="199"/>
      <c r="AO30" s="199"/>
      <c r="AP30" s="35"/>
      <c r="AQ30" s="35"/>
      <c r="AR30" s="36"/>
      <c r="BE30" s="201"/>
    </row>
    <row r="31" spans="2:57" s="2" customFormat="1" ht="14.45" customHeight="1" hidden="1">
      <c r="B31" s="34"/>
      <c r="C31" s="35"/>
      <c r="D31" s="35"/>
      <c r="E31" s="35"/>
      <c r="F31" s="24" t="s">
        <v>44</v>
      </c>
      <c r="G31" s="35"/>
      <c r="H31" s="35"/>
      <c r="I31" s="35"/>
      <c r="J31" s="35"/>
      <c r="K31" s="35"/>
      <c r="L31" s="227">
        <v>0.21</v>
      </c>
      <c r="M31" s="199"/>
      <c r="N31" s="199"/>
      <c r="O31" s="199"/>
      <c r="P31" s="199"/>
      <c r="Q31" s="35"/>
      <c r="R31" s="35"/>
      <c r="S31" s="35"/>
      <c r="T31" s="35"/>
      <c r="U31" s="35"/>
      <c r="V31" s="35"/>
      <c r="W31" s="198">
        <f>ROUND(BB54,2)</f>
        <v>0</v>
      </c>
      <c r="X31" s="199"/>
      <c r="Y31" s="199"/>
      <c r="Z31" s="199"/>
      <c r="AA31" s="199"/>
      <c r="AB31" s="199"/>
      <c r="AC31" s="199"/>
      <c r="AD31" s="199"/>
      <c r="AE31" s="199"/>
      <c r="AF31" s="35"/>
      <c r="AG31" s="35"/>
      <c r="AH31" s="35"/>
      <c r="AI31" s="35"/>
      <c r="AJ31" s="35"/>
      <c r="AK31" s="198">
        <v>0</v>
      </c>
      <c r="AL31" s="199"/>
      <c r="AM31" s="199"/>
      <c r="AN31" s="199"/>
      <c r="AO31" s="199"/>
      <c r="AP31" s="35"/>
      <c r="AQ31" s="35"/>
      <c r="AR31" s="36"/>
      <c r="BE31" s="201"/>
    </row>
    <row r="32" spans="2:57" s="2" customFormat="1" ht="14.45" customHeight="1" hidden="1">
      <c r="B32" s="34"/>
      <c r="C32" s="35"/>
      <c r="D32" s="35"/>
      <c r="E32" s="35"/>
      <c r="F32" s="24" t="s">
        <v>45</v>
      </c>
      <c r="G32" s="35"/>
      <c r="H32" s="35"/>
      <c r="I32" s="35"/>
      <c r="J32" s="35"/>
      <c r="K32" s="35"/>
      <c r="L32" s="227">
        <v>0.15</v>
      </c>
      <c r="M32" s="199"/>
      <c r="N32" s="199"/>
      <c r="O32" s="199"/>
      <c r="P32" s="199"/>
      <c r="Q32" s="35"/>
      <c r="R32" s="35"/>
      <c r="S32" s="35"/>
      <c r="T32" s="35"/>
      <c r="U32" s="35"/>
      <c r="V32" s="35"/>
      <c r="W32" s="198">
        <f>ROUND(BC54,2)</f>
        <v>0</v>
      </c>
      <c r="X32" s="199"/>
      <c r="Y32" s="199"/>
      <c r="Z32" s="199"/>
      <c r="AA32" s="199"/>
      <c r="AB32" s="199"/>
      <c r="AC32" s="199"/>
      <c r="AD32" s="199"/>
      <c r="AE32" s="199"/>
      <c r="AF32" s="35"/>
      <c r="AG32" s="35"/>
      <c r="AH32" s="35"/>
      <c r="AI32" s="35"/>
      <c r="AJ32" s="35"/>
      <c r="AK32" s="198">
        <v>0</v>
      </c>
      <c r="AL32" s="199"/>
      <c r="AM32" s="199"/>
      <c r="AN32" s="199"/>
      <c r="AO32" s="199"/>
      <c r="AP32" s="35"/>
      <c r="AQ32" s="35"/>
      <c r="AR32" s="36"/>
      <c r="BE32" s="201"/>
    </row>
    <row r="33" spans="2:57" s="2" customFormat="1" ht="14.45" customHeight="1" hidden="1">
      <c r="B33" s="34"/>
      <c r="C33" s="35"/>
      <c r="D33" s="35"/>
      <c r="E33" s="35"/>
      <c r="F33" s="24" t="s">
        <v>46</v>
      </c>
      <c r="G33" s="35"/>
      <c r="H33" s="35"/>
      <c r="I33" s="35"/>
      <c r="J33" s="35"/>
      <c r="K33" s="35"/>
      <c r="L33" s="227">
        <v>0</v>
      </c>
      <c r="M33" s="199"/>
      <c r="N33" s="199"/>
      <c r="O33" s="199"/>
      <c r="P33" s="199"/>
      <c r="Q33" s="35"/>
      <c r="R33" s="35"/>
      <c r="S33" s="35"/>
      <c r="T33" s="35"/>
      <c r="U33" s="35"/>
      <c r="V33" s="35"/>
      <c r="W33" s="198">
        <f>ROUND(BD54,2)</f>
        <v>0</v>
      </c>
      <c r="X33" s="199"/>
      <c r="Y33" s="199"/>
      <c r="Z33" s="199"/>
      <c r="AA33" s="199"/>
      <c r="AB33" s="199"/>
      <c r="AC33" s="199"/>
      <c r="AD33" s="199"/>
      <c r="AE33" s="199"/>
      <c r="AF33" s="35"/>
      <c r="AG33" s="35"/>
      <c r="AH33" s="35"/>
      <c r="AI33" s="35"/>
      <c r="AJ33" s="35"/>
      <c r="AK33" s="198">
        <v>0</v>
      </c>
      <c r="AL33" s="199"/>
      <c r="AM33" s="199"/>
      <c r="AN33" s="199"/>
      <c r="AO33" s="199"/>
      <c r="AP33" s="35"/>
      <c r="AQ33" s="35"/>
      <c r="AR33" s="36"/>
      <c r="BE33" s="201"/>
    </row>
    <row r="34" spans="2:57" s="1" customFormat="1" ht="6.95" customHeight="1">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3"/>
      <c r="BE34" s="201"/>
    </row>
    <row r="35" spans="2:44" s="1" customFormat="1" ht="25.9" customHeight="1">
      <c r="B35" s="29"/>
      <c r="C35" s="37"/>
      <c r="D35" s="38" t="s">
        <v>47</v>
      </c>
      <c r="E35" s="39"/>
      <c r="F35" s="39"/>
      <c r="G35" s="39"/>
      <c r="H35" s="39"/>
      <c r="I35" s="39"/>
      <c r="J35" s="39"/>
      <c r="K35" s="39"/>
      <c r="L35" s="39"/>
      <c r="M35" s="39"/>
      <c r="N35" s="39"/>
      <c r="O35" s="39"/>
      <c r="P35" s="39"/>
      <c r="Q35" s="39"/>
      <c r="R35" s="39"/>
      <c r="S35" s="39"/>
      <c r="T35" s="40" t="s">
        <v>48</v>
      </c>
      <c r="U35" s="39"/>
      <c r="V35" s="39"/>
      <c r="W35" s="39"/>
      <c r="X35" s="204" t="s">
        <v>49</v>
      </c>
      <c r="Y35" s="205"/>
      <c r="Z35" s="205"/>
      <c r="AA35" s="205"/>
      <c r="AB35" s="205"/>
      <c r="AC35" s="39"/>
      <c r="AD35" s="39"/>
      <c r="AE35" s="39"/>
      <c r="AF35" s="39"/>
      <c r="AG35" s="39"/>
      <c r="AH35" s="39"/>
      <c r="AI35" s="39"/>
      <c r="AJ35" s="39"/>
      <c r="AK35" s="206">
        <f>SUM(AK26:AK33)</f>
        <v>0</v>
      </c>
      <c r="AL35" s="205"/>
      <c r="AM35" s="205"/>
      <c r="AN35" s="205"/>
      <c r="AO35" s="207"/>
      <c r="AP35" s="37"/>
      <c r="AQ35" s="37"/>
      <c r="AR35" s="33"/>
    </row>
    <row r="36" spans="2:44" s="1" customFormat="1" ht="6.95" customHeight="1">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3"/>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3"/>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3"/>
    </row>
    <row r="42" spans="2:44" s="1" customFormat="1" ht="24.95" customHeight="1">
      <c r="B42" s="29"/>
      <c r="C42" s="18" t="s">
        <v>50</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3"/>
    </row>
    <row r="43" spans="2:44" s="1" customFormat="1" ht="6.95" customHeight="1">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3"/>
    </row>
    <row r="44" spans="2:44" s="1" customFormat="1" ht="12" customHeight="1">
      <c r="B44" s="29"/>
      <c r="C44" s="24" t="s">
        <v>13</v>
      </c>
      <c r="D44" s="30"/>
      <c r="E44" s="30"/>
      <c r="F44" s="30"/>
      <c r="G44" s="30"/>
      <c r="H44" s="30"/>
      <c r="I44" s="30"/>
      <c r="J44" s="30"/>
      <c r="K44" s="30"/>
      <c r="L44" s="30" t="str">
        <f>K5</f>
        <v>03</v>
      </c>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3"/>
    </row>
    <row r="45" spans="2:44" s="3" customFormat="1" ht="36.95" customHeight="1">
      <c r="B45" s="45"/>
      <c r="C45" s="46" t="s">
        <v>16</v>
      </c>
      <c r="D45" s="47"/>
      <c r="E45" s="47"/>
      <c r="F45" s="47"/>
      <c r="G45" s="47"/>
      <c r="H45" s="47"/>
      <c r="I45" s="47"/>
      <c r="J45" s="47"/>
      <c r="K45" s="47"/>
      <c r="L45" s="217" t="str">
        <f>K6</f>
        <v>Výměna oken - závěrečná etapa</v>
      </c>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47"/>
      <c r="AQ45" s="47"/>
      <c r="AR45" s="48"/>
    </row>
    <row r="46" spans="2:44" s="1" customFormat="1" ht="6.95" customHeight="1">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3"/>
    </row>
    <row r="47" spans="2:44" s="1" customFormat="1" ht="12" customHeight="1">
      <c r="B47" s="29"/>
      <c r="C47" s="24" t="s">
        <v>20</v>
      </c>
      <c r="D47" s="30"/>
      <c r="E47" s="30"/>
      <c r="F47" s="30"/>
      <c r="G47" s="30"/>
      <c r="H47" s="30"/>
      <c r="I47" s="30"/>
      <c r="J47" s="30"/>
      <c r="K47" s="30"/>
      <c r="L47" s="49" t="str">
        <f>IF(K8="","",K8)</f>
        <v>ulice Nádražní 90</v>
      </c>
      <c r="M47" s="30"/>
      <c r="N47" s="30"/>
      <c r="O47" s="30"/>
      <c r="P47" s="30"/>
      <c r="Q47" s="30"/>
      <c r="R47" s="30"/>
      <c r="S47" s="30"/>
      <c r="T47" s="30"/>
      <c r="U47" s="30"/>
      <c r="V47" s="30"/>
      <c r="W47" s="30"/>
      <c r="X47" s="30"/>
      <c r="Y47" s="30"/>
      <c r="Z47" s="30"/>
      <c r="AA47" s="30"/>
      <c r="AB47" s="30"/>
      <c r="AC47" s="30"/>
      <c r="AD47" s="30"/>
      <c r="AE47" s="30"/>
      <c r="AF47" s="30"/>
      <c r="AG47" s="30"/>
      <c r="AH47" s="30"/>
      <c r="AI47" s="24" t="s">
        <v>22</v>
      </c>
      <c r="AJ47" s="30"/>
      <c r="AK47" s="30"/>
      <c r="AL47" s="30"/>
      <c r="AM47" s="219" t="str">
        <f>IF(AN8="","",AN8)</f>
        <v>23. 2. 2019</v>
      </c>
      <c r="AN47" s="219"/>
      <c r="AO47" s="30"/>
      <c r="AP47" s="30"/>
      <c r="AQ47" s="30"/>
      <c r="AR47" s="33"/>
    </row>
    <row r="48" spans="2:44" s="1" customFormat="1" ht="6.95" customHeight="1">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3"/>
    </row>
    <row r="49" spans="2:56" s="1" customFormat="1" ht="13.7" customHeight="1">
      <c r="B49" s="29"/>
      <c r="C49" s="24" t="s">
        <v>24</v>
      </c>
      <c r="D49" s="30"/>
      <c r="E49" s="30"/>
      <c r="F49" s="30"/>
      <c r="G49" s="30"/>
      <c r="H49" s="30"/>
      <c r="I49" s="30"/>
      <c r="J49" s="30"/>
      <c r="K49" s="30"/>
      <c r="L49" s="30" t="str">
        <f>IF(E11="","",E11)</f>
        <v>Gymnázium a Střední odborná škola ekonomická</v>
      </c>
      <c r="M49" s="30"/>
      <c r="N49" s="30"/>
      <c r="O49" s="30"/>
      <c r="P49" s="30"/>
      <c r="Q49" s="30"/>
      <c r="R49" s="30"/>
      <c r="S49" s="30"/>
      <c r="T49" s="30"/>
      <c r="U49" s="30"/>
      <c r="V49" s="30"/>
      <c r="W49" s="30"/>
      <c r="X49" s="30"/>
      <c r="Y49" s="30"/>
      <c r="Z49" s="30"/>
      <c r="AA49" s="30"/>
      <c r="AB49" s="30"/>
      <c r="AC49" s="30"/>
      <c r="AD49" s="30"/>
      <c r="AE49" s="30"/>
      <c r="AF49" s="30"/>
      <c r="AG49" s="30"/>
      <c r="AH49" s="30"/>
      <c r="AI49" s="24" t="s">
        <v>31</v>
      </c>
      <c r="AJ49" s="30"/>
      <c r="AK49" s="30"/>
      <c r="AL49" s="30"/>
      <c r="AM49" s="215" t="str">
        <f>IF(E17="","",E17)</f>
        <v xml:space="preserve"> </v>
      </c>
      <c r="AN49" s="216"/>
      <c r="AO49" s="216"/>
      <c r="AP49" s="216"/>
      <c r="AQ49" s="30"/>
      <c r="AR49" s="33"/>
      <c r="AS49" s="209" t="s">
        <v>51</v>
      </c>
      <c r="AT49" s="210"/>
      <c r="AU49" s="51"/>
      <c r="AV49" s="51"/>
      <c r="AW49" s="51"/>
      <c r="AX49" s="51"/>
      <c r="AY49" s="51"/>
      <c r="AZ49" s="51"/>
      <c r="BA49" s="51"/>
      <c r="BB49" s="51"/>
      <c r="BC49" s="51"/>
      <c r="BD49" s="52"/>
    </row>
    <row r="50" spans="2:56" s="1" customFormat="1" ht="13.7" customHeight="1">
      <c r="B50" s="29"/>
      <c r="C50" s="24" t="s">
        <v>29</v>
      </c>
      <c r="D50" s="30"/>
      <c r="E50" s="30"/>
      <c r="F50" s="30"/>
      <c r="G50" s="30"/>
      <c r="H50" s="30"/>
      <c r="I50" s="30"/>
      <c r="J50" s="30"/>
      <c r="K50" s="30"/>
      <c r="L50" s="30" t="str">
        <f>IF(E14="Vyplň údaj","",E14)</f>
        <v/>
      </c>
      <c r="M50" s="30"/>
      <c r="N50" s="30"/>
      <c r="O50" s="30"/>
      <c r="P50" s="30"/>
      <c r="Q50" s="30"/>
      <c r="R50" s="30"/>
      <c r="S50" s="30"/>
      <c r="T50" s="30"/>
      <c r="U50" s="30"/>
      <c r="V50" s="30"/>
      <c r="W50" s="30"/>
      <c r="X50" s="30"/>
      <c r="Y50" s="30"/>
      <c r="Z50" s="30"/>
      <c r="AA50" s="30"/>
      <c r="AB50" s="30"/>
      <c r="AC50" s="30"/>
      <c r="AD50" s="30"/>
      <c r="AE50" s="30"/>
      <c r="AF50" s="30"/>
      <c r="AG50" s="30"/>
      <c r="AH50" s="30"/>
      <c r="AI50" s="24" t="s">
        <v>34</v>
      </c>
      <c r="AJ50" s="30"/>
      <c r="AK50" s="30"/>
      <c r="AL50" s="30"/>
      <c r="AM50" s="215" t="str">
        <f>IF(E20="","",E20)</f>
        <v xml:space="preserve"> </v>
      </c>
      <c r="AN50" s="216"/>
      <c r="AO50" s="216"/>
      <c r="AP50" s="216"/>
      <c r="AQ50" s="30"/>
      <c r="AR50" s="33"/>
      <c r="AS50" s="211"/>
      <c r="AT50" s="212"/>
      <c r="AU50" s="53"/>
      <c r="AV50" s="53"/>
      <c r="AW50" s="53"/>
      <c r="AX50" s="53"/>
      <c r="AY50" s="53"/>
      <c r="AZ50" s="53"/>
      <c r="BA50" s="53"/>
      <c r="BB50" s="53"/>
      <c r="BC50" s="53"/>
      <c r="BD50" s="54"/>
    </row>
    <row r="51" spans="2:56" s="1" customFormat="1" ht="10.9" customHeight="1">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3"/>
      <c r="AS51" s="213"/>
      <c r="AT51" s="214"/>
      <c r="AU51" s="55"/>
      <c r="AV51" s="55"/>
      <c r="AW51" s="55"/>
      <c r="AX51" s="55"/>
      <c r="AY51" s="55"/>
      <c r="AZ51" s="55"/>
      <c r="BA51" s="55"/>
      <c r="BB51" s="55"/>
      <c r="BC51" s="55"/>
      <c r="BD51" s="56"/>
    </row>
    <row r="52" spans="2:56" s="1" customFormat="1" ht="29.25" customHeight="1">
      <c r="B52" s="29"/>
      <c r="C52" s="236" t="s">
        <v>52</v>
      </c>
      <c r="D52" s="229"/>
      <c r="E52" s="229"/>
      <c r="F52" s="229"/>
      <c r="G52" s="229"/>
      <c r="H52" s="57"/>
      <c r="I52" s="228" t="s">
        <v>53</v>
      </c>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31" t="s">
        <v>54</v>
      </c>
      <c r="AH52" s="229"/>
      <c r="AI52" s="229"/>
      <c r="AJ52" s="229"/>
      <c r="AK52" s="229"/>
      <c r="AL52" s="229"/>
      <c r="AM52" s="229"/>
      <c r="AN52" s="228" t="s">
        <v>55</v>
      </c>
      <c r="AO52" s="229"/>
      <c r="AP52" s="230"/>
      <c r="AQ52" s="58" t="s">
        <v>56</v>
      </c>
      <c r="AR52" s="33"/>
      <c r="AS52" s="59" t="s">
        <v>57</v>
      </c>
      <c r="AT52" s="60" t="s">
        <v>58</v>
      </c>
      <c r="AU52" s="60" t="s">
        <v>59</v>
      </c>
      <c r="AV52" s="60" t="s">
        <v>60</v>
      </c>
      <c r="AW52" s="60" t="s">
        <v>61</v>
      </c>
      <c r="AX52" s="60" t="s">
        <v>62</v>
      </c>
      <c r="AY52" s="60" t="s">
        <v>63</v>
      </c>
      <c r="AZ52" s="60" t="s">
        <v>64</v>
      </c>
      <c r="BA52" s="60" t="s">
        <v>65</v>
      </c>
      <c r="BB52" s="60" t="s">
        <v>66</v>
      </c>
      <c r="BC52" s="60" t="s">
        <v>67</v>
      </c>
      <c r="BD52" s="61" t="s">
        <v>68</v>
      </c>
    </row>
    <row r="53" spans="2:56" s="1" customFormat="1" ht="10.9" customHeight="1">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3"/>
      <c r="AS53" s="62"/>
      <c r="AT53" s="63"/>
      <c r="AU53" s="63"/>
      <c r="AV53" s="63"/>
      <c r="AW53" s="63"/>
      <c r="AX53" s="63"/>
      <c r="AY53" s="63"/>
      <c r="AZ53" s="63"/>
      <c r="BA53" s="63"/>
      <c r="BB53" s="63"/>
      <c r="BC53" s="63"/>
      <c r="BD53" s="64"/>
    </row>
    <row r="54" spans="2:90" s="4" customFormat="1" ht="32.45" customHeight="1">
      <c r="B54" s="65"/>
      <c r="C54" s="66" t="s">
        <v>69</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234">
        <f>ROUND(SUM(AG55:AG58),2)</f>
        <v>0</v>
      </c>
      <c r="AH54" s="234"/>
      <c r="AI54" s="234"/>
      <c r="AJ54" s="234"/>
      <c r="AK54" s="234"/>
      <c r="AL54" s="234"/>
      <c r="AM54" s="234"/>
      <c r="AN54" s="235">
        <f>SUM(AG54,AT54)</f>
        <v>0</v>
      </c>
      <c r="AO54" s="235"/>
      <c r="AP54" s="235"/>
      <c r="AQ54" s="69" t="s">
        <v>1</v>
      </c>
      <c r="AR54" s="70"/>
      <c r="AS54" s="71">
        <f>ROUND(SUM(AS55:AS58),2)</f>
        <v>0</v>
      </c>
      <c r="AT54" s="72">
        <f>ROUND(SUM(AV54:AW54),2)</f>
        <v>0</v>
      </c>
      <c r="AU54" s="73">
        <f>ROUND(SUM(AU55:AU58),5)</f>
        <v>0</v>
      </c>
      <c r="AV54" s="72">
        <f>ROUND(AZ54*L29,2)</f>
        <v>0</v>
      </c>
      <c r="AW54" s="72">
        <f>ROUND(BA54*L30,2)</f>
        <v>0</v>
      </c>
      <c r="AX54" s="72">
        <f>ROUND(BB54*L29,2)</f>
        <v>0</v>
      </c>
      <c r="AY54" s="72">
        <f>ROUND(BC54*L30,2)</f>
        <v>0</v>
      </c>
      <c r="AZ54" s="72">
        <f>ROUND(SUM(AZ55:AZ58),2)</f>
        <v>0</v>
      </c>
      <c r="BA54" s="72">
        <f>ROUND(SUM(BA55:BA58),2)</f>
        <v>0</v>
      </c>
      <c r="BB54" s="72">
        <f>ROUND(SUM(BB55:BB58),2)</f>
        <v>0</v>
      </c>
      <c r="BC54" s="72">
        <f>ROUND(SUM(BC55:BC58),2)</f>
        <v>0</v>
      </c>
      <c r="BD54" s="74">
        <f>ROUND(SUM(BD55:BD58),2)</f>
        <v>0</v>
      </c>
      <c r="BS54" s="75" t="s">
        <v>70</v>
      </c>
      <c r="BT54" s="75" t="s">
        <v>71</v>
      </c>
      <c r="BU54" s="76" t="s">
        <v>72</v>
      </c>
      <c r="BV54" s="75" t="s">
        <v>73</v>
      </c>
      <c r="BW54" s="75" t="s">
        <v>5</v>
      </c>
      <c r="BX54" s="75" t="s">
        <v>74</v>
      </c>
      <c r="CL54" s="75" t="s">
        <v>1</v>
      </c>
    </row>
    <row r="55" spans="1:91" s="5" customFormat="1" ht="16.5" customHeight="1">
      <c r="A55" s="77" t="s">
        <v>75</v>
      </c>
      <c r="B55" s="78"/>
      <c r="C55" s="79"/>
      <c r="D55" s="237" t="s">
        <v>76</v>
      </c>
      <c r="E55" s="237"/>
      <c r="F55" s="237"/>
      <c r="G55" s="237"/>
      <c r="H55" s="237"/>
      <c r="I55" s="80"/>
      <c r="J55" s="237" t="s">
        <v>77</v>
      </c>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2">
        <f>'SO 01 - Stavební část'!J30</f>
        <v>0</v>
      </c>
      <c r="AH55" s="233"/>
      <c r="AI55" s="233"/>
      <c r="AJ55" s="233"/>
      <c r="AK55" s="233"/>
      <c r="AL55" s="233"/>
      <c r="AM55" s="233"/>
      <c r="AN55" s="232">
        <f>SUM(AG55,AT55)</f>
        <v>0</v>
      </c>
      <c r="AO55" s="233"/>
      <c r="AP55" s="233"/>
      <c r="AQ55" s="81" t="s">
        <v>78</v>
      </c>
      <c r="AR55" s="82"/>
      <c r="AS55" s="83">
        <v>0</v>
      </c>
      <c r="AT55" s="84">
        <f>ROUND(SUM(AV55:AW55),2)</f>
        <v>0</v>
      </c>
      <c r="AU55" s="85">
        <f>'SO 01 - Stavební část'!P84</f>
        <v>0</v>
      </c>
      <c r="AV55" s="84">
        <f>'SO 01 - Stavební část'!J33</f>
        <v>0</v>
      </c>
      <c r="AW55" s="84">
        <f>'SO 01 - Stavební část'!J34</f>
        <v>0</v>
      </c>
      <c r="AX55" s="84">
        <f>'SO 01 - Stavební část'!J35</f>
        <v>0</v>
      </c>
      <c r="AY55" s="84">
        <f>'SO 01 - Stavební část'!J36</f>
        <v>0</v>
      </c>
      <c r="AZ55" s="84">
        <f>'SO 01 - Stavební část'!F33</f>
        <v>0</v>
      </c>
      <c r="BA55" s="84">
        <f>'SO 01 - Stavební část'!F34</f>
        <v>0</v>
      </c>
      <c r="BB55" s="84">
        <f>'SO 01 - Stavební část'!F35</f>
        <v>0</v>
      </c>
      <c r="BC55" s="84">
        <f>'SO 01 - Stavební část'!F36</f>
        <v>0</v>
      </c>
      <c r="BD55" s="86">
        <f>'SO 01 - Stavební část'!F37</f>
        <v>0</v>
      </c>
      <c r="BT55" s="87" t="s">
        <v>79</v>
      </c>
      <c r="BV55" s="87" t="s">
        <v>73</v>
      </c>
      <c r="BW55" s="87" t="s">
        <v>80</v>
      </c>
      <c r="BX55" s="87" t="s">
        <v>5</v>
      </c>
      <c r="CL55" s="87" t="s">
        <v>1</v>
      </c>
      <c r="CM55" s="87" t="s">
        <v>81</v>
      </c>
    </row>
    <row r="56" spans="1:91" s="5" customFormat="1" ht="16.5" customHeight="1">
      <c r="A56" s="77" t="s">
        <v>75</v>
      </c>
      <c r="B56" s="78"/>
      <c r="C56" s="79"/>
      <c r="D56" s="237" t="s">
        <v>82</v>
      </c>
      <c r="E56" s="237"/>
      <c r="F56" s="237"/>
      <c r="G56" s="237"/>
      <c r="H56" s="237"/>
      <c r="I56" s="80"/>
      <c r="J56" s="237" t="s">
        <v>83</v>
      </c>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2">
        <f>'SO 02 - Přízemí - jižní s...'!J30</f>
        <v>0</v>
      </c>
      <c r="AH56" s="233"/>
      <c r="AI56" s="233"/>
      <c r="AJ56" s="233"/>
      <c r="AK56" s="233"/>
      <c r="AL56" s="233"/>
      <c r="AM56" s="233"/>
      <c r="AN56" s="232">
        <f>SUM(AG56,AT56)</f>
        <v>0</v>
      </c>
      <c r="AO56" s="233"/>
      <c r="AP56" s="233"/>
      <c r="AQ56" s="81" t="s">
        <v>78</v>
      </c>
      <c r="AR56" s="82"/>
      <c r="AS56" s="83">
        <v>0</v>
      </c>
      <c r="AT56" s="84">
        <f>ROUND(SUM(AV56:AW56),2)</f>
        <v>0</v>
      </c>
      <c r="AU56" s="85">
        <f>'SO 02 - Přízemí - jižní s...'!P81</f>
        <v>0</v>
      </c>
      <c r="AV56" s="84">
        <f>'SO 02 - Přízemí - jižní s...'!J33</f>
        <v>0</v>
      </c>
      <c r="AW56" s="84">
        <f>'SO 02 - Přízemí - jižní s...'!J34</f>
        <v>0</v>
      </c>
      <c r="AX56" s="84">
        <f>'SO 02 - Přízemí - jižní s...'!J35</f>
        <v>0</v>
      </c>
      <c r="AY56" s="84">
        <f>'SO 02 - Přízemí - jižní s...'!J36</f>
        <v>0</v>
      </c>
      <c r="AZ56" s="84">
        <f>'SO 02 - Přízemí - jižní s...'!F33</f>
        <v>0</v>
      </c>
      <c r="BA56" s="84">
        <f>'SO 02 - Přízemí - jižní s...'!F34</f>
        <v>0</v>
      </c>
      <c r="BB56" s="84">
        <f>'SO 02 - Přízemí - jižní s...'!F35</f>
        <v>0</v>
      </c>
      <c r="BC56" s="84">
        <f>'SO 02 - Přízemí - jižní s...'!F36</f>
        <v>0</v>
      </c>
      <c r="BD56" s="86">
        <f>'SO 02 - Přízemí - jižní s...'!F37</f>
        <v>0</v>
      </c>
      <c r="BT56" s="87" t="s">
        <v>79</v>
      </c>
      <c r="BV56" s="87" t="s">
        <v>73</v>
      </c>
      <c r="BW56" s="87" t="s">
        <v>84</v>
      </c>
      <c r="BX56" s="87" t="s">
        <v>5</v>
      </c>
      <c r="CL56" s="87" t="s">
        <v>1</v>
      </c>
      <c r="CM56" s="87" t="s">
        <v>81</v>
      </c>
    </row>
    <row r="57" spans="1:91" s="5" customFormat="1" ht="16.5" customHeight="1">
      <c r="A57" s="77" t="s">
        <v>75</v>
      </c>
      <c r="B57" s="78"/>
      <c r="C57" s="79"/>
      <c r="D57" s="237" t="s">
        <v>85</v>
      </c>
      <c r="E57" s="237"/>
      <c r="F57" s="237"/>
      <c r="G57" s="237"/>
      <c r="H57" s="237"/>
      <c r="I57" s="80"/>
      <c r="J57" s="237" t="s">
        <v>86</v>
      </c>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2">
        <f>'SO 03 - Přízemí - severní...'!J30</f>
        <v>0</v>
      </c>
      <c r="AH57" s="233"/>
      <c r="AI57" s="233"/>
      <c r="AJ57" s="233"/>
      <c r="AK57" s="233"/>
      <c r="AL57" s="233"/>
      <c r="AM57" s="233"/>
      <c r="AN57" s="232">
        <f>SUM(AG57,AT57)</f>
        <v>0</v>
      </c>
      <c r="AO57" s="233"/>
      <c r="AP57" s="233"/>
      <c r="AQ57" s="81" t="s">
        <v>78</v>
      </c>
      <c r="AR57" s="82"/>
      <c r="AS57" s="83">
        <v>0</v>
      </c>
      <c r="AT57" s="84">
        <f>ROUND(SUM(AV57:AW57),2)</f>
        <v>0</v>
      </c>
      <c r="AU57" s="85">
        <f>'SO 03 - Přízemí - severní...'!P81</f>
        <v>0</v>
      </c>
      <c r="AV57" s="84">
        <f>'SO 03 - Přízemí - severní...'!J33</f>
        <v>0</v>
      </c>
      <c r="AW57" s="84">
        <f>'SO 03 - Přízemí - severní...'!J34</f>
        <v>0</v>
      </c>
      <c r="AX57" s="84">
        <f>'SO 03 - Přízemí - severní...'!J35</f>
        <v>0</v>
      </c>
      <c r="AY57" s="84">
        <f>'SO 03 - Přízemí - severní...'!J36</f>
        <v>0</v>
      </c>
      <c r="AZ57" s="84">
        <f>'SO 03 - Přízemí - severní...'!F33</f>
        <v>0</v>
      </c>
      <c r="BA57" s="84">
        <f>'SO 03 - Přízemí - severní...'!F34</f>
        <v>0</v>
      </c>
      <c r="BB57" s="84">
        <f>'SO 03 - Přízemí - severní...'!F35</f>
        <v>0</v>
      </c>
      <c r="BC57" s="84">
        <f>'SO 03 - Přízemí - severní...'!F36</f>
        <v>0</v>
      </c>
      <c r="BD57" s="86">
        <f>'SO 03 - Přízemí - severní...'!F37</f>
        <v>0</v>
      </c>
      <c r="BT57" s="87" t="s">
        <v>79</v>
      </c>
      <c r="BV57" s="87" t="s">
        <v>73</v>
      </c>
      <c r="BW57" s="87" t="s">
        <v>87</v>
      </c>
      <c r="BX57" s="87" t="s">
        <v>5</v>
      </c>
      <c r="CL57" s="87" t="s">
        <v>1</v>
      </c>
      <c r="CM57" s="87" t="s">
        <v>81</v>
      </c>
    </row>
    <row r="58" spans="1:91" s="5" customFormat="1" ht="16.5" customHeight="1">
      <c r="A58" s="77" t="s">
        <v>75</v>
      </c>
      <c r="B58" s="78"/>
      <c r="C58" s="79"/>
      <c r="D58" s="237" t="s">
        <v>88</v>
      </c>
      <c r="E58" s="237"/>
      <c r="F58" s="237"/>
      <c r="G58" s="237"/>
      <c r="H58" s="237"/>
      <c r="I58" s="80"/>
      <c r="J58" s="237" t="s">
        <v>89</v>
      </c>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2">
        <f>'VRN - Vedlejší rozpočtové...'!J30</f>
        <v>0</v>
      </c>
      <c r="AH58" s="233"/>
      <c r="AI58" s="233"/>
      <c r="AJ58" s="233"/>
      <c r="AK58" s="233"/>
      <c r="AL58" s="233"/>
      <c r="AM58" s="233"/>
      <c r="AN58" s="232">
        <f>SUM(AG58,AT58)</f>
        <v>0</v>
      </c>
      <c r="AO58" s="233"/>
      <c r="AP58" s="233"/>
      <c r="AQ58" s="81" t="s">
        <v>78</v>
      </c>
      <c r="AR58" s="82"/>
      <c r="AS58" s="88">
        <v>0</v>
      </c>
      <c r="AT58" s="89">
        <f>ROUND(SUM(AV58:AW58),2)</f>
        <v>0</v>
      </c>
      <c r="AU58" s="90">
        <f>'VRN - Vedlejší rozpočtové...'!P83</f>
        <v>0</v>
      </c>
      <c r="AV58" s="89">
        <f>'VRN - Vedlejší rozpočtové...'!J33</f>
        <v>0</v>
      </c>
      <c r="AW58" s="89">
        <f>'VRN - Vedlejší rozpočtové...'!J34</f>
        <v>0</v>
      </c>
      <c r="AX58" s="89">
        <f>'VRN - Vedlejší rozpočtové...'!J35</f>
        <v>0</v>
      </c>
      <c r="AY58" s="89">
        <f>'VRN - Vedlejší rozpočtové...'!J36</f>
        <v>0</v>
      </c>
      <c r="AZ58" s="89">
        <f>'VRN - Vedlejší rozpočtové...'!F33</f>
        <v>0</v>
      </c>
      <c r="BA58" s="89">
        <f>'VRN - Vedlejší rozpočtové...'!F34</f>
        <v>0</v>
      </c>
      <c r="BB58" s="89">
        <f>'VRN - Vedlejší rozpočtové...'!F35</f>
        <v>0</v>
      </c>
      <c r="BC58" s="89">
        <f>'VRN - Vedlejší rozpočtové...'!F36</f>
        <v>0</v>
      </c>
      <c r="BD58" s="91">
        <f>'VRN - Vedlejší rozpočtové...'!F37</f>
        <v>0</v>
      </c>
      <c r="BT58" s="87" t="s">
        <v>79</v>
      </c>
      <c r="BV58" s="87" t="s">
        <v>73</v>
      </c>
      <c r="BW58" s="87" t="s">
        <v>90</v>
      </c>
      <c r="BX58" s="87" t="s">
        <v>5</v>
      </c>
      <c r="CL58" s="87" t="s">
        <v>1</v>
      </c>
      <c r="CM58" s="87" t="s">
        <v>81</v>
      </c>
    </row>
    <row r="59" spans="2:44" s="1" customFormat="1" ht="30" customHeight="1">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3"/>
    </row>
    <row r="60" spans="2:44" s="1" customFormat="1" ht="6.95" customHeight="1">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33"/>
    </row>
  </sheetData>
  <sheetProtection algorithmName="SHA-512" hashValue="m2Og2a7L4V1XonvGaSTiSalwS24GEtr16I3r0WOBY6V2mVMYZFaMr6NTQ4KBCtA6tur7uWIkevT5n+4/GicZFA==" saltValue="nl0ej8qzRMgGOVIaPQt9Q0NwivjcJDUtFGY9Q918tzjSdiHUm1l7SbPZKP/IW7JbyBKAzLobYTUjtSmamC+dog==" spinCount="100000" sheet="1" objects="1" scenarios="1" formatColumns="0" formatRows="0"/>
  <mergeCells count="54">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 ref="AN55:AP55"/>
    <mergeCell ref="AG55:AM55"/>
    <mergeCell ref="AN56:AP56"/>
    <mergeCell ref="AG56:AM56"/>
    <mergeCell ref="AN57:AP57"/>
    <mergeCell ref="AG57:AM57"/>
    <mergeCell ref="L30:P30"/>
    <mergeCell ref="L31:P31"/>
    <mergeCell ref="L32:P32"/>
    <mergeCell ref="L33:P33"/>
    <mergeCell ref="AN52:AP52"/>
    <mergeCell ref="AG52:AM52"/>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55" location="'SO 01 - Stavební část'!C2" display="/"/>
    <hyperlink ref="A56" location="'SO 02 - Přízemí - jižní s...'!C2" display="/"/>
    <hyperlink ref="A57" location="'SO 03 - Přízemí - severní...'!C2" display="/"/>
    <hyperlink ref="A58"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08"/>
      <c r="M2" s="208"/>
      <c r="N2" s="208"/>
      <c r="O2" s="208"/>
      <c r="P2" s="208"/>
      <c r="Q2" s="208"/>
      <c r="R2" s="208"/>
      <c r="S2" s="208"/>
      <c r="T2" s="208"/>
      <c r="U2" s="208"/>
      <c r="V2" s="208"/>
      <c r="AT2" s="12" t="s">
        <v>80</v>
      </c>
    </row>
    <row r="3" spans="2:46" ht="6.95" customHeight="1">
      <c r="B3" s="93"/>
      <c r="C3" s="94"/>
      <c r="D3" s="94"/>
      <c r="E3" s="94"/>
      <c r="F3" s="94"/>
      <c r="G3" s="94"/>
      <c r="H3" s="94"/>
      <c r="I3" s="95"/>
      <c r="J3" s="94"/>
      <c r="K3" s="94"/>
      <c r="L3" s="15"/>
      <c r="AT3" s="12" t="s">
        <v>81</v>
      </c>
    </row>
    <row r="4" spans="2:46" ht="24.95" customHeight="1">
      <c r="B4" s="15"/>
      <c r="D4" s="96" t="s">
        <v>91</v>
      </c>
      <c r="L4" s="15"/>
      <c r="M4" s="19" t="s">
        <v>10</v>
      </c>
      <c r="AT4" s="12" t="s">
        <v>4</v>
      </c>
    </row>
    <row r="5" spans="2:12" ht="6.95" customHeight="1">
      <c r="B5" s="15"/>
      <c r="L5" s="15"/>
    </row>
    <row r="6" spans="2:12" ht="12" customHeight="1">
      <c r="B6" s="15"/>
      <c r="D6" s="97" t="s">
        <v>16</v>
      </c>
      <c r="L6" s="15"/>
    </row>
    <row r="7" spans="2:12" ht="16.5" customHeight="1">
      <c r="B7" s="15"/>
      <c r="E7" s="238" t="str">
        <f>'Rekapitulace stavby'!K6</f>
        <v>Výměna oken - závěrečná etapa</v>
      </c>
      <c r="F7" s="239"/>
      <c r="G7" s="239"/>
      <c r="H7" s="239"/>
      <c r="L7" s="15"/>
    </row>
    <row r="8" spans="2:12" s="1" customFormat="1" ht="12" customHeight="1">
      <c r="B8" s="33"/>
      <c r="D8" s="97" t="s">
        <v>92</v>
      </c>
      <c r="I8" s="98"/>
      <c r="L8" s="33"/>
    </row>
    <row r="9" spans="2:12" s="1" customFormat="1" ht="36.95" customHeight="1">
      <c r="B9" s="33"/>
      <c r="E9" s="240" t="s">
        <v>93</v>
      </c>
      <c r="F9" s="241"/>
      <c r="G9" s="241"/>
      <c r="H9" s="241"/>
      <c r="I9" s="98"/>
      <c r="L9" s="33"/>
    </row>
    <row r="10" spans="2:12" s="1" customFormat="1" ht="11.25">
      <c r="B10" s="33"/>
      <c r="I10" s="98"/>
      <c r="L10" s="33"/>
    </row>
    <row r="11" spans="2:12" s="1" customFormat="1" ht="12" customHeight="1">
      <c r="B11" s="33"/>
      <c r="D11" s="97" t="s">
        <v>18</v>
      </c>
      <c r="F11" s="12" t="s">
        <v>1</v>
      </c>
      <c r="I11" s="99" t="s">
        <v>19</v>
      </c>
      <c r="J11" s="12" t="s">
        <v>1</v>
      </c>
      <c r="L11" s="33"/>
    </row>
    <row r="12" spans="2:12" s="1" customFormat="1" ht="12" customHeight="1">
      <c r="B12" s="33"/>
      <c r="D12" s="97" t="s">
        <v>20</v>
      </c>
      <c r="F12" s="12" t="s">
        <v>21</v>
      </c>
      <c r="I12" s="99" t="s">
        <v>22</v>
      </c>
      <c r="J12" s="100" t="str">
        <f>'Rekapitulace stavby'!AN8</f>
        <v>23. 2. 2019</v>
      </c>
      <c r="L12" s="33"/>
    </row>
    <row r="13" spans="2:12" s="1" customFormat="1" ht="10.9" customHeight="1">
      <c r="B13" s="33"/>
      <c r="I13" s="98"/>
      <c r="L13" s="33"/>
    </row>
    <row r="14" spans="2:12" s="1" customFormat="1" ht="12" customHeight="1">
      <c r="B14" s="33"/>
      <c r="D14" s="97" t="s">
        <v>24</v>
      </c>
      <c r="I14" s="99" t="s">
        <v>25</v>
      </c>
      <c r="J14" s="12" t="s">
        <v>26</v>
      </c>
      <c r="L14" s="33"/>
    </row>
    <row r="15" spans="2:12" s="1" customFormat="1" ht="18" customHeight="1">
      <c r="B15" s="33"/>
      <c r="E15" s="12" t="s">
        <v>27</v>
      </c>
      <c r="I15" s="99" t="s">
        <v>28</v>
      </c>
      <c r="J15" s="12" t="s">
        <v>1</v>
      </c>
      <c r="L15" s="33"/>
    </row>
    <row r="16" spans="2:12" s="1" customFormat="1" ht="6.95" customHeight="1">
      <c r="B16" s="33"/>
      <c r="I16" s="98"/>
      <c r="L16" s="33"/>
    </row>
    <row r="17" spans="2:12" s="1" customFormat="1" ht="12" customHeight="1">
      <c r="B17" s="33"/>
      <c r="D17" s="97" t="s">
        <v>29</v>
      </c>
      <c r="I17" s="99" t="s">
        <v>25</v>
      </c>
      <c r="J17" s="25" t="str">
        <f>'Rekapitulace stavby'!AN13</f>
        <v>Vyplň údaj</v>
      </c>
      <c r="L17" s="33"/>
    </row>
    <row r="18" spans="2:12" s="1" customFormat="1" ht="18" customHeight="1">
      <c r="B18" s="33"/>
      <c r="E18" s="242" t="str">
        <f>'Rekapitulace stavby'!E14</f>
        <v>Vyplň údaj</v>
      </c>
      <c r="F18" s="243"/>
      <c r="G18" s="243"/>
      <c r="H18" s="243"/>
      <c r="I18" s="99" t="s">
        <v>28</v>
      </c>
      <c r="J18" s="25" t="str">
        <f>'Rekapitulace stavby'!AN14</f>
        <v>Vyplň údaj</v>
      </c>
      <c r="L18" s="33"/>
    </row>
    <row r="19" spans="2:12" s="1" customFormat="1" ht="6.95" customHeight="1">
      <c r="B19" s="33"/>
      <c r="I19" s="98"/>
      <c r="L19" s="33"/>
    </row>
    <row r="20" spans="2:12" s="1" customFormat="1" ht="12" customHeight="1">
      <c r="B20" s="33"/>
      <c r="D20" s="97" t="s">
        <v>31</v>
      </c>
      <c r="I20" s="99" t="s">
        <v>25</v>
      </c>
      <c r="J20" s="12" t="str">
        <f>IF('Rekapitulace stavby'!AN16="","",'Rekapitulace stavby'!AN16)</f>
        <v/>
      </c>
      <c r="L20" s="33"/>
    </row>
    <row r="21" spans="2:12" s="1" customFormat="1" ht="18" customHeight="1">
      <c r="B21" s="33"/>
      <c r="E21" s="12" t="str">
        <f>IF('Rekapitulace stavby'!E17="","",'Rekapitulace stavby'!E17)</f>
        <v xml:space="preserve"> </v>
      </c>
      <c r="I21" s="99" t="s">
        <v>28</v>
      </c>
      <c r="J21" s="12" t="str">
        <f>IF('Rekapitulace stavby'!AN17="","",'Rekapitulace stavby'!AN17)</f>
        <v/>
      </c>
      <c r="L21" s="33"/>
    </row>
    <row r="22" spans="2:12" s="1" customFormat="1" ht="6.95" customHeight="1">
      <c r="B22" s="33"/>
      <c r="I22" s="98"/>
      <c r="L22" s="33"/>
    </row>
    <row r="23" spans="2:12" s="1" customFormat="1" ht="12" customHeight="1">
      <c r="B23" s="33"/>
      <c r="D23" s="97" t="s">
        <v>34</v>
      </c>
      <c r="I23" s="99" t="s">
        <v>25</v>
      </c>
      <c r="J23" s="12" t="str">
        <f>IF('Rekapitulace stavby'!AN19="","",'Rekapitulace stavby'!AN19)</f>
        <v/>
      </c>
      <c r="L23" s="33"/>
    </row>
    <row r="24" spans="2:12" s="1" customFormat="1" ht="18" customHeight="1">
      <c r="B24" s="33"/>
      <c r="E24" s="12" t="str">
        <f>IF('Rekapitulace stavby'!E20="","",'Rekapitulace stavby'!E20)</f>
        <v xml:space="preserve"> </v>
      </c>
      <c r="I24" s="99" t="s">
        <v>28</v>
      </c>
      <c r="J24" s="12" t="str">
        <f>IF('Rekapitulace stavby'!AN20="","",'Rekapitulace stavby'!AN20)</f>
        <v/>
      </c>
      <c r="L24" s="33"/>
    </row>
    <row r="25" spans="2:12" s="1" customFormat="1" ht="6.95" customHeight="1">
      <c r="B25" s="33"/>
      <c r="I25" s="98"/>
      <c r="L25" s="33"/>
    </row>
    <row r="26" spans="2:12" s="1" customFormat="1" ht="12" customHeight="1">
      <c r="B26" s="33"/>
      <c r="D26" s="97" t="s">
        <v>35</v>
      </c>
      <c r="I26" s="98"/>
      <c r="L26" s="33"/>
    </row>
    <row r="27" spans="2:12" s="6" customFormat="1" ht="33.75" customHeight="1">
      <c r="B27" s="101"/>
      <c r="E27" s="244" t="s">
        <v>36</v>
      </c>
      <c r="F27" s="244"/>
      <c r="G27" s="244"/>
      <c r="H27" s="244"/>
      <c r="I27" s="102"/>
      <c r="L27" s="101"/>
    </row>
    <row r="28" spans="2:12" s="1" customFormat="1" ht="6.95" customHeight="1">
      <c r="B28" s="33"/>
      <c r="I28" s="98"/>
      <c r="L28" s="33"/>
    </row>
    <row r="29" spans="2:12" s="1" customFormat="1" ht="6.95" customHeight="1">
      <c r="B29" s="33"/>
      <c r="D29" s="51"/>
      <c r="E29" s="51"/>
      <c r="F29" s="51"/>
      <c r="G29" s="51"/>
      <c r="H29" s="51"/>
      <c r="I29" s="103"/>
      <c r="J29" s="51"/>
      <c r="K29" s="51"/>
      <c r="L29" s="33"/>
    </row>
    <row r="30" spans="2:12" s="1" customFormat="1" ht="25.35" customHeight="1">
      <c r="B30" s="33"/>
      <c r="D30" s="104" t="s">
        <v>37</v>
      </c>
      <c r="I30" s="98"/>
      <c r="J30" s="105">
        <f>ROUND(J84,2)</f>
        <v>0</v>
      </c>
      <c r="L30" s="33"/>
    </row>
    <row r="31" spans="2:12" s="1" customFormat="1" ht="6.95" customHeight="1">
      <c r="B31" s="33"/>
      <c r="D31" s="51"/>
      <c r="E31" s="51"/>
      <c r="F31" s="51"/>
      <c r="G31" s="51"/>
      <c r="H31" s="51"/>
      <c r="I31" s="103"/>
      <c r="J31" s="51"/>
      <c r="K31" s="51"/>
      <c r="L31" s="33"/>
    </row>
    <row r="32" spans="2:12" s="1" customFormat="1" ht="14.45" customHeight="1">
      <c r="B32" s="33"/>
      <c r="F32" s="106" t="s">
        <v>39</v>
      </c>
      <c r="I32" s="107" t="s">
        <v>38</v>
      </c>
      <c r="J32" s="106" t="s">
        <v>40</v>
      </c>
      <c r="L32" s="33"/>
    </row>
    <row r="33" spans="2:12" s="1" customFormat="1" ht="14.45" customHeight="1">
      <c r="B33" s="33"/>
      <c r="D33" s="97" t="s">
        <v>41</v>
      </c>
      <c r="E33" s="97" t="s">
        <v>42</v>
      </c>
      <c r="F33" s="108">
        <f>ROUND((SUM(BE84:BE105)),2)</f>
        <v>0</v>
      </c>
      <c r="I33" s="109">
        <v>0.21</v>
      </c>
      <c r="J33" s="108">
        <f>ROUND(((SUM(BE84:BE105))*I33),2)</f>
        <v>0</v>
      </c>
      <c r="L33" s="33"/>
    </row>
    <row r="34" spans="2:12" s="1" customFormat="1" ht="14.45" customHeight="1">
      <c r="B34" s="33"/>
      <c r="E34" s="97" t="s">
        <v>43</v>
      </c>
      <c r="F34" s="108">
        <f>ROUND((SUM(BF84:BF105)),2)</f>
        <v>0</v>
      </c>
      <c r="I34" s="109">
        <v>0.15</v>
      </c>
      <c r="J34" s="108">
        <f>ROUND(((SUM(BF84:BF105))*I34),2)</f>
        <v>0</v>
      </c>
      <c r="L34" s="33"/>
    </row>
    <row r="35" spans="2:12" s="1" customFormat="1" ht="14.45" customHeight="1" hidden="1">
      <c r="B35" s="33"/>
      <c r="E35" s="97" t="s">
        <v>44</v>
      </c>
      <c r="F35" s="108">
        <f>ROUND((SUM(BG84:BG105)),2)</f>
        <v>0</v>
      </c>
      <c r="I35" s="109">
        <v>0.21</v>
      </c>
      <c r="J35" s="108">
        <f>0</f>
        <v>0</v>
      </c>
      <c r="L35" s="33"/>
    </row>
    <row r="36" spans="2:12" s="1" customFormat="1" ht="14.45" customHeight="1" hidden="1">
      <c r="B36" s="33"/>
      <c r="E36" s="97" t="s">
        <v>45</v>
      </c>
      <c r="F36" s="108">
        <f>ROUND((SUM(BH84:BH105)),2)</f>
        <v>0</v>
      </c>
      <c r="I36" s="109">
        <v>0.15</v>
      </c>
      <c r="J36" s="108">
        <f>0</f>
        <v>0</v>
      </c>
      <c r="L36" s="33"/>
    </row>
    <row r="37" spans="2:12" s="1" customFormat="1" ht="14.45" customHeight="1" hidden="1">
      <c r="B37" s="33"/>
      <c r="E37" s="97" t="s">
        <v>46</v>
      </c>
      <c r="F37" s="108">
        <f>ROUND((SUM(BI84:BI105)),2)</f>
        <v>0</v>
      </c>
      <c r="I37" s="109">
        <v>0</v>
      </c>
      <c r="J37" s="108">
        <f>0</f>
        <v>0</v>
      </c>
      <c r="L37" s="33"/>
    </row>
    <row r="38" spans="2:12" s="1" customFormat="1" ht="6.95" customHeight="1">
      <c r="B38" s="33"/>
      <c r="I38" s="98"/>
      <c r="L38" s="33"/>
    </row>
    <row r="39" spans="2:12" s="1" customFormat="1" ht="25.35" customHeight="1">
      <c r="B39" s="33"/>
      <c r="C39" s="110"/>
      <c r="D39" s="111" t="s">
        <v>47</v>
      </c>
      <c r="E39" s="112"/>
      <c r="F39" s="112"/>
      <c r="G39" s="113" t="s">
        <v>48</v>
      </c>
      <c r="H39" s="114" t="s">
        <v>49</v>
      </c>
      <c r="I39" s="115"/>
      <c r="J39" s="116">
        <f>SUM(J30:J37)</f>
        <v>0</v>
      </c>
      <c r="K39" s="117"/>
      <c r="L39" s="33"/>
    </row>
    <row r="40" spans="2:12" s="1" customFormat="1" ht="14.45" customHeight="1">
      <c r="B40" s="118"/>
      <c r="C40" s="119"/>
      <c r="D40" s="119"/>
      <c r="E40" s="119"/>
      <c r="F40" s="119"/>
      <c r="G40" s="119"/>
      <c r="H40" s="119"/>
      <c r="I40" s="120"/>
      <c r="J40" s="119"/>
      <c r="K40" s="119"/>
      <c r="L40" s="33"/>
    </row>
    <row r="44" spans="2:12" s="1" customFormat="1" ht="6.95" customHeight="1">
      <c r="B44" s="121"/>
      <c r="C44" s="122"/>
      <c r="D44" s="122"/>
      <c r="E44" s="122"/>
      <c r="F44" s="122"/>
      <c r="G44" s="122"/>
      <c r="H44" s="122"/>
      <c r="I44" s="123"/>
      <c r="J44" s="122"/>
      <c r="K44" s="122"/>
      <c r="L44" s="33"/>
    </row>
    <row r="45" spans="2:12" s="1" customFormat="1" ht="24.95" customHeight="1">
      <c r="B45" s="29"/>
      <c r="C45" s="18" t="s">
        <v>94</v>
      </c>
      <c r="D45" s="30"/>
      <c r="E45" s="30"/>
      <c r="F45" s="30"/>
      <c r="G45" s="30"/>
      <c r="H45" s="30"/>
      <c r="I45" s="98"/>
      <c r="J45" s="30"/>
      <c r="K45" s="30"/>
      <c r="L45" s="33"/>
    </row>
    <row r="46" spans="2:12" s="1" customFormat="1" ht="6.95" customHeight="1">
      <c r="B46" s="29"/>
      <c r="C46" s="30"/>
      <c r="D46" s="30"/>
      <c r="E46" s="30"/>
      <c r="F46" s="30"/>
      <c r="G46" s="30"/>
      <c r="H46" s="30"/>
      <c r="I46" s="98"/>
      <c r="J46" s="30"/>
      <c r="K46" s="30"/>
      <c r="L46" s="33"/>
    </row>
    <row r="47" spans="2:12" s="1" customFormat="1" ht="12" customHeight="1">
      <c r="B47" s="29"/>
      <c r="C47" s="24" t="s">
        <v>16</v>
      </c>
      <c r="D47" s="30"/>
      <c r="E47" s="30"/>
      <c r="F47" s="30"/>
      <c r="G47" s="30"/>
      <c r="H47" s="30"/>
      <c r="I47" s="98"/>
      <c r="J47" s="30"/>
      <c r="K47" s="30"/>
      <c r="L47" s="33"/>
    </row>
    <row r="48" spans="2:12" s="1" customFormat="1" ht="16.5" customHeight="1">
      <c r="B48" s="29"/>
      <c r="C48" s="30"/>
      <c r="D48" s="30"/>
      <c r="E48" s="245" t="str">
        <f>E7</f>
        <v>Výměna oken - závěrečná etapa</v>
      </c>
      <c r="F48" s="246"/>
      <c r="G48" s="246"/>
      <c r="H48" s="246"/>
      <c r="I48" s="98"/>
      <c r="J48" s="30"/>
      <c r="K48" s="30"/>
      <c r="L48" s="33"/>
    </row>
    <row r="49" spans="2:12" s="1" customFormat="1" ht="12" customHeight="1">
      <c r="B49" s="29"/>
      <c r="C49" s="24" t="s">
        <v>92</v>
      </c>
      <c r="D49" s="30"/>
      <c r="E49" s="30"/>
      <c r="F49" s="30"/>
      <c r="G49" s="30"/>
      <c r="H49" s="30"/>
      <c r="I49" s="98"/>
      <c r="J49" s="30"/>
      <c r="K49" s="30"/>
      <c r="L49" s="33"/>
    </row>
    <row r="50" spans="2:12" s="1" customFormat="1" ht="16.5" customHeight="1">
      <c r="B50" s="29"/>
      <c r="C50" s="30"/>
      <c r="D50" s="30"/>
      <c r="E50" s="217" t="str">
        <f>E9</f>
        <v>SO 01 - Stavební část</v>
      </c>
      <c r="F50" s="216"/>
      <c r="G50" s="216"/>
      <c r="H50" s="216"/>
      <c r="I50" s="98"/>
      <c r="J50" s="30"/>
      <c r="K50" s="30"/>
      <c r="L50" s="33"/>
    </row>
    <row r="51" spans="2:12" s="1" customFormat="1" ht="6.95" customHeight="1">
      <c r="B51" s="29"/>
      <c r="C51" s="30"/>
      <c r="D51" s="30"/>
      <c r="E51" s="30"/>
      <c r="F51" s="30"/>
      <c r="G51" s="30"/>
      <c r="H51" s="30"/>
      <c r="I51" s="98"/>
      <c r="J51" s="30"/>
      <c r="K51" s="30"/>
      <c r="L51" s="33"/>
    </row>
    <row r="52" spans="2:12" s="1" customFormat="1" ht="12" customHeight="1">
      <c r="B52" s="29"/>
      <c r="C52" s="24" t="s">
        <v>20</v>
      </c>
      <c r="D52" s="30"/>
      <c r="E52" s="30"/>
      <c r="F52" s="22" t="str">
        <f>F12</f>
        <v>ulice Nádražní 90</v>
      </c>
      <c r="G52" s="30"/>
      <c r="H52" s="30"/>
      <c r="I52" s="99" t="s">
        <v>22</v>
      </c>
      <c r="J52" s="50" t="str">
        <f>IF(J12="","",J12)</f>
        <v>23. 2. 2019</v>
      </c>
      <c r="K52" s="30"/>
      <c r="L52" s="33"/>
    </row>
    <row r="53" spans="2:12" s="1" customFormat="1" ht="6.95" customHeight="1">
      <c r="B53" s="29"/>
      <c r="C53" s="30"/>
      <c r="D53" s="30"/>
      <c r="E53" s="30"/>
      <c r="F53" s="30"/>
      <c r="G53" s="30"/>
      <c r="H53" s="30"/>
      <c r="I53" s="98"/>
      <c r="J53" s="30"/>
      <c r="K53" s="30"/>
      <c r="L53" s="33"/>
    </row>
    <row r="54" spans="2:12" s="1" customFormat="1" ht="13.7" customHeight="1">
      <c r="B54" s="29"/>
      <c r="C54" s="24" t="s">
        <v>24</v>
      </c>
      <c r="D54" s="30"/>
      <c r="E54" s="30"/>
      <c r="F54" s="22" t="str">
        <f>E15</f>
        <v>Gymnázium a Střední odborná škola ekonomická</v>
      </c>
      <c r="G54" s="30"/>
      <c r="H54" s="30"/>
      <c r="I54" s="99" t="s">
        <v>31</v>
      </c>
      <c r="J54" s="27" t="str">
        <f>E21</f>
        <v xml:space="preserve"> </v>
      </c>
      <c r="K54" s="30"/>
      <c r="L54" s="33"/>
    </row>
    <row r="55" spans="2:12" s="1" customFormat="1" ht="13.7" customHeight="1">
      <c r="B55" s="29"/>
      <c r="C55" s="24" t="s">
        <v>29</v>
      </c>
      <c r="D55" s="30"/>
      <c r="E55" s="30"/>
      <c r="F55" s="22" t="str">
        <f>IF(E18="","",E18)</f>
        <v>Vyplň údaj</v>
      </c>
      <c r="G55" s="30"/>
      <c r="H55" s="30"/>
      <c r="I55" s="99" t="s">
        <v>34</v>
      </c>
      <c r="J55" s="27" t="str">
        <f>E24</f>
        <v xml:space="preserve"> </v>
      </c>
      <c r="K55" s="30"/>
      <c r="L55" s="33"/>
    </row>
    <row r="56" spans="2:12" s="1" customFormat="1" ht="10.35" customHeight="1">
      <c r="B56" s="29"/>
      <c r="C56" s="30"/>
      <c r="D56" s="30"/>
      <c r="E56" s="30"/>
      <c r="F56" s="30"/>
      <c r="G56" s="30"/>
      <c r="H56" s="30"/>
      <c r="I56" s="98"/>
      <c r="J56" s="30"/>
      <c r="K56" s="30"/>
      <c r="L56" s="33"/>
    </row>
    <row r="57" spans="2:12" s="1" customFormat="1" ht="29.25" customHeight="1">
      <c r="B57" s="29"/>
      <c r="C57" s="124" t="s">
        <v>95</v>
      </c>
      <c r="D57" s="125"/>
      <c r="E57" s="125"/>
      <c r="F57" s="125"/>
      <c r="G57" s="125"/>
      <c r="H57" s="125"/>
      <c r="I57" s="126"/>
      <c r="J57" s="127" t="s">
        <v>96</v>
      </c>
      <c r="K57" s="125"/>
      <c r="L57" s="33"/>
    </row>
    <row r="58" spans="2:12" s="1" customFormat="1" ht="10.35" customHeight="1">
      <c r="B58" s="29"/>
      <c r="C58" s="30"/>
      <c r="D58" s="30"/>
      <c r="E58" s="30"/>
      <c r="F58" s="30"/>
      <c r="G58" s="30"/>
      <c r="H58" s="30"/>
      <c r="I58" s="98"/>
      <c r="J58" s="30"/>
      <c r="K58" s="30"/>
      <c r="L58" s="33"/>
    </row>
    <row r="59" spans="2:47" s="1" customFormat="1" ht="22.9" customHeight="1">
      <c r="B59" s="29"/>
      <c r="C59" s="128" t="s">
        <v>97</v>
      </c>
      <c r="D59" s="30"/>
      <c r="E59" s="30"/>
      <c r="F59" s="30"/>
      <c r="G59" s="30"/>
      <c r="H59" s="30"/>
      <c r="I59" s="98"/>
      <c r="J59" s="68">
        <f>J84</f>
        <v>0</v>
      </c>
      <c r="K59" s="30"/>
      <c r="L59" s="33"/>
      <c r="AU59" s="12" t="s">
        <v>98</v>
      </c>
    </row>
    <row r="60" spans="2:12" s="7" customFormat="1" ht="24.95" customHeight="1">
      <c r="B60" s="129"/>
      <c r="C60" s="130"/>
      <c r="D60" s="131" t="s">
        <v>99</v>
      </c>
      <c r="E60" s="132"/>
      <c r="F60" s="132"/>
      <c r="G60" s="132"/>
      <c r="H60" s="132"/>
      <c r="I60" s="133"/>
      <c r="J60" s="134">
        <f>J85</f>
        <v>0</v>
      </c>
      <c r="K60" s="130"/>
      <c r="L60" s="135"/>
    </row>
    <row r="61" spans="2:12" s="8" customFormat="1" ht="19.9" customHeight="1">
      <c r="B61" s="136"/>
      <c r="C61" s="137"/>
      <c r="D61" s="138" t="s">
        <v>100</v>
      </c>
      <c r="E61" s="139"/>
      <c r="F61" s="139"/>
      <c r="G61" s="139"/>
      <c r="H61" s="139"/>
      <c r="I61" s="140"/>
      <c r="J61" s="141">
        <f>J86</f>
        <v>0</v>
      </c>
      <c r="K61" s="137"/>
      <c r="L61" s="142"/>
    </row>
    <row r="62" spans="2:12" s="7" customFormat="1" ht="24.95" customHeight="1">
      <c r="B62" s="129"/>
      <c r="C62" s="130"/>
      <c r="D62" s="131" t="s">
        <v>101</v>
      </c>
      <c r="E62" s="132"/>
      <c r="F62" s="132"/>
      <c r="G62" s="132"/>
      <c r="H62" s="132"/>
      <c r="I62" s="133"/>
      <c r="J62" s="134">
        <f>J91</f>
        <v>0</v>
      </c>
      <c r="K62" s="130"/>
      <c r="L62" s="135"/>
    </row>
    <row r="63" spans="2:12" s="8" customFormat="1" ht="19.9" customHeight="1">
      <c r="B63" s="136"/>
      <c r="C63" s="137"/>
      <c r="D63" s="138" t="s">
        <v>102</v>
      </c>
      <c r="E63" s="139"/>
      <c r="F63" s="139"/>
      <c r="G63" s="139"/>
      <c r="H63" s="139"/>
      <c r="I63" s="140"/>
      <c r="J63" s="141">
        <f>J92</f>
        <v>0</v>
      </c>
      <c r="K63" s="137"/>
      <c r="L63" s="142"/>
    </row>
    <row r="64" spans="2:12" s="8" customFormat="1" ht="19.9" customHeight="1">
      <c r="B64" s="136"/>
      <c r="C64" s="137"/>
      <c r="D64" s="138" t="s">
        <v>103</v>
      </c>
      <c r="E64" s="139"/>
      <c r="F64" s="139"/>
      <c r="G64" s="139"/>
      <c r="H64" s="139"/>
      <c r="I64" s="140"/>
      <c r="J64" s="141">
        <f>J103</f>
        <v>0</v>
      </c>
      <c r="K64" s="137"/>
      <c r="L64" s="142"/>
    </row>
    <row r="65" spans="2:12" s="1" customFormat="1" ht="21.75" customHeight="1">
      <c r="B65" s="29"/>
      <c r="C65" s="30"/>
      <c r="D65" s="30"/>
      <c r="E65" s="30"/>
      <c r="F65" s="30"/>
      <c r="G65" s="30"/>
      <c r="H65" s="30"/>
      <c r="I65" s="98"/>
      <c r="J65" s="30"/>
      <c r="K65" s="30"/>
      <c r="L65" s="33"/>
    </row>
    <row r="66" spans="2:12" s="1" customFormat="1" ht="6.95" customHeight="1">
      <c r="B66" s="41"/>
      <c r="C66" s="42"/>
      <c r="D66" s="42"/>
      <c r="E66" s="42"/>
      <c r="F66" s="42"/>
      <c r="G66" s="42"/>
      <c r="H66" s="42"/>
      <c r="I66" s="120"/>
      <c r="J66" s="42"/>
      <c r="K66" s="42"/>
      <c r="L66" s="33"/>
    </row>
    <row r="70" spans="2:12" s="1" customFormat="1" ht="6.95" customHeight="1">
      <c r="B70" s="43"/>
      <c r="C70" s="44"/>
      <c r="D70" s="44"/>
      <c r="E70" s="44"/>
      <c r="F70" s="44"/>
      <c r="G70" s="44"/>
      <c r="H70" s="44"/>
      <c r="I70" s="123"/>
      <c r="J70" s="44"/>
      <c r="K70" s="44"/>
      <c r="L70" s="33"/>
    </row>
    <row r="71" spans="2:12" s="1" customFormat="1" ht="24.95" customHeight="1">
      <c r="B71" s="29"/>
      <c r="C71" s="18" t="s">
        <v>104</v>
      </c>
      <c r="D71" s="30"/>
      <c r="E71" s="30"/>
      <c r="F71" s="30"/>
      <c r="G71" s="30"/>
      <c r="H71" s="30"/>
      <c r="I71" s="98"/>
      <c r="J71" s="30"/>
      <c r="K71" s="30"/>
      <c r="L71" s="33"/>
    </row>
    <row r="72" spans="2:12" s="1" customFormat="1" ht="6.95" customHeight="1">
      <c r="B72" s="29"/>
      <c r="C72" s="30"/>
      <c r="D72" s="30"/>
      <c r="E72" s="30"/>
      <c r="F72" s="30"/>
      <c r="G72" s="30"/>
      <c r="H72" s="30"/>
      <c r="I72" s="98"/>
      <c r="J72" s="30"/>
      <c r="K72" s="30"/>
      <c r="L72" s="33"/>
    </row>
    <row r="73" spans="2:12" s="1" customFormat="1" ht="12" customHeight="1">
      <c r="B73" s="29"/>
      <c r="C73" s="24" t="s">
        <v>16</v>
      </c>
      <c r="D73" s="30"/>
      <c r="E73" s="30"/>
      <c r="F73" s="30"/>
      <c r="G73" s="30"/>
      <c r="H73" s="30"/>
      <c r="I73" s="98"/>
      <c r="J73" s="30"/>
      <c r="K73" s="30"/>
      <c r="L73" s="33"/>
    </row>
    <row r="74" spans="2:12" s="1" customFormat="1" ht="16.5" customHeight="1">
      <c r="B74" s="29"/>
      <c r="C74" s="30"/>
      <c r="D74" s="30"/>
      <c r="E74" s="245" t="str">
        <f>E7</f>
        <v>Výměna oken - závěrečná etapa</v>
      </c>
      <c r="F74" s="246"/>
      <c r="G74" s="246"/>
      <c r="H74" s="246"/>
      <c r="I74" s="98"/>
      <c r="J74" s="30"/>
      <c r="K74" s="30"/>
      <c r="L74" s="33"/>
    </row>
    <row r="75" spans="2:12" s="1" customFormat="1" ht="12" customHeight="1">
      <c r="B75" s="29"/>
      <c r="C75" s="24" t="s">
        <v>92</v>
      </c>
      <c r="D75" s="30"/>
      <c r="E75" s="30"/>
      <c r="F75" s="30"/>
      <c r="G75" s="30"/>
      <c r="H75" s="30"/>
      <c r="I75" s="98"/>
      <c r="J75" s="30"/>
      <c r="K75" s="30"/>
      <c r="L75" s="33"/>
    </row>
    <row r="76" spans="2:12" s="1" customFormat="1" ht="16.5" customHeight="1">
      <c r="B76" s="29"/>
      <c r="C76" s="30"/>
      <c r="D76" s="30"/>
      <c r="E76" s="217" t="str">
        <f>E9</f>
        <v>SO 01 - Stavební část</v>
      </c>
      <c r="F76" s="216"/>
      <c r="G76" s="216"/>
      <c r="H76" s="216"/>
      <c r="I76" s="98"/>
      <c r="J76" s="30"/>
      <c r="K76" s="30"/>
      <c r="L76" s="33"/>
    </row>
    <row r="77" spans="2:12" s="1" customFormat="1" ht="6.95" customHeight="1">
      <c r="B77" s="29"/>
      <c r="C77" s="30"/>
      <c r="D77" s="30"/>
      <c r="E77" s="30"/>
      <c r="F77" s="30"/>
      <c r="G77" s="30"/>
      <c r="H77" s="30"/>
      <c r="I77" s="98"/>
      <c r="J77" s="30"/>
      <c r="K77" s="30"/>
      <c r="L77" s="33"/>
    </row>
    <row r="78" spans="2:12" s="1" customFormat="1" ht="12" customHeight="1">
      <c r="B78" s="29"/>
      <c r="C78" s="24" t="s">
        <v>20</v>
      </c>
      <c r="D78" s="30"/>
      <c r="E78" s="30"/>
      <c r="F78" s="22" t="str">
        <f>F12</f>
        <v>ulice Nádražní 90</v>
      </c>
      <c r="G78" s="30"/>
      <c r="H78" s="30"/>
      <c r="I78" s="99" t="s">
        <v>22</v>
      </c>
      <c r="J78" s="50" t="str">
        <f>IF(J12="","",J12)</f>
        <v>23. 2. 2019</v>
      </c>
      <c r="K78" s="30"/>
      <c r="L78" s="33"/>
    </row>
    <row r="79" spans="2:12" s="1" customFormat="1" ht="6.95" customHeight="1">
      <c r="B79" s="29"/>
      <c r="C79" s="30"/>
      <c r="D79" s="30"/>
      <c r="E79" s="30"/>
      <c r="F79" s="30"/>
      <c r="G79" s="30"/>
      <c r="H79" s="30"/>
      <c r="I79" s="98"/>
      <c r="J79" s="30"/>
      <c r="K79" s="30"/>
      <c r="L79" s="33"/>
    </row>
    <row r="80" spans="2:12" s="1" customFormat="1" ht="13.7" customHeight="1">
      <c r="B80" s="29"/>
      <c r="C80" s="24" t="s">
        <v>24</v>
      </c>
      <c r="D80" s="30"/>
      <c r="E80" s="30"/>
      <c r="F80" s="22" t="str">
        <f>E15</f>
        <v>Gymnázium a Střední odborná škola ekonomická</v>
      </c>
      <c r="G80" s="30"/>
      <c r="H80" s="30"/>
      <c r="I80" s="99" t="s">
        <v>31</v>
      </c>
      <c r="J80" s="27" t="str">
        <f>E21</f>
        <v xml:space="preserve"> </v>
      </c>
      <c r="K80" s="30"/>
      <c r="L80" s="33"/>
    </row>
    <row r="81" spans="2:12" s="1" customFormat="1" ht="13.7" customHeight="1">
      <c r="B81" s="29"/>
      <c r="C81" s="24" t="s">
        <v>29</v>
      </c>
      <c r="D81" s="30"/>
      <c r="E81" s="30"/>
      <c r="F81" s="22" t="str">
        <f>IF(E18="","",E18)</f>
        <v>Vyplň údaj</v>
      </c>
      <c r="G81" s="30"/>
      <c r="H81" s="30"/>
      <c r="I81" s="99" t="s">
        <v>34</v>
      </c>
      <c r="J81" s="27" t="str">
        <f>E24</f>
        <v xml:space="preserve"> </v>
      </c>
      <c r="K81" s="30"/>
      <c r="L81" s="33"/>
    </row>
    <row r="82" spans="2:12" s="1" customFormat="1" ht="10.35" customHeight="1">
      <c r="B82" s="29"/>
      <c r="C82" s="30"/>
      <c r="D82" s="30"/>
      <c r="E82" s="30"/>
      <c r="F82" s="30"/>
      <c r="G82" s="30"/>
      <c r="H82" s="30"/>
      <c r="I82" s="98"/>
      <c r="J82" s="30"/>
      <c r="K82" s="30"/>
      <c r="L82" s="33"/>
    </row>
    <row r="83" spans="2:20" s="9" customFormat="1" ht="29.25" customHeight="1">
      <c r="B83" s="143"/>
      <c r="C83" s="144" t="s">
        <v>105</v>
      </c>
      <c r="D83" s="145" t="s">
        <v>56</v>
      </c>
      <c r="E83" s="145" t="s">
        <v>52</v>
      </c>
      <c r="F83" s="145" t="s">
        <v>53</v>
      </c>
      <c r="G83" s="145" t="s">
        <v>106</v>
      </c>
      <c r="H83" s="145" t="s">
        <v>107</v>
      </c>
      <c r="I83" s="146" t="s">
        <v>108</v>
      </c>
      <c r="J83" s="145" t="s">
        <v>96</v>
      </c>
      <c r="K83" s="147" t="s">
        <v>109</v>
      </c>
      <c r="L83" s="148"/>
      <c r="M83" s="59" t="s">
        <v>1</v>
      </c>
      <c r="N83" s="60" t="s">
        <v>41</v>
      </c>
      <c r="O83" s="60" t="s">
        <v>110</v>
      </c>
      <c r="P83" s="60" t="s">
        <v>111</v>
      </c>
      <c r="Q83" s="60" t="s">
        <v>112</v>
      </c>
      <c r="R83" s="60" t="s">
        <v>113</v>
      </c>
      <c r="S83" s="60" t="s">
        <v>114</v>
      </c>
      <c r="T83" s="61" t="s">
        <v>115</v>
      </c>
    </row>
    <row r="84" spans="2:63" s="1" customFormat="1" ht="22.9" customHeight="1">
      <c r="B84" s="29"/>
      <c r="C84" s="66" t="s">
        <v>116</v>
      </c>
      <c r="D84" s="30"/>
      <c r="E84" s="30"/>
      <c r="F84" s="30"/>
      <c r="G84" s="30"/>
      <c r="H84" s="30"/>
      <c r="I84" s="98"/>
      <c r="J84" s="149">
        <f>BK84</f>
        <v>0</v>
      </c>
      <c r="K84" s="30"/>
      <c r="L84" s="33"/>
      <c r="M84" s="62"/>
      <c r="N84" s="63"/>
      <c r="O84" s="63"/>
      <c r="P84" s="150">
        <f>P85+P91</f>
        <v>0</v>
      </c>
      <c r="Q84" s="63"/>
      <c r="R84" s="150">
        <f>R85+R91</f>
        <v>4E-05</v>
      </c>
      <c r="S84" s="63"/>
      <c r="T84" s="151">
        <f>T85+T91</f>
        <v>0</v>
      </c>
      <c r="AT84" s="12" t="s">
        <v>70</v>
      </c>
      <c r="AU84" s="12" t="s">
        <v>98</v>
      </c>
      <c r="BK84" s="152">
        <f>BK85+BK91</f>
        <v>0</v>
      </c>
    </row>
    <row r="85" spans="2:63" s="10" customFormat="1" ht="25.9" customHeight="1">
      <c r="B85" s="153"/>
      <c r="C85" s="154"/>
      <c r="D85" s="155" t="s">
        <v>70</v>
      </c>
      <c r="E85" s="156" t="s">
        <v>117</v>
      </c>
      <c r="F85" s="156" t="s">
        <v>118</v>
      </c>
      <c r="G85" s="154"/>
      <c r="H85" s="154"/>
      <c r="I85" s="157"/>
      <c r="J85" s="158">
        <f>BK85</f>
        <v>0</v>
      </c>
      <c r="K85" s="154"/>
      <c r="L85" s="159"/>
      <c r="M85" s="160"/>
      <c r="N85" s="161"/>
      <c r="O85" s="161"/>
      <c r="P85" s="162">
        <f>P86</f>
        <v>0</v>
      </c>
      <c r="Q85" s="161"/>
      <c r="R85" s="162">
        <f>R86</f>
        <v>4E-05</v>
      </c>
      <c r="S85" s="161"/>
      <c r="T85" s="163">
        <f>T86</f>
        <v>0</v>
      </c>
      <c r="AR85" s="164" t="s">
        <v>79</v>
      </c>
      <c r="AT85" s="165" t="s">
        <v>70</v>
      </c>
      <c r="AU85" s="165" t="s">
        <v>71</v>
      </c>
      <c r="AY85" s="164" t="s">
        <v>119</v>
      </c>
      <c r="BK85" s="166">
        <f>BK86</f>
        <v>0</v>
      </c>
    </row>
    <row r="86" spans="2:63" s="10" customFormat="1" ht="22.9" customHeight="1">
      <c r="B86" s="153"/>
      <c r="C86" s="154"/>
      <c r="D86" s="155" t="s">
        <v>70</v>
      </c>
      <c r="E86" s="167" t="s">
        <v>120</v>
      </c>
      <c r="F86" s="167" t="s">
        <v>121</v>
      </c>
      <c r="G86" s="154"/>
      <c r="H86" s="154"/>
      <c r="I86" s="157"/>
      <c r="J86" s="168">
        <f>BK86</f>
        <v>0</v>
      </c>
      <c r="K86" s="154"/>
      <c r="L86" s="159"/>
      <c r="M86" s="160"/>
      <c r="N86" s="161"/>
      <c r="O86" s="161"/>
      <c r="P86" s="162">
        <f>SUM(P87:P90)</f>
        <v>0</v>
      </c>
      <c r="Q86" s="161"/>
      <c r="R86" s="162">
        <f>SUM(R87:R90)</f>
        <v>4E-05</v>
      </c>
      <c r="S86" s="161"/>
      <c r="T86" s="163">
        <f>SUM(T87:T90)</f>
        <v>0</v>
      </c>
      <c r="AR86" s="164" t="s">
        <v>79</v>
      </c>
      <c r="AT86" s="165" t="s">
        <v>70</v>
      </c>
      <c r="AU86" s="165" t="s">
        <v>79</v>
      </c>
      <c r="AY86" s="164" t="s">
        <v>119</v>
      </c>
      <c r="BK86" s="166">
        <f>SUM(BK87:BK90)</f>
        <v>0</v>
      </c>
    </row>
    <row r="87" spans="2:65" s="1" customFormat="1" ht="16.5" customHeight="1">
      <c r="B87" s="29"/>
      <c r="C87" s="169" t="s">
        <v>79</v>
      </c>
      <c r="D87" s="169" t="s">
        <v>122</v>
      </c>
      <c r="E87" s="170" t="s">
        <v>123</v>
      </c>
      <c r="F87" s="171" t="s">
        <v>124</v>
      </c>
      <c r="G87" s="172" t="s">
        <v>125</v>
      </c>
      <c r="H87" s="173">
        <v>1</v>
      </c>
      <c r="I87" s="174"/>
      <c r="J87" s="175">
        <f>ROUND(I87*H87,2)</f>
        <v>0</v>
      </c>
      <c r="K87" s="171" t="s">
        <v>1</v>
      </c>
      <c r="L87" s="33"/>
      <c r="M87" s="176" t="s">
        <v>1</v>
      </c>
      <c r="N87" s="177" t="s">
        <v>42</v>
      </c>
      <c r="O87" s="55"/>
      <c r="P87" s="178">
        <f>O87*H87</f>
        <v>0</v>
      </c>
      <c r="Q87" s="178">
        <v>4E-05</v>
      </c>
      <c r="R87" s="178">
        <f>Q87*H87</f>
        <v>4E-05</v>
      </c>
      <c r="S87" s="178">
        <v>0</v>
      </c>
      <c r="T87" s="179">
        <f>S87*H87</f>
        <v>0</v>
      </c>
      <c r="AR87" s="12" t="s">
        <v>126</v>
      </c>
      <c r="AT87" s="12" t="s">
        <v>122</v>
      </c>
      <c r="AU87" s="12" t="s">
        <v>81</v>
      </c>
      <c r="AY87" s="12" t="s">
        <v>119</v>
      </c>
      <c r="BE87" s="180">
        <f>IF(N87="základní",J87,0)</f>
        <v>0</v>
      </c>
      <c r="BF87" s="180">
        <f>IF(N87="snížená",J87,0)</f>
        <v>0</v>
      </c>
      <c r="BG87" s="180">
        <f>IF(N87="zákl. přenesená",J87,0)</f>
        <v>0</v>
      </c>
      <c r="BH87" s="180">
        <f>IF(N87="sníž. přenesená",J87,0)</f>
        <v>0</v>
      </c>
      <c r="BI87" s="180">
        <f>IF(N87="nulová",J87,0)</f>
        <v>0</v>
      </c>
      <c r="BJ87" s="12" t="s">
        <v>79</v>
      </c>
      <c r="BK87" s="180">
        <f>ROUND(I87*H87,2)</f>
        <v>0</v>
      </c>
      <c r="BL87" s="12" t="s">
        <v>126</v>
      </c>
      <c r="BM87" s="12" t="s">
        <v>127</v>
      </c>
    </row>
    <row r="88" spans="2:47" s="1" customFormat="1" ht="11.25">
      <c r="B88" s="29"/>
      <c r="C88" s="30"/>
      <c r="D88" s="181" t="s">
        <v>128</v>
      </c>
      <c r="E88" s="30"/>
      <c r="F88" s="182" t="s">
        <v>129</v>
      </c>
      <c r="G88" s="30"/>
      <c r="H88" s="30"/>
      <c r="I88" s="98"/>
      <c r="J88" s="30"/>
      <c r="K88" s="30"/>
      <c r="L88" s="33"/>
      <c r="M88" s="183"/>
      <c r="N88" s="55"/>
      <c r="O88" s="55"/>
      <c r="P88" s="55"/>
      <c r="Q88" s="55"/>
      <c r="R88" s="55"/>
      <c r="S88" s="55"/>
      <c r="T88" s="56"/>
      <c r="AT88" s="12" t="s">
        <v>128</v>
      </c>
      <c r="AU88" s="12" t="s">
        <v>81</v>
      </c>
    </row>
    <row r="89" spans="2:47" s="1" customFormat="1" ht="48.75">
      <c r="B89" s="29"/>
      <c r="C89" s="30"/>
      <c r="D89" s="181" t="s">
        <v>130</v>
      </c>
      <c r="E89" s="30"/>
      <c r="F89" s="184" t="s">
        <v>131</v>
      </c>
      <c r="G89" s="30"/>
      <c r="H89" s="30"/>
      <c r="I89" s="98"/>
      <c r="J89" s="30"/>
      <c r="K89" s="30"/>
      <c r="L89" s="33"/>
      <c r="M89" s="183"/>
      <c r="N89" s="55"/>
      <c r="O89" s="55"/>
      <c r="P89" s="55"/>
      <c r="Q89" s="55"/>
      <c r="R89" s="55"/>
      <c r="S89" s="55"/>
      <c r="T89" s="56"/>
      <c r="AT89" s="12" t="s">
        <v>130</v>
      </c>
      <c r="AU89" s="12" t="s">
        <v>81</v>
      </c>
    </row>
    <row r="90" spans="2:47" s="1" customFormat="1" ht="19.5">
      <c r="B90" s="29"/>
      <c r="C90" s="30"/>
      <c r="D90" s="181" t="s">
        <v>132</v>
      </c>
      <c r="E90" s="30"/>
      <c r="F90" s="184" t="s">
        <v>133</v>
      </c>
      <c r="G90" s="30"/>
      <c r="H90" s="30"/>
      <c r="I90" s="98"/>
      <c r="J90" s="30"/>
      <c r="K90" s="30"/>
      <c r="L90" s="33"/>
      <c r="M90" s="183"/>
      <c r="N90" s="55"/>
      <c r="O90" s="55"/>
      <c r="P90" s="55"/>
      <c r="Q90" s="55"/>
      <c r="R90" s="55"/>
      <c r="S90" s="55"/>
      <c r="T90" s="56"/>
      <c r="AT90" s="12" t="s">
        <v>132</v>
      </c>
      <c r="AU90" s="12" t="s">
        <v>81</v>
      </c>
    </row>
    <row r="91" spans="2:63" s="10" customFormat="1" ht="25.9" customHeight="1">
      <c r="B91" s="153"/>
      <c r="C91" s="154"/>
      <c r="D91" s="155" t="s">
        <v>70</v>
      </c>
      <c r="E91" s="156" t="s">
        <v>134</v>
      </c>
      <c r="F91" s="156" t="s">
        <v>135</v>
      </c>
      <c r="G91" s="154"/>
      <c r="H91" s="154"/>
      <c r="I91" s="157"/>
      <c r="J91" s="158">
        <f>BK91</f>
        <v>0</v>
      </c>
      <c r="K91" s="154"/>
      <c r="L91" s="159"/>
      <c r="M91" s="160"/>
      <c r="N91" s="161"/>
      <c r="O91" s="161"/>
      <c r="P91" s="162">
        <f>P92+P103</f>
        <v>0</v>
      </c>
      <c r="Q91" s="161"/>
      <c r="R91" s="162">
        <f>R92+R103</f>
        <v>0</v>
      </c>
      <c r="S91" s="161"/>
      <c r="T91" s="163">
        <f>T92+T103</f>
        <v>0</v>
      </c>
      <c r="AR91" s="164" t="s">
        <v>81</v>
      </c>
      <c r="AT91" s="165" t="s">
        <v>70</v>
      </c>
      <c r="AU91" s="165" t="s">
        <v>71</v>
      </c>
      <c r="AY91" s="164" t="s">
        <v>119</v>
      </c>
      <c r="BK91" s="166">
        <f>BK92+BK103</f>
        <v>0</v>
      </c>
    </row>
    <row r="92" spans="2:63" s="10" customFormat="1" ht="22.9" customHeight="1">
      <c r="B92" s="153"/>
      <c r="C92" s="154"/>
      <c r="D92" s="155" t="s">
        <v>70</v>
      </c>
      <c r="E92" s="167" t="s">
        <v>136</v>
      </c>
      <c r="F92" s="167" t="s">
        <v>137</v>
      </c>
      <c r="G92" s="154"/>
      <c r="H92" s="154"/>
      <c r="I92" s="157"/>
      <c r="J92" s="168">
        <f>BK92</f>
        <v>0</v>
      </c>
      <c r="K92" s="154"/>
      <c r="L92" s="159"/>
      <c r="M92" s="160"/>
      <c r="N92" s="161"/>
      <c r="O92" s="161"/>
      <c r="P92" s="162">
        <f>SUM(P93:P102)</f>
        <v>0</v>
      </c>
      <c r="Q92" s="161"/>
      <c r="R92" s="162">
        <f>SUM(R93:R102)</f>
        <v>0</v>
      </c>
      <c r="S92" s="161"/>
      <c r="T92" s="163">
        <f>SUM(T93:T102)</f>
        <v>0</v>
      </c>
      <c r="AR92" s="164" t="s">
        <v>81</v>
      </c>
      <c r="AT92" s="165" t="s">
        <v>70</v>
      </c>
      <c r="AU92" s="165" t="s">
        <v>79</v>
      </c>
      <c r="AY92" s="164" t="s">
        <v>119</v>
      </c>
      <c r="BK92" s="166">
        <f>SUM(BK93:BK102)</f>
        <v>0</v>
      </c>
    </row>
    <row r="93" spans="2:65" s="1" customFormat="1" ht="16.5" customHeight="1">
      <c r="B93" s="29"/>
      <c r="C93" s="169" t="s">
        <v>81</v>
      </c>
      <c r="D93" s="169" t="s">
        <v>122</v>
      </c>
      <c r="E93" s="170" t="s">
        <v>138</v>
      </c>
      <c r="F93" s="171" t="s">
        <v>139</v>
      </c>
      <c r="G93" s="172" t="s">
        <v>125</v>
      </c>
      <c r="H93" s="173">
        <v>1</v>
      </c>
      <c r="I93" s="174"/>
      <c r="J93" s="175">
        <f>ROUND(I93*H93,2)</f>
        <v>0</v>
      </c>
      <c r="K93" s="171" t="s">
        <v>1</v>
      </c>
      <c r="L93" s="33"/>
      <c r="M93" s="176" t="s">
        <v>1</v>
      </c>
      <c r="N93" s="177" t="s">
        <v>42</v>
      </c>
      <c r="O93" s="55"/>
      <c r="P93" s="178">
        <f>O93*H93</f>
        <v>0</v>
      </c>
      <c r="Q93" s="178">
        <v>0</v>
      </c>
      <c r="R93" s="178">
        <f>Q93*H93</f>
        <v>0</v>
      </c>
      <c r="S93" s="178">
        <v>0</v>
      </c>
      <c r="T93" s="179">
        <f>S93*H93</f>
        <v>0</v>
      </c>
      <c r="AR93" s="12" t="s">
        <v>140</v>
      </c>
      <c r="AT93" s="12" t="s">
        <v>122</v>
      </c>
      <c r="AU93" s="12" t="s">
        <v>81</v>
      </c>
      <c r="AY93" s="12" t="s">
        <v>119</v>
      </c>
      <c r="BE93" s="180">
        <f>IF(N93="základní",J93,0)</f>
        <v>0</v>
      </c>
      <c r="BF93" s="180">
        <f>IF(N93="snížená",J93,0)</f>
        <v>0</v>
      </c>
      <c r="BG93" s="180">
        <f>IF(N93="zákl. přenesená",J93,0)</f>
        <v>0</v>
      </c>
      <c r="BH93" s="180">
        <f>IF(N93="sníž. přenesená",J93,0)</f>
        <v>0</v>
      </c>
      <c r="BI93" s="180">
        <f>IF(N93="nulová",J93,0)</f>
        <v>0</v>
      </c>
      <c r="BJ93" s="12" t="s">
        <v>79</v>
      </c>
      <c r="BK93" s="180">
        <f>ROUND(I93*H93,2)</f>
        <v>0</v>
      </c>
      <c r="BL93" s="12" t="s">
        <v>140</v>
      </c>
      <c r="BM93" s="12" t="s">
        <v>141</v>
      </c>
    </row>
    <row r="94" spans="2:47" s="1" customFormat="1" ht="11.25">
      <c r="B94" s="29"/>
      <c r="C94" s="30"/>
      <c r="D94" s="181" t="s">
        <v>128</v>
      </c>
      <c r="E94" s="30"/>
      <c r="F94" s="182" t="s">
        <v>139</v>
      </c>
      <c r="G94" s="30"/>
      <c r="H94" s="30"/>
      <c r="I94" s="98"/>
      <c r="J94" s="30"/>
      <c r="K94" s="30"/>
      <c r="L94" s="33"/>
      <c r="M94" s="183"/>
      <c r="N94" s="55"/>
      <c r="O94" s="55"/>
      <c r="P94" s="55"/>
      <c r="Q94" s="55"/>
      <c r="R94" s="55"/>
      <c r="S94" s="55"/>
      <c r="T94" s="56"/>
      <c r="AT94" s="12" t="s">
        <v>128</v>
      </c>
      <c r="AU94" s="12" t="s">
        <v>81</v>
      </c>
    </row>
    <row r="95" spans="2:65" s="1" customFormat="1" ht="16.5" customHeight="1">
      <c r="B95" s="29"/>
      <c r="C95" s="169" t="s">
        <v>142</v>
      </c>
      <c r="D95" s="169" t="s">
        <v>122</v>
      </c>
      <c r="E95" s="170" t="s">
        <v>143</v>
      </c>
      <c r="F95" s="171" t="s">
        <v>144</v>
      </c>
      <c r="G95" s="172" t="s">
        <v>125</v>
      </c>
      <c r="H95" s="173">
        <v>1</v>
      </c>
      <c r="I95" s="174"/>
      <c r="J95" s="175">
        <f>ROUND(I95*H95,2)</f>
        <v>0</v>
      </c>
      <c r="K95" s="171" t="s">
        <v>1</v>
      </c>
      <c r="L95" s="33"/>
      <c r="M95" s="176" t="s">
        <v>1</v>
      </c>
      <c r="N95" s="177" t="s">
        <v>42</v>
      </c>
      <c r="O95" s="55"/>
      <c r="P95" s="178">
        <f>O95*H95</f>
        <v>0</v>
      </c>
      <c r="Q95" s="178">
        <v>0</v>
      </c>
      <c r="R95" s="178">
        <f>Q95*H95</f>
        <v>0</v>
      </c>
      <c r="S95" s="178">
        <v>0</v>
      </c>
      <c r="T95" s="179">
        <f>S95*H95</f>
        <v>0</v>
      </c>
      <c r="AR95" s="12" t="s">
        <v>140</v>
      </c>
      <c r="AT95" s="12" t="s">
        <v>122</v>
      </c>
      <c r="AU95" s="12" t="s">
        <v>81</v>
      </c>
      <c r="AY95" s="12" t="s">
        <v>119</v>
      </c>
      <c r="BE95" s="180">
        <f>IF(N95="základní",J95,0)</f>
        <v>0</v>
      </c>
      <c r="BF95" s="180">
        <f>IF(N95="snížená",J95,0)</f>
        <v>0</v>
      </c>
      <c r="BG95" s="180">
        <f>IF(N95="zákl. přenesená",J95,0)</f>
        <v>0</v>
      </c>
      <c r="BH95" s="180">
        <f>IF(N95="sníž. přenesená",J95,0)</f>
        <v>0</v>
      </c>
      <c r="BI95" s="180">
        <f>IF(N95="nulová",J95,0)</f>
        <v>0</v>
      </c>
      <c r="BJ95" s="12" t="s">
        <v>79</v>
      </c>
      <c r="BK95" s="180">
        <f>ROUND(I95*H95,2)</f>
        <v>0</v>
      </c>
      <c r="BL95" s="12" t="s">
        <v>140</v>
      </c>
      <c r="BM95" s="12" t="s">
        <v>145</v>
      </c>
    </row>
    <row r="96" spans="2:47" s="1" customFormat="1" ht="11.25">
      <c r="B96" s="29"/>
      <c r="C96" s="30"/>
      <c r="D96" s="181" t="s">
        <v>128</v>
      </c>
      <c r="E96" s="30"/>
      <c r="F96" s="182" t="s">
        <v>144</v>
      </c>
      <c r="G96" s="30"/>
      <c r="H96" s="30"/>
      <c r="I96" s="98"/>
      <c r="J96" s="30"/>
      <c r="K96" s="30"/>
      <c r="L96" s="33"/>
      <c r="M96" s="183"/>
      <c r="N96" s="55"/>
      <c r="O96" s="55"/>
      <c r="P96" s="55"/>
      <c r="Q96" s="55"/>
      <c r="R96" s="55"/>
      <c r="S96" s="55"/>
      <c r="T96" s="56"/>
      <c r="AT96" s="12" t="s">
        <v>128</v>
      </c>
      <c r="AU96" s="12" t="s">
        <v>81</v>
      </c>
    </row>
    <row r="97" spans="2:65" s="1" customFormat="1" ht="16.5" customHeight="1">
      <c r="B97" s="29"/>
      <c r="C97" s="169" t="s">
        <v>126</v>
      </c>
      <c r="D97" s="169" t="s">
        <v>122</v>
      </c>
      <c r="E97" s="170" t="s">
        <v>146</v>
      </c>
      <c r="F97" s="171" t="s">
        <v>147</v>
      </c>
      <c r="G97" s="172" t="s">
        <v>125</v>
      </c>
      <c r="H97" s="173">
        <v>1</v>
      </c>
      <c r="I97" s="174"/>
      <c r="J97" s="175">
        <f>ROUND(I97*H97,2)</f>
        <v>0</v>
      </c>
      <c r="K97" s="171" t="s">
        <v>1</v>
      </c>
      <c r="L97" s="33"/>
      <c r="M97" s="176" t="s">
        <v>1</v>
      </c>
      <c r="N97" s="177" t="s">
        <v>42</v>
      </c>
      <c r="O97" s="55"/>
      <c r="P97" s="178">
        <f>O97*H97</f>
        <v>0</v>
      </c>
      <c r="Q97" s="178">
        <v>0</v>
      </c>
      <c r="R97" s="178">
        <f>Q97*H97</f>
        <v>0</v>
      </c>
      <c r="S97" s="178">
        <v>0</v>
      </c>
      <c r="T97" s="179">
        <f>S97*H97</f>
        <v>0</v>
      </c>
      <c r="AR97" s="12" t="s">
        <v>140</v>
      </c>
      <c r="AT97" s="12" t="s">
        <v>122</v>
      </c>
      <c r="AU97" s="12" t="s">
        <v>81</v>
      </c>
      <c r="AY97" s="12" t="s">
        <v>119</v>
      </c>
      <c r="BE97" s="180">
        <f>IF(N97="základní",J97,0)</f>
        <v>0</v>
      </c>
      <c r="BF97" s="180">
        <f>IF(N97="snížená",J97,0)</f>
        <v>0</v>
      </c>
      <c r="BG97" s="180">
        <f>IF(N97="zákl. přenesená",J97,0)</f>
        <v>0</v>
      </c>
      <c r="BH97" s="180">
        <f>IF(N97="sníž. přenesená",J97,0)</f>
        <v>0</v>
      </c>
      <c r="BI97" s="180">
        <f>IF(N97="nulová",J97,0)</f>
        <v>0</v>
      </c>
      <c r="BJ97" s="12" t="s">
        <v>79</v>
      </c>
      <c r="BK97" s="180">
        <f>ROUND(I97*H97,2)</f>
        <v>0</v>
      </c>
      <c r="BL97" s="12" t="s">
        <v>140</v>
      </c>
      <c r="BM97" s="12" t="s">
        <v>148</v>
      </c>
    </row>
    <row r="98" spans="2:47" s="1" customFormat="1" ht="11.25">
      <c r="B98" s="29"/>
      <c r="C98" s="30"/>
      <c r="D98" s="181" t="s">
        <v>128</v>
      </c>
      <c r="E98" s="30"/>
      <c r="F98" s="182" t="s">
        <v>147</v>
      </c>
      <c r="G98" s="30"/>
      <c r="H98" s="30"/>
      <c r="I98" s="98"/>
      <c r="J98" s="30"/>
      <c r="K98" s="30"/>
      <c r="L98" s="33"/>
      <c r="M98" s="183"/>
      <c r="N98" s="55"/>
      <c r="O98" s="55"/>
      <c r="P98" s="55"/>
      <c r="Q98" s="55"/>
      <c r="R98" s="55"/>
      <c r="S98" s="55"/>
      <c r="T98" s="56"/>
      <c r="AT98" s="12" t="s">
        <v>128</v>
      </c>
      <c r="AU98" s="12" t="s">
        <v>81</v>
      </c>
    </row>
    <row r="99" spans="2:65" s="1" customFormat="1" ht="16.5" customHeight="1">
      <c r="B99" s="29"/>
      <c r="C99" s="169" t="s">
        <v>149</v>
      </c>
      <c r="D99" s="169" t="s">
        <v>122</v>
      </c>
      <c r="E99" s="170" t="s">
        <v>150</v>
      </c>
      <c r="F99" s="171" t="s">
        <v>151</v>
      </c>
      <c r="G99" s="172" t="s">
        <v>125</v>
      </c>
      <c r="H99" s="173">
        <v>1</v>
      </c>
      <c r="I99" s="174"/>
      <c r="J99" s="175">
        <f>ROUND(I99*H99,2)</f>
        <v>0</v>
      </c>
      <c r="K99" s="171" t="s">
        <v>1</v>
      </c>
      <c r="L99" s="33"/>
      <c r="M99" s="176" t="s">
        <v>1</v>
      </c>
      <c r="N99" s="177" t="s">
        <v>42</v>
      </c>
      <c r="O99" s="55"/>
      <c r="P99" s="178">
        <f>O99*H99</f>
        <v>0</v>
      </c>
      <c r="Q99" s="178">
        <v>0</v>
      </c>
      <c r="R99" s="178">
        <f>Q99*H99</f>
        <v>0</v>
      </c>
      <c r="S99" s="178">
        <v>0</v>
      </c>
      <c r="T99" s="179">
        <f>S99*H99</f>
        <v>0</v>
      </c>
      <c r="AR99" s="12" t="s">
        <v>140</v>
      </c>
      <c r="AT99" s="12" t="s">
        <v>122</v>
      </c>
      <c r="AU99" s="12" t="s">
        <v>81</v>
      </c>
      <c r="AY99" s="12" t="s">
        <v>119</v>
      </c>
      <c r="BE99" s="180">
        <f>IF(N99="základní",J99,0)</f>
        <v>0</v>
      </c>
      <c r="BF99" s="180">
        <f>IF(N99="snížená",J99,0)</f>
        <v>0</v>
      </c>
      <c r="BG99" s="180">
        <f>IF(N99="zákl. přenesená",J99,0)</f>
        <v>0</v>
      </c>
      <c r="BH99" s="180">
        <f>IF(N99="sníž. přenesená",J99,0)</f>
        <v>0</v>
      </c>
      <c r="BI99" s="180">
        <f>IF(N99="nulová",J99,0)</f>
        <v>0</v>
      </c>
      <c r="BJ99" s="12" t="s">
        <v>79</v>
      </c>
      <c r="BK99" s="180">
        <f>ROUND(I99*H99,2)</f>
        <v>0</v>
      </c>
      <c r="BL99" s="12" t="s">
        <v>140</v>
      </c>
      <c r="BM99" s="12" t="s">
        <v>152</v>
      </c>
    </row>
    <row r="100" spans="2:47" s="1" customFormat="1" ht="11.25">
      <c r="B100" s="29"/>
      <c r="C100" s="30"/>
      <c r="D100" s="181" t="s">
        <v>128</v>
      </c>
      <c r="E100" s="30"/>
      <c r="F100" s="182" t="s">
        <v>151</v>
      </c>
      <c r="G100" s="30"/>
      <c r="H100" s="30"/>
      <c r="I100" s="98"/>
      <c r="J100" s="30"/>
      <c r="K100" s="30"/>
      <c r="L100" s="33"/>
      <c r="M100" s="183"/>
      <c r="N100" s="55"/>
      <c r="O100" s="55"/>
      <c r="P100" s="55"/>
      <c r="Q100" s="55"/>
      <c r="R100" s="55"/>
      <c r="S100" s="55"/>
      <c r="T100" s="56"/>
      <c r="AT100" s="12" t="s">
        <v>128</v>
      </c>
      <c r="AU100" s="12" t="s">
        <v>81</v>
      </c>
    </row>
    <row r="101" spans="2:65" s="1" customFormat="1" ht="16.5" customHeight="1">
      <c r="B101" s="29"/>
      <c r="C101" s="169" t="s">
        <v>153</v>
      </c>
      <c r="D101" s="169" t="s">
        <v>122</v>
      </c>
      <c r="E101" s="170" t="s">
        <v>154</v>
      </c>
      <c r="F101" s="171" t="s">
        <v>155</v>
      </c>
      <c r="G101" s="172" t="s">
        <v>125</v>
      </c>
      <c r="H101" s="173">
        <v>1</v>
      </c>
      <c r="I101" s="174"/>
      <c r="J101" s="175">
        <f>ROUND(I101*H101,2)</f>
        <v>0</v>
      </c>
      <c r="K101" s="171" t="s">
        <v>1</v>
      </c>
      <c r="L101" s="33"/>
      <c r="M101" s="176" t="s">
        <v>1</v>
      </c>
      <c r="N101" s="177" t="s">
        <v>42</v>
      </c>
      <c r="O101" s="55"/>
      <c r="P101" s="178">
        <f>O101*H101</f>
        <v>0</v>
      </c>
      <c r="Q101" s="178">
        <v>0</v>
      </c>
      <c r="R101" s="178">
        <f>Q101*H101</f>
        <v>0</v>
      </c>
      <c r="S101" s="178">
        <v>0</v>
      </c>
      <c r="T101" s="179">
        <f>S101*H101</f>
        <v>0</v>
      </c>
      <c r="AR101" s="12" t="s">
        <v>140</v>
      </c>
      <c r="AT101" s="12" t="s">
        <v>122</v>
      </c>
      <c r="AU101" s="12" t="s">
        <v>81</v>
      </c>
      <c r="AY101" s="12" t="s">
        <v>119</v>
      </c>
      <c r="BE101" s="180">
        <f>IF(N101="základní",J101,0)</f>
        <v>0</v>
      </c>
      <c r="BF101" s="180">
        <f>IF(N101="snížená",J101,0)</f>
        <v>0</v>
      </c>
      <c r="BG101" s="180">
        <f>IF(N101="zákl. přenesená",J101,0)</f>
        <v>0</v>
      </c>
      <c r="BH101" s="180">
        <f>IF(N101="sníž. přenesená",J101,0)</f>
        <v>0</v>
      </c>
      <c r="BI101" s="180">
        <f>IF(N101="nulová",J101,0)</f>
        <v>0</v>
      </c>
      <c r="BJ101" s="12" t="s">
        <v>79</v>
      </c>
      <c r="BK101" s="180">
        <f>ROUND(I101*H101,2)</f>
        <v>0</v>
      </c>
      <c r="BL101" s="12" t="s">
        <v>140</v>
      </c>
      <c r="BM101" s="12" t="s">
        <v>156</v>
      </c>
    </row>
    <row r="102" spans="2:47" s="1" customFormat="1" ht="11.25">
      <c r="B102" s="29"/>
      <c r="C102" s="30"/>
      <c r="D102" s="181" t="s">
        <v>128</v>
      </c>
      <c r="E102" s="30"/>
      <c r="F102" s="182" t="s">
        <v>155</v>
      </c>
      <c r="G102" s="30"/>
      <c r="H102" s="30"/>
      <c r="I102" s="98"/>
      <c r="J102" s="30"/>
      <c r="K102" s="30"/>
      <c r="L102" s="33"/>
      <c r="M102" s="183"/>
      <c r="N102" s="55"/>
      <c r="O102" s="55"/>
      <c r="P102" s="55"/>
      <c r="Q102" s="55"/>
      <c r="R102" s="55"/>
      <c r="S102" s="55"/>
      <c r="T102" s="56"/>
      <c r="AT102" s="12" t="s">
        <v>128</v>
      </c>
      <c r="AU102" s="12" t="s">
        <v>81</v>
      </c>
    </row>
    <row r="103" spans="2:63" s="10" customFormat="1" ht="22.9" customHeight="1">
      <c r="B103" s="153"/>
      <c r="C103" s="154"/>
      <c r="D103" s="155" t="s">
        <v>70</v>
      </c>
      <c r="E103" s="167" t="s">
        <v>157</v>
      </c>
      <c r="F103" s="167" t="s">
        <v>158</v>
      </c>
      <c r="G103" s="154"/>
      <c r="H103" s="154"/>
      <c r="I103" s="157"/>
      <c r="J103" s="168">
        <f>BK103</f>
        <v>0</v>
      </c>
      <c r="K103" s="154"/>
      <c r="L103" s="159"/>
      <c r="M103" s="160"/>
      <c r="N103" s="161"/>
      <c r="O103" s="161"/>
      <c r="P103" s="162">
        <f>SUM(P104:P105)</f>
        <v>0</v>
      </c>
      <c r="Q103" s="161"/>
      <c r="R103" s="162">
        <f>SUM(R104:R105)</f>
        <v>0</v>
      </c>
      <c r="S103" s="161"/>
      <c r="T103" s="163">
        <f>SUM(T104:T105)</f>
        <v>0</v>
      </c>
      <c r="AR103" s="164" t="s">
        <v>81</v>
      </c>
      <c r="AT103" s="165" t="s">
        <v>70</v>
      </c>
      <c r="AU103" s="165" t="s">
        <v>79</v>
      </c>
      <c r="AY103" s="164" t="s">
        <v>119</v>
      </c>
      <c r="BK103" s="166">
        <f>SUM(BK104:BK105)</f>
        <v>0</v>
      </c>
    </row>
    <row r="104" spans="2:65" s="1" customFormat="1" ht="16.5" customHeight="1">
      <c r="B104" s="29"/>
      <c r="C104" s="169" t="s">
        <v>159</v>
      </c>
      <c r="D104" s="169" t="s">
        <v>122</v>
      </c>
      <c r="E104" s="170" t="s">
        <v>160</v>
      </c>
      <c r="F104" s="171" t="s">
        <v>161</v>
      </c>
      <c r="G104" s="172" t="s">
        <v>125</v>
      </c>
      <c r="H104" s="173">
        <v>1</v>
      </c>
      <c r="I104" s="174"/>
      <c r="J104" s="175">
        <f>ROUND(I104*H104,2)</f>
        <v>0</v>
      </c>
      <c r="K104" s="171" t="s">
        <v>1</v>
      </c>
      <c r="L104" s="33"/>
      <c r="M104" s="176" t="s">
        <v>1</v>
      </c>
      <c r="N104" s="177" t="s">
        <v>42</v>
      </c>
      <c r="O104" s="55"/>
      <c r="P104" s="178">
        <f>O104*H104</f>
        <v>0</v>
      </c>
      <c r="Q104" s="178">
        <v>0</v>
      </c>
      <c r="R104" s="178">
        <f>Q104*H104</f>
        <v>0</v>
      </c>
      <c r="S104" s="178">
        <v>0</v>
      </c>
      <c r="T104" s="179">
        <f>S104*H104</f>
        <v>0</v>
      </c>
      <c r="AR104" s="12" t="s">
        <v>140</v>
      </c>
      <c r="AT104" s="12" t="s">
        <v>122</v>
      </c>
      <c r="AU104" s="12" t="s">
        <v>81</v>
      </c>
      <c r="AY104" s="12" t="s">
        <v>119</v>
      </c>
      <c r="BE104" s="180">
        <f>IF(N104="základní",J104,0)</f>
        <v>0</v>
      </c>
      <c r="BF104" s="180">
        <f>IF(N104="snížená",J104,0)</f>
        <v>0</v>
      </c>
      <c r="BG104" s="180">
        <f>IF(N104="zákl. přenesená",J104,0)</f>
        <v>0</v>
      </c>
      <c r="BH104" s="180">
        <f>IF(N104="sníž. přenesená",J104,0)</f>
        <v>0</v>
      </c>
      <c r="BI104" s="180">
        <f>IF(N104="nulová",J104,0)</f>
        <v>0</v>
      </c>
      <c r="BJ104" s="12" t="s">
        <v>79</v>
      </c>
      <c r="BK104" s="180">
        <f>ROUND(I104*H104,2)</f>
        <v>0</v>
      </c>
      <c r="BL104" s="12" t="s">
        <v>140</v>
      </c>
      <c r="BM104" s="12" t="s">
        <v>162</v>
      </c>
    </row>
    <row r="105" spans="2:47" s="1" customFormat="1" ht="11.25">
      <c r="B105" s="29"/>
      <c r="C105" s="30"/>
      <c r="D105" s="181" t="s">
        <v>128</v>
      </c>
      <c r="E105" s="30"/>
      <c r="F105" s="182" t="s">
        <v>161</v>
      </c>
      <c r="G105" s="30"/>
      <c r="H105" s="30"/>
      <c r="I105" s="98"/>
      <c r="J105" s="30"/>
      <c r="K105" s="30"/>
      <c r="L105" s="33"/>
      <c r="M105" s="185"/>
      <c r="N105" s="186"/>
      <c r="O105" s="186"/>
      <c r="P105" s="186"/>
      <c r="Q105" s="186"/>
      <c r="R105" s="186"/>
      <c r="S105" s="186"/>
      <c r="T105" s="187"/>
      <c r="AT105" s="12" t="s">
        <v>128</v>
      </c>
      <c r="AU105" s="12" t="s">
        <v>81</v>
      </c>
    </row>
    <row r="106" spans="2:12" s="1" customFormat="1" ht="6.95" customHeight="1">
      <c r="B106" s="41"/>
      <c r="C106" s="42"/>
      <c r="D106" s="42"/>
      <c r="E106" s="42"/>
      <c r="F106" s="42"/>
      <c r="G106" s="42"/>
      <c r="H106" s="42"/>
      <c r="I106" s="120"/>
      <c r="J106" s="42"/>
      <c r="K106" s="42"/>
      <c r="L106" s="33"/>
    </row>
  </sheetData>
  <sheetProtection algorithmName="SHA-512" hashValue="N0YFe29ic+B9J2BxJzkWWLUgC3ev16JqkR8Z1pNnmAHw+bwHOVheyhKKr4AGVhiw6jqJK/dTUEdQplJmcKrFBg==" saltValue="nXCmy+Y/y9XHJvmV6NEgQ4ppP+p9Mz3qM0pkJh/0seGofDNVj7u9sQPd7V96OFXgg1ynmO06HDyxIuAq8qoLuw==" spinCount="100000" sheet="1" objects="1" scenarios="1" formatColumns="0" formatRows="0" autoFilter="0"/>
  <autoFilter ref="C83:K105"/>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08"/>
      <c r="M2" s="208"/>
      <c r="N2" s="208"/>
      <c r="O2" s="208"/>
      <c r="P2" s="208"/>
      <c r="Q2" s="208"/>
      <c r="R2" s="208"/>
      <c r="S2" s="208"/>
      <c r="T2" s="208"/>
      <c r="U2" s="208"/>
      <c r="V2" s="208"/>
      <c r="AT2" s="12" t="s">
        <v>84</v>
      </c>
    </row>
    <row r="3" spans="2:46" ht="6.95" customHeight="1">
      <c r="B3" s="93"/>
      <c r="C3" s="94"/>
      <c r="D3" s="94"/>
      <c r="E3" s="94"/>
      <c r="F3" s="94"/>
      <c r="G3" s="94"/>
      <c r="H3" s="94"/>
      <c r="I3" s="95"/>
      <c r="J3" s="94"/>
      <c r="K3" s="94"/>
      <c r="L3" s="15"/>
      <c r="AT3" s="12" t="s">
        <v>81</v>
      </c>
    </row>
    <row r="4" spans="2:46" ht="24.95" customHeight="1">
      <c r="B4" s="15"/>
      <c r="D4" s="96" t="s">
        <v>91</v>
      </c>
      <c r="L4" s="15"/>
      <c r="M4" s="19" t="s">
        <v>10</v>
      </c>
      <c r="AT4" s="12" t="s">
        <v>4</v>
      </c>
    </row>
    <row r="5" spans="2:12" ht="6.95" customHeight="1">
      <c r="B5" s="15"/>
      <c r="L5" s="15"/>
    </row>
    <row r="6" spans="2:12" ht="12" customHeight="1">
      <c r="B6" s="15"/>
      <c r="D6" s="97" t="s">
        <v>16</v>
      </c>
      <c r="L6" s="15"/>
    </row>
    <row r="7" spans="2:12" ht="16.5" customHeight="1">
      <c r="B7" s="15"/>
      <c r="E7" s="238" t="str">
        <f>'Rekapitulace stavby'!K6</f>
        <v>Výměna oken - závěrečná etapa</v>
      </c>
      <c r="F7" s="239"/>
      <c r="G7" s="239"/>
      <c r="H7" s="239"/>
      <c r="L7" s="15"/>
    </row>
    <row r="8" spans="2:12" s="1" customFormat="1" ht="12" customHeight="1">
      <c r="B8" s="33"/>
      <c r="D8" s="97" t="s">
        <v>92</v>
      </c>
      <c r="I8" s="98"/>
      <c r="L8" s="33"/>
    </row>
    <row r="9" spans="2:12" s="1" customFormat="1" ht="36.95" customHeight="1">
      <c r="B9" s="33"/>
      <c r="E9" s="240" t="s">
        <v>163</v>
      </c>
      <c r="F9" s="241"/>
      <c r="G9" s="241"/>
      <c r="H9" s="241"/>
      <c r="I9" s="98"/>
      <c r="L9" s="33"/>
    </row>
    <row r="10" spans="2:12" s="1" customFormat="1" ht="11.25">
      <c r="B10" s="33"/>
      <c r="I10" s="98"/>
      <c r="L10" s="33"/>
    </row>
    <row r="11" spans="2:12" s="1" customFormat="1" ht="12" customHeight="1">
      <c r="B11" s="33"/>
      <c r="D11" s="97" t="s">
        <v>18</v>
      </c>
      <c r="F11" s="12" t="s">
        <v>1</v>
      </c>
      <c r="I11" s="99" t="s">
        <v>19</v>
      </c>
      <c r="J11" s="12" t="s">
        <v>1</v>
      </c>
      <c r="L11" s="33"/>
    </row>
    <row r="12" spans="2:12" s="1" customFormat="1" ht="12" customHeight="1">
      <c r="B12" s="33"/>
      <c r="D12" s="97" t="s">
        <v>20</v>
      </c>
      <c r="F12" s="12" t="s">
        <v>21</v>
      </c>
      <c r="I12" s="99" t="s">
        <v>22</v>
      </c>
      <c r="J12" s="100" t="str">
        <f>'Rekapitulace stavby'!AN8</f>
        <v>23. 2. 2019</v>
      </c>
      <c r="L12" s="33"/>
    </row>
    <row r="13" spans="2:12" s="1" customFormat="1" ht="10.9" customHeight="1">
      <c r="B13" s="33"/>
      <c r="I13" s="98"/>
      <c r="L13" s="33"/>
    </row>
    <row r="14" spans="2:12" s="1" customFormat="1" ht="12" customHeight="1">
      <c r="B14" s="33"/>
      <c r="D14" s="97" t="s">
        <v>24</v>
      </c>
      <c r="I14" s="99" t="s">
        <v>25</v>
      </c>
      <c r="J14" s="12" t="s">
        <v>26</v>
      </c>
      <c r="L14" s="33"/>
    </row>
    <row r="15" spans="2:12" s="1" customFormat="1" ht="18" customHeight="1">
      <c r="B15" s="33"/>
      <c r="E15" s="12" t="s">
        <v>27</v>
      </c>
      <c r="I15" s="99" t="s">
        <v>28</v>
      </c>
      <c r="J15" s="12" t="s">
        <v>1</v>
      </c>
      <c r="L15" s="33"/>
    </row>
    <row r="16" spans="2:12" s="1" customFormat="1" ht="6.95" customHeight="1">
      <c r="B16" s="33"/>
      <c r="I16" s="98"/>
      <c r="L16" s="33"/>
    </row>
    <row r="17" spans="2:12" s="1" customFormat="1" ht="12" customHeight="1">
      <c r="B17" s="33"/>
      <c r="D17" s="97" t="s">
        <v>29</v>
      </c>
      <c r="I17" s="99" t="s">
        <v>25</v>
      </c>
      <c r="J17" s="25" t="str">
        <f>'Rekapitulace stavby'!AN13</f>
        <v>Vyplň údaj</v>
      </c>
      <c r="L17" s="33"/>
    </row>
    <row r="18" spans="2:12" s="1" customFormat="1" ht="18" customHeight="1">
      <c r="B18" s="33"/>
      <c r="E18" s="242" t="str">
        <f>'Rekapitulace stavby'!E14</f>
        <v>Vyplň údaj</v>
      </c>
      <c r="F18" s="243"/>
      <c r="G18" s="243"/>
      <c r="H18" s="243"/>
      <c r="I18" s="99" t="s">
        <v>28</v>
      </c>
      <c r="J18" s="25" t="str">
        <f>'Rekapitulace stavby'!AN14</f>
        <v>Vyplň údaj</v>
      </c>
      <c r="L18" s="33"/>
    </row>
    <row r="19" spans="2:12" s="1" customFormat="1" ht="6.95" customHeight="1">
      <c r="B19" s="33"/>
      <c r="I19" s="98"/>
      <c r="L19" s="33"/>
    </row>
    <row r="20" spans="2:12" s="1" customFormat="1" ht="12" customHeight="1">
      <c r="B20" s="33"/>
      <c r="D20" s="97" t="s">
        <v>31</v>
      </c>
      <c r="I20" s="99" t="s">
        <v>25</v>
      </c>
      <c r="J20" s="12" t="str">
        <f>IF('Rekapitulace stavby'!AN16="","",'Rekapitulace stavby'!AN16)</f>
        <v/>
      </c>
      <c r="L20" s="33"/>
    </row>
    <row r="21" spans="2:12" s="1" customFormat="1" ht="18" customHeight="1">
      <c r="B21" s="33"/>
      <c r="E21" s="12" t="str">
        <f>IF('Rekapitulace stavby'!E17="","",'Rekapitulace stavby'!E17)</f>
        <v xml:space="preserve"> </v>
      </c>
      <c r="I21" s="99" t="s">
        <v>28</v>
      </c>
      <c r="J21" s="12" t="str">
        <f>IF('Rekapitulace stavby'!AN17="","",'Rekapitulace stavby'!AN17)</f>
        <v/>
      </c>
      <c r="L21" s="33"/>
    </row>
    <row r="22" spans="2:12" s="1" customFormat="1" ht="6.95" customHeight="1">
      <c r="B22" s="33"/>
      <c r="I22" s="98"/>
      <c r="L22" s="33"/>
    </row>
    <row r="23" spans="2:12" s="1" customFormat="1" ht="12" customHeight="1">
      <c r="B23" s="33"/>
      <c r="D23" s="97" t="s">
        <v>34</v>
      </c>
      <c r="I23" s="99" t="s">
        <v>25</v>
      </c>
      <c r="J23" s="12" t="str">
        <f>IF('Rekapitulace stavby'!AN19="","",'Rekapitulace stavby'!AN19)</f>
        <v/>
      </c>
      <c r="L23" s="33"/>
    </row>
    <row r="24" spans="2:12" s="1" customFormat="1" ht="18" customHeight="1">
      <c r="B24" s="33"/>
      <c r="E24" s="12" t="str">
        <f>IF('Rekapitulace stavby'!E20="","",'Rekapitulace stavby'!E20)</f>
        <v xml:space="preserve"> </v>
      </c>
      <c r="I24" s="99" t="s">
        <v>28</v>
      </c>
      <c r="J24" s="12" t="str">
        <f>IF('Rekapitulace stavby'!AN20="","",'Rekapitulace stavby'!AN20)</f>
        <v/>
      </c>
      <c r="L24" s="33"/>
    </row>
    <row r="25" spans="2:12" s="1" customFormat="1" ht="6.95" customHeight="1">
      <c r="B25" s="33"/>
      <c r="I25" s="98"/>
      <c r="L25" s="33"/>
    </row>
    <row r="26" spans="2:12" s="1" customFormat="1" ht="12" customHeight="1">
      <c r="B26" s="33"/>
      <c r="D26" s="97" t="s">
        <v>35</v>
      </c>
      <c r="I26" s="98"/>
      <c r="L26" s="33"/>
    </row>
    <row r="27" spans="2:12" s="6" customFormat="1" ht="33.75" customHeight="1">
      <c r="B27" s="101"/>
      <c r="E27" s="244" t="s">
        <v>36</v>
      </c>
      <c r="F27" s="244"/>
      <c r="G27" s="244"/>
      <c r="H27" s="244"/>
      <c r="I27" s="102"/>
      <c r="L27" s="101"/>
    </row>
    <row r="28" spans="2:12" s="1" customFormat="1" ht="6.95" customHeight="1">
      <c r="B28" s="33"/>
      <c r="I28" s="98"/>
      <c r="L28" s="33"/>
    </row>
    <row r="29" spans="2:12" s="1" customFormat="1" ht="6.95" customHeight="1">
      <c r="B29" s="33"/>
      <c r="D29" s="51"/>
      <c r="E29" s="51"/>
      <c r="F29" s="51"/>
      <c r="G29" s="51"/>
      <c r="H29" s="51"/>
      <c r="I29" s="103"/>
      <c r="J29" s="51"/>
      <c r="K29" s="51"/>
      <c r="L29" s="33"/>
    </row>
    <row r="30" spans="2:12" s="1" customFormat="1" ht="25.35" customHeight="1">
      <c r="B30" s="33"/>
      <c r="D30" s="104" t="s">
        <v>37</v>
      </c>
      <c r="I30" s="98"/>
      <c r="J30" s="105">
        <f>ROUND(J81,2)</f>
        <v>0</v>
      </c>
      <c r="L30" s="33"/>
    </row>
    <row r="31" spans="2:12" s="1" customFormat="1" ht="6.95" customHeight="1">
      <c r="B31" s="33"/>
      <c r="D31" s="51"/>
      <c r="E31" s="51"/>
      <c r="F31" s="51"/>
      <c r="G31" s="51"/>
      <c r="H31" s="51"/>
      <c r="I31" s="103"/>
      <c r="J31" s="51"/>
      <c r="K31" s="51"/>
      <c r="L31" s="33"/>
    </row>
    <row r="32" spans="2:12" s="1" customFormat="1" ht="14.45" customHeight="1">
      <c r="B32" s="33"/>
      <c r="F32" s="106" t="s">
        <v>39</v>
      </c>
      <c r="I32" s="107" t="s">
        <v>38</v>
      </c>
      <c r="J32" s="106" t="s">
        <v>40</v>
      </c>
      <c r="L32" s="33"/>
    </row>
    <row r="33" spans="2:12" s="1" customFormat="1" ht="14.45" customHeight="1">
      <c r="B33" s="33"/>
      <c r="D33" s="97" t="s">
        <v>41</v>
      </c>
      <c r="E33" s="97" t="s">
        <v>42</v>
      </c>
      <c r="F33" s="108">
        <f>ROUND((SUM(BE81:BE113)),2)</f>
        <v>0</v>
      </c>
      <c r="I33" s="109">
        <v>0.21</v>
      </c>
      <c r="J33" s="108">
        <f>ROUND(((SUM(BE81:BE113))*I33),2)</f>
        <v>0</v>
      </c>
      <c r="L33" s="33"/>
    </row>
    <row r="34" spans="2:12" s="1" customFormat="1" ht="14.45" customHeight="1">
      <c r="B34" s="33"/>
      <c r="E34" s="97" t="s">
        <v>43</v>
      </c>
      <c r="F34" s="108">
        <f>ROUND((SUM(BF81:BF113)),2)</f>
        <v>0</v>
      </c>
      <c r="I34" s="109">
        <v>0.15</v>
      </c>
      <c r="J34" s="108">
        <f>ROUND(((SUM(BF81:BF113))*I34),2)</f>
        <v>0</v>
      </c>
      <c r="L34" s="33"/>
    </row>
    <row r="35" spans="2:12" s="1" customFormat="1" ht="14.45" customHeight="1" hidden="1">
      <c r="B35" s="33"/>
      <c r="E35" s="97" t="s">
        <v>44</v>
      </c>
      <c r="F35" s="108">
        <f>ROUND((SUM(BG81:BG113)),2)</f>
        <v>0</v>
      </c>
      <c r="I35" s="109">
        <v>0.21</v>
      </c>
      <c r="J35" s="108">
        <f>0</f>
        <v>0</v>
      </c>
      <c r="L35" s="33"/>
    </row>
    <row r="36" spans="2:12" s="1" customFormat="1" ht="14.45" customHeight="1" hidden="1">
      <c r="B36" s="33"/>
      <c r="E36" s="97" t="s">
        <v>45</v>
      </c>
      <c r="F36" s="108">
        <f>ROUND((SUM(BH81:BH113)),2)</f>
        <v>0</v>
      </c>
      <c r="I36" s="109">
        <v>0.15</v>
      </c>
      <c r="J36" s="108">
        <f>0</f>
        <v>0</v>
      </c>
      <c r="L36" s="33"/>
    </row>
    <row r="37" spans="2:12" s="1" customFormat="1" ht="14.45" customHeight="1" hidden="1">
      <c r="B37" s="33"/>
      <c r="E37" s="97" t="s">
        <v>46</v>
      </c>
      <c r="F37" s="108">
        <f>ROUND((SUM(BI81:BI113)),2)</f>
        <v>0</v>
      </c>
      <c r="I37" s="109">
        <v>0</v>
      </c>
      <c r="J37" s="108">
        <f>0</f>
        <v>0</v>
      </c>
      <c r="L37" s="33"/>
    </row>
    <row r="38" spans="2:12" s="1" customFormat="1" ht="6.95" customHeight="1">
      <c r="B38" s="33"/>
      <c r="I38" s="98"/>
      <c r="L38" s="33"/>
    </row>
    <row r="39" spans="2:12" s="1" customFormat="1" ht="25.35" customHeight="1">
      <c r="B39" s="33"/>
      <c r="C39" s="110"/>
      <c r="D39" s="111" t="s">
        <v>47</v>
      </c>
      <c r="E39" s="112"/>
      <c r="F39" s="112"/>
      <c r="G39" s="113" t="s">
        <v>48</v>
      </c>
      <c r="H39" s="114" t="s">
        <v>49</v>
      </c>
      <c r="I39" s="115"/>
      <c r="J39" s="116">
        <f>SUM(J30:J37)</f>
        <v>0</v>
      </c>
      <c r="K39" s="117"/>
      <c r="L39" s="33"/>
    </row>
    <row r="40" spans="2:12" s="1" customFormat="1" ht="14.45" customHeight="1">
      <c r="B40" s="118"/>
      <c r="C40" s="119"/>
      <c r="D40" s="119"/>
      <c r="E40" s="119"/>
      <c r="F40" s="119"/>
      <c r="G40" s="119"/>
      <c r="H40" s="119"/>
      <c r="I40" s="120"/>
      <c r="J40" s="119"/>
      <c r="K40" s="119"/>
      <c r="L40" s="33"/>
    </row>
    <row r="44" spans="2:12" s="1" customFormat="1" ht="6.95" customHeight="1">
      <c r="B44" s="121"/>
      <c r="C44" s="122"/>
      <c r="D44" s="122"/>
      <c r="E44" s="122"/>
      <c r="F44" s="122"/>
      <c r="G44" s="122"/>
      <c r="H44" s="122"/>
      <c r="I44" s="123"/>
      <c r="J44" s="122"/>
      <c r="K44" s="122"/>
      <c r="L44" s="33"/>
    </row>
    <row r="45" spans="2:12" s="1" customFormat="1" ht="24.95" customHeight="1">
      <c r="B45" s="29"/>
      <c r="C45" s="18" t="s">
        <v>94</v>
      </c>
      <c r="D45" s="30"/>
      <c r="E45" s="30"/>
      <c r="F45" s="30"/>
      <c r="G45" s="30"/>
      <c r="H45" s="30"/>
      <c r="I45" s="98"/>
      <c r="J45" s="30"/>
      <c r="K45" s="30"/>
      <c r="L45" s="33"/>
    </row>
    <row r="46" spans="2:12" s="1" customFormat="1" ht="6.95" customHeight="1">
      <c r="B46" s="29"/>
      <c r="C46" s="30"/>
      <c r="D46" s="30"/>
      <c r="E46" s="30"/>
      <c r="F46" s="30"/>
      <c r="G46" s="30"/>
      <c r="H46" s="30"/>
      <c r="I46" s="98"/>
      <c r="J46" s="30"/>
      <c r="K46" s="30"/>
      <c r="L46" s="33"/>
    </row>
    <row r="47" spans="2:12" s="1" customFormat="1" ht="12" customHeight="1">
      <c r="B47" s="29"/>
      <c r="C47" s="24" t="s">
        <v>16</v>
      </c>
      <c r="D47" s="30"/>
      <c r="E47" s="30"/>
      <c r="F47" s="30"/>
      <c r="G47" s="30"/>
      <c r="H47" s="30"/>
      <c r="I47" s="98"/>
      <c r="J47" s="30"/>
      <c r="K47" s="30"/>
      <c r="L47" s="33"/>
    </row>
    <row r="48" spans="2:12" s="1" customFormat="1" ht="16.5" customHeight="1">
      <c r="B48" s="29"/>
      <c r="C48" s="30"/>
      <c r="D48" s="30"/>
      <c r="E48" s="245" t="str">
        <f>E7</f>
        <v>Výměna oken - závěrečná etapa</v>
      </c>
      <c r="F48" s="246"/>
      <c r="G48" s="246"/>
      <c r="H48" s="246"/>
      <c r="I48" s="98"/>
      <c r="J48" s="30"/>
      <c r="K48" s="30"/>
      <c r="L48" s="33"/>
    </row>
    <row r="49" spans="2:12" s="1" customFormat="1" ht="12" customHeight="1">
      <c r="B49" s="29"/>
      <c r="C49" s="24" t="s">
        <v>92</v>
      </c>
      <c r="D49" s="30"/>
      <c r="E49" s="30"/>
      <c r="F49" s="30"/>
      <c r="G49" s="30"/>
      <c r="H49" s="30"/>
      <c r="I49" s="98"/>
      <c r="J49" s="30"/>
      <c r="K49" s="30"/>
      <c r="L49" s="33"/>
    </row>
    <row r="50" spans="2:12" s="1" customFormat="1" ht="16.5" customHeight="1">
      <c r="B50" s="29"/>
      <c r="C50" s="30"/>
      <c r="D50" s="30"/>
      <c r="E50" s="217" t="str">
        <f>E9</f>
        <v>SO 02 - Přízemí - jižní strana</v>
      </c>
      <c r="F50" s="216"/>
      <c r="G50" s="216"/>
      <c r="H50" s="216"/>
      <c r="I50" s="98"/>
      <c r="J50" s="30"/>
      <c r="K50" s="30"/>
      <c r="L50" s="33"/>
    </row>
    <row r="51" spans="2:12" s="1" customFormat="1" ht="6.95" customHeight="1">
      <c r="B51" s="29"/>
      <c r="C51" s="30"/>
      <c r="D51" s="30"/>
      <c r="E51" s="30"/>
      <c r="F51" s="30"/>
      <c r="G51" s="30"/>
      <c r="H51" s="30"/>
      <c r="I51" s="98"/>
      <c r="J51" s="30"/>
      <c r="K51" s="30"/>
      <c r="L51" s="33"/>
    </row>
    <row r="52" spans="2:12" s="1" customFormat="1" ht="12" customHeight="1">
      <c r="B52" s="29"/>
      <c r="C52" s="24" t="s">
        <v>20</v>
      </c>
      <c r="D52" s="30"/>
      <c r="E52" s="30"/>
      <c r="F52" s="22" t="str">
        <f>F12</f>
        <v>ulice Nádražní 90</v>
      </c>
      <c r="G52" s="30"/>
      <c r="H52" s="30"/>
      <c r="I52" s="99" t="s">
        <v>22</v>
      </c>
      <c r="J52" s="50" t="str">
        <f>IF(J12="","",J12)</f>
        <v>23. 2. 2019</v>
      </c>
      <c r="K52" s="30"/>
      <c r="L52" s="33"/>
    </row>
    <row r="53" spans="2:12" s="1" customFormat="1" ht="6.95" customHeight="1">
      <c r="B53" s="29"/>
      <c r="C53" s="30"/>
      <c r="D53" s="30"/>
      <c r="E53" s="30"/>
      <c r="F53" s="30"/>
      <c r="G53" s="30"/>
      <c r="H53" s="30"/>
      <c r="I53" s="98"/>
      <c r="J53" s="30"/>
      <c r="K53" s="30"/>
      <c r="L53" s="33"/>
    </row>
    <row r="54" spans="2:12" s="1" customFormat="1" ht="13.7" customHeight="1">
      <c r="B54" s="29"/>
      <c r="C54" s="24" t="s">
        <v>24</v>
      </c>
      <c r="D54" s="30"/>
      <c r="E54" s="30"/>
      <c r="F54" s="22" t="str">
        <f>E15</f>
        <v>Gymnázium a Střední odborná škola ekonomická</v>
      </c>
      <c r="G54" s="30"/>
      <c r="H54" s="30"/>
      <c r="I54" s="99" t="s">
        <v>31</v>
      </c>
      <c r="J54" s="27" t="str">
        <f>E21</f>
        <v xml:space="preserve"> </v>
      </c>
      <c r="K54" s="30"/>
      <c r="L54" s="33"/>
    </row>
    <row r="55" spans="2:12" s="1" customFormat="1" ht="13.7" customHeight="1">
      <c r="B55" s="29"/>
      <c r="C55" s="24" t="s">
        <v>29</v>
      </c>
      <c r="D55" s="30"/>
      <c r="E55" s="30"/>
      <c r="F55" s="22" t="str">
        <f>IF(E18="","",E18)</f>
        <v>Vyplň údaj</v>
      </c>
      <c r="G55" s="30"/>
      <c r="H55" s="30"/>
      <c r="I55" s="99" t="s">
        <v>34</v>
      </c>
      <c r="J55" s="27" t="str">
        <f>E24</f>
        <v xml:space="preserve"> </v>
      </c>
      <c r="K55" s="30"/>
      <c r="L55" s="33"/>
    </row>
    <row r="56" spans="2:12" s="1" customFormat="1" ht="10.35" customHeight="1">
      <c r="B56" s="29"/>
      <c r="C56" s="30"/>
      <c r="D56" s="30"/>
      <c r="E56" s="30"/>
      <c r="F56" s="30"/>
      <c r="G56" s="30"/>
      <c r="H56" s="30"/>
      <c r="I56" s="98"/>
      <c r="J56" s="30"/>
      <c r="K56" s="30"/>
      <c r="L56" s="33"/>
    </row>
    <row r="57" spans="2:12" s="1" customFormat="1" ht="29.25" customHeight="1">
      <c r="B57" s="29"/>
      <c r="C57" s="124" t="s">
        <v>95</v>
      </c>
      <c r="D57" s="125"/>
      <c r="E57" s="125"/>
      <c r="F57" s="125"/>
      <c r="G57" s="125"/>
      <c r="H57" s="125"/>
      <c r="I57" s="126"/>
      <c r="J57" s="127" t="s">
        <v>96</v>
      </c>
      <c r="K57" s="125"/>
      <c r="L57" s="33"/>
    </row>
    <row r="58" spans="2:12" s="1" customFormat="1" ht="10.35" customHeight="1">
      <c r="B58" s="29"/>
      <c r="C58" s="30"/>
      <c r="D58" s="30"/>
      <c r="E58" s="30"/>
      <c r="F58" s="30"/>
      <c r="G58" s="30"/>
      <c r="H58" s="30"/>
      <c r="I58" s="98"/>
      <c r="J58" s="30"/>
      <c r="K58" s="30"/>
      <c r="L58" s="33"/>
    </row>
    <row r="59" spans="2:47" s="1" customFormat="1" ht="22.9" customHeight="1">
      <c r="B59" s="29"/>
      <c r="C59" s="128" t="s">
        <v>97</v>
      </c>
      <c r="D59" s="30"/>
      <c r="E59" s="30"/>
      <c r="F59" s="30"/>
      <c r="G59" s="30"/>
      <c r="H59" s="30"/>
      <c r="I59" s="98"/>
      <c r="J59" s="68">
        <f>J81</f>
        <v>0</v>
      </c>
      <c r="K59" s="30"/>
      <c r="L59" s="33"/>
      <c r="AU59" s="12" t="s">
        <v>98</v>
      </c>
    </row>
    <row r="60" spans="2:12" s="7" customFormat="1" ht="24.95" customHeight="1">
      <c r="B60" s="129"/>
      <c r="C60" s="130"/>
      <c r="D60" s="131" t="s">
        <v>101</v>
      </c>
      <c r="E60" s="132"/>
      <c r="F60" s="132"/>
      <c r="G60" s="132"/>
      <c r="H60" s="132"/>
      <c r="I60" s="133"/>
      <c r="J60" s="134">
        <f>J82</f>
        <v>0</v>
      </c>
      <c r="K60" s="130"/>
      <c r="L60" s="135"/>
    </row>
    <row r="61" spans="2:12" s="8" customFormat="1" ht="19.9" customHeight="1">
      <c r="B61" s="136"/>
      <c r="C61" s="137"/>
      <c r="D61" s="138" t="s">
        <v>102</v>
      </c>
      <c r="E61" s="139"/>
      <c r="F61" s="139"/>
      <c r="G61" s="139"/>
      <c r="H61" s="139"/>
      <c r="I61" s="140"/>
      <c r="J61" s="141">
        <f>J83</f>
        <v>0</v>
      </c>
      <c r="K61" s="137"/>
      <c r="L61" s="142"/>
    </row>
    <row r="62" spans="2:12" s="1" customFormat="1" ht="21.75" customHeight="1">
      <c r="B62" s="29"/>
      <c r="C62" s="30"/>
      <c r="D62" s="30"/>
      <c r="E62" s="30"/>
      <c r="F62" s="30"/>
      <c r="G62" s="30"/>
      <c r="H62" s="30"/>
      <c r="I62" s="98"/>
      <c r="J62" s="30"/>
      <c r="K62" s="30"/>
      <c r="L62" s="33"/>
    </row>
    <row r="63" spans="2:12" s="1" customFormat="1" ht="6.95" customHeight="1">
      <c r="B63" s="41"/>
      <c r="C63" s="42"/>
      <c r="D63" s="42"/>
      <c r="E63" s="42"/>
      <c r="F63" s="42"/>
      <c r="G63" s="42"/>
      <c r="H63" s="42"/>
      <c r="I63" s="120"/>
      <c r="J63" s="42"/>
      <c r="K63" s="42"/>
      <c r="L63" s="33"/>
    </row>
    <row r="67" spans="2:12" s="1" customFormat="1" ht="6.95" customHeight="1">
      <c r="B67" s="43"/>
      <c r="C67" s="44"/>
      <c r="D67" s="44"/>
      <c r="E67" s="44"/>
      <c r="F67" s="44"/>
      <c r="G67" s="44"/>
      <c r="H67" s="44"/>
      <c r="I67" s="123"/>
      <c r="J67" s="44"/>
      <c r="K67" s="44"/>
      <c r="L67" s="33"/>
    </row>
    <row r="68" spans="2:12" s="1" customFormat="1" ht="24.95" customHeight="1">
      <c r="B68" s="29"/>
      <c r="C68" s="18" t="s">
        <v>104</v>
      </c>
      <c r="D68" s="30"/>
      <c r="E68" s="30"/>
      <c r="F68" s="30"/>
      <c r="G68" s="30"/>
      <c r="H68" s="30"/>
      <c r="I68" s="98"/>
      <c r="J68" s="30"/>
      <c r="K68" s="30"/>
      <c r="L68" s="33"/>
    </row>
    <row r="69" spans="2:12" s="1" customFormat="1" ht="6.95" customHeight="1">
      <c r="B69" s="29"/>
      <c r="C69" s="30"/>
      <c r="D69" s="30"/>
      <c r="E69" s="30"/>
      <c r="F69" s="30"/>
      <c r="G69" s="30"/>
      <c r="H69" s="30"/>
      <c r="I69" s="98"/>
      <c r="J69" s="30"/>
      <c r="K69" s="30"/>
      <c r="L69" s="33"/>
    </row>
    <row r="70" spans="2:12" s="1" customFormat="1" ht="12" customHeight="1">
      <c r="B70" s="29"/>
      <c r="C70" s="24" t="s">
        <v>16</v>
      </c>
      <c r="D70" s="30"/>
      <c r="E70" s="30"/>
      <c r="F70" s="30"/>
      <c r="G70" s="30"/>
      <c r="H70" s="30"/>
      <c r="I70" s="98"/>
      <c r="J70" s="30"/>
      <c r="K70" s="30"/>
      <c r="L70" s="33"/>
    </row>
    <row r="71" spans="2:12" s="1" customFormat="1" ht="16.5" customHeight="1">
      <c r="B71" s="29"/>
      <c r="C71" s="30"/>
      <c r="D71" s="30"/>
      <c r="E71" s="245" t="str">
        <f>E7</f>
        <v>Výměna oken - závěrečná etapa</v>
      </c>
      <c r="F71" s="246"/>
      <c r="G71" s="246"/>
      <c r="H71" s="246"/>
      <c r="I71" s="98"/>
      <c r="J71" s="30"/>
      <c r="K71" s="30"/>
      <c r="L71" s="33"/>
    </row>
    <row r="72" spans="2:12" s="1" customFormat="1" ht="12" customHeight="1">
      <c r="B72" s="29"/>
      <c r="C72" s="24" t="s">
        <v>92</v>
      </c>
      <c r="D72" s="30"/>
      <c r="E72" s="30"/>
      <c r="F72" s="30"/>
      <c r="G72" s="30"/>
      <c r="H72" s="30"/>
      <c r="I72" s="98"/>
      <c r="J72" s="30"/>
      <c r="K72" s="30"/>
      <c r="L72" s="33"/>
    </row>
    <row r="73" spans="2:12" s="1" customFormat="1" ht="16.5" customHeight="1">
      <c r="B73" s="29"/>
      <c r="C73" s="30"/>
      <c r="D73" s="30"/>
      <c r="E73" s="217" t="str">
        <f>E9</f>
        <v>SO 02 - Přízemí - jižní strana</v>
      </c>
      <c r="F73" s="216"/>
      <c r="G73" s="216"/>
      <c r="H73" s="216"/>
      <c r="I73" s="98"/>
      <c r="J73" s="30"/>
      <c r="K73" s="30"/>
      <c r="L73" s="33"/>
    </row>
    <row r="74" spans="2:12" s="1" customFormat="1" ht="6.95" customHeight="1">
      <c r="B74" s="29"/>
      <c r="C74" s="30"/>
      <c r="D74" s="30"/>
      <c r="E74" s="30"/>
      <c r="F74" s="30"/>
      <c r="G74" s="30"/>
      <c r="H74" s="30"/>
      <c r="I74" s="98"/>
      <c r="J74" s="30"/>
      <c r="K74" s="30"/>
      <c r="L74" s="33"/>
    </row>
    <row r="75" spans="2:12" s="1" customFormat="1" ht="12" customHeight="1">
      <c r="B75" s="29"/>
      <c r="C75" s="24" t="s">
        <v>20</v>
      </c>
      <c r="D75" s="30"/>
      <c r="E75" s="30"/>
      <c r="F75" s="22" t="str">
        <f>F12</f>
        <v>ulice Nádražní 90</v>
      </c>
      <c r="G75" s="30"/>
      <c r="H75" s="30"/>
      <c r="I75" s="99" t="s">
        <v>22</v>
      </c>
      <c r="J75" s="50" t="str">
        <f>IF(J12="","",J12)</f>
        <v>23. 2. 2019</v>
      </c>
      <c r="K75" s="30"/>
      <c r="L75" s="33"/>
    </row>
    <row r="76" spans="2:12" s="1" customFormat="1" ht="6.95" customHeight="1">
      <c r="B76" s="29"/>
      <c r="C76" s="30"/>
      <c r="D76" s="30"/>
      <c r="E76" s="30"/>
      <c r="F76" s="30"/>
      <c r="G76" s="30"/>
      <c r="H76" s="30"/>
      <c r="I76" s="98"/>
      <c r="J76" s="30"/>
      <c r="K76" s="30"/>
      <c r="L76" s="33"/>
    </row>
    <row r="77" spans="2:12" s="1" customFormat="1" ht="13.7" customHeight="1">
      <c r="B77" s="29"/>
      <c r="C77" s="24" t="s">
        <v>24</v>
      </c>
      <c r="D77" s="30"/>
      <c r="E77" s="30"/>
      <c r="F77" s="22" t="str">
        <f>E15</f>
        <v>Gymnázium a Střední odborná škola ekonomická</v>
      </c>
      <c r="G77" s="30"/>
      <c r="H77" s="30"/>
      <c r="I77" s="99" t="s">
        <v>31</v>
      </c>
      <c r="J77" s="27" t="str">
        <f>E21</f>
        <v xml:space="preserve"> </v>
      </c>
      <c r="K77" s="30"/>
      <c r="L77" s="33"/>
    </row>
    <row r="78" spans="2:12" s="1" customFormat="1" ht="13.7" customHeight="1">
      <c r="B78" s="29"/>
      <c r="C78" s="24" t="s">
        <v>29</v>
      </c>
      <c r="D78" s="30"/>
      <c r="E78" s="30"/>
      <c r="F78" s="22" t="str">
        <f>IF(E18="","",E18)</f>
        <v>Vyplň údaj</v>
      </c>
      <c r="G78" s="30"/>
      <c r="H78" s="30"/>
      <c r="I78" s="99" t="s">
        <v>34</v>
      </c>
      <c r="J78" s="27" t="str">
        <f>E24</f>
        <v xml:space="preserve"> </v>
      </c>
      <c r="K78" s="30"/>
      <c r="L78" s="33"/>
    </row>
    <row r="79" spans="2:12" s="1" customFormat="1" ht="10.35" customHeight="1">
      <c r="B79" s="29"/>
      <c r="C79" s="30"/>
      <c r="D79" s="30"/>
      <c r="E79" s="30"/>
      <c r="F79" s="30"/>
      <c r="G79" s="30"/>
      <c r="H79" s="30"/>
      <c r="I79" s="98"/>
      <c r="J79" s="30"/>
      <c r="K79" s="30"/>
      <c r="L79" s="33"/>
    </row>
    <row r="80" spans="2:20" s="9" customFormat="1" ht="29.25" customHeight="1">
      <c r="B80" s="143"/>
      <c r="C80" s="144" t="s">
        <v>105</v>
      </c>
      <c r="D80" s="145" t="s">
        <v>56</v>
      </c>
      <c r="E80" s="145" t="s">
        <v>52</v>
      </c>
      <c r="F80" s="145" t="s">
        <v>53</v>
      </c>
      <c r="G80" s="145" t="s">
        <v>106</v>
      </c>
      <c r="H80" s="145" t="s">
        <v>107</v>
      </c>
      <c r="I80" s="146" t="s">
        <v>108</v>
      </c>
      <c r="J80" s="145" t="s">
        <v>96</v>
      </c>
      <c r="K80" s="147" t="s">
        <v>109</v>
      </c>
      <c r="L80" s="148"/>
      <c r="M80" s="59" t="s">
        <v>1</v>
      </c>
      <c r="N80" s="60" t="s">
        <v>41</v>
      </c>
      <c r="O80" s="60" t="s">
        <v>110</v>
      </c>
      <c r="P80" s="60" t="s">
        <v>111</v>
      </c>
      <c r="Q80" s="60" t="s">
        <v>112</v>
      </c>
      <c r="R80" s="60" t="s">
        <v>113</v>
      </c>
      <c r="S80" s="60" t="s">
        <v>114</v>
      </c>
      <c r="T80" s="61" t="s">
        <v>115</v>
      </c>
    </row>
    <row r="81" spans="2:63" s="1" customFormat="1" ht="22.9" customHeight="1">
      <c r="B81" s="29"/>
      <c r="C81" s="66" t="s">
        <v>116</v>
      </c>
      <c r="D81" s="30"/>
      <c r="E81" s="30"/>
      <c r="F81" s="30"/>
      <c r="G81" s="30"/>
      <c r="H81" s="30"/>
      <c r="I81" s="98"/>
      <c r="J81" s="149">
        <f>BK81</f>
        <v>0</v>
      </c>
      <c r="K81" s="30"/>
      <c r="L81" s="33"/>
      <c r="M81" s="62"/>
      <c r="N81" s="63"/>
      <c r="O81" s="63"/>
      <c r="P81" s="150">
        <f>P82</f>
        <v>0</v>
      </c>
      <c r="Q81" s="63"/>
      <c r="R81" s="150">
        <f>R82</f>
        <v>0</v>
      </c>
      <c r="S81" s="63"/>
      <c r="T81" s="151">
        <f>T82</f>
        <v>0</v>
      </c>
      <c r="AT81" s="12" t="s">
        <v>70</v>
      </c>
      <c r="AU81" s="12" t="s">
        <v>98</v>
      </c>
      <c r="BK81" s="152">
        <f>BK82</f>
        <v>0</v>
      </c>
    </row>
    <row r="82" spans="2:63" s="10" customFormat="1" ht="25.9" customHeight="1">
      <c r="B82" s="153"/>
      <c r="C82" s="154"/>
      <c r="D82" s="155" t="s">
        <v>70</v>
      </c>
      <c r="E82" s="156" t="s">
        <v>134</v>
      </c>
      <c r="F82" s="156" t="s">
        <v>135</v>
      </c>
      <c r="G82" s="154"/>
      <c r="H82" s="154"/>
      <c r="I82" s="157"/>
      <c r="J82" s="158">
        <f>BK82</f>
        <v>0</v>
      </c>
      <c r="K82" s="154"/>
      <c r="L82" s="159"/>
      <c r="M82" s="160"/>
      <c r="N82" s="161"/>
      <c r="O82" s="161"/>
      <c r="P82" s="162">
        <f>P83</f>
        <v>0</v>
      </c>
      <c r="Q82" s="161"/>
      <c r="R82" s="162">
        <f>R83</f>
        <v>0</v>
      </c>
      <c r="S82" s="161"/>
      <c r="T82" s="163">
        <f>T83</f>
        <v>0</v>
      </c>
      <c r="AR82" s="164" t="s">
        <v>81</v>
      </c>
      <c r="AT82" s="165" t="s">
        <v>70</v>
      </c>
      <c r="AU82" s="165" t="s">
        <v>71</v>
      </c>
      <c r="AY82" s="164" t="s">
        <v>119</v>
      </c>
      <c r="BK82" s="166">
        <f>BK83</f>
        <v>0</v>
      </c>
    </row>
    <row r="83" spans="2:63" s="10" customFormat="1" ht="22.9" customHeight="1">
      <c r="B83" s="153"/>
      <c r="C83" s="154"/>
      <c r="D83" s="155" t="s">
        <v>70</v>
      </c>
      <c r="E83" s="167" t="s">
        <v>136</v>
      </c>
      <c r="F83" s="167" t="s">
        <v>137</v>
      </c>
      <c r="G83" s="154"/>
      <c r="H83" s="154"/>
      <c r="I83" s="157"/>
      <c r="J83" s="168">
        <f>BK83</f>
        <v>0</v>
      </c>
      <c r="K83" s="154"/>
      <c r="L83" s="159"/>
      <c r="M83" s="160"/>
      <c r="N83" s="161"/>
      <c r="O83" s="161"/>
      <c r="P83" s="162">
        <f>SUM(P84:P113)</f>
        <v>0</v>
      </c>
      <c r="Q83" s="161"/>
      <c r="R83" s="162">
        <f>SUM(R84:R113)</f>
        <v>0</v>
      </c>
      <c r="S83" s="161"/>
      <c r="T83" s="163">
        <f>SUM(T84:T113)</f>
        <v>0</v>
      </c>
      <c r="AR83" s="164" t="s">
        <v>81</v>
      </c>
      <c r="AT83" s="165" t="s">
        <v>70</v>
      </c>
      <c r="AU83" s="165" t="s">
        <v>79</v>
      </c>
      <c r="AY83" s="164" t="s">
        <v>119</v>
      </c>
      <c r="BK83" s="166">
        <f>SUM(BK84:BK113)</f>
        <v>0</v>
      </c>
    </row>
    <row r="84" spans="2:65" s="1" customFormat="1" ht="16.5" customHeight="1">
      <c r="B84" s="29"/>
      <c r="C84" s="188" t="s">
        <v>79</v>
      </c>
      <c r="D84" s="188" t="s">
        <v>164</v>
      </c>
      <c r="E84" s="189" t="s">
        <v>165</v>
      </c>
      <c r="F84" s="190" t="s">
        <v>166</v>
      </c>
      <c r="G84" s="191" t="s">
        <v>167</v>
      </c>
      <c r="H84" s="192">
        <v>3</v>
      </c>
      <c r="I84" s="193"/>
      <c r="J84" s="194">
        <f>ROUND(I84*H84,2)</f>
        <v>0</v>
      </c>
      <c r="K84" s="190" t="s">
        <v>1</v>
      </c>
      <c r="L84" s="195"/>
      <c r="M84" s="196" t="s">
        <v>1</v>
      </c>
      <c r="N84" s="197" t="s">
        <v>42</v>
      </c>
      <c r="O84" s="55"/>
      <c r="P84" s="178">
        <f>O84*H84</f>
        <v>0</v>
      </c>
      <c r="Q84" s="178">
        <v>0</v>
      </c>
      <c r="R84" s="178">
        <f>Q84*H84</f>
        <v>0</v>
      </c>
      <c r="S84" s="178">
        <v>0</v>
      </c>
      <c r="T84" s="179">
        <f>S84*H84</f>
        <v>0</v>
      </c>
      <c r="AR84" s="12" t="s">
        <v>168</v>
      </c>
      <c r="AT84" s="12" t="s">
        <v>164</v>
      </c>
      <c r="AU84" s="12" t="s">
        <v>81</v>
      </c>
      <c r="AY84" s="12" t="s">
        <v>119</v>
      </c>
      <c r="BE84" s="180">
        <f>IF(N84="základní",J84,0)</f>
        <v>0</v>
      </c>
      <c r="BF84" s="180">
        <f>IF(N84="snížená",J84,0)</f>
        <v>0</v>
      </c>
      <c r="BG84" s="180">
        <f>IF(N84="zákl. přenesená",J84,0)</f>
        <v>0</v>
      </c>
      <c r="BH84" s="180">
        <f>IF(N84="sníž. přenesená",J84,0)</f>
        <v>0</v>
      </c>
      <c r="BI84" s="180">
        <f>IF(N84="nulová",J84,0)</f>
        <v>0</v>
      </c>
      <c r="BJ84" s="12" t="s">
        <v>79</v>
      </c>
      <c r="BK84" s="180">
        <f>ROUND(I84*H84,2)</f>
        <v>0</v>
      </c>
      <c r="BL84" s="12" t="s">
        <v>140</v>
      </c>
      <c r="BM84" s="12" t="s">
        <v>169</v>
      </c>
    </row>
    <row r="85" spans="2:47" s="1" customFormat="1" ht="11.25">
      <c r="B85" s="29"/>
      <c r="C85" s="30"/>
      <c r="D85" s="181" t="s">
        <v>128</v>
      </c>
      <c r="E85" s="30"/>
      <c r="F85" s="182" t="s">
        <v>166</v>
      </c>
      <c r="G85" s="30"/>
      <c r="H85" s="30"/>
      <c r="I85" s="98"/>
      <c r="J85" s="30"/>
      <c r="K85" s="30"/>
      <c r="L85" s="33"/>
      <c r="M85" s="183"/>
      <c r="N85" s="55"/>
      <c r="O85" s="55"/>
      <c r="P85" s="55"/>
      <c r="Q85" s="55"/>
      <c r="R85" s="55"/>
      <c r="S85" s="55"/>
      <c r="T85" s="56"/>
      <c r="AT85" s="12" t="s">
        <v>128</v>
      </c>
      <c r="AU85" s="12" t="s">
        <v>81</v>
      </c>
    </row>
    <row r="86" spans="2:47" s="1" customFormat="1" ht="165.75">
      <c r="B86" s="29"/>
      <c r="C86" s="30"/>
      <c r="D86" s="181" t="s">
        <v>132</v>
      </c>
      <c r="E86" s="30"/>
      <c r="F86" s="184" t="s">
        <v>170</v>
      </c>
      <c r="G86" s="30"/>
      <c r="H86" s="30"/>
      <c r="I86" s="98"/>
      <c r="J86" s="30"/>
      <c r="K86" s="30"/>
      <c r="L86" s="33"/>
      <c r="M86" s="183"/>
      <c r="N86" s="55"/>
      <c r="O86" s="55"/>
      <c r="P86" s="55"/>
      <c r="Q86" s="55"/>
      <c r="R86" s="55"/>
      <c r="S86" s="55"/>
      <c r="T86" s="56"/>
      <c r="AT86" s="12" t="s">
        <v>132</v>
      </c>
      <c r="AU86" s="12" t="s">
        <v>81</v>
      </c>
    </row>
    <row r="87" spans="2:65" s="1" customFormat="1" ht="16.5" customHeight="1">
      <c r="B87" s="29"/>
      <c r="C87" s="188" t="s">
        <v>81</v>
      </c>
      <c r="D87" s="188" t="s">
        <v>164</v>
      </c>
      <c r="E87" s="189" t="s">
        <v>171</v>
      </c>
      <c r="F87" s="190" t="s">
        <v>172</v>
      </c>
      <c r="G87" s="191" t="s">
        <v>167</v>
      </c>
      <c r="H87" s="192">
        <v>3</v>
      </c>
      <c r="I87" s="193"/>
      <c r="J87" s="194">
        <f>ROUND(I87*H87,2)</f>
        <v>0</v>
      </c>
      <c r="K87" s="190" t="s">
        <v>1</v>
      </c>
      <c r="L87" s="195"/>
      <c r="M87" s="196" t="s">
        <v>1</v>
      </c>
      <c r="N87" s="197" t="s">
        <v>42</v>
      </c>
      <c r="O87" s="55"/>
      <c r="P87" s="178">
        <f>O87*H87</f>
        <v>0</v>
      </c>
      <c r="Q87" s="178">
        <v>0</v>
      </c>
      <c r="R87" s="178">
        <f>Q87*H87</f>
        <v>0</v>
      </c>
      <c r="S87" s="178">
        <v>0</v>
      </c>
      <c r="T87" s="179">
        <f>S87*H87</f>
        <v>0</v>
      </c>
      <c r="AR87" s="12" t="s">
        <v>168</v>
      </c>
      <c r="AT87" s="12" t="s">
        <v>164</v>
      </c>
      <c r="AU87" s="12" t="s">
        <v>81</v>
      </c>
      <c r="AY87" s="12" t="s">
        <v>119</v>
      </c>
      <c r="BE87" s="180">
        <f>IF(N87="základní",J87,0)</f>
        <v>0</v>
      </c>
      <c r="BF87" s="180">
        <f>IF(N87="snížená",J87,0)</f>
        <v>0</v>
      </c>
      <c r="BG87" s="180">
        <f>IF(N87="zákl. přenesená",J87,0)</f>
        <v>0</v>
      </c>
      <c r="BH87" s="180">
        <f>IF(N87="sníž. přenesená",J87,0)</f>
        <v>0</v>
      </c>
      <c r="BI87" s="180">
        <f>IF(N87="nulová",J87,0)</f>
        <v>0</v>
      </c>
      <c r="BJ87" s="12" t="s">
        <v>79</v>
      </c>
      <c r="BK87" s="180">
        <f>ROUND(I87*H87,2)</f>
        <v>0</v>
      </c>
      <c r="BL87" s="12" t="s">
        <v>140</v>
      </c>
      <c r="BM87" s="12" t="s">
        <v>173</v>
      </c>
    </row>
    <row r="88" spans="2:47" s="1" customFormat="1" ht="11.25">
      <c r="B88" s="29"/>
      <c r="C88" s="30"/>
      <c r="D88" s="181" t="s">
        <v>128</v>
      </c>
      <c r="E88" s="30"/>
      <c r="F88" s="182" t="s">
        <v>172</v>
      </c>
      <c r="G88" s="30"/>
      <c r="H88" s="30"/>
      <c r="I88" s="98"/>
      <c r="J88" s="30"/>
      <c r="K88" s="30"/>
      <c r="L88" s="33"/>
      <c r="M88" s="183"/>
      <c r="N88" s="55"/>
      <c r="O88" s="55"/>
      <c r="P88" s="55"/>
      <c r="Q88" s="55"/>
      <c r="R88" s="55"/>
      <c r="S88" s="55"/>
      <c r="T88" s="56"/>
      <c r="AT88" s="12" t="s">
        <v>128</v>
      </c>
      <c r="AU88" s="12" t="s">
        <v>81</v>
      </c>
    </row>
    <row r="89" spans="2:47" s="1" customFormat="1" ht="19.5">
      <c r="B89" s="29"/>
      <c r="C89" s="30"/>
      <c r="D89" s="181" t="s">
        <v>132</v>
      </c>
      <c r="E89" s="30"/>
      <c r="F89" s="184" t="s">
        <v>174</v>
      </c>
      <c r="G89" s="30"/>
      <c r="H89" s="30"/>
      <c r="I89" s="98"/>
      <c r="J89" s="30"/>
      <c r="K89" s="30"/>
      <c r="L89" s="33"/>
      <c r="M89" s="183"/>
      <c r="N89" s="55"/>
      <c r="O89" s="55"/>
      <c r="P89" s="55"/>
      <c r="Q89" s="55"/>
      <c r="R89" s="55"/>
      <c r="S89" s="55"/>
      <c r="T89" s="56"/>
      <c r="AT89" s="12" t="s">
        <v>132</v>
      </c>
      <c r="AU89" s="12" t="s">
        <v>81</v>
      </c>
    </row>
    <row r="90" spans="2:65" s="1" customFormat="1" ht="16.5" customHeight="1">
      <c r="B90" s="29"/>
      <c r="C90" s="188" t="s">
        <v>142</v>
      </c>
      <c r="D90" s="188" t="s">
        <v>164</v>
      </c>
      <c r="E90" s="189" t="s">
        <v>175</v>
      </c>
      <c r="F90" s="190" t="s">
        <v>176</v>
      </c>
      <c r="G90" s="191" t="s">
        <v>167</v>
      </c>
      <c r="H90" s="192">
        <v>6</v>
      </c>
      <c r="I90" s="193"/>
      <c r="J90" s="194">
        <f>ROUND(I90*H90,2)</f>
        <v>0</v>
      </c>
      <c r="K90" s="190" t="s">
        <v>1</v>
      </c>
      <c r="L90" s="195"/>
      <c r="M90" s="196" t="s">
        <v>1</v>
      </c>
      <c r="N90" s="197" t="s">
        <v>42</v>
      </c>
      <c r="O90" s="55"/>
      <c r="P90" s="178">
        <f>O90*H90</f>
        <v>0</v>
      </c>
      <c r="Q90" s="178">
        <v>0</v>
      </c>
      <c r="R90" s="178">
        <f>Q90*H90</f>
        <v>0</v>
      </c>
      <c r="S90" s="178">
        <v>0</v>
      </c>
      <c r="T90" s="179">
        <f>S90*H90</f>
        <v>0</v>
      </c>
      <c r="AR90" s="12" t="s">
        <v>168</v>
      </c>
      <c r="AT90" s="12" t="s">
        <v>164</v>
      </c>
      <c r="AU90" s="12" t="s">
        <v>81</v>
      </c>
      <c r="AY90" s="12" t="s">
        <v>119</v>
      </c>
      <c r="BE90" s="180">
        <f>IF(N90="základní",J90,0)</f>
        <v>0</v>
      </c>
      <c r="BF90" s="180">
        <f>IF(N90="snížená",J90,0)</f>
        <v>0</v>
      </c>
      <c r="BG90" s="180">
        <f>IF(N90="zákl. přenesená",J90,0)</f>
        <v>0</v>
      </c>
      <c r="BH90" s="180">
        <f>IF(N90="sníž. přenesená",J90,0)</f>
        <v>0</v>
      </c>
      <c r="BI90" s="180">
        <f>IF(N90="nulová",J90,0)</f>
        <v>0</v>
      </c>
      <c r="BJ90" s="12" t="s">
        <v>79</v>
      </c>
      <c r="BK90" s="180">
        <f>ROUND(I90*H90,2)</f>
        <v>0</v>
      </c>
      <c r="BL90" s="12" t="s">
        <v>140</v>
      </c>
      <c r="BM90" s="12" t="s">
        <v>177</v>
      </c>
    </row>
    <row r="91" spans="2:47" s="1" customFormat="1" ht="11.25">
      <c r="B91" s="29"/>
      <c r="C91" s="30"/>
      <c r="D91" s="181" t="s">
        <v>128</v>
      </c>
      <c r="E91" s="30"/>
      <c r="F91" s="182" t="s">
        <v>176</v>
      </c>
      <c r="G91" s="30"/>
      <c r="H91" s="30"/>
      <c r="I91" s="98"/>
      <c r="J91" s="30"/>
      <c r="K91" s="30"/>
      <c r="L91" s="33"/>
      <c r="M91" s="183"/>
      <c r="N91" s="55"/>
      <c r="O91" s="55"/>
      <c r="P91" s="55"/>
      <c r="Q91" s="55"/>
      <c r="R91" s="55"/>
      <c r="S91" s="55"/>
      <c r="T91" s="56"/>
      <c r="AT91" s="12" t="s">
        <v>128</v>
      </c>
      <c r="AU91" s="12" t="s">
        <v>81</v>
      </c>
    </row>
    <row r="92" spans="2:47" s="1" customFormat="1" ht="165.75">
      <c r="B92" s="29"/>
      <c r="C92" s="30"/>
      <c r="D92" s="181" t="s">
        <v>132</v>
      </c>
      <c r="E92" s="30"/>
      <c r="F92" s="184" t="s">
        <v>178</v>
      </c>
      <c r="G92" s="30"/>
      <c r="H92" s="30"/>
      <c r="I92" s="98"/>
      <c r="J92" s="30"/>
      <c r="K92" s="30"/>
      <c r="L92" s="33"/>
      <c r="M92" s="183"/>
      <c r="N92" s="55"/>
      <c r="O92" s="55"/>
      <c r="P92" s="55"/>
      <c r="Q92" s="55"/>
      <c r="R92" s="55"/>
      <c r="S92" s="55"/>
      <c r="T92" s="56"/>
      <c r="AT92" s="12" t="s">
        <v>132</v>
      </c>
      <c r="AU92" s="12" t="s">
        <v>81</v>
      </c>
    </row>
    <row r="93" spans="2:65" s="1" customFormat="1" ht="16.5" customHeight="1">
      <c r="B93" s="29"/>
      <c r="C93" s="188" t="s">
        <v>126</v>
      </c>
      <c r="D93" s="188" t="s">
        <v>164</v>
      </c>
      <c r="E93" s="189" t="s">
        <v>179</v>
      </c>
      <c r="F93" s="190" t="s">
        <v>172</v>
      </c>
      <c r="G93" s="191" t="s">
        <v>167</v>
      </c>
      <c r="H93" s="192">
        <v>6</v>
      </c>
      <c r="I93" s="193"/>
      <c r="J93" s="194">
        <f>ROUND(I93*H93,2)</f>
        <v>0</v>
      </c>
      <c r="K93" s="190" t="s">
        <v>1</v>
      </c>
      <c r="L93" s="195"/>
      <c r="M93" s="196" t="s">
        <v>1</v>
      </c>
      <c r="N93" s="197" t="s">
        <v>42</v>
      </c>
      <c r="O93" s="55"/>
      <c r="P93" s="178">
        <f>O93*H93</f>
        <v>0</v>
      </c>
      <c r="Q93" s="178">
        <v>0</v>
      </c>
      <c r="R93" s="178">
        <f>Q93*H93</f>
        <v>0</v>
      </c>
      <c r="S93" s="178">
        <v>0</v>
      </c>
      <c r="T93" s="179">
        <f>S93*H93</f>
        <v>0</v>
      </c>
      <c r="AR93" s="12" t="s">
        <v>168</v>
      </c>
      <c r="AT93" s="12" t="s">
        <v>164</v>
      </c>
      <c r="AU93" s="12" t="s">
        <v>81</v>
      </c>
      <c r="AY93" s="12" t="s">
        <v>119</v>
      </c>
      <c r="BE93" s="180">
        <f>IF(N93="základní",J93,0)</f>
        <v>0</v>
      </c>
      <c r="BF93" s="180">
        <f>IF(N93="snížená",J93,0)</f>
        <v>0</v>
      </c>
      <c r="BG93" s="180">
        <f>IF(N93="zákl. přenesená",J93,0)</f>
        <v>0</v>
      </c>
      <c r="BH93" s="180">
        <f>IF(N93="sníž. přenesená",J93,0)</f>
        <v>0</v>
      </c>
      <c r="BI93" s="180">
        <f>IF(N93="nulová",J93,0)</f>
        <v>0</v>
      </c>
      <c r="BJ93" s="12" t="s">
        <v>79</v>
      </c>
      <c r="BK93" s="180">
        <f>ROUND(I93*H93,2)</f>
        <v>0</v>
      </c>
      <c r="BL93" s="12" t="s">
        <v>140</v>
      </c>
      <c r="BM93" s="12" t="s">
        <v>180</v>
      </c>
    </row>
    <row r="94" spans="2:47" s="1" customFormat="1" ht="11.25">
      <c r="B94" s="29"/>
      <c r="C94" s="30"/>
      <c r="D94" s="181" t="s">
        <v>128</v>
      </c>
      <c r="E94" s="30"/>
      <c r="F94" s="182" t="s">
        <v>172</v>
      </c>
      <c r="G94" s="30"/>
      <c r="H94" s="30"/>
      <c r="I94" s="98"/>
      <c r="J94" s="30"/>
      <c r="K94" s="30"/>
      <c r="L94" s="33"/>
      <c r="M94" s="183"/>
      <c r="N94" s="55"/>
      <c r="O94" s="55"/>
      <c r="P94" s="55"/>
      <c r="Q94" s="55"/>
      <c r="R94" s="55"/>
      <c r="S94" s="55"/>
      <c r="T94" s="56"/>
      <c r="AT94" s="12" t="s">
        <v>128</v>
      </c>
      <c r="AU94" s="12" t="s">
        <v>81</v>
      </c>
    </row>
    <row r="95" spans="2:47" s="1" customFormat="1" ht="19.5">
      <c r="B95" s="29"/>
      <c r="C95" s="30"/>
      <c r="D95" s="181" t="s">
        <v>132</v>
      </c>
      <c r="E95" s="30"/>
      <c r="F95" s="184" t="s">
        <v>174</v>
      </c>
      <c r="G95" s="30"/>
      <c r="H95" s="30"/>
      <c r="I95" s="98"/>
      <c r="J95" s="30"/>
      <c r="K95" s="30"/>
      <c r="L95" s="33"/>
      <c r="M95" s="183"/>
      <c r="N95" s="55"/>
      <c r="O95" s="55"/>
      <c r="P95" s="55"/>
      <c r="Q95" s="55"/>
      <c r="R95" s="55"/>
      <c r="S95" s="55"/>
      <c r="T95" s="56"/>
      <c r="AT95" s="12" t="s">
        <v>132</v>
      </c>
      <c r="AU95" s="12" t="s">
        <v>81</v>
      </c>
    </row>
    <row r="96" spans="2:65" s="1" customFormat="1" ht="16.5" customHeight="1">
      <c r="B96" s="29"/>
      <c r="C96" s="188" t="s">
        <v>149</v>
      </c>
      <c r="D96" s="188" t="s">
        <v>164</v>
      </c>
      <c r="E96" s="189" t="s">
        <v>181</v>
      </c>
      <c r="F96" s="190" t="s">
        <v>182</v>
      </c>
      <c r="G96" s="191" t="s">
        <v>167</v>
      </c>
      <c r="H96" s="192">
        <v>5</v>
      </c>
      <c r="I96" s="193"/>
      <c r="J96" s="194">
        <f>ROUND(I96*H96,2)</f>
        <v>0</v>
      </c>
      <c r="K96" s="190" t="s">
        <v>1</v>
      </c>
      <c r="L96" s="195"/>
      <c r="M96" s="196" t="s">
        <v>1</v>
      </c>
      <c r="N96" s="197" t="s">
        <v>42</v>
      </c>
      <c r="O96" s="55"/>
      <c r="P96" s="178">
        <f>O96*H96</f>
        <v>0</v>
      </c>
      <c r="Q96" s="178">
        <v>0</v>
      </c>
      <c r="R96" s="178">
        <f>Q96*H96</f>
        <v>0</v>
      </c>
      <c r="S96" s="178">
        <v>0</v>
      </c>
      <c r="T96" s="179">
        <f>S96*H96</f>
        <v>0</v>
      </c>
      <c r="AR96" s="12" t="s">
        <v>168</v>
      </c>
      <c r="AT96" s="12" t="s">
        <v>164</v>
      </c>
      <c r="AU96" s="12" t="s">
        <v>81</v>
      </c>
      <c r="AY96" s="12" t="s">
        <v>119</v>
      </c>
      <c r="BE96" s="180">
        <f>IF(N96="základní",J96,0)</f>
        <v>0</v>
      </c>
      <c r="BF96" s="180">
        <f>IF(N96="snížená",J96,0)</f>
        <v>0</v>
      </c>
      <c r="BG96" s="180">
        <f>IF(N96="zákl. přenesená",J96,0)</f>
        <v>0</v>
      </c>
      <c r="BH96" s="180">
        <f>IF(N96="sníž. přenesená",J96,0)</f>
        <v>0</v>
      </c>
      <c r="BI96" s="180">
        <f>IF(N96="nulová",J96,0)</f>
        <v>0</v>
      </c>
      <c r="BJ96" s="12" t="s">
        <v>79</v>
      </c>
      <c r="BK96" s="180">
        <f>ROUND(I96*H96,2)</f>
        <v>0</v>
      </c>
      <c r="BL96" s="12" t="s">
        <v>140</v>
      </c>
      <c r="BM96" s="12" t="s">
        <v>183</v>
      </c>
    </row>
    <row r="97" spans="2:47" s="1" customFormat="1" ht="11.25">
      <c r="B97" s="29"/>
      <c r="C97" s="30"/>
      <c r="D97" s="181" t="s">
        <v>128</v>
      </c>
      <c r="E97" s="30"/>
      <c r="F97" s="182" t="s">
        <v>182</v>
      </c>
      <c r="G97" s="30"/>
      <c r="H97" s="30"/>
      <c r="I97" s="98"/>
      <c r="J97" s="30"/>
      <c r="K97" s="30"/>
      <c r="L97" s="33"/>
      <c r="M97" s="183"/>
      <c r="N97" s="55"/>
      <c r="O97" s="55"/>
      <c r="P97" s="55"/>
      <c r="Q97" s="55"/>
      <c r="R97" s="55"/>
      <c r="S97" s="55"/>
      <c r="T97" s="56"/>
      <c r="AT97" s="12" t="s">
        <v>128</v>
      </c>
      <c r="AU97" s="12" t="s">
        <v>81</v>
      </c>
    </row>
    <row r="98" spans="2:47" s="1" customFormat="1" ht="165.75">
      <c r="B98" s="29"/>
      <c r="C98" s="30"/>
      <c r="D98" s="181" t="s">
        <v>132</v>
      </c>
      <c r="E98" s="30"/>
      <c r="F98" s="184" t="s">
        <v>184</v>
      </c>
      <c r="G98" s="30"/>
      <c r="H98" s="30"/>
      <c r="I98" s="98"/>
      <c r="J98" s="30"/>
      <c r="K98" s="30"/>
      <c r="L98" s="33"/>
      <c r="M98" s="183"/>
      <c r="N98" s="55"/>
      <c r="O98" s="55"/>
      <c r="P98" s="55"/>
      <c r="Q98" s="55"/>
      <c r="R98" s="55"/>
      <c r="S98" s="55"/>
      <c r="T98" s="56"/>
      <c r="AT98" s="12" t="s">
        <v>132</v>
      </c>
      <c r="AU98" s="12" t="s">
        <v>81</v>
      </c>
    </row>
    <row r="99" spans="2:65" s="1" customFormat="1" ht="16.5" customHeight="1">
      <c r="B99" s="29"/>
      <c r="C99" s="188" t="s">
        <v>153</v>
      </c>
      <c r="D99" s="188" t="s">
        <v>164</v>
      </c>
      <c r="E99" s="189" t="s">
        <v>185</v>
      </c>
      <c r="F99" s="190" t="s">
        <v>172</v>
      </c>
      <c r="G99" s="191" t="s">
        <v>167</v>
      </c>
      <c r="H99" s="192">
        <v>5</v>
      </c>
      <c r="I99" s="193"/>
      <c r="J99" s="194">
        <f>ROUND(I99*H99,2)</f>
        <v>0</v>
      </c>
      <c r="K99" s="190" t="s">
        <v>1</v>
      </c>
      <c r="L99" s="195"/>
      <c r="M99" s="196" t="s">
        <v>1</v>
      </c>
      <c r="N99" s="197" t="s">
        <v>42</v>
      </c>
      <c r="O99" s="55"/>
      <c r="P99" s="178">
        <f>O99*H99</f>
        <v>0</v>
      </c>
      <c r="Q99" s="178">
        <v>0</v>
      </c>
      <c r="R99" s="178">
        <f>Q99*H99</f>
        <v>0</v>
      </c>
      <c r="S99" s="178">
        <v>0</v>
      </c>
      <c r="T99" s="179">
        <f>S99*H99</f>
        <v>0</v>
      </c>
      <c r="AR99" s="12" t="s">
        <v>168</v>
      </c>
      <c r="AT99" s="12" t="s">
        <v>164</v>
      </c>
      <c r="AU99" s="12" t="s">
        <v>81</v>
      </c>
      <c r="AY99" s="12" t="s">
        <v>119</v>
      </c>
      <c r="BE99" s="180">
        <f>IF(N99="základní",J99,0)</f>
        <v>0</v>
      </c>
      <c r="BF99" s="180">
        <f>IF(N99="snížená",J99,0)</f>
        <v>0</v>
      </c>
      <c r="BG99" s="180">
        <f>IF(N99="zákl. přenesená",J99,0)</f>
        <v>0</v>
      </c>
      <c r="BH99" s="180">
        <f>IF(N99="sníž. přenesená",J99,0)</f>
        <v>0</v>
      </c>
      <c r="BI99" s="180">
        <f>IF(N99="nulová",J99,0)</f>
        <v>0</v>
      </c>
      <c r="BJ99" s="12" t="s">
        <v>79</v>
      </c>
      <c r="BK99" s="180">
        <f>ROUND(I99*H99,2)</f>
        <v>0</v>
      </c>
      <c r="BL99" s="12" t="s">
        <v>140</v>
      </c>
      <c r="BM99" s="12" t="s">
        <v>186</v>
      </c>
    </row>
    <row r="100" spans="2:47" s="1" customFormat="1" ht="11.25">
      <c r="B100" s="29"/>
      <c r="C100" s="30"/>
      <c r="D100" s="181" t="s">
        <v>128</v>
      </c>
      <c r="E100" s="30"/>
      <c r="F100" s="182" t="s">
        <v>172</v>
      </c>
      <c r="G100" s="30"/>
      <c r="H100" s="30"/>
      <c r="I100" s="98"/>
      <c r="J100" s="30"/>
      <c r="K100" s="30"/>
      <c r="L100" s="33"/>
      <c r="M100" s="183"/>
      <c r="N100" s="55"/>
      <c r="O100" s="55"/>
      <c r="P100" s="55"/>
      <c r="Q100" s="55"/>
      <c r="R100" s="55"/>
      <c r="S100" s="55"/>
      <c r="T100" s="56"/>
      <c r="AT100" s="12" t="s">
        <v>128</v>
      </c>
      <c r="AU100" s="12" t="s">
        <v>81</v>
      </c>
    </row>
    <row r="101" spans="2:47" s="1" customFormat="1" ht="19.5">
      <c r="B101" s="29"/>
      <c r="C101" s="30"/>
      <c r="D101" s="181" t="s">
        <v>132</v>
      </c>
      <c r="E101" s="30"/>
      <c r="F101" s="184" t="s">
        <v>174</v>
      </c>
      <c r="G101" s="30"/>
      <c r="H101" s="30"/>
      <c r="I101" s="98"/>
      <c r="J101" s="30"/>
      <c r="K101" s="30"/>
      <c r="L101" s="33"/>
      <c r="M101" s="183"/>
      <c r="N101" s="55"/>
      <c r="O101" s="55"/>
      <c r="P101" s="55"/>
      <c r="Q101" s="55"/>
      <c r="R101" s="55"/>
      <c r="S101" s="55"/>
      <c r="T101" s="56"/>
      <c r="AT101" s="12" t="s">
        <v>132</v>
      </c>
      <c r="AU101" s="12" t="s">
        <v>81</v>
      </c>
    </row>
    <row r="102" spans="2:65" s="1" customFormat="1" ht="16.5" customHeight="1">
      <c r="B102" s="29"/>
      <c r="C102" s="188" t="s">
        <v>159</v>
      </c>
      <c r="D102" s="188" t="s">
        <v>164</v>
      </c>
      <c r="E102" s="189" t="s">
        <v>187</v>
      </c>
      <c r="F102" s="190" t="s">
        <v>188</v>
      </c>
      <c r="G102" s="191" t="s">
        <v>167</v>
      </c>
      <c r="H102" s="192">
        <v>1</v>
      </c>
      <c r="I102" s="193"/>
      <c r="J102" s="194">
        <f>ROUND(I102*H102,2)</f>
        <v>0</v>
      </c>
      <c r="K102" s="190" t="s">
        <v>1</v>
      </c>
      <c r="L102" s="195"/>
      <c r="M102" s="196" t="s">
        <v>1</v>
      </c>
      <c r="N102" s="197" t="s">
        <v>42</v>
      </c>
      <c r="O102" s="55"/>
      <c r="P102" s="178">
        <f>O102*H102</f>
        <v>0</v>
      </c>
      <c r="Q102" s="178">
        <v>0</v>
      </c>
      <c r="R102" s="178">
        <f>Q102*H102</f>
        <v>0</v>
      </c>
      <c r="S102" s="178">
        <v>0</v>
      </c>
      <c r="T102" s="179">
        <f>S102*H102</f>
        <v>0</v>
      </c>
      <c r="AR102" s="12" t="s">
        <v>168</v>
      </c>
      <c r="AT102" s="12" t="s">
        <v>164</v>
      </c>
      <c r="AU102" s="12" t="s">
        <v>81</v>
      </c>
      <c r="AY102" s="12" t="s">
        <v>119</v>
      </c>
      <c r="BE102" s="180">
        <f>IF(N102="základní",J102,0)</f>
        <v>0</v>
      </c>
      <c r="BF102" s="180">
        <f>IF(N102="snížená",J102,0)</f>
        <v>0</v>
      </c>
      <c r="BG102" s="180">
        <f>IF(N102="zákl. přenesená",J102,0)</f>
        <v>0</v>
      </c>
      <c r="BH102" s="180">
        <f>IF(N102="sníž. přenesená",J102,0)</f>
        <v>0</v>
      </c>
      <c r="BI102" s="180">
        <f>IF(N102="nulová",J102,0)</f>
        <v>0</v>
      </c>
      <c r="BJ102" s="12" t="s">
        <v>79</v>
      </c>
      <c r="BK102" s="180">
        <f>ROUND(I102*H102,2)</f>
        <v>0</v>
      </c>
      <c r="BL102" s="12" t="s">
        <v>140</v>
      </c>
      <c r="BM102" s="12" t="s">
        <v>189</v>
      </c>
    </row>
    <row r="103" spans="2:47" s="1" customFormat="1" ht="11.25">
      <c r="B103" s="29"/>
      <c r="C103" s="30"/>
      <c r="D103" s="181" t="s">
        <v>128</v>
      </c>
      <c r="E103" s="30"/>
      <c r="F103" s="182" t="s">
        <v>188</v>
      </c>
      <c r="G103" s="30"/>
      <c r="H103" s="30"/>
      <c r="I103" s="98"/>
      <c r="J103" s="30"/>
      <c r="K103" s="30"/>
      <c r="L103" s="33"/>
      <c r="M103" s="183"/>
      <c r="N103" s="55"/>
      <c r="O103" s="55"/>
      <c r="P103" s="55"/>
      <c r="Q103" s="55"/>
      <c r="R103" s="55"/>
      <c r="S103" s="55"/>
      <c r="T103" s="56"/>
      <c r="AT103" s="12" t="s">
        <v>128</v>
      </c>
      <c r="AU103" s="12" t="s">
        <v>81</v>
      </c>
    </row>
    <row r="104" spans="2:47" s="1" customFormat="1" ht="165.75">
      <c r="B104" s="29"/>
      <c r="C104" s="30"/>
      <c r="D104" s="181" t="s">
        <v>132</v>
      </c>
      <c r="E104" s="30"/>
      <c r="F104" s="184" t="s">
        <v>190</v>
      </c>
      <c r="G104" s="30"/>
      <c r="H104" s="30"/>
      <c r="I104" s="98"/>
      <c r="J104" s="30"/>
      <c r="K104" s="30"/>
      <c r="L104" s="33"/>
      <c r="M104" s="183"/>
      <c r="N104" s="55"/>
      <c r="O104" s="55"/>
      <c r="P104" s="55"/>
      <c r="Q104" s="55"/>
      <c r="R104" s="55"/>
      <c r="S104" s="55"/>
      <c r="T104" s="56"/>
      <c r="AT104" s="12" t="s">
        <v>132</v>
      </c>
      <c r="AU104" s="12" t="s">
        <v>81</v>
      </c>
    </row>
    <row r="105" spans="2:65" s="1" customFormat="1" ht="16.5" customHeight="1">
      <c r="B105" s="29"/>
      <c r="C105" s="188" t="s">
        <v>191</v>
      </c>
      <c r="D105" s="188" t="s">
        <v>164</v>
      </c>
      <c r="E105" s="189" t="s">
        <v>192</v>
      </c>
      <c r="F105" s="190" t="s">
        <v>193</v>
      </c>
      <c r="G105" s="191" t="s">
        <v>167</v>
      </c>
      <c r="H105" s="192">
        <v>1</v>
      </c>
      <c r="I105" s="193"/>
      <c r="J105" s="194">
        <f>ROUND(I105*H105,2)</f>
        <v>0</v>
      </c>
      <c r="K105" s="190" t="s">
        <v>1</v>
      </c>
      <c r="L105" s="195"/>
      <c r="M105" s="196" t="s">
        <v>1</v>
      </c>
      <c r="N105" s="197" t="s">
        <v>42</v>
      </c>
      <c r="O105" s="55"/>
      <c r="P105" s="178">
        <f>O105*H105</f>
        <v>0</v>
      </c>
      <c r="Q105" s="178">
        <v>0</v>
      </c>
      <c r="R105" s="178">
        <f>Q105*H105</f>
        <v>0</v>
      </c>
      <c r="S105" s="178">
        <v>0</v>
      </c>
      <c r="T105" s="179">
        <f>S105*H105</f>
        <v>0</v>
      </c>
      <c r="AR105" s="12" t="s">
        <v>168</v>
      </c>
      <c r="AT105" s="12" t="s">
        <v>164</v>
      </c>
      <c r="AU105" s="12" t="s">
        <v>81</v>
      </c>
      <c r="AY105" s="12" t="s">
        <v>119</v>
      </c>
      <c r="BE105" s="180">
        <f>IF(N105="základní",J105,0)</f>
        <v>0</v>
      </c>
      <c r="BF105" s="180">
        <f>IF(N105="snížená",J105,0)</f>
        <v>0</v>
      </c>
      <c r="BG105" s="180">
        <f>IF(N105="zákl. přenesená",J105,0)</f>
        <v>0</v>
      </c>
      <c r="BH105" s="180">
        <f>IF(N105="sníž. přenesená",J105,0)</f>
        <v>0</v>
      </c>
      <c r="BI105" s="180">
        <f>IF(N105="nulová",J105,0)</f>
        <v>0</v>
      </c>
      <c r="BJ105" s="12" t="s">
        <v>79</v>
      </c>
      <c r="BK105" s="180">
        <f>ROUND(I105*H105,2)</f>
        <v>0</v>
      </c>
      <c r="BL105" s="12" t="s">
        <v>140</v>
      </c>
      <c r="BM105" s="12" t="s">
        <v>194</v>
      </c>
    </row>
    <row r="106" spans="2:47" s="1" customFormat="1" ht="11.25">
      <c r="B106" s="29"/>
      <c r="C106" s="30"/>
      <c r="D106" s="181" t="s">
        <v>128</v>
      </c>
      <c r="E106" s="30"/>
      <c r="F106" s="182" t="s">
        <v>193</v>
      </c>
      <c r="G106" s="30"/>
      <c r="H106" s="30"/>
      <c r="I106" s="98"/>
      <c r="J106" s="30"/>
      <c r="K106" s="30"/>
      <c r="L106" s="33"/>
      <c r="M106" s="183"/>
      <c r="N106" s="55"/>
      <c r="O106" s="55"/>
      <c r="P106" s="55"/>
      <c r="Q106" s="55"/>
      <c r="R106" s="55"/>
      <c r="S106" s="55"/>
      <c r="T106" s="56"/>
      <c r="AT106" s="12" t="s">
        <v>128</v>
      </c>
      <c r="AU106" s="12" t="s">
        <v>81</v>
      </c>
    </row>
    <row r="107" spans="2:47" s="1" customFormat="1" ht="19.5">
      <c r="B107" s="29"/>
      <c r="C107" s="30"/>
      <c r="D107" s="181" t="s">
        <v>132</v>
      </c>
      <c r="E107" s="30"/>
      <c r="F107" s="184" t="s">
        <v>195</v>
      </c>
      <c r="G107" s="30"/>
      <c r="H107" s="30"/>
      <c r="I107" s="98"/>
      <c r="J107" s="30"/>
      <c r="K107" s="30"/>
      <c r="L107" s="33"/>
      <c r="M107" s="183"/>
      <c r="N107" s="55"/>
      <c r="O107" s="55"/>
      <c r="P107" s="55"/>
      <c r="Q107" s="55"/>
      <c r="R107" s="55"/>
      <c r="S107" s="55"/>
      <c r="T107" s="56"/>
      <c r="AT107" s="12" t="s">
        <v>132</v>
      </c>
      <c r="AU107" s="12" t="s">
        <v>81</v>
      </c>
    </row>
    <row r="108" spans="2:65" s="1" customFormat="1" ht="16.5" customHeight="1">
      <c r="B108" s="29"/>
      <c r="C108" s="188" t="s">
        <v>120</v>
      </c>
      <c r="D108" s="188" t="s">
        <v>164</v>
      </c>
      <c r="E108" s="189" t="s">
        <v>196</v>
      </c>
      <c r="F108" s="190" t="s">
        <v>197</v>
      </c>
      <c r="G108" s="191" t="s">
        <v>167</v>
      </c>
      <c r="H108" s="192">
        <v>1</v>
      </c>
      <c r="I108" s="193"/>
      <c r="J108" s="194">
        <f>ROUND(I108*H108,2)</f>
        <v>0</v>
      </c>
      <c r="K108" s="190" t="s">
        <v>1</v>
      </c>
      <c r="L108" s="195"/>
      <c r="M108" s="196" t="s">
        <v>1</v>
      </c>
      <c r="N108" s="197" t="s">
        <v>42</v>
      </c>
      <c r="O108" s="55"/>
      <c r="P108" s="178">
        <f>O108*H108</f>
        <v>0</v>
      </c>
      <c r="Q108" s="178">
        <v>0</v>
      </c>
      <c r="R108" s="178">
        <f>Q108*H108</f>
        <v>0</v>
      </c>
      <c r="S108" s="178">
        <v>0</v>
      </c>
      <c r="T108" s="179">
        <f>S108*H108</f>
        <v>0</v>
      </c>
      <c r="AR108" s="12" t="s">
        <v>168</v>
      </c>
      <c r="AT108" s="12" t="s">
        <v>164</v>
      </c>
      <c r="AU108" s="12" t="s">
        <v>81</v>
      </c>
      <c r="AY108" s="12" t="s">
        <v>119</v>
      </c>
      <c r="BE108" s="180">
        <f>IF(N108="základní",J108,0)</f>
        <v>0</v>
      </c>
      <c r="BF108" s="180">
        <f>IF(N108="snížená",J108,0)</f>
        <v>0</v>
      </c>
      <c r="BG108" s="180">
        <f>IF(N108="zákl. přenesená",J108,0)</f>
        <v>0</v>
      </c>
      <c r="BH108" s="180">
        <f>IF(N108="sníž. přenesená",J108,0)</f>
        <v>0</v>
      </c>
      <c r="BI108" s="180">
        <f>IF(N108="nulová",J108,0)</f>
        <v>0</v>
      </c>
      <c r="BJ108" s="12" t="s">
        <v>79</v>
      </c>
      <c r="BK108" s="180">
        <f>ROUND(I108*H108,2)</f>
        <v>0</v>
      </c>
      <c r="BL108" s="12" t="s">
        <v>140</v>
      </c>
      <c r="BM108" s="12" t="s">
        <v>198</v>
      </c>
    </row>
    <row r="109" spans="2:47" s="1" customFormat="1" ht="11.25">
      <c r="B109" s="29"/>
      <c r="C109" s="30"/>
      <c r="D109" s="181" t="s">
        <v>128</v>
      </c>
      <c r="E109" s="30"/>
      <c r="F109" s="182" t="s">
        <v>197</v>
      </c>
      <c r="G109" s="30"/>
      <c r="H109" s="30"/>
      <c r="I109" s="98"/>
      <c r="J109" s="30"/>
      <c r="K109" s="30"/>
      <c r="L109" s="33"/>
      <c r="M109" s="183"/>
      <c r="N109" s="55"/>
      <c r="O109" s="55"/>
      <c r="P109" s="55"/>
      <c r="Q109" s="55"/>
      <c r="R109" s="55"/>
      <c r="S109" s="55"/>
      <c r="T109" s="56"/>
      <c r="AT109" s="12" t="s">
        <v>128</v>
      </c>
      <c r="AU109" s="12" t="s">
        <v>81</v>
      </c>
    </row>
    <row r="110" spans="2:47" s="1" customFormat="1" ht="156">
      <c r="B110" s="29"/>
      <c r="C110" s="30"/>
      <c r="D110" s="181" t="s">
        <v>132</v>
      </c>
      <c r="E110" s="30"/>
      <c r="F110" s="184" t="s">
        <v>199</v>
      </c>
      <c r="G110" s="30"/>
      <c r="H110" s="30"/>
      <c r="I110" s="98"/>
      <c r="J110" s="30"/>
      <c r="K110" s="30"/>
      <c r="L110" s="33"/>
      <c r="M110" s="183"/>
      <c r="N110" s="55"/>
      <c r="O110" s="55"/>
      <c r="P110" s="55"/>
      <c r="Q110" s="55"/>
      <c r="R110" s="55"/>
      <c r="S110" s="55"/>
      <c r="T110" s="56"/>
      <c r="AT110" s="12" t="s">
        <v>132</v>
      </c>
      <c r="AU110" s="12" t="s">
        <v>81</v>
      </c>
    </row>
    <row r="111" spans="2:65" s="1" customFormat="1" ht="16.5" customHeight="1">
      <c r="B111" s="29"/>
      <c r="C111" s="188" t="s">
        <v>200</v>
      </c>
      <c r="D111" s="188" t="s">
        <v>164</v>
      </c>
      <c r="E111" s="189" t="s">
        <v>201</v>
      </c>
      <c r="F111" s="190" t="s">
        <v>202</v>
      </c>
      <c r="G111" s="191" t="s">
        <v>167</v>
      </c>
      <c r="H111" s="192">
        <v>2</v>
      </c>
      <c r="I111" s="193"/>
      <c r="J111" s="194">
        <f>ROUND(I111*H111,2)</f>
        <v>0</v>
      </c>
      <c r="K111" s="190" t="s">
        <v>1</v>
      </c>
      <c r="L111" s="195"/>
      <c r="M111" s="196" t="s">
        <v>1</v>
      </c>
      <c r="N111" s="197" t="s">
        <v>42</v>
      </c>
      <c r="O111" s="55"/>
      <c r="P111" s="178">
        <f>O111*H111</f>
        <v>0</v>
      </c>
      <c r="Q111" s="178">
        <v>0</v>
      </c>
      <c r="R111" s="178">
        <f>Q111*H111</f>
        <v>0</v>
      </c>
      <c r="S111" s="178">
        <v>0</v>
      </c>
      <c r="T111" s="179">
        <f>S111*H111</f>
        <v>0</v>
      </c>
      <c r="AR111" s="12" t="s">
        <v>168</v>
      </c>
      <c r="AT111" s="12" t="s">
        <v>164</v>
      </c>
      <c r="AU111" s="12" t="s">
        <v>81</v>
      </c>
      <c r="AY111" s="12" t="s">
        <v>119</v>
      </c>
      <c r="BE111" s="180">
        <f>IF(N111="základní",J111,0)</f>
        <v>0</v>
      </c>
      <c r="BF111" s="180">
        <f>IF(N111="snížená",J111,0)</f>
        <v>0</v>
      </c>
      <c r="BG111" s="180">
        <f>IF(N111="zákl. přenesená",J111,0)</f>
        <v>0</v>
      </c>
      <c r="BH111" s="180">
        <f>IF(N111="sníž. přenesená",J111,0)</f>
        <v>0</v>
      </c>
      <c r="BI111" s="180">
        <f>IF(N111="nulová",J111,0)</f>
        <v>0</v>
      </c>
      <c r="BJ111" s="12" t="s">
        <v>79</v>
      </c>
      <c r="BK111" s="180">
        <f>ROUND(I111*H111,2)</f>
        <v>0</v>
      </c>
      <c r="BL111" s="12" t="s">
        <v>140</v>
      </c>
      <c r="BM111" s="12" t="s">
        <v>203</v>
      </c>
    </row>
    <row r="112" spans="2:47" s="1" customFormat="1" ht="11.25">
      <c r="B112" s="29"/>
      <c r="C112" s="30"/>
      <c r="D112" s="181" t="s">
        <v>128</v>
      </c>
      <c r="E112" s="30"/>
      <c r="F112" s="182" t="s">
        <v>202</v>
      </c>
      <c r="G112" s="30"/>
      <c r="H112" s="30"/>
      <c r="I112" s="98"/>
      <c r="J112" s="30"/>
      <c r="K112" s="30"/>
      <c r="L112" s="33"/>
      <c r="M112" s="183"/>
      <c r="N112" s="55"/>
      <c r="O112" s="55"/>
      <c r="P112" s="55"/>
      <c r="Q112" s="55"/>
      <c r="R112" s="55"/>
      <c r="S112" s="55"/>
      <c r="T112" s="56"/>
      <c r="AT112" s="12" t="s">
        <v>128</v>
      </c>
      <c r="AU112" s="12" t="s">
        <v>81</v>
      </c>
    </row>
    <row r="113" spans="2:47" s="1" customFormat="1" ht="136.5">
      <c r="B113" s="29"/>
      <c r="C113" s="30"/>
      <c r="D113" s="181" t="s">
        <v>132</v>
      </c>
      <c r="E113" s="30"/>
      <c r="F113" s="184" t="s">
        <v>204</v>
      </c>
      <c r="G113" s="30"/>
      <c r="H113" s="30"/>
      <c r="I113" s="98"/>
      <c r="J113" s="30"/>
      <c r="K113" s="30"/>
      <c r="L113" s="33"/>
      <c r="M113" s="185"/>
      <c r="N113" s="186"/>
      <c r="O113" s="186"/>
      <c r="P113" s="186"/>
      <c r="Q113" s="186"/>
      <c r="R113" s="186"/>
      <c r="S113" s="186"/>
      <c r="T113" s="187"/>
      <c r="AT113" s="12" t="s">
        <v>132</v>
      </c>
      <c r="AU113" s="12" t="s">
        <v>81</v>
      </c>
    </row>
    <row r="114" spans="2:12" s="1" customFormat="1" ht="6.95" customHeight="1">
      <c r="B114" s="41"/>
      <c r="C114" s="42"/>
      <c r="D114" s="42"/>
      <c r="E114" s="42"/>
      <c r="F114" s="42"/>
      <c r="G114" s="42"/>
      <c r="H114" s="42"/>
      <c r="I114" s="120"/>
      <c r="J114" s="42"/>
      <c r="K114" s="42"/>
      <c r="L114" s="33"/>
    </row>
  </sheetData>
  <sheetProtection algorithmName="SHA-512" hashValue="A66cde5G8asqsmU1D92Vnd2bJJ6WnPjM4ZFQupg7naDDekHlZNKKQSpFBJosfHSam3d5XD+BXZOxqBgFXrut2g==" saltValue="fwzoj4HaP4CIaOswfrX/eMzmnlmYjt6dsVicAlKHnCJpIChZb+6TpnJuRtYSxRIlYC1N+CHBjX4RcmJ6bPwZIw==" spinCount="100000" sheet="1" objects="1" scenarios="1" formatColumns="0" formatRows="0" autoFilter="0"/>
  <autoFilter ref="C80:K113"/>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08"/>
      <c r="M2" s="208"/>
      <c r="N2" s="208"/>
      <c r="O2" s="208"/>
      <c r="P2" s="208"/>
      <c r="Q2" s="208"/>
      <c r="R2" s="208"/>
      <c r="S2" s="208"/>
      <c r="T2" s="208"/>
      <c r="U2" s="208"/>
      <c r="V2" s="208"/>
      <c r="AT2" s="12" t="s">
        <v>87</v>
      </c>
    </row>
    <row r="3" spans="2:46" ht="6.95" customHeight="1">
      <c r="B3" s="93"/>
      <c r="C3" s="94"/>
      <c r="D3" s="94"/>
      <c r="E3" s="94"/>
      <c r="F3" s="94"/>
      <c r="G3" s="94"/>
      <c r="H3" s="94"/>
      <c r="I3" s="95"/>
      <c r="J3" s="94"/>
      <c r="K3" s="94"/>
      <c r="L3" s="15"/>
      <c r="AT3" s="12" t="s">
        <v>81</v>
      </c>
    </row>
    <row r="4" spans="2:46" ht="24.95" customHeight="1">
      <c r="B4" s="15"/>
      <c r="D4" s="96" t="s">
        <v>91</v>
      </c>
      <c r="L4" s="15"/>
      <c r="M4" s="19" t="s">
        <v>10</v>
      </c>
      <c r="AT4" s="12" t="s">
        <v>4</v>
      </c>
    </row>
    <row r="5" spans="2:12" ht="6.95" customHeight="1">
      <c r="B5" s="15"/>
      <c r="L5" s="15"/>
    </row>
    <row r="6" spans="2:12" ht="12" customHeight="1">
      <c r="B6" s="15"/>
      <c r="D6" s="97" t="s">
        <v>16</v>
      </c>
      <c r="L6" s="15"/>
    </row>
    <row r="7" spans="2:12" ht="16.5" customHeight="1">
      <c r="B7" s="15"/>
      <c r="E7" s="238" t="str">
        <f>'Rekapitulace stavby'!K6</f>
        <v>Výměna oken - závěrečná etapa</v>
      </c>
      <c r="F7" s="239"/>
      <c r="G7" s="239"/>
      <c r="H7" s="239"/>
      <c r="L7" s="15"/>
    </row>
    <row r="8" spans="2:12" s="1" customFormat="1" ht="12" customHeight="1">
      <c r="B8" s="33"/>
      <c r="D8" s="97" t="s">
        <v>92</v>
      </c>
      <c r="I8" s="98"/>
      <c r="L8" s="33"/>
    </row>
    <row r="9" spans="2:12" s="1" customFormat="1" ht="36.95" customHeight="1">
      <c r="B9" s="33"/>
      <c r="E9" s="240" t="s">
        <v>205</v>
      </c>
      <c r="F9" s="241"/>
      <c r="G9" s="241"/>
      <c r="H9" s="241"/>
      <c r="I9" s="98"/>
      <c r="L9" s="33"/>
    </row>
    <row r="10" spans="2:12" s="1" customFormat="1" ht="11.25">
      <c r="B10" s="33"/>
      <c r="I10" s="98"/>
      <c r="L10" s="33"/>
    </row>
    <row r="11" spans="2:12" s="1" customFormat="1" ht="12" customHeight="1">
      <c r="B11" s="33"/>
      <c r="D11" s="97" t="s">
        <v>18</v>
      </c>
      <c r="F11" s="12" t="s">
        <v>1</v>
      </c>
      <c r="I11" s="99" t="s">
        <v>19</v>
      </c>
      <c r="J11" s="12" t="s">
        <v>1</v>
      </c>
      <c r="L11" s="33"/>
    </row>
    <row r="12" spans="2:12" s="1" customFormat="1" ht="12" customHeight="1">
      <c r="B12" s="33"/>
      <c r="D12" s="97" t="s">
        <v>20</v>
      </c>
      <c r="F12" s="12" t="s">
        <v>21</v>
      </c>
      <c r="I12" s="99" t="s">
        <v>22</v>
      </c>
      <c r="J12" s="100" t="str">
        <f>'Rekapitulace stavby'!AN8</f>
        <v>23. 2. 2019</v>
      </c>
      <c r="L12" s="33"/>
    </row>
    <row r="13" spans="2:12" s="1" customFormat="1" ht="10.9" customHeight="1">
      <c r="B13" s="33"/>
      <c r="I13" s="98"/>
      <c r="L13" s="33"/>
    </row>
    <row r="14" spans="2:12" s="1" customFormat="1" ht="12" customHeight="1">
      <c r="B14" s="33"/>
      <c r="D14" s="97" t="s">
        <v>24</v>
      </c>
      <c r="I14" s="99" t="s">
        <v>25</v>
      </c>
      <c r="J14" s="12" t="s">
        <v>26</v>
      </c>
      <c r="L14" s="33"/>
    </row>
    <row r="15" spans="2:12" s="1" customFormat="1" ht="18" customHeight="1">
      <c r="B15" s="33"/>
      <c r="E15" s="12" t="s">
        <v>27</v>
      </c>
      <c r="I15" s="99" t="s">
        <v>28</v>
      </c>
      <c r="J15" s="12" t="s">
        <v>1</v>
      </c>
      <c r="L15" s="33"/>
    </row>
    <row r="16" spans="2:12" s="1" customFormat="1" ht="6.95" customHeight="1">
      <c r="B16" s="33"/>
      <c r="I16" s="98"/>
      <c r="L16" s="33"/>
    </row>
    <row r="17" spans="2:12" s="1" customFormat="1" ht="12" customHeight="1">
      <c r="B17" s="33"/>
      <c r="D17" s="97" t="s">
        <v>29</v>
      </c>
      <c r="I17" s="99" t="s">
        <v>25</v>
      </c>
      <c r="J17" s="25" t="str">
        <f>'Rekapitulace stavby'!AN13</f>
        <v>Vyplň údaj</v>
      </c>
      <c r="L17" s="33"/>
    </row>
    <row r="18" spans="2:12" s="1" customFormat="1" ht="18" customHeight="1">
      <c r="B18" s="33"/>
      <c r="E18" s="242" t="str">
        <f>'Rekapitulace stavby'!E14</f>
        <v>Vyplň údaj</v>
      </c>
      <c r="F18" s="243"/>
      <c r="G18" s="243"/>
      <c r="H18" s="243"/>
      <c r="I18" s="99" t="s">
        <v>28</v>
      </c>
      <c r="J18" s="25" t="str">
        <f>'Rekapitulace stavby'!AN14</f>
        <v>Vyplň údaj</v>
      </c>
      <c r="L18" s="33"/>
    </row>
    <row r="19" spans="2:12" s="1" customFormat="1" ht="6.95" customHeight="1">
      <c r="B19" s="33"/>
      <c r="I19" s="98"/>
      <c r="L19" s="33"/>
    </row>
    <row r="20" spans="2:12" s="1" customFormat="1" ht="12" customHeight="1">
      <c r="B20" s="33"/>
      <c r="D20" s="97" t="s">
        <v>31</v>
      </c>
      <c r="I20" s="99" t="s">
        <v>25</v>
      </c>
      <c r="J20" s="12" t="str">
        <f>IF('Rekapitulace stavby'!AN16="","",'Rekapitulace stavby'!AN16)</f>
        <v/>
      </c>
      <c r="L20" s="33"/>
    </row>
    <row r="21" spans="2:12" s="1" customFormat="1" ht="18" customHeight="1">
      <c r="B21" s="33"/>
      <c r="E21" s="12" t="str">
        <f>IF('Rekapitulace stavby'!E17="","",'Rekapitulace stavby'!E17)</f>
        <v xml:space="preserve"> </v>
      </c>
      <c r="I21" s="99" t="s">
        <v>28</v>
      </c>
      <c r="J21" s="12" t="str">
        <f>IF('Rekapitulace stavby'!AN17="","",'Rekapitulace stavby'!AN17)</f>
        <v/>
      </c>
      <c r="L21" s="33"/>
    </row>
    <row r="22" spans="2:12" s="1" customFormat="1" ht="6.95" customHeight="1">
      <c r="B22" s="33"/>
      <c r="I22" s="98"/>
      <c r="L22" s="33"/>
    </row>
    <row r="23" spans="2:12" s="1" customFormat="1" ht="12" customHeight="1">
      <c r="B23" s="33"/>
      <c r="D23" s="97" t="s">
        <v>34</v>
      </c>
      <c r="I23" s="99" t="s">
        <v>25</v>
      </c>
      <c r="J23" s="12" t="str">
        <f>IF('Rekapitulace stavby'!AN19="","",'Rekapitulace stavby'!AN19)</f>
        <v/>
      </c>
      <c r="L23" s="33"/>
    </row>
    <row r="24" spans="2:12" s="1" customFormat="1" ht="18" customHeight="1">
      <c r="B24" s="33"/>
      <c r="E24" s="12" t="str">
        <f>IF('Rekapitulace stavby'!E20="","",'Rekapitulace stavby'!E20)</f>
        <v xml:space="preserve"> </v>
      </c>
      <c r="I24" s="99" t="s">
        <v>28</v>
      </c>
      <c r="J24" s="12" t="str">
        <f>IF('Rekapitulace stavby'!AN20="","",'Rekapitulace stavby'!AN20)</f>
        <v/>
      </c>
      <c r="L24" s="33"/>
    </row>
    <row r="25" spans="2:12" s="1" customFormat="1" ht="6.95" customHeight="1">
      <c r="B25" s="33"/>
      <c r="I25" s="98"/>
      <c r="L25" s="33"/>
    </row>
    <row r="26" spans="2:12" s="1" customFormat="1" ht="12" customHeight="1">
      <c r="B26" s="33"/>
      <c r="D26" s="97" t="s">
        <v>35</v>
      </c>
      <c r="I26" s="98"/>
      <c r="L26" s="33"/>
    </row>
    <row r="27" spans="2:12" s="6" customFormat="1" ht="33.75" customHeight="1">
      <c r="B27" s="101"/>
      <c r="E27" s="244" t="s">
        <v>36</v>
      </c>
      <c r="F27" s="244"/>
      <c r="G27" s="244"/>
      <c r="H27" s="244"/>
      <c r="I27" s="102"/>
      <c r="L27" s="101"/>
    </row>
    <row r="28" spans="2:12" s="1" customFormat="1" ht="6.95" customHeight="1">
      <c r="B28" s="33"/>
      <c r="I28" s="98"/>
      <c r="L28" s="33"/>
    </row>
    <row r="29" spans="2:12" s="1" customFormat="1" ht="6.95" customHeight="1">
      <c r="B29" s="33"/>
      <c r="D29" s="51"/>
      <c r="E29" s="51"/>
      <c r="F29" s="51"/>
      <c r="G29" s="51"/>
      <c r="H29" s="51"/>
      <c r="I29" s="103"/>
      <c r="J29" s="51"/>
      <c r="K29" s="51"/>
      <c r="L29" s="33"/>
    </row>
    <row r="30" spans="2:12" s="1" customFormat="1" ht="25.35" customHeight="1">
      <c r="B30" s="33"/>
      <c r="D30" s="104" t="s">
        <v>37</v>
      </c>
      <c r="I30" s="98"/>
      <c r="J30" s="105">
        <f>ROUND(J81,2)</f>
        <v>0</v>
      </c>
      <c r="L30" s="33"/>
    </row>
    <row r="31" spans="2:12" s="1" customFormat="1" ht="6.95" customHeight="1">
      <c r="B31" s="33"/>
      <c r="D31" s="51"/>
      <c r="E31" s="51"/>
      <c r="F31" s="51"/>
      <c r="G31" s="51"/>
      <c r="H31" s="51"/>
      <c r="I31" s="103"/>
      <c r="J31" s="51"/>
      <c r="K31" s="51"/>
      <c r="L31" s="33"/>
    </row>
    <row r="32" spans="2:12" s="1" customFormat="1" ht="14.45" customHeight="1">
      <c r="B32" s="33"/>
      <c r="F32" s="106" t="s">
        <v>39</v>
      </c>
      <c r="I32" s="107" t="s">
        <v>38</v>
      </c>
      <c r="J32" s="106" t="s">
        <v>40</v>
      </c>
      <c r="L32" s="33"/>
    </row>
    <row r="33" spans="2:12" s="1" customFormat="1" ht="14.45" customHeight="1">
      <c r="B33" s="33"/>
      <c r="D33" s="97" t="s">
        <v>41</v>
      </c>
      <c r="E33" s="97" t="s">
        <v>42</v>
      </c>
      <c r="F33" s="108">
        <f>ROUND((SUM(BE81:BE104)),2)</f>
        <v>0</v>
      </c>
      <c r="I33" s="109">
        <v>0.21</v>
      </c>
      <c r="J33" s="108">
        <f>ROUND(((SUM(BE81:BE104))*I33),2)</f>
        <v>0</v>
      </c>
      <c r="L33" s="33"/>
    </row>
    <row r="34" spans="2:12" s="1" customFormat="1" ht="14.45" customHeight="1">
      <c r="B34" s="33"/>
      <c r="E34" s="97" t="s">
        <v>43</v>
      </c>
      <c r="F34" s="108">
        <f>ROUND((SUM(BF81:BF104)),2)</f>
        <v>0</v>
      </c>
      <c r="I34" s="109">
        <v>0.15</v>
      </c>
      <c r="J34" s="108">
        <f>ROUND(((SUM(BF81:BF104))*I34),2)</f>
        <v>0</v>
      </c>
      <c r="L34" s="33"/>
    </row>
    <row r="35" spans="2:12" s="1" customFormat="1" ht="14.45" customHeight="1" hidden="1">
      <c r="B35" s="33"/>
      <c r="E35" s="97" t="s">
        <v>44</v>
      </c>
      <c r="F35" s="108">
        <f>ROUND((SUM(BG81:BG104)),2)</f>
        <v>0</v>
      </c>
      <c r="I35" s="109">
        <v>0.21</v>
      </c>
      <c r="J35" s="108">
        <f>0</f>
        <v>0</v>
      </c>
      <c r="L35" s="33"/>
    </row>
    <row r="36" spans="2:12" s="1" customFormat="1" ht="14.45" customHeight="1" hidden="1">
      <c r="B36" s="33"/>
      <c r="E36" s="97" t="s">
        <v>45</v>
      </c>
      <c r="F36" s="108">
        <f>ROUND((SUM(BH81:BH104)),2)</f>
        <v>0</v>
      </c>
      <c r="I36" s="109">
        <v>0.15</v>
      </c>
      <c r="J36" s="108">
        <f>0</f>
        <v>0</v>
      </c>
      <c r="L36" s="33"/>
    </row>
    <row r="37" spans="2:12" s="1" customFormat="1" ht="14.45" customHeight="1" hidden="1">
      <c r="B37" s="33"/>
      <c r="E37" s="97" t="s">
        <v>46</v>
      </c>
      <c r="F37" s="108">
        <f>ROUND((SUM(BI81:BI104)),2)</f>
        <v>0</v>
      </c>
      <c r="I37" s="109">
        <v>0</v>
      </c>
      <c r="J37" s="108">
        <f>0</f>
        <v>0</v>
      </c>
      <c r="L37" s="33"/>
    </row>
    <row r="38" spans="2:12" s="1" customFormat="1" ht="6.95" customHeight="1">
      <c r="B38" s="33"/>
      <c r="I38" s="98"/>
      <c r="L38" s="33"/>
    </row>
    <row r="39" spans="2:12" s="1" customFormat="1" ht="25.35" customHeight="1">
      <c r="B39" s="33"/>
      <c r="C39" s="110"/>
      <c r="D39" s="111" t="s">
        <v>47</v>
      </c>
      <c r="E39" s="112"/>
      <c r="F39" s="112"/>
      <c r="G39" s="113" t="s">
        <v>48</v>
      </c>
      <c r="H39" s="114" t="s">
        <v>49</v>
      </c>
      <c r="I39" s="115"/>
      <c r="J39" s="116">
        <f>SUM(J30:J37)</f>
        <v>0</v>
      </c>
      <c r="K39" s="117"/>
      <c r="L39" s="33"/>
    </row>
    <row r="40" spans="2:12" s="1" customFormat="1" ht="14.45" customHeight="1">
      <c r="B40" s="118"/>
      <c r="C40" s="119"/>
      <c r="D40" s="119"/>
      <c r="E40" s="119"/>
      <c r="F40" s="119"/>
      <c r="G40" s="119"/>
      <c r="H40" s="119"/>
      <c r="I40" s="120"/>
      <c r="J40" s="119"/>
      <c r="K40" s="119"/>
      <c r="L40" s="33"/>
    </row>
    <row r="44" spans="2:12" s="1" customFormat="1" ht="6.95" customHeight="1">
      <c r="B44" s="121"/>
      <c r="C44" s="122"/>
      <c r="D44" s="122"/>
      <c r="E44" s="122"/>
      <c r="F44" s="122"/>
      <c r="G44" s="122"/>
      <c r="H44" s="122"/>
      <c r="I44" s="123"/>
      <c r="J44" s="122"/>
      <c r="K44" s="122"/>
      <c r="L44" s="33"/>
    </row>
    <row r="45" spans="2:12" s="1" customFormat="1" ht="24.95" customHeight="1">
      <c r="B45" s="29"/>
      <c r="C45" s="18" t="s">
        <v>94</v>
      </c>
      <c r="D45" s="30"/>
      <c r="E45" s="30"/>
      <c r="F45" s="30"/>
      <c r="G45" s="30"/>
      <c r="H45" s="30"/>
      <c r="I45" s="98"/>
      <c r="J45" s="30"/>
      <c r="K45" s="30"/>
      <c r="L45" s="33"/>
    </row>
    <row r="46" spans="2:12" s="1" customFormat="1" ht="6.95" customHeight="1">
      <c r="B46" s="29"/>
      <c r="C46" s="30"/>
      <c r="D46" s="30"/>
      <c r="E46" s="30"/>
      <c r="F46" s="30"/>
      <c r="G46" s="30"/>
      <c r="H46" s="30"/>
      <c r="I46" s="98"/>
      <c r="J46" s="30"/>
      <c r="K46" s="30"/>
      <c r="L46" s="33"/>
    </row>
    <row r="47" spans="2:12" s="1" customFormat="1" ht="12" customHeight="1">
      <c r="B47" s="29"/>
      <c r="C47" s="24" t="s">
        <v>16</v>
      </c>
      <c r="D47" s="30"/>
      <c r="E47" s="30"/>
      <c r="F47" s="30"/>
      <c r="G47" s="30"/>
      <c r="H47" s="30"/>
      <c r="I47" s="98"/>
      <c r="J47" s="30"/>
      <c r="K47" s="30"/>
      <c r="L47" s="33"/>
    </row>
    <row r="48" spans="2:12" s="1" customFormat="1" ht="16.5" customHeight="1">
      <c r="B48" s="29"/>
      <c r="C48" s="30"/>
      <c r="D48" s="30"/>
      <c r="E48" s="245" t="str">
        <f>E7</f>
        <v>Výměna oken - závěrečná etapa</v>
      </c>
      <c r="F48" s="246"/>
      <c r="G48" s="246"/>
      <c r="H48" s="246"/>
      <c r="I48" s="98"/>
      <c r="J48" s="30"/>
      <c r="K48" s="30"/>
      <c r="L48" s="33"/>
    </row>
    <row r="49" spans="2:12" s="1" customFormat="1" ht="12" customHeight="1">
      <c r="B49" s="29"/>
      <c r="C49" s="24" t="s">
        <v>92</v>
      </c>
      <c r="D49" s="30"/>
      <c r="E49" s="30"/>
      <c r="F49" s="30"/>
      <c r="G49" s="30"/>
      <c r="H49" s="30"/>
      <c r="I49" s="98"/>
      <c r="J49" s="30"/>
      <c r="K49" s="30"/>
      <c r="L49" s="33"/>
    </row>
    <row r="50" spans="2:12" s="1" customFormat="1" ht="16.5" customHeight="1">
      <c r="B50" s="29"/>
      <c r="C50" s="30"/>
      <c r="D50" s="30"/>
      <c r="E50" s="217" t="str">
        <f>E9</f>
        <v>SO 03 - Přízemí - severní strana</v>
      </c>
      <c r="F50" s="216"/>
      <c r="G50" s="216"/>
      <c r="H50" s="216"/>
      <c r="I50" s="98"/>
      <c r="J50" s="30"/>
      <c r="K50" s="30"/>
      <c r="L50" s="33"/>
    </row>
    <row r="51" spans="2:12" s="1" customFormat="1" ht="6.95" customHeight="1">
      <c r="B51" s="29"/>
      <c r="C51" s="30"/>
      <c r="D51" s="30"/>
      <c r="E51" s="30"/>
      <c r="F51" s="30"/>
      <c r="G51" s="30"/>
      <c r="H51" s="30"/>
      <c r="I51" s="98"/>
      <c r="J51" s="30"/>
      <c r="K51" s="30"/>
      <c r="L51" s="33"/>
    </row>
    <row r="52" spans="2:12" s="1" customFormat="1" ht="12" customHeight="1">
      <c r="B52" s="29"/>
      <c r="C52" s="24" t="s">
        <v>20</v>
      </c>
      <c r="D52" s="30"/>
      <c r="E52" s="30"/>
      <c r="F52" s="22" t="str">
        <f>F12</f>
        <v>ulice Nádražní 90</v>
      </c>
      <c r="G52" s="30"/>
      <c r="H52" s="30"/>
      <c r="I52" s="99" t="s">
        <v>22</v>
      </c>
      <c r="J52" s="50" t="str">
        <f>IF(J12="","",J12)</f>
        <v>23. 2. 2019</v>
      </c>
      <c r="K52" s="30"/>
      <c r="L52" s="33"/>
    </row>
    <row r="53" spans="2:12" s="1" customFormat="1" ht="6.95" customHeight="1">
      <c r="B53" s="29"/>
      <c r="C53" s="30"/>
      <c r="D53" s="30"/>
      <c r="E53" s="30"/>
      <c r="F53" s="30"/>
      <c r="G53" s="30"/>
      <c r="H53" s="30"/>
      <c r="I53" s="98"/>
      <c r="J53" s="30"/>
      <c r="K53" s="30"/>
      <c r="L53" s="33"/>
    </row>
    <row r="54" spans="2:12" s="1" customFormat="1" ht="13.7" customHeight="1">
      <c r="B54" s="29"/>
      <c r="C54" s="24" t="s">
        <v>24</v>
      </c>
      <c r="D54" s="30"/>
      <c r="E54" s="30"/>
      <c r="F54" s="22" t="str">
        <f>E15</f>
        <v>Gymnázium a Střední odborná škola ekonomická</v>
      </c>
      <c r="G54" s="30"/>
      <c r="H54" s="30"/>
      <c r="I54" s="99" t="s">
        <v>31</v>
      </c>
      <c r="J54" s="27" t="str">
        <f>E21</f>
        <v xml:space="preserve"> </v>
      </c>
      <c r="K54" s="30"/>
      <c r="L54" s="33"/>
    </row>
    <row r="55" spans="2:12" s="1" customFormat="1" ht="13.7" customHeight="1">
      <c r="B55" s="29"/>
      <c r="C55" s="24" t="s">
        <v>29</v>
      </c>
      <c r="D55" s="30"/>
      <c r="E55" s="30"/>
      <c r="F55" s="22" t="str">
        <f>IF(E18="","",E18)</f>
        <v>Vyplň údaj</v>
      </c>
      <c r="G55" s="30"/>
      <c r="H55" s="30"/>
      <c r="I55" s="99" t="s">
        <v>34</v>
      </c>
      <c r="J55" s="27" t="str">
        <f>E24</f>
        <v xml:space="preserve"> </v>
      </c>
      <c r="K55" s="30"/>
      <c r="L55" s="33"/>
    </row>
    <row r="56" spans="2:12" s="1" customFormat="1" ht="10.35" customHeight="1">
      <c r="B56" s="29"/>
      <c r="C56" s="30"/>
      <c r="D56" s="30"/>
      <c r="E56" s="30"/>
      <c r="F56" s="30"/>
      <c r="G56" s="30"/>
      <c r="H56" s="30"/>
      <c r="I56" s="98"/>
      <c r="J56" s="30"/>
      <c r="K56" s="30"/>
      <c r="L56" s="33"/>
    </row>
    <row r="57" spans="2:12" s="1" customFormat="1" ht="29.25" customHeight="1">
      <c r="B57" s="29"/>
      <c r="C57" s="124" t="s">
        <v>95</v>
      </c>
      <c r="D57" s="125"/>
      <c r="E57" s="125"/>
      <c r="F57" s="125"/>
      <c r="G57" s="125"/>
      <c r="H57" s="125"/>
      <c r="I57" s="126"/>
      <c r="J57" s="127" t="s">
        <v>96</v>
      </c>
      <c r="K57" s="125"/>
      <c r="L57" s="33"/>
    </row>
    <row r="58" spans="2:12" s="1" customFormat="1" ht="10.35" customHeight="1">
      <c r="B58" s="29"/>
      <c r="C58" s="30"/>
      <c r="D58" s="30"/>
      <c r="E58" s="30"/>
      <c r="F58" s="30"/>
      <c r="G58" s="30"/>
      <c r="H58" s="30"/>
      <c r="I58" s="98"/>
      <c r="J58" s="30"/>
      <c r="K58" s="30"/>
      <c r="L58" s="33"/>
    </row>
    <row r="59" spans="2:47" s="1" customFormat="1" ht="22.9" customHeight="1">
      <c r="B59" s="29"/>
      <c r="C59" s="128" t="s">
        <v>97</v>
      </c>
      <c r="D59" s="30"/>
      <c r="E59" s="30"/>
      <c r="F59" s="30"/>
      <c r="G59" s="30"/>
      <c r="H59" s="30"/>
      <c r="I59" s="98"/>
      <c r="J59" s="68">
        <f>J81</f>
        <v>0</v>
      </c>
      <c r="K59" s="30"/>
      <c r="L59" s="33"/>
      <c r="AU59" s="12" t="s">
        <v>98</v>
      </c>
    </row>
    <row r="60" spans="2:12" s="7" customFormat="1" ht="24.95" customHeight="1">
      <c r="B60" s="129"/>
      <c r="C60" s="130"/>
      <c r="D60" s="131" t="s">
        <v>101</v>
      </c>
      <c r="E60" s="132"/>
      <c r="F60" s="132"/>
      <c r="G60" s="132"/>
      <c r="H60" s="132"/>
      <c r="I60" s="133"/>
      <c r="J60" s="134">
        <f>J82</f>
        <v>0</v>
      </c>
      <c r="K60" s="130"/>
      <c r="L60" s="135"/>
    </row>
    <row r="61" spans="2:12" s="8" customFormat="1" ht="19.9" customHeight="1">
      <c r="B61" s="136"/>
      <c r="C61" s="137"/>
      <c r="D61" s="138" t="s">
        <v>102</v>
      </c>
      <c r="E61" s="139"/>
      <c r="F61" s="139"/>
      <c r="G61" s="139"/>
      <c r="H61" s="139"/>
      <c r="I61" s="140"/>
      <c r="J61" s="141">
        <f>J83</f>
        <v>0</v>
      </c>
      <c r="K61" s="137"/>
      <c r="L61" s="142"/>
    </row>
    <row r="62" spans="2:12" s="1" customFormat="1" ht="21.75" customHeight="1">
      <c r="B62" s="29"/>
      <c r="C62" s="30"/>
      <c r="D62" s="30"/>
      <c r="E62" s="30"/>
      <c r="F62" s="30"/>
      <c r="G62" s="30"/>
      <c r="H62" s="30"/>
      <c r="I62" s="98"/>
      <c r="J62" s="30"/>
      <c r="K62" s="30"/>
      <c r="L62" s="33"/>
    </row>
    <row r="63" spans="2:12" s="1" customFormat="1" ht="6.95" customHeight="1">
      <c r="B63" s="41"/>
      <c r="C63" s="42"/>
      <c r="D63" s="42"/>
      <c r="E63" s="42"/>
      <c r="F63" s="42"/>
      <c r="G63" s="42"/>
      <c r="H63" s="42"/>
      <c r="I63" s="120"/>
      <c r="J63" s="42"/>
      <c r="K63" s="42"/>
      <c r="L63" s="33"/>
    </row>
    <row r="67" spans="2:12" s="1" customFormat="1" ht="6.95" customHeight="1">
      <c r="B67" s="43"/>
      <c r="C67" s="44"/>
      <c r="D67" s="44"/>
      <c r="E67" s="44"/>
      <c r="F67" s="44"/>
      <c r="G67" s="44"/>
      <c r="H67" s="44"/>
      <c r="I67" s="123"/>
      <c r="J67" s="44"/>
      <c r="K67" s="44"/>
      <c r="L67" s="33"/>
    </row>
    <row r="68" spans="2:12" s="1" customFormat="1" ht="24.95" customHeight="1">
      <c r="B68" s="29"/>
      <c r="C68" s="18" t="s">
        <v>104</v>
      </c>
      <c r="D68" s="30"/>
      <c r="E68" s="30"/>
      <c r="F68" s="30"/>
      <c r="G68" s="30"/>
      <c r="H68" s="30"/>
      <c r="I68" s="98"/>
      <c r="J68" s="30"/>
      <c r="K68" s="30"/>
      <c r="L68" s="33"/>
    </row>
    <row r="69" spans="2:12" s="1" customFormat="1" ht="6.95" customHeight="1">
      <c r="B69" s="29"/>
      <c r="C69" s="30"/>
      <c r="D69" s="30"/>
      <c r="E69" s="30"/>
      <c r="F69" s="30"/>
      <c r="G69" s="30"/>
      <c r="H69" s="30"/>
      <c r="I69" s="98"/>
      <c r="J69" s="30"/>
      <c r="K69" s="30"/>
      <c r="L69" s="33"/>
    </row>
    <row r="70" spans="2:12" s="1" customFormat="1" ht="12" customHeight="1">
      <c r="B70" s="29"/>
      <c r="C70" s="24" t="s">
        <v>16</v>
      </c>
      <c r="D70" s="30"/>
      <c r="E70" s="30"/>
      <c r="F70" s="30"/>
      <c r="G70" s="30"/>
      <c r="H70" s="30"/>
      <c r="I70" s="98"/>
      <c r="J70" s="30"/>
      <c r="K70" s="30"/>
      <c r="L70" s="33"/>
    </row>
    <row r="71" spans="2:12" s="1" customFormat="1" ht="16.5" customHeight="1">
      <c r="B71" s="29"/>
      <c r="C71" s="30"/>
      <c r="D71" s="30"/>
      <c r="E71" s="245" t="str">
        <f>E7</f>
        <v>Výměna oken - závěrečná etapa</v>
      </c>
      <c r="F71" s="246"/>
      <c r="G71" s="246"/>
      <c r="H71" s="246"/>
      <c r="I71" s="98"/>
      <c r="J71" s="30"/>
      <c r="K71" s="30"/>
      <c r="L71" s="33"/>
    </row>
    <row r="72" spans="2:12" s="1" customFormat="1" ht="12" customHeight="1">
      <c r="B72" s="29"/>
      <c r="C72" s="24" t="s">
        <v>92</v>
      </c>
      <c r="D72" s="30"/>
      <c r="E72" s="30"/>
      <c r="F72" s="30"/>
      <c r="G72" s="30"/>
      <c r="H72" s="30"/>
      <c r="I72" s="98"/>
      <c r="J72" s="30"/>
      <c r="K72" s="30"/>
      <c r="L72" s="33"/>
    </row>
    <row r="73" spans="2:12" s="1" customFormat="1" ht="16.5" customHeight="1">
      <c r="B73" s="29"/>
      <c r="C73" s="30"/>
      <c r="D73" s="30"/>
      <c r="E73" s="217" t="str">
        <f>E9</f>
        <v>SO 03 - Přízemí - severní strana</v>
      </c>
      <c r="F73" s="216"/>
      <c r="G73" s="216"/>
      <c r="H73" s="216"/>
      <c r="I73" s="98"/>
      <c r="J73" s="30"/>
      <c r="K73" s="30"/>
      <c r="L73" s="33"/>
    </row>
    <row r="74" spans="2:12" s="1" customFormat="1" ht="6.95" customHeight="1">
      <c r="B74" s="29"/>
      <c r="C74" s="30"/>
      <c r="D74" s="30"/>
      <c r="E74" s="30"/>
      <c r="F74" s="30"/>
      <c r="G74" s="30"/>
      <c r="H74" s="30"/>
      <c r="I74" s="98"/>
      <c r="J74" s="30"/>
      <c r="K74" s="30"/>
      <c r="L74" s="33"/>
    </row>
    <row r="75" spans="2:12" s="1" customFormat="1" ht="12" customHeight="1">
      <c r="B75" s="29"/>
      <c r="C75" s="24" t="s">
        <v>20</v>
      </c>
      <c r="D75" s="30"/>
      <c r="E75" s="30"/>
      <c r="F75" s="22" t="str">
        <f>F12</f>
        <v>ulice Nádražní 90</v>
      </c>
      <c r="G75" s="30"/>
      <c r="H75" s="30"/>
      <c r="I75" s="99" t="s">
        <v>22</v>
      </c>
      <c r="J75" s="50" t="str">
        <f>IF(J12="","",J12)</f>
        <v>23. 2. 2019</v>
      </c>
      <c r="K75" s="30"/>
      <c r="L75" s="33"/>
    </row>
    <row r="76" spans="2:12" s="1" customFormat="1" ht="6.95" customHeight="1">
      <c r="B76" s="29"/>
      <c r="C76" s="30"/>
      <c r="D76" s="30"/>
      <c r="E76" s="30"/>
      <c r="F76" s="30"/>
      <c r="G76" s="30"/>
      <c r="H76" s="30"/>
      <c r="I76" s="98"/>
      <c r="J76" s="30"/>
      <c r="K76" s="30"/>
      <c r="L76" s="33"/>
    </row>
    <row r="77" spans="2:12" s="1" customFormat="1" ht="13.7" customHeight="1">
      <c r="B77" s="29"/>
      <c r="C77" s="24" t="s">
        <v>24</v>
      </c>
      <c r="D77" s="30"/>
      <c r="E77" s="30"/>
      <c r="F77" s="22" t="str">
        <f>E15</f>
        <v>Gymnázium a Střední odborná škola ekonomická</v>
      </c>
      <c r="G77" s="30"/>
      <c r="H77" s="30"/>
      <c r="I77" s="99" t="s">
        <v>31</v>
      </c>
      <c r="J77" s="27" t="str">
        <f>E21</f>
        <v xml:space="preserve"> </v>
      </c>
      <c r="K77" s="30"/>
      <c r="L77" s="33"/>
    </row>
    <row r="78" spans="2:12" s="1" customFormat="1" ht="13.7" customHeight="1">
      <c r="B78" s="29"/>
      <c r="C78" s="24" t="s">
        <v>29</v>
      </c>
      <c r="D78" s="30"/>
      <c r="E78" s="30"/>
      <c r="F78" s="22" t="str">
        <f>IF(E18="","",E18)</f>
        <v>Vyplň údaj</v>
      </c>
      <c r="G78" s="30"/>
      <c r="H78" s="30"/>
      <c r="I78" s="99" t="s">
        <v>34</v>
      </c>
      <c r="J78" s="27" t="str">
        <f>E24</f>
        <v xml:space="preserve"> </v>
      </c>
      <c r="K78" s="30"/>
      <c r="L78" s="33"/>
    </row>
    <row r="79" spans="2:12" s="1" customFormat="1" ht="10.35" customHeight="1">
      <c r="B79" s="29"/>
      <c r="C79" s="30"/>
      <c r="D79" s="30"/>
      <c r="E79" s="30"/>
      <c r="F79" s="30"/>
      <c r="G79" s="30"/>
      <c r="H79" s="30"/>
      <c r="I79" s="98"/>
      <c r="J79" s="30"/>
      <c r="K79" s="30"/>
      <c r="L79" s="33"/>
    </row>
    <row r="80" spans="2:20" s="9" customFormat="1" ht="29.25" customHeight="1">
      <c r="B80" s="143"/>
      <c r="C80" s="144" t="s">
        <v>105</v>
      </c>
      <c r="D80" s="145" t="s">
        <v>56</v>
      </c>
      <c r="E80" s="145" t="s">
        <v>52</v>
      </c>
      <c r="F80" s="145" t="s">
        <v>53</v>
      </c>
      <c r="G80" s="145" t="s">
        <v>106</v>
      </c>
      <c r="H80" s="145" t="s">
        <v>107</v>
      </c>
      <c r="I80" s="146" t="s">
        <v>108</v>
      </c>
      <c r="J80" s="145" t="s">
        <v>96</v>
      </c>
      <c r="K80" s="147" t="s">
        <v>109</v>
      </c>
      <c r="L80" s="148"/>
      <c r="M80" s="59" t="s">
        <v>1</v>
      </c>
      <c r="N80" s="60" t="s">
        <v>41</v>
      </c>
      <c r="O80" s="60" t="s">
        <v>110</v>
      </c>
      <c r="P80" s="60" t="s">
        <v>111</v>
      </c>
      <c r="Q80" s="60" t="s">
        <v>112</v>
      </c>
      <c r="R80" s="60" t="s">
        <v>113</v>
      </c>
      <c r="S80" s="60" t="s">
        <v>114</v>
      </c>
      <c r="T80" s="61" t="s">
        <v>115</v>
      </c>
    </row>
    <row r="81" spans="2:63" s="1" customFormat="1" ht="22.9" customHeight="1">
      <c r="B81" s="29"/>
      <c r="C81" s="66" t="s">
        <v>116</v>
      </c>
      <c r="D81" s="30"/>
      <c r="E81" s="30"/>
      <c r="F81" s="30"/>
      <c r="G81" s="30"/>
      <c r="H81" s="30"/>
      <c r="I81" s="98"/>
      <c r="J81" s="149">
        <f>BK81</f>
        <v>0</v>
      </c>
      <c r="K81" s="30"/>
      <c r="L81" s="33"/>
      <c r="M81" s="62"/>
      <c r="N81" s="63"/>
      <c r="O81" s="63"/>
      <c r="P81" s="150">
        <f>P82</f>
        <v>0</v>
      </c>
      <c r="Q81" s="63"/>
      <c r="R81" s="150">
        <f>R82</f>
        <v>0</v>
      </c>
      <c r="S81" s="63"/>
      <c r="T81" s="151">
        <f>T82</f>
        <v>0</v>
      </c>
      <c r="AT81" s="12" t="s">
        <v>70</v>
      </c>
      <c r="AU81" s="12" t="s">
        <v>98</v>
      </c>
      <c r="BK81" s="152">
        <f>BK82</f>
        <v>0</v>
      </c>
    </row>
    <row r="82" spans="2:63" s="10" customFormat="1" ht="25.9" customHeight="1">
      <c r="B82" s="153"/>
      <c r="C82" s="154"/>
      <c r="D82" s="155" t="s">
        <v>70</v>
      </c>
      <c r="E82" s="156" t="s">
        <v>134</v>
      </c>
      <c r="F82" s="156" t="s">
        <v>135</v>
      </c>
      <c r="G82" s="154"/>
      <c r="H82" s="154"/>
      <c r="I82" s="157"/>
      <c r="J82" s="158">
        <f>BK82</f>
        <v>0</v>
      </c>
      <c r="K82" s="154"/>
      <c r="L82" s="159"/>
      <c r="M82" s="160"/>
      <c r="N82" s="161"/>
      <c r="O82" s="161"/>
      <c r="P82" s="162">
        <f>P83</f>
        <v>0</v>
      </c>
      <c r="Q82" s="161"/>
      <c r="R82" s="162">
        <f>R83</f>
        <v>0</v>
      </c>
      <c r="S82" s="161"/>
      <c r="T82" s="163">
        <f>T83</f>
        <v>0</v>
      </c>
      <c r="AR82" s="164" t="s">
        <v>81</v>
      </c>
      <c r="AT82" s="165" t="s">
        <v>70</v>
      </c>
      <c r="AU82" s="165" t="s">
        <v>71</v>
      </c>
      <c r="AY82" s="164" t="s">
        <v>119</v>
      </c>
      <c r="BK82" s="166">
        <f>BK83</f>
        <v>0</v>
      </c>
    </row>
    <row r="83" spans="2:63" s="10" customFormat="1" ht="22.9" customHeight="1">
      <c r="B83" s="153"/>
      <c r="C83" s="154"/>
      <c r="D83" s="155" t="s">
        <v>70</v>
      </c>
      <c r="E83" s="167" t="s">
        <v>136</v>
      </c>
      <c r="F83" s="167" t="s">
        <v>137</v>
      </c>
      <c r="G83" s="154"/>
      <c r="H83" s="154"/>
      <c r="I83" s="157"/>
      <c r="J83" s="168">
        <f>BK83</f>
        <v>0</v>
      </c>
      <c r="K83" s="154"/>
      <c r="L83" s="159"/>
      <c r="M83" s="160"/>
      <c r="N83" s="161"/>
      <c r="O83" s="161"/>
      <c r="P83" s="162">
        <f>SUM(P84:P104)</f>
        <v>0</v>
      </c>
      <c r="Q83" s="161"/>
      <c r="R83" s="162">
        <f>SUM(R84:R104)</f>
        <v>0</v>
      </c>
      <c r="S83" s="161"/>
      <c r="T83" s="163">
        <f>SUM(T84:T104)</f>
        <v>0</v>
      </c>
      <c r="AR83" s="164" t="s">
        <v>81</v>
      </c>
      <c r="AT83" s="165" t="s">
        <v>70</v>
      </c>
      <c r="AU83" s="165" t="s">
        <v>79</v>
      </c>
      <c r="AY83" s="164" t="s">
        <v>119</v>
      </c>
      <c r="BK83" s="166">
        <f>SUM(BK84:BK104)</f>
        <v>0</v>
      </c>
    </row>
    <row r="84" spans="2:65" s="1" customFormat="1" ht="16.5" customHeight="1">
      <c r="B84" s="29"/>
      <c r="C84" s="188" t="s">
        <v>79</v>
      </c>
      <c r="D84" s="188" t="s">
        <v>164</v>
      </c>
      <c r="E84" s="189" t="s">
        <v>206</v>
      </c>
      <c r="F84" s="190" t="s">
        <v>207</v>
      </c>
      <c r="G84" s="191" t="s">
        <v>167</v>
      </c>
      <c r="H84" s="192">
        <v>9</v>
      </c>
      <c r="I84" s="193"/>
      <c r="J84" s="194">
        <f>ROUND(I84*H84,2)</f>
        <v>0</v>
      </c>
      <c r="K84" s="190" t="s">
        <v>1</v>
      </c>
      <c r="L84" s="195"/>
      <c r="M84" s="196" t="s">
        <v>1</v>
      </c>
      <c r="N84" s="197" t="s">
        <v>42</v>
      </c>
      <c r="O84" s="55"/>
      <c r="P84" s="178">
        <f>O84*H84</f>
        <v>0</v>
      </c>
      <c r="Q84" s="178">
        <v>0</v>
      </c>
      <c r="R84" s="178">
        <f>Q84*H84</f>
        <v>0</v>
      </c>
      <c r="S84" s="178">
        <v>0</v>
      </c>
      <c r="T84" s="179">
        <f>S84*H84</f>
        <v>0</v>
      </c>
      <c r="AR84" s="12" t="s">
        <v>168</v>
      </c>
      <c r="AT84" s="12" t="s">
        <v>164</v>
      </c>
      <c r="AU84" s="12" t="s">
        <v>81</v>
      </c>
      <c r="AY84" s="12" t="s">
        <v>119</v>
      </c>
      <c r="BE84" s="180">
        <f>IF(N84="základní",J84,0)</f>
        <v>0</v>
      </c>
      <c r="BF84" s="180">
        <f>IF(N84="snížená",J84,0)</f>
        <v>0</v>
      </c>
      <c r="BG84" s="180">
        <f>IF(N84="zákl. přenesená",J84,0)</f>
        <v>0</v>
      </c>
      <c r="BH84" s="180">
        <f>IF(N84="sníž. přenesená",J84,0)</f>
        <v>0</v>
      </c>
      <c r="BI84" s="180">
        <f>IF(N84="nulová",J84,0)</f>
        <v>0</v>
      </c>
      <c r="BJ84" s="12" t="s">
        <v>79</v>
      </c>
      <c r="BK84" s="180">
        <f>ROUND(I84*H84,2)</f>
        <v>0</v>
      </c>
      <c r="BL84" s="12" t="s">
        <v>140</v>
      </c>
      <c r="BM84" s="12" t="s">
        <v>208</v>
      </c>
    </row>
    <row r="85" spans="2:47" s="1" customFormat="1" ht="11.25">
      <c r="B85" s="29"/>
      <c r="C85" s="30"/>
      <c r="D85" s="181" t="s">
        <v>128</v>
      </c>
      <c r="E85" s="30"/>
      <c r="F85" s="182" t="s">
        <v>207</v>
      </c>
      <c r="G85" s="30"/>
      <c r="H85" s="30"/>
      <c r="I85" s="98"/>
      <c r="J85" s="30"/>
      <c r="K85" s="30"/>
      <c r="L85" s="33"/>
      <c r="M85" s="183"/>
      <c r="N85" s="55"/>
      <c r="O85" s="55"/>
      <c r="P85" s="55"/>
      <c r="Q85" s="55"/>
      <c r="R85" s="55"/>
      <c r="S85" s="55"/>
      <c r="T85" s="56"/>
      <c r="AT85" s="12" t="s">
        <v>128</v>
      </c>
      <c r="AU85" s="12" t="s">
        <v>81</v>
      </c>
    </row>
    <row r="86" spans="2:47" s="1" customFormat="1" ht="165.75">
      <c r="B86" s="29"/>
      <c r="C86" s="30"/>
      <c r="D86" s="181" t="s">
        <v>132</v>
      </c>
      <c r="E86" s="30"/>
      <c r="F86" s="184" t="s">
        <v>209</v>
      </c>
      <c r="G86" s="30"/>
      <c r="H86" s="30"/>
      <c r="I86" s="98"/>
      <c r="J86" s="30"/>
      <c r="K86" s="30"/>
      <c r="L86" s="33"/>
      <c r="M86" s="183"/>
      <c r="N86" s="55"/>
      <c r="O86" s="55"/>
      <c r="P86" s="55"/>
      <c r="Q86" s="55"/>
      <c r="R86" s="55"/>
      <c r="S86" s="55"/>
      <c r="T86" s="56"/>
      <c r="AT86" s="12" t="s">
        <v>132</v>
      </c>
      <c r="AU86" s="12" t="s">
        <v>81</v>
      </c>
    </row>
    <row r="87" spans="2:65" s="1" customFormat="1" ht="16.5" customHeight="1">
      <c r="B87" s="29"/>
      <c r="C87" s="188" t="s">
        <v>81</v>
      </c>
      <c r="D87" s="188" t="s">
        <v>164</v>
      </c>
      <c r="E87" s="189" t="s">
        <v>210</v>
      </c>
      <c r="F87" s="190" t="s">
        <v>211</v>
      </c>
      <c r="G87" s="191" t="s">
        <v>167</v>
      </c>
      <c r="H87" s="192">
        <v>9</v>
      </c>
      <c r="I87" s="193"/>
      <c r="J87" s="194">
        <f>ROUND(I87*H87,2)</f>
        <v>0</v>
      </c>
      <c r="K87" s="190" t="s">
        <v>1</v>
      </c>
      <c r="L87" s="195"/>
      <c r="M87" s="196" t="s">
        <v>1</v>
      </c>
      <c r="N87" s="197" t="s">
        <v>42</v>
      </c>
      <c r="O87" s="55"/>
      <c r="P87" s="178">
        <f>O87*H87</f>
        <v>0</v>
      </c>
      <c r="Q87" s="178">
        <v>0</v>
      </c>
      <c r="R87" s="178">
        <f>Q87*H87</f>
        <v>0</v>
      </c>
      <c r="S87" s="178">
        <v>0</v>
      </c>
      <c r="T87" s="179">
        <f>S87*H87</f>
        <v>0</v>
      </c>
      <c r="AR87" s="12" t="s">
        <v>168</v>
      </c>
      <c r="AT87" s="12" t="s">
        <v>164</v>
      </c>
      <c r="AU87" s="12" t="s">
        <v>81</v>
      </c>
      <c r="AY87" s="12" t="s">
        <v>119</v>
      </c>
      <c r="BE87" s="180">
        <f>IF(N87="základní",J87,0)</f>
        <v>0</v>
      </c>
      <c r="BF87" s="180">
        <f>IF(N87="snížená",J87,0)</f>
        <v>0</v>
      </c>
      <c r="BG87" s="180">
        <f>IF(N87="zákl. přenesená",J87,0)</f>
        <v>0</v>
      </c>
      <c r="BH87" s="180">
        <f>IF(N87="sníž. přenesená",J87,0)</f>
        <v>0</v>
      </c>
      <c r="BI87" s="180">
        <f>IF(N87="nulová",J87,0)</f>
        <v>0</v>
      </c>
      <c r="BJ87" s="12" t="s">
        <v>79</v>
      </c>
      <c r="BK87" s="180">
        <f>ROUND(I87*H87,2)</f>
        <v>0</v>
      </c>
      <c r="BL87" s="12" t="s">
        <v>140</v>
      </c>
      <c r="BM87" s="12" t="s">
        <v>212</v>
      </c>
    </row>
    <row r="88" spans="2:47" s="1" customFormat="1" ht="11.25">
      <c r="B88" s="29"/>
      <c r="C88" s="30"/>
      <c r="D88" s="181" t="s">
        <v>128</v>
      </c>
      <c r="E88" s="30"/>
      <c r="F88" s="182" t="s">
        <v>211</v>
      </c>
      <c r="G88" s="30"/>
      <c r="H88" s="30"/>
      <c r="I88" s="98"/>
      <c r="J88" s="30"/>
      <c r="K88" s="30"/>
      <c r="L88" s="33"/>
      <c r="M88" s="183"/>
      <c r="N88" s="55"/>
      <c r="O88" s="55"/>
      <c r="P88" s="55"/>
      <c r="Q88" s="55"/>
      <c r="R88" s="55"/>
      <c r="S88" s="55"/>
      <c r="T88" s="56"/>
      <c r="AT88" s="12" t="s">
        <v>128</v>
      </c>
      <c r="AU88" s="12" t="s">
        <v>81</v>
      </c>
    </row>
    <row r="89" spans="2:47" s="1" customFormat="1" ht="19.5">
      <c r="B89" s="29"/>
      <c r="C89" s="30"/>
      <c r="D89" s="181" t="s">
        <v>132</v>
      </c>
      <c r="E89" s="30"/>
      <c r="F89" s="184" t="s">
        <v>213</v>
      </c>
      <c r="G89" s="30"/>
      <c r="H89" s="30"/>
      <c r="I89" s="98"/>
      <c r="J89" s="30"/>
      <c r="K89" s="30"/>
      <c r="L89" s="33"/>
      <c r="M89" s="183"/>
      <c r="N89" s="55"/>
      <c r="O89" s="55"/>
      <c r="P89" s="55"/>
      <c r="Q89" s="55"/>
      <c r="R89" s="55"/>
      <c r="S89" s="55"/>
      <c r="T89" s="56"/>
      <c r="AT89" s="12" t="s">
        <v>132</v>
      </c>
      <c r="AU89" s="12" t="s">
        <v>81</v>
      </c>
    </row>
    <row r="90" spans="2:65" s="1" customFormat="1" ht="16.5" customHeight="1">
      <c r="B90" s="29"/>
      <c r="C90" s="188" t="s">
        <v>142</v>
      </c>
      <c r="D90" s="188" t="s">
        <v>164</v>
      </c>
      <c r="E90" s="189" t="s">
        <v>165</v>
      </c>
      <c r="F90" s="190" t="s">
        <v>166</v>
      </c>
      <c r="G90" s="191" t="s">
        <v>167</v>
      </c>
      <c r="H90" s="192">
        <v>5</v>
      </c>
      <c r="I90" s="193"/>
      <c r="J90" s="194">
        <f>ROUND(I90*H90,2)</f>
        <v>0</v>
      </c>
      <c r="K90" s="190" t="s">
        <v>1</v>
      </c>
      <c r="L90" s="195"/>
      <c r="M90" s="196" t="s">
        <v>1</v>
      </c>
      <c r="N90" s="197" t="s">
        <v>42</v>
      </c>
      <c r="O90" s="55"/>
      <c r="P90" s="178">
        <f>O90*H90</f>
        <v>0</v>
      </c>
      <c r="Q90" s="178">
        <v>0</v>
      </c>
      <c r="R90" s="178">
        <f>Q90*H90</f>
        <v>0</v>
      </c>
      <c r="S90" s="178">
        <v>0</v>
      </c>
      <c r="T90" s="179">
        <f>S90*H90</f>
        <v>0</v>
      </c>
      <c r="AR90" s="12" t="s">
        <v>168</v>
      </c>
      <c r="AT90" s="12" t="s">
        <v>164</v>
      </c>
      <c r="AU90" s="12" t="s">
        <v>81</v>
      </c>
      <c r="AY90" s="12" t="s">
        <v>119</v>
      </c>
      <c r="BE90" s="180">
        <f>IF(N90="základní",J90,0)</f>
        <v>0</v>
      </c>
      <c r="BF90" s="180">
        <f>IF(N90="snížená",J90,0)</f>
        <v>0</v>
      </c>
      <c r="BG90" s="180">
        <f>IF(N90="zákl. přenesená",J90,0)</f>
        <v>0</v>
      </c>
      <c r="BH90" s="180">
        <f>IF(N90="sníž. přenesená",J90,0)</f>
        <v>0</v>
      </c>
      <c r="BI90" s="180">
        <f>IF(N90="nulová",J90,0)</f>
        <v>0</v>
      </c>
      <c r="BJ90" s="12" t="s">
        <v>79</v>
      </c>
      <c r="BK90" s="180">
        <f>ROUND(I90*H90,2)</f>
        <v>0</v>
      </c>
      <c r="BL90" s="12" t="s">
        <v>140</v>
      </c>
      <c r="BM90" s="12" t="s">
        <v>214</v>
      </c>
    </row>
    <row r="91" spans="2:47" s="1" customFormat="1" ht="11.25">
      <c r="B91" s="29"/>
      <c r="C91" s="30"/>
      <c r="D91" s="181" t="s">
        <v>128</v>
      </c>
      <c r="E91" s="30"/>
      <c r="F91" s="182" t="s">
        <v>166</v>
      </c>
      <c r="G91" s="30"/>
      <c r="H91" s="30"/>
      <c r="I91" s="98"/>
      <c r="J91" s="30"/>
      <c r="K91" s="30"/>
      <c r="L91" s="33"/>
      <c r="M91" s="183"/>
      <c r="N91" s="55"/>
      <c r="O91" s="55"/>
      <c r="P91" s="55"/>
      <c r="Q91" s="55"/>
      <c r="R91" s="55"/>
      <c r="S91" s="55"/>
      <c r="T91" s="56"/>
      <c r="AT91" s="12" t="s">
        <v>128</v>
      </c>
      <c r="AU91" s="12" t="s">
        <v>81</v>
      </c>
    </row>
    <row r="92" spans="2:47" s="1" customFormat="1" ht="165.75">
      <c r="B92" s="29"/>
      <c r="C92" s="30"/>
      <c r="D92" s="181" t="s">
        <v>132</v>
      </c>
      <c r="E92" s="30"/>
      <c r="F92" s="184" t="s">
        <v>170</v>
      </c>
      <c r="G92" s="30"/>
      <c r="H92" s="30"/>
      <c r="I92" s="98"/>
      <c r="J92" s="30"/>
      <c r="K92" s="30"/>
      <c r="L92" s="33"/>
      <c r="M92" s="183"/>
      <c r="N92" s="55"/>
      <c r="O92" s="55"/>
      <c r="P92" s="55"/>
      <c r="Q92" s="55"/>
      <c r="R92" s="55"/>
      <c r="S92" s="55"/>
      <c r="T92" s="56"/>
      <c r="AT92" s="12" t="s">
        <v>132</v>
      </c>
      <c r="AU92" s="12" t="s">
        <v>81</v>
      </c>
    </row>
    <row r="93" spans="2:65" s="1" customFormat="1" ht="16.5" customHeight="1">
      <c r="B93" s="29"/>
      <c r="C93" s="188" t="s">
        <v>126</v>
      </c>
      <c r="D93" s="188" t="s">
        <v>164</v>
      </c>
      <c r="E93" s="189" t="s">
        <v>215</v>
      </c>
      <c r="F93" s="190" t="s">
        <v>211</v>
      </c>
      <c r="G93" s="191" t="s">
        <v>167</v>
      </c>
      <c r="H93" s="192">
        <v>5</v>
      </c>
      <c r="I93" s="193"/>
      <c r="J93" s="194">
        <f>ROUND(I93*H93,2)</f>
        <v>0</v>
      </c>
      <c r="K93" s="190" t="s">
        <v>1</v>
      </c>
      <c r="L93" s="195"/>
      <c r="M93" s="196" t="s">
        <v>1</v>
      </c>
      <c r="N93" s="197" t="s">
        <v>42</v>
      </c>
      <c r="O93" s="55"/>
      <c r="P93" s="178">
        <f>O93*H93</f>
        <v>0</v>
      </c>
      <c r="Q93" s="178">
        <v>0</v>
      </c>
      <c r="R93" s="178">
        <f>Q93*H93</f>
        <v>0</v>
      </c>
      <c r="S93" s="178">
        <v>0</v>
      </c>
      <c r="T93" s="179">
        <f>S93*H93</f>
        <v>0</v>
      </c>
      <c r="AR93" s="12" t="s">
        <v>168</v>
      </c>
      <c r="AT93" s="12" t="s">
        <v>164</v>
      </c>
      <c r="AU93" s="12" t="s">
        <v>81</v>
      </c>
      <c r="AY93" s="12" t="s">
        <v>119</v>
      </c>
      <c r="BE93" s="180">
        <f>IF(N93="základní",J93,0)</f>
        <v>0</v>
      </c>
      <c r="BF93" s="180">
        <f>IF(N93="snížená",J93,0)</f>
        <v>0</v>
      </c>
      <c r="BG93" s="180">
        <f>IF(N93="zákl. přenesená",J93,0)</f>
        <v>0</v>
      </c>
      <c r="BH93" s="180">
        <f>IF(N93="sníž. přenesená",J93,0)</f>
        <v>0</v>
      </c>
      <c r="BI93" s="180">
        <f>IF(N93="nulová",J93,0)</f>
        <v>0</v>
      </c>
      <c r="BJ93" s="12" t="s">
        <v>79</v>
      </c>
      <c r="BK93" s="180">
        <f>ROUND(I93*H93,2)</f>
        <v>0</v>
      </c>
      <c r="BL93" s="12" t="s">
        <v>140</v>
      </c>
      <c r="BM93" s="12" t="s">
        <v>216</v>
      </c>
    </row>
    <row r="94" spans="2:47" s="1" customFormat="1" ht="11.25">
      <c r="B94" s="29"/>
      <c r="C94" s="30"/>
      <c r="D94" s="181" t="s">
        <v>128</v>
      </c>
      <c r="E94" s="30"/>
      <c r="F94" s="182" t="s">
        <v>211</v>
      </c>
      <c r="G94" s="30"/>
      <c r="H94" s="30"/>
      <c r="I94" s="98"/>
      <c r="J94" s="30"/>
      <c r="K94" s="30"/>
      <c r="L94" s="33"/>
      <c r="M94" s="183"/>
      <c r="N94" s="55"/>
      <c r="O94" s="55"/>
      <c r="P94" s="55"/>
      <c r="Q94" s="55"/>
      <c r="R94" s="55"/>
      <c r="S94" s="55"/>
      <c r="T94" s="56"/>
      <c r="AT94" s="12" t="s">
        <v>128</v>
      </c>
      <c r="AU94" s="12" t="s">
        <v>81</v>
      </c>
    </row>
    <row r="95" spans="2:47" s="1" customFormat="1" ht="19.5">
      <c r="B95" s="29"/>
      <c r="C95" s="30"/>
      <c r="D95" s="181" t="s">
        <v>132</v>
      </c>
      <c r="E95" s="30"/>
      <c r="F95" s="184" t="s">
        <v>213</v>
      </c>
      <c r="G95" s="30"/>
      <c r="H95" s="30"/>
      <c r="I95" s="98"/>
      <c r="J95" s="30"/>
      <c r="K95" s="30"/>
      <c r="L95" s="33"/>
      <c r="M95" s="183"/>
      <c r="N95" s="55"/>
      <c r="O95" s="55"/>
      <c r="P95" s="55"/>
      <c r="Q95" s="55"/>
      <c r="R95" s="55"/>
      <c r="S95" s="55"/>
      <c r="T95" s="56"/>
      <c r="AT95" s="12" t="s">
        <v>132</v>
      </c>
      <c r="AU95" s="12" t="s">
        <v>81</v>
      </c>
    </row>
    <row r="96" spans="2:65" s="1" customFormat="1" ht="16.5" customHeight="1">
      <c r="B96" s="29"/>
      <c r="C96" s="188" t="s">
        <v>149</v>
      </c>
      <c r="D96" s="188" t="s">
        <v>164</v>
      </c>
      <c r="E96" s="189" t="s">
        <v>217</v>
      </c>
      <c r="F96" s="190" t="s">
        <v>218</v>
      </c>
      <c r="G96" s="191" t="s">
        <v>167</v>
      </c>
      <c r="H96" s="192">
        <v>1</v>
      </c>
      <c r="I96" s="193"/>
      <c r="J96" s="194">
        <f>ROUND(I96*H96,2)</f>
        <v>0</v>
      </c>
      <c r="K96" s="190" t="s">
        <v>1</v>
      </c>
      <c r="L96" s="195"/>
      <c r="M96" s="196" t="s">
        <v>1</v>
      </c>
      <c r="N96" s="197" t="s">
        <v>42</v>
      </c>
      <c r="O96" s="55"/>
      <c r="P96" s="178">
        <f>O96*H96</f>
        <v>0</v>
      </c>
      <c r="Q96" s="178">
        <v>0</v>
      </c>
      <c r="R96" s="178">
        <f>Q96*H96</f>
        <v>0</v>
      </c>
      <c r="S96" s="178">
        <v>0</v>
      </c>
      <c r="T96" s="179">
        <f>S96*H96</f>
        <v>0</v>
      </c>
      <c r="AR96" s="12" t="s">
        <v>168</v>
      </c>
      <c r="AT96" s="12" t="s">
        <v>164</v>
      </c>
      <c r="AU96" s="12" t="s">
        <v>81</v>
      </c>
      <c r="AY96" s="12" t="s">
        <v>119</v>
      </c>
      <c r="BE96" s="180">
        <f>IF(N96="základní",J96,0)</f>
        <v>0</v>
      </c>
      <c r="BF96" s="180">
        <f>IF(N96="snížená",J96,0)</f>
        <v>0</v>
      </c>
      <c r="BG96" s="180">
        <f>IF(N96="zákl. přenesená",J96,0)</f>
        <v>0</v>
      </c>
      <c r="BH96" s="180">
        <f>IF(N96="sníž. přenesená",J96,0)</f>
        <v>0</v>
      </c>
      <c r="BI96" s="180">
        <f>IF(N96="nulová",J96,0)</f>
        <v>0</v>
      </c>
      <c r="BJ96" s="12" t="s">
        <v>79</v>
      </c>
      <c r="BK96" s="180">
        <f>ROUND(I96*H96,2)</f>
        <v>0</v>
      </c>
      <c r="BL96" s="12" t="s">
        <v>140</v>
      </c>
      <c r="BM96" s="12" t="s">
        <v>219</v>
      </c>
    </row>
    <row r="97" spans="2:47" s="1" customFormat="1" ht="11.25">
      <c r="B97" s="29"/>
      <c r="C97" s="30"/>
      <c r="D97" s="181" t="s">
        <v>128</v>
      </c>
      <c r="E97" s="30"/>
      <c r="F97" s="182" t="s">
        <v>218</v>
      </c>
      <c r="G97" s="30"/>
      <c r="H97" s="30"/>
      <c r="I97" s="98"/>
      <c r="J97" s="30"/>
      <c r="K97" s="30"/>
      <c r="L97" s="33"/>
      <c r="M97" s="183"/>
      <c r="N97" s="55"/>
      <c r="O97" s="55"/>
      <c r="P97" s="55"/>
      <c r="Q97" s="55"/>
      <c r="R97" s="55"/>
      <c r="S97" s="55"/>
      <c r="T97" s="56"/>
      <c r="AT97" s="12" t="s">
        <v>128</v>
      </c>
      <c r="AU97" s="12" t="s">
        <v>81</v>
      </c>
    </row>
    <row r="98" spans="2:47" s="1" customFormat="1" ht="165.75">
      <c r="B98" s="29"/>
      <c r="C98" s="30"/>
      <c r="D98" s="181" t="s">
        <v>132</v>
      </c>
      <c r="E98" s="30"/>
      <c r="F98" s="184" t="s">
        <v>220</v>
      </c>
      <c r="G98" s="30"/>
      <c r="H98" s="30"/>
      <c r="I98" s="98"/>
      <c r="J98" s="30"/>
      <c r="K98" s="30"/>
      <c r="L98" s="33"/>
      <c r="M98" s="183"/>
      <c r="N98" s="55"/>
      <c r="O98" s="55"/>
      <c r="P98" s="55"/>
      <c r="Q98" s="55"/>
      <c r="R98" s="55"/>
      <c r="S98" s="55"/>
      <c r="T98" s="56"/>
      <c r="AT98" s="12" t="s">
        <v>132</v>
      </c>
      <c r="AU98" s="12" t="s">
        <v>81</v>
      </c>
    </row>
    <row r="99" spans="2:65" s="1" customFormat="1" ht="16.5" customHeight="1">
      <c r="B99" s="29"/>
      <c r="C99" s="188" t="s">
        <v>153</v>
      </c>
      <c r="D99" s="188" t="s">
        <v>164</v>
      </c>
      <c r="E99" s="189" t="s">
        <v>221</v>
      </c>
      <c r="F99" s="190" t="s">
        <v>211</v>
      </c>
      <c r="G99" s="191" t="s">
        <v>167</v>
      </c>
      <c r="H99" s="192">
        <v>1</v>
      </c>
      <c r="I99" s="193"/>
      <c r="J99" s="194">
        <f>ROUND(I99*H99,2)</f>
        <v>0</v>
      </c>
      <c r="K99" s="190" t="s">
        <v>1</v>
      </c>
      <c r="L99" s="195"/>
      <c r="M99" s="196" t="s">
        <v>1</v>
      </c>
      <c r="N99" s="197" t="s">
        <v>42</v>
      </c>
      <c r="O99" s="55"/>
      <c r="P99" s="178">
        <f>O99*H99</f>
        <v>0</v>
      </c>
      <c r="Q99" s="178">
        <v>0</v>
      </c>
      <c r="R99" s="178">
        <f>Q99*H99</f>
        <v>0</v>
      </c>
      <c r="S99" s="178">
        <v>0</v>
      </c>
      <c r="T99" s="179">
        <f>S99*H99</f>
        <v>0</v>
      </c>
      <c r="AR99" s="12" t="s">
        <v>168</v>
      </c>
      <c r="AT99" s="12" t="s">
        <v>164</v>
      </c>
      <c r="AU99" s="12" t="s">
        <v>81</v>
      </c>
      <c r="AY99" s="12" t="s">
        <v>119</v>
      </c>
      <c r="BE99" s="180">
        <f>IF(N99="základní",J99,0)</f>
        <v>0</v>
      </c>
      <c r="BF99" s="180">
        <f>IF(N99="snížená",J99,0)</f>
        <v>0</v>
      </c>
      <c r="BG99" s="180">
        <f>IF(N99="zákl. přenesená",J99,0)</f>
        <v>0</v>
      </c>
      <c r="BH99" s="180">
        <f>IF(N99="sníž. přenesená",J99,0)</f>
        <v>0</v>
      </c>
      <c r="BI99" s="180">
        <f>IF(N99="nulová",J99,0)</f>
        <v>0</v>
      </c>
      <c r="BJ99" s="12" t="s">
        <v>79</v>
      </c>
      <c r="BK99" s="180">
        <f>ROUND(I99*H99,2)</f>
        <v>0</v>
      </c>
      <c r="BL99" s="12" t="s">
        <v>140</v>
      </c>
      <c r="BM99" s="12" t="s">
        <v>222</v>
      </c>
    </row>
    <row r="100" spans="2:47" s="1" customFormat="1" ht="11.25">
      <c r="B100" s="29"/>
      <c r="C100" s="30"/>
      <c r="D100" s="181" t="s">
        <v>128</v>
      </c>
      <c r="E100" s="30"/>
      <c r="F100" s="182" t="s">
        <v>211</v>
      </c>
      <c r="G100" s="30"/>
      <c r="H100" s="30"/>
      <c r="I100" s="98"/>
      <c r="J100" s="30"/>
      <c r="K100" s="30"/>
      <c r="L100" s="33"/>
      <c r="M100" s="183"/>
      <c r="N100" s="55"/>
      <c r="O100" s="55"/>
      <c r="P100" s="55"/>
      <c r="Q100" s="55"/>
      <c r="R100" s="55"/>
      <c r="S100" s="55"/>
      <c r="T100" s="56"/>
      <c r="AT100" s="12" t="s">
        <v>128</v>
      </c>
      <c r="AU100" s="12" t="s">
        <v>81</v>
      </c>
    </row>
    <row r="101" spans="2:47" s="1" customFormat="1" ht="19.5">
      <c r="B101" s="29"/>
      <c r="C101" s="30"/>
      <c r="D101" s="181" t="s">
        <v>132</v>
      </c>
      <c r="E101" s="30"/>
      <c r="F101" s="184" t="s">
        <v>213</v>
      </c>
      <c r="G101" s="30"/>
      <c r="H101" s="30"/>
      <c r="I101" s="98"/>
      <c r="J101" s="30"/>
      <c r="K101" s="30"/>
      <c r="L101" s="33"/>
      <c r="M101" s="183"/>
      <c r="N101" s="55"/>
      <c r="O101" s="55"/>
      <c r="P101" s="55"/>
      <c r="Q101" s="55"/>
      <c r="R101" s="55"/>
      <c r="S101" s="55"/>
      <c r="T101" s="56"/>
      <c r="AT101" s="12" t="s">
        <v>132</v>
      </c>
      <c r="AU101" s="12" t="s">
        <v>81</v>
      </c>
    </row>
    <row r="102" spans="2:65" s="1" customFormat="1" ht="16.5" customHeight="1">
      <c r="B102" s="29"/>
      <c r="C102" s="188" t="s">
        <v>159</v>
      </c>
      <c r="D102" s="188" t="s">
        <v>164</v>
      </c>
      <c r="E102" s="189" t="s">
        <v>223</v>
      </c>
      <c r="F102" s="190" t="s">
        <v>224</v>
      </c>
      <c r="G102" s="191" t="s">
        <v>167</v>
      </c>
      <c r="H102" s="192">
        <v>1</v>
      </c>
      <c r="I102" s="193"/>
      <c r="J102" s="194">
        <f>ROUND(I102*H102,2)</f>
        <v>0</v>
      </c>
      <c r="K102" s="190" t="s">
        <v>1</v>
      </c>
      <c r="L102" s="195"/>
      <c r="M102" s="196" t="s">
        <v>1</v>
      </c>
      <c r="N102" s="197" t="s">
        <v>42</v>
      </c>
      <c r="O102" s="55"/>
      <c r="P102" s="178">
        <f>O102*H102</f>
        <v>0</v>
      </c>
      <c r="Q102" s="178">
        <v>0</v>
      </c>
      <c r="R102" s="178">
        <f>Q102*H102</f>
        <v>0</v>
      </c>
      <c r="S102" s="178">
        <v>0</v>
      </c>
      <c r="T102" s="179">
        <f>S102*H102</f>
        <v>0</v>
      </c>
      <c r="AR102" s="12" t="s">
        <v>168</v>
      </c>
      <c r="AT102" s="12" t="s">
        <v>164</v>
      </c>
      <c r="AU102" s="12" t="s">
        <v>81</v>
      </c>
      <c r="AY102" s="12" t="s">
        <v>119</v>
      </c>
      <c r="BE102" s="180">
        <f>IF(N102="základní",J102,0)</f>
        <v>0</v>
      </c>
      <c r="BF102" s="180">
        <f>IF(N102="snížená",J102,0)</f>
        <v>0</v>
      </c>
      <c r="BG102" s="180">
        <f>IF(N102="zákl. přenesená",J102,0)</f>
        <v>0</v>
      </c>
      <c r="BH102" s="180">
        <f>IF(N102="sníž. přenesená",J102,0)</f>
        <v>0</v>
      </c>
      <c r="BI102" s="180">
        <f>IF(N102="nulová",J102,0)</f>
        <v>0</v>
      </c>
      <c r="BJ102" s="12" t="s">
        <v>79</v>
      </c>
      <c r="BK102" s="180">
        <f>ROUND(I102*H102,2)</f>
        <v>0</v>
      </c>
      <c r="BL102" s="12" t="s">
        <v>140</v>
      </c>
      <c r="BM102" s="12" t="s">
        <v>225</v>
      </c>
    </row>
    <row r="103" spans="2:47" s="1" customFormat="1" ht="11.25">
      <c r="B103" s="29"/>
      <c r="C103" s="30"/>
      <c r="D103" s="181" t="s">
        <v>128</v>
      </c>
      <c r="E103" s="30"/>
      <c r="F103" s="182" t="s">
        <v>224</v>
      </c>
      <c r="G103" s="30"/>
      <c r="H103" s="30"/>
      <c r="I103" s="98"/>
      <c r="J103" s="30"/>
      <c r="K103" s="30"/>
      <c r="L103" s="33"/>
      <c r="M103" s="183"/>
      <c r="N103" s="55"/>
      <c r="O103" s="55"/>
      <c r="P103" s="55"/>
      <c r="Q103" s="55"/>
      <c r="R103" s="55"/>
      <c r="S103" s="55"/>
      <c r="T103" s="56"/>
      <c r="AT103" s="12" t="s">
        <v>128</v>
      </c>
      <c r="AU103" s="12" t="s">
        <v>81</v>
      </c>
    </row>
    <row r="104" spans="2:47" s="1" customFormat="1" ht="156">
      <c r="B104" s="29"/>
      <c r="C104" s="30"/>
      <c r="D104" s="181" t="s">
        <v>132</v>
      </c>
      <c r="E104" s="30"/>
      <c r="F104" s="184" t="s">
        <v>226</v>
      </c>
      <c r="G104" s="30"/>
      <c r="H104" s="30"/>
      <c r="I104" s="98"/>
      <c r="J104" s="30"/>
      <c r="K104" s="30"/>
      <c r="L104" s="33"/>
      <c r="M104" s="185"/>
      <c r="N104" s="186"/>
      <c r="O104" s="186"/>
      <c r="P104" s="186"/>
      <c r="Q104" s="186"/>
      <c r="R104" s="186"/>
      <c r="S104" s="186"/>
      <c r="T104" s="187"/>
      <c r="AT104" s="12" t="s">
        <v>132</v>
      </c>
      <c r="AU104" s="12" t="s">
        <v>81</v>
      </c>
    </row>
    <row r="105" spans="2:12" s="1" customFormat="1" ht="6.95" customHeight="1">
      <c r="B105" s="41"/>
      <c r="C105" s="42"/>
      <c r="D105" s="42"/>
      <c r="E105" s="42"/>
      <c r="F105" s="42"/>
      <c r="G105" s="42"/>
      <c r="H105" s="42"/>
      <c r="I105" s="120"/>
      <c r="J105" s="42"/>
      <c r="K105" s="42"/>
      <c r="L105" s="33"/>
    </row>
  </sheetData>
  <sheetProtection algorithmName="SHA-512" hashValue="4B5/CXGTRDhldPHJij2HdYtqRwarGdbMPoQADiCttIPyW5OA2lI5HkBJV56Z2iPdPS9RuGmoDQ093A4i+e9AWw==" saltValue="ZqBkiuYUmDB3WyLBZ7lJwJV8xrry9Oq5VjBNsXWxFCEBnD3kM499aM4B8nsKnmyEjgxdm2wc4NNlvgaK2SOLCg==" spinCount="100000" sheet="1" objects="1" scenarios="1" formatColumns="0" formatRows="0" autoFilter="0"/>
  <autoFilter ref="C80:K10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08"/>
      <c r="M2" s="208"/>
      <c r="N2" s="208"/>
      <c r="O2" s="208"/>
      <c r="P2" s="208"/>
      <c r="Q2" s="208"/>
      <c r="R2" s="208"/>
      <c r="S2" s="208"/>
      <c r="T2" s="208"/>
      <c r="U2" s="208"/>
      <c r="V2" s="208"/>
      <c r="AT2" s="12" t="s">
        <v>90</v>
      </c>
    </row>
    <row r="3" spans="2:46" ht="6.95" customHeight="1">
      <c r="B3" s="93"/>
      <c r="C3" s="94"/>
      <c r="D3" s="94"/>
      <c r="E3" s="94"/>
      <c r="F3" s="94"/>
      <c r="G3" s="94"/>
      <c r="H3" s="94"/>
      <c r="I3" s="95"/>
      <c r="J3" s="94"/>
      <c r="K3" s="94"/>
      <c r="L3" s="15"/>
      <c r="AT3" s="12" t="s">
        <v>81</v>
      </c>
    </row>
    <row r="4" spans="2:46" ht="24.95" customHeight="1">
      <c r="B4" s="15"/>
      <c r="D4" s="96" t="s">
        <v>91</v>
      </c>
      <c r="L4" s="15"/>
      <c r="M4" s="19" t="s">
        <v>10</v>
      </c>
      <c r="AT4" s="12" t="s">
        <v>4</v>
      </c>
    </row>
    <row r="5" spans="2:12" ht="6.95" customHeight="1">
      <c r="B5" s="15"/>
      <c r="L5" s="15"/>
    </row>
    <row r="6" spans="2:12" ht="12" customHeight="1">
      <c r="B6" s="15"/>
      <c r="D6" s="97" t="s">
        <v>16</v>
      </c>
      <c r="L6" s="15"/>
    </row>
    <row r="7" spans="2:12" ht="16.5" customHeight="1">
      <c r="B7" s="15"/>
      <c r="E7" s="238" t="str">
        <f>'Rekapitulace stavby'!K6</f>
        <v>Výměna oken - závěrečná etapa</v>
      </c>
      <c r="F7" s="239"/>
      <c r="G7" s="239"/>
      <c r="H7" s="239"/>
      <c r="L7" s="15"/>
    </row>
    <row r="8" spans="2:12" s="1" customFormat="1" ht="12" customHeight="1">
      <c r="B8" s="33"/>
      <c r="D8" s="97" t="s">
        <v>92</v>
      </c>
      <c r="I8" s="98"/>
      <c r="L8" s="33"/>
    </row>
    <row r="9" spans="2:12" s="1" customFormat="1" ht="36.95" customHeight="1">
      <c r="B9" s="33"/>
      <c r="E9" s="240" t="s">
        <v>227</v>
      </c>
      <c r="F9" s="241"/>
      <c r="G9" s="241"/>
      <c r="H9" s="241"/>
      <c r="I9" s="98"/>
      <c r="L9" s="33"/>
    </row>
    <row r="10" spans="2:12" s="1" customFormat="1" ht="11.25">
      <c r="B10" s="33"/>
      <c r="I10" s="98"/>
      <c r="L10" s="33"/>
    </row>
    <row r="11" spans="2:12" s="1" customFormat="1" ht="12" customHeight="1">
      <c r="B11" s="33"/>
      <c r="D11" s="97" t="s">
        <v>18</v>
      </c>
      <c r="F11" s="12" t="s">
        <v>1</v>
      </c>
      <c r="I11" s="99" t="s">
        <v>19</v>
      </c>
      <c r="J11" s="12" t="s">
        <v>1</v>
      </c>
      <c r="L11" s="33"/>
    </row>
    <row r="12" spans="2:12" s="1" customFormat="1" ht="12" customHeight="1">
      <c r="B12" s="33"/>
      <c r="D12" s="97" t="s">
        <v>20</v>
      </c>
      <c r="F12" s="12" t="s">
        <v>21</v>
      </c>
      <c r="I12" s="99" t="s">
        <v>22</v>
      </c>
      <c r="J12" s="100" t="str">
        <f>'Rekapitulace stavby'!AN8</f>
        <v>23. 2. 2019</v>
      </c>
      <c r="L12" s="33"/>
    </row>
    <row r="13" spans="2:12" s="1" customFormat="1" ht="10.9" customHeight="1">
      <c r="B13" s="33"/>
      <c r="I13" s="98"/>
      <c r="L13" s="33"/>
    </row>
    <row r="14" spans="2:12" s="1" customFormat="1" ht="12" customHeight="1">
      <c r="B14" s="33"/>
      <c r="D14" s="97" t="s">
        <v>24</v>
      </c>
      <c r="I14" s="99" t="s">
        <v>25</v>
      </c>
      <c r="J14" s="12" t="s">
        <v>26</v>
      </c>
      <c r="L14" s="33"/>
    </row>
    <row r="15" spans="2:12" s="1" customFormat="1" ht="18" customHeight="1">
      <c r="B15" s="33"/>
      <c r="E15" s="12" t="s">
        <v>27</v>
      </c>
      <c r="I15" s="99" t="s">
        <v>28</v>
      </c>
      <c r="J15" s="12" t="s">
        <v>1</v>
      </c>
      <c r="L15" s="33"/>
    </row>
    <row r="16" spans="2:12" s="1" customFormat="1" ht="6.95" customHeight="1">
      <c r="B16" s="33"/>
      <c r="I16" s="98"/>
      <c r="L16" s="33"/>
    </row>
    <row r="17" spans="2:12" s="1" customFormat="1" ht="12" customHeight="1">
      <c r="B17" s="33"/>
      <c r="D17" s="97" t="s">
        <v>29</v>
      </c>
      <c r="I17" s="99" t="s">
        <v>25</v>
      </c>
      <c r="J17" s="25" t="str">
        <f>'Rekapitulace stavby'!AN13</f>
        <v>Vyplň údaj</v>
      </c>
      <c r="L17" s="33"/>
    </row>
    <row r="18" spans="2:12" s="1" customFormat="1" ht="18" customHeight="1">
      <c r="B18" s="33"/>
      <c r="E18" s="242" t="str">
        <f>'Rekapitulace stavby'!E14</f>
        <v>Vyplň údaj</v>
      </c>
      <c r="F18" s="243"/>
      <c r="G18" s="243"/>
      <c r="H18" s="243"/>
      <c r="I18" s="99" t="s">
        <v>28</v>
      </c>
      <c r="J18" s="25" t="str">
        <f>'Rekapitulace stavby'!AN14</f>
        <v>Vyplň údaj</v>
      </c>
      <c r="L18" s="33"/>
    </row>
    <row r="19" spans="2:12" s="1" customFormat="1" ht="6.95" customHeight="1">
      <c r="B19" s="33"/>
      <c r="I19" s="98"/>
      <c r="L19" s="33"/>
    </row>
    <row r="20" spans="2:12" s="1" customFormat="1" ht="12" customHeight="1">
      <c r="B20" s="33"/>
      <c r="D20" s="97" t="s">
        <v>31</v>
      </c>
      <c r="I20" s="99" t="s">
        <v>25</v>
      </c>
      <c r="J20" s="12" t="str">
        <f>IF('Rekapitulace stavby'!AN16="","",'Rekapitulace stavby'!AN16)</f>
        <v/>
      </c>
      <c r="L20" s="33"/>
    </row>
    <row r="21" spans="2:12" s="1" customFormat="1" ht="18" customHeight="1">
      <c r="B21" s="33"/>
      <c r="E21" s="12" t="str">
        <f>IF('Rekapitulace stavby'!E17="","",'Rekapitulace stavby'!E17)</f>
        <v xml:space="preserve"> </v>
      </c>
      <c r="I21" s="99" t="s">
        <v>28</v>
      </c>
      <c r="J21" s="12" t="str">
        <f>IF('Rekapitulace stavby'!AN17="","",'Rekapitulace stavby'!AN17)</f>
        <v/>
      </c>
      <c r="L21" s="33"/>
    </row>
    <row r="22" spans="2:12" s="1" customFormat="1" ht="6.95" customHeight="1">
      <c r="B22" s="33"/>
      <c r="I22" s="98"/>
      <c r="L22" s="33"/>
    </row>
    <row r="23" spans="2:12" s="1" customFormat="1" ht="12" customHeight="1">
      <c r="B23" s="33"/>
      <c r="D23" s="97" t="s">
        <v>34</v>
      </c>
      <c r="I23" s="99" t="s">
        <v>25</v>
      </c>
      <c r="J23" s="12" t="str">
        <f>IF('Rekapitulace stavby'!AN19="","",'Rekapitulace stavby'!AN19)</f>
        <v/>
      </c>
      <c r="L23" s="33"/>
    </row>
    <row r="24" spans="2:12" s="1" customFormat="1" ht="18" customHeight="1">
      <c r="B24" s="33"/>
      <c r="E24" s="12" t="str">
        <f>IF('Rekapitulace stavby'!E20="","",'Rekapitulace stavby'!E20)</f>
        <v xml:space="preserve"> </v>
      </c>
      <c r="I24" s="99" t="s">
        <v>28</v>
      </c>
      <c r="J24" s="12" t="str">
        <f>IF('Rekapitulace stavby'!AN20="","",'Rekapitulace stavby'!AN20)</f>
        <v/>
      </c>
      <c r="L24" s="33"/>
    </row>
    <row r="25" spans="2:12" s="1" customFormat="1" ht="6.95" customHeight="1">
      <c r="B25" s="33"/>
      <c r="I25" s="98"/>
      <c r="L25" s="33"/>
    </row>
    <row r="26" spans="2:12" s="1" customFormat="1" ht="12" customHeight="1">
      <c r="B26" s="33"/>
      <c r="D26" s="97" t="s">
        <v>35</v>
      </c>
      <c r="I26" s="98"/>
      <c r="L26" s="33"/>
    </row>
    <row r="27" spans="2:12" s="6" customFormat="1" ht="33.75" customHeight="1">
      <c r="B27" s="101"/>
      <c r="E27" s="244" t="s">
        <v>36</v>
      </c>
      <c r="F27" s="244"/>
      <c r="G27" s="244"/>
      <c r="H27" s="244"/>
      <c r="I27" s="102"/>
      <c r="L27" s="101"/>
    </row>
    <row r="28" spans="2:12" s="1" customFormat="1" ht="6.95" customHeight="1">
      <c r="B28" s="33"/>
      <c r="I28" s="98"/>
      <c r="L28" s="33"/>
    </row>
    <row r="29" spans="2:12" s="1" customFormat="1" ht="6.95" customHeight="1">
      <c r="B29" s="33"/>
      <c r="D29" s="51"/>
      <c r="E29" s="51"/>
      <c r="F29" s="51"/>
      <c r="G29" s="51"/>
      <c r="H29" s="51"/>
      <c r="I29" s="103"/>
      <c r="J29" s="51"/>
      <c r="K29" s="51"/>
      <c r="L29" s="33"/>
    </row>
    <row r="30" spans="2:12" s="1" customFormat="1" ht="25.35" customHeight="1">
      <c r="B30" s="33"/>
      <c r="D30" s="104" t="s">
        <v>37</v>
      </c>
      <c r="I30" s="98"/>
      <c r="J30" s="105">
        <f>ROUND(J83,2)</f>
        <v>0</v>
      </c>
      <c r="L30" s="33"/>
    </row>
    <row r="31" spans="2:12" s="1" customFormat="1" ht="6.95" customHeight="1">
      <c r="B31" s="33"/>
      <c r="D31" s="51"/>
      <c r="E31" s="51"/>
      <c r="F31" s="51"/>
      <c r="G31" s="51"/>
      <c r="H31" s="51"/>
      <c r="I31" s="103"/>
      <c r="J31" s="51"/>
      <c r="K31" s="51"/>
      <c r="L31" s="33"/>
    </row>
    <row r="32" spans="2:12" s="1" customFormat="1" ht="14.45" customHeight="1">
      <c r="B32" s="33"/>
      <c r="F32" s="106" t="s">
        <v>39</v>
      </c>
      <c r="I32" s="107" t="s">
        <v>38</v>
      </c>
      <c r="J32" s="106" t="s">
        <v>40</v>
      </c>
      <c r="L32" s="33"/>
    </row>
    <row r="33" spans="2:12" s="1" customFormat="1" ht="14.45" customHeight="1">
      <c r="B33" s="33"/>
      <c r="D33" s="97" t="s">
        <v>41</v>
      </c>
      <c r="E33" s="97" t="s">
        <v>42</v>
      </c>
      <c r="F33" s="108">
        <f>ROUND((SUM(BE83:BE95)),2)</f>
        <v>0</v>
      </c>
      <c r="I33" s="109">
        <v>0.21</v>
      </c>
      <c r="J33" s="108">
        <f>ROUND(((SUM(BE83:BE95))*I33),2)</f>
        <v>0</v>
      </c>
      <c r="L33" s="33"/>
    </row>
    <row r="34" spans="2:12" s="1" customFormat="1" ht="14.45" customHeight="1">
      <c r="B34" s="33"/>
      <c r="E34" s="97" t="s">
        <v>43</v>
      </c>
      <c r="F34" s="108">
        <f>ROUND((SUM(BF83:BF95)),2)</f>
        <v>0</v>
      </c>
      <c r="I34" s="109">
        <v>0.15</v>
      </c>
      <c r="J34" s="108">
        <f>ROUND(((SUM(BF83:BF95))*I34),2)</f>
        <v>0</v>
      </c>
      <c r="L34" s="33"/>
    </row>
    <row r="35" spans="2:12" s="1" customFormat="1" ht="14.45" customHeight="1" hidden="1">
      <c r="B35" s="33"/>
      <c r="E35" s="97" t="s">
        <v>44</v>
      </c>
      <c r="F35" s="108">
        <f>ROUND((SUM(BG83:BG95)),2)</f>
        <v>0</v>
      </c>
      <c r="I35" s="109">
        <v>0.21</v>
      </c>
      <c r="J35" s="108">
        <f>0</f>
        <v>0</v>
      </c>
      <c r="L35" s="33"/>
    </row>
    <row r="36" spans="2:12" s="1" customFormat="1" ht="14.45" customHeight="1" hidden="1">
      <c r="B36" s="33"/>
      <c r="E36" s="97" t="s">
        <v>45</v>
      </c>
      <c r="F36" s="108">
        <f>ROUND((SUM(BH83:BH95)),2)</f>
        <v>0</v>
      </c>
      <c r="I36" s="109">
        <v>0.15</v>
      </c>
      <c r="J36" s="108">
        <f>0</f>
        <v>0</v>
      </c>
      <c r="L36" s="33"/>
    </row>
    <row r="37" spans="2:12" s="1" customFormat="1" ht="14.45" customHeight="1" hidden="1">
      <c r="B37" s="33"/>
      <c r="E37" s="97" t="s">
        <v>46</v>
      </c>
      <c r="F37" s="108">
        <f>ROUND((SUM(BI83:BI95)),2)</f>
        <v>0</v>
      </c>
      <c r="I37" s="109">
        <v>0</v>
      </c>
      <c r="J37" s="108">
        <f>0</f>
        <v>0</v>
      </c>
      <c r="L37" s="33"/>
    </row>
    <row r="38" spans="2:12" s="1" customFormat="1" ht="6.95" customHeight="1">
      <c r="B38" s="33"/>
      <c r="I38" s="98"/>
      <c r="L38" s="33"/>
    </row>
    <row r="39" spans="2:12" s="1" customFormat="1" ht="25.35" customHeight="1">
      <c r="B39" s="33"/>
      <c r="C39" s="110"/>
      <c r="D39" s="111" t="s">
        <v>47</v>
      </c>
      <c r="E39" s="112"/>
      <c r="F39" s="112"/>
      <c r="G39" s="113" t="s">
        <v>48</v>
      </c>
      <c r="H39" s="114" t="s">
        <v>49</v>
      </c>
      <c r="I39" s="115"/>
      <c r="J39" s="116">
        <f>SUM(J30:J37)</f>
        <v>0</v>
      </c>
      <c r="K39" s="117"/>
      <c r="L39" s="33"/>
    </row>
    <row r="40" spans="2:12" s="1" customFormat="1" ht="14.45" customHeight="1">
      <c r="B40" s="118"/>
      <c r="C40" s="119"/>
      <c r="D40" s="119"/>
      <c r="E40" s="119"/>
      <c r="F40" s="119"/>
      <c r="G40" s="119"/>
      <c r="H40" s="119"/>
      <c r="I40" s="120"/>
      <c r="J40" s="119"/>
      <c r="K40" s="119"/>
      <c r="L40" s="33"/>
    </row>
    <row r="44" spans="2:12" s="1" customFormat="1" ht="6.95" customHeight="1">
      <c r="B44" s="121"/>
      <c r="C44" s="122"/>
      <c r="D44" s="122"/>
      <c r="E44" s="122"/>
      <c r="F44" s="122"/>
      <c r="G44" s="122"/>
      <c r="H44" s="122"/>
      <c r="I44" s="123"/>
      <c r="J44" s="122"/>
      <c r="K44" s="122"/>
      <c r="L44" s="33"/>
    </row>
    <row r="45" spans="2:12" s="1" customFormat="1" ht="24.95" customHeight="1">
      <c r="B45" s="29"/>
      <c r="C45" s="18" t="s">
        <v>94</v>
      </c>
      <c r="D45" s="30"/>
      <c r="E45" s="30"/>
      <c r="F45" s="30"/>
      <c r="G45" s="30"/>
      <c r="H45" s="30"/>
      <c r="I45" s="98"/>
      <c r="J45" s="30"/>
      <c r="K45" s="30"/>
      <c r="L45" s="33"/>
    </row>
    <row r="46" spans="2:12" s="1" customFormat="1" ht="6.95" customHeight="1">
      <c r="B46" s="29"/>
      <c r="C46" s="30"/>
      <c r="D46" s="30"/>
      <c r="E46" s="30"/>
      <c r="F46" s="30"/>
      <c r="G46" s="30"/>
      <c r="H46" s="30"/>
      <c r="I46" s="98"/>
      <c r="J46" s="30"/>
      <c r="K46" s="30"/>
      <c r="L46" s="33"/>
    </row>
    <row r="47" spans="2:12" s="1" customFormat="1" ht="12" customHeight="1">
      <c r="B47" s="29"/>
      <c r="C47" s="24" t="s">
        <v>16</v>
      </c>
      <c r="D47" s="30"/>
      <c r="E47" s="30"/>
      <c r="F47" s="30"/>
      <c r="G47" s="30"/>
      <c r="H47" s="30"/>
      <c r="I47" s="98"/>
      <c r="J47" s="30"/>
      <c r="K47" s="30"/>
      <c r="L47" s="33"/>
    </row>
    <row r="48" spans="2:12" s="1" customFormat="1" ht="16.5" customHeight="1">
      <c r="B48" s="29"/>
      <c r="C48" s="30"/>
      <c r="D48" s="30"/>
      <c r="E48" s="245" t="str">
        <f>E7</f>
        <v>Výměna oken - závěrečná etapa</v>
      </c>
      <c r="F48" s="246"/>
      <c r="G48" s="246"/>
      <c r="H48" s="246"/>
      <c r="I48" s="98"/>
      <c r="J48" s="30"/>
      <c r="K48" s="30"/>
      <c r="L48" s="33"/>
    </row>
    <row r="49" spans="2:12" s="1" customFormat="1" ht="12" customHeight="1">
      <c r="B49" s="29"/>
      <c r="C49" s="24" t="s">
        <v>92</v>
      </c>
      <c r="D49" s="30"/>
      <c r="E49" s="30"/>
      <c r="F49" s="30"/>
      <c r="G49" s="30"/>
      <c r="H49" s="30"/>
      <c r="I49" s="98"/>
      <c r="J49" s="30"/>
      <c r="K49" s="30"/>
      <c r="L49" s="33"/>
    </row>
    <row r="50" spans="2:12" s="1" customFormat="1" ht="16.5" customHeight="1">
      <c r="B50" s="29"/>
      <c r="C50" s="30"/>
      <c r="D50" s="30"/>
      <c r="E50" s="217" t="str">
        <f>E9</f>
        <v>VRN - Vedlejší rozpočtové náklady</v>
      </c>
      <c r="F50" s="216"/>
      <c r="G50" s="216"/>
      <c r="H50" s="216"/>
      <c r="I50" s="98"/>
      <c r="J50" s="30"/>
      <c r="K50" s="30"/>
      <c r="L50" s="33"/>
    </row>
    <row r="51" spans="2:12" s="1" customFormat="1" ht="6.95" customHeight="1">
      <c r="B51" s="29"/>
      <c r="C51" s="30"/>
      <c r="D51" s="30"/>
      <c r="E51" s="30"/>
      <c r="F51" s="30"/>
      <c r="G51" s="30"/>
      <c r="H51" s="30"/>
      <c r="I51" s="98"/>
      <c r="J51" s="30"/>
      <c r="K51" s="30"/>
      <c r="L51" s="33"/>
    </row>
    <row r="52" spans="2:12" s="1" customFormat="1" ht="12" customHeight="1">
      <c r="B52" s="29"/>
      <c r="C52" s="24" t="s">
        <v>20</v>
      </c>
      <c r="D52" s="30"/>
      <c r="E52" s="30"/>
      <c r="F52" s="22" t="str">
        <f>F12</f>
        <v>ulice Nádražní 90</v>
      </c>
      <c r="G52" s="30"/>
      <c r="H52" s="30"/>
      <c r="I52" s="99" t="s">
        <v>22</v>
      </c>
      <c r="J52" s="50" t="str">
        <f>IF(J12="","",J12)</f>
        <v>23. 2. 2019</v>
      </c>
      <c r="K52" s="30"/>
      <c r="L52" s="33"/>
    </row>
    <row r="53" spans="2:12" s="1" customFormat="1" ht="6.95" customHeight="1">
      <c r="B53" s="29"/>
      <c r="C53" s="30"/>
      <c r="D53" s="30"/>
      <c r="E53" s="30"/>
      <c r="F53" s="30"/>
      <c r="G53" s="30"/>
      <c r="H53" s="30"/>
      <c r="I53" s="98"/>
      <c r="J53" s="30"/>
      <c r="K53" s="30"/>
      <c r="L53" s="33"/>
    </row>
    <row r="54" spans="2:12" s="1" customFormat="1" ht="13.7" customHeight="1">
      <c r="B54" s="29"/>
      <c r="C54" s="24" t="s">
        <v>24</v>
      </c>
      <c r="D54" s="30"/>
      <c r="E54" s="30"/>
      <c r="F54" s="22" t="str">
        <f>E15</f>
        <v>Gymnázium a Střední odborná škola ekonomická</v>
      </c>
      <c r="G54" s="30"/>
      <c r="H54" s="30"/>
      <c r="I54" s="99" t="s">
        <v>31</v>
      </c>
      <c r="J54" s="27" t="str">
        <f>E21</f>
        <v xml:space="preserve"> </v>
      </c>
      <c r="K54" s="30"/>
      <c r="L54" s="33"/>
    </row>
    <row r="55" spans="2:12" s="1" customFormat="1" ht="13.7" customHeight="1">
      <c r="B55" s="29"/>
      <c r="C55" s="24" t="s">
        <v>29</v>
      </c>
      <c r="D55" s="30"/>
      <c r="E55" s="30"/>
      <c r="F55" s="22" t="str">
        <f>IF(E18="","",E18)</f>
        <v>Vyplň údaj</v>
      </c>
      <c r="G55" s="30"/>
      <c r="H55" s="30"/>
      <c r="I55" s="99" t="s">
        <v>34</v>
      </c>
      <c r="J55" s="27" t="str">
        <f>E24</f>
        <v xml:space="preserve"> </v>
      </c>
      <c r="K55" s="30"/>
      <c r="L55" s="33"/>
    </row>
    <row r="56" spans="2:12" s="1" customFormat="1" ht="10.35" customHeight="1">
      <c r="B56" s="29"/>
      <c r="C56" s="30"/>
      <c r="D56" s="30"/>
      <c r="E56" s="30"/>
      <c r="F56" s="30"/>
      <c r="G56" s="30"/>
      <c r="H56" s="30"/>
      <c r="I56" s="98"/>
      <c r="J56" s="30"/>
      <c r="K56" s="30"/>
      <c r="L56" s="33"/>
    </row>
    <row r="57" spans="2:12" s="1" customFormat="1" ht="29.25" customHeight="1">
      <c r="B57" s="29"/>
      <c r="C57" s="124" t="s">
        <v>95</v>
      </c>
      <c r="D57" s="125"/>
      <c r="E57" s="125"/>
      <c r="F57" s="125"/>
      <c r="G57" s="125"/>
      <c r="H57" s="125"/>
      <c r="I57" s="126"/>
      <c r="J57" s="127" t="s">
        <v>96</v>
      </c>
      <c r="K57" s="125"/>
      <c r="L57" s="33"/>
    </row>
    <row r="58" spans="2:12" s="1" customFormat="1" ht="10.35" customHeight="1">
      <c r="B58" s="29"/>
      <c r="C58" s="30"/>
      <c r="D58" s="30"/>
      <c r="E58" s="30"/>
      <c r="F58" s="30"/>
      <c r="G58" s="30"/>
      <c r="H58" s="30"/>
      <c r="I58" s="98"/>
      <c r="J58" s="30"/>
      <c r="K58" s="30"/>
      <c r="L58" s="33"/>
    </row>
    <row r="59" spans="2:47" s="1" customFormat="1" ht="22.9" customHeight="1">
      <c r="B59" s="29"/>
      <c r="C59" s="128" t="s">
        <v>97</v>
      </c>
      <c r="D59" s="30"/>
      <c r="E59" s="30"/>
      <c r="F59" s="30"/>
      <c r="G59" s="30"/>
      <c r="H59" s="30"/>
      <c r="I59" s="98"/>
      <c r="J59" s="68">
        <f>J83</f>
        <v>0</v>
      </c>
      <c r="K59" s="30"/>
      <c r="L59" s="33"/>
      <c r="AU59" s="12" t="s">
        <v>98</v>
      </c>
    </row>
    <row r="60" spans="2:12" s="7" customFormat="1" ht="24.95" customHeight="1">
      <c r="B60" s="129"/>
      <c r="C60" s="130"/>
      <c r="D60" s="131" t="s">
        <v>227</v>
      </c>
      <c r="E60" s="132"/>
      <c r="F60" s="132"/>
      <c r="G60" s="132"/>
      <c r="H60" s="132"/>
      <c r="I60" s="133"/>
      <c r="J60" s="134">
        <f>J84</f>
        <v>0</v>
      </c>
      <c r="K60" s="130"/>
      <c r="L60" s="135"/>
    </row>
    <row r="61" spans="2:12" s="8" customFormat="1" ht="19.9" customHeight="1">
      <c r="B61" s="136"/>
      <c r="C61" s="137"/>
      <c r="D61" s="138" t="s">
        <v>228</v>
      </c>
      <c r="E61" s="139"/>
      <c r="F61" s="139"/>
      <c r="G61" s="139"/>
      <c r="H61" s="139"/>
      <c r="I61" s="140"/>
      <c r="J61" s="141">
        <f>J85</f>
        <v>0</v>
      </c>
      <c r="K61" s="137"/>
      <c r="L61" s="142"/>
    </row>
    <row r="62" spans="2:12" s="8" customFormat="1" ht="19.9" customHeight="1">
      <c r="B62" s="136"/>
      <c r="C62" s="137"/>
      <c r="D62" s="138" t="s">
        <v>229</v>
      </c>
      <c r="E62" s="139"/>
      <c r="F62" s="139"/>
      <c r="G62" s="139"/>
      <c r="H62" s="139"/>
      <c r="I62" s="140"/>
      <c r="J62" s="141">
        <f>J88</f>
        <v>0</v>
      </c>
      <c r="K62" s="137"/>
      <c r="L62" s="142"/>
    </row>
    <row r="63" spans="2:12" s="8" customFormat="1" ht="19.9" customHeight="1">
      <c r="B63" s="136"/>
      <c r="C63" s="137"/>
      <c r="D63" s="138" t="s">
        <v>230</v>
      </c>
      <c r="E63" s="139"/>
      <c r="F63" s="139"/>
      <c r="G63" s="139"/>
      <c r="H63" s="139"/>
      <c r="I63" s="140"/>
      <c r="J63" s="141">
        <f>J91</f>
        <v>0</v>
      </c>
      <c r="K63" s="137"/>
      <c r="L63" s="142"/>
    </row>
    <row r="64" spans="2:12" s="1" customFormat="1" ht="21.75" customHeight="1">
      <c r="B64" s="29"/>
      <c r="C64" s="30"/>
      <c r="D64" s="30"/>
      <c r="E64" s="30"/>
      <c r="F64" s="30"/>
      <c r="G64" s="30"/>
      <c r="H64" s="30"/>
      <c r="I64" s="98"/>
      <c r="J64" s="30"/>
      <c r="K64" s="30"/>
      <c r="L64" s="33"/>
    </row>
    <row r="65" spans="2:12" s="1" customFormat="1" ht="6.95" customHeight="1">
      <c r="B65" s="41"/>
      <c r="C65" s="42"/>
      <c r="D65" s="42"/>
      <c r="E65" s="42"/>
      <c r="F65" s="42"/>
      <c r="G65" s="42"/>
      <c r="H65" s="42"/>
      <c r="I65" s="120"/>
      <c r="J65" s="42"/>
      <c r="K65" s="42"/>
      <c r="L65" s="33"/>
    </row>
    <row r="69" spans="2:12" s="1" customFormat="1" ht="6.95" customHeight="1">
      <c r="B69" s="43"/>
      <c r="C69" s="44"/>
      <c r="D69" s="44"/>
      <c r="E69" s="44"/>
      <c r="F69" s="44"/>
      <c r="G69" s="44"/>
      <c r="H69" s="44"/>
      <c r="I69" s="123"/>
      <c r="J69" s="44"/>
      <c r="K69" s="44"/>
      <c r="L69" s="33"/>
    </row>
    <row r="70" spans="2:12" s="1" customFormat="1" ht="24.95" customHeight="1">
      <c r="B70" s="29"/>
      <c r="C70" s="18" t="s">
        <v>104</v>
      </c>
      <c r="D70" s="30"/>
      <c r="E70" s="30"/>
      <c r="F70" s="30"/>
      <c r="G70" s="30"/>
      <c r="H70" s="30"/>
      <c r="I70" s="98"/>
      <c r="J70" s="30"/>
      <c r="K70" s="30"/>
      <c r="L70" s="33"/>
    </row>
    <row r="71" spans="2:12" s="1" customFormat="1" ht="6.95" customHeight="1">
      <c r="B71" s="29"/>
      <c r="C71" s="30"/>
      <c r="D71" s="30"/>
      <c r="E71" s="30"/>
      <c r="F71" s="30"/>
      <c r="G71" s="30"/>
      <c r="H71" s="30"/>
      <c r="I71" s="98"/>
      <c r="J71" s="30"/>
      <c r="K71" s="30"/>
      <c r="L71" s="33"/>
    </row>
    <row r="72" spans="2:12" s="1" customFormat="1" ht="12" customHeight="1">
      <c r="B72" s="29"/>
      <c r="C72" s="24" t="s">
        <v>16</v>
      </c>
      <c r="D72" s="30"/>
      <c r="E72" s="30"/>
      <c r="F72" s="30"/>
      <c r="G72" s="30"/>
      <c r="H72" s="30"/>
      <c r="I72" s="98"/>
      <c r="J72" s="30"/>
      <c r="K72" s="30"/>
      <c r="L72" s="33"/>
    </row>
    <row r="73" spans="2:12" s="1" customFormat="1" ht="16.5" customHeight="1">
      <c r="B73" s="29"/>
      <c r="C73" s="30"/>
      <c r="D73" s="30"/>
      <c r="E73" s="245" t="str">
        <f>E7</f>
        <v>Výměna oken - závěrečná etapa</v>
      </c>
      <c r="F73" s="246"/>
      <c r="G73" s="246"/>
      <c r="H73" s="246"/>
      <c r="I73" s="98"/>
      <c r="J73" s="30"/>
      <c r="K73" s="30"/>
      <c r="L73" s="33"/>
    </row>
    <row r="74" spans="2:12" s="1" customFormat="1" ht="12" customHeight="1">
      <c r="B74" s="29"/>
      <c r="C74" s="24" t="s">
        <v>92</v>
      </c>
      <c r="D74" s="30"/>
      <c r="E74" s="30"/>
      <c r="F74" s="30"/>
      <c r="G74" s="30"/>
      <c r="H74" s="30"/>
      <c r="I74" s="98"/>
      <c r="J74" s="30"/>
      <c r="K74" s="30"/>
      <c r="L74" s="33"/>
    </row>
    <row r="75" spans="2:12" s="1" customFormat="1" ht="16.5" customHeight="1">
      <c r="B75" s="29"/>
      <c r="C75" s="30"/>
      <c r="D75" s="30"/>
      <c r="E75" s="217" t="str">
        <f>E9</f>
        <v>VRN - Vedlejší rozpočtové náklady</v>
      </c>
      <c r="F75" s="216"/>
      <c r="G75" s="216"/>
      <c r="H75" s="216"/>
      <c r="I75" s="98"/>
      <c r="J75" s="30"/>
      <c r="K75" s="30"/>
      <c r="L75" s="33"/>
    </row>
    <row r="76" spans="2:12" s="1" customFormat="1" ht="6.95" customHeight="1">
      <c r="B76" s="29"/>
      <c r="C76" s="30"/>
      <c r="D76" s="30"/>
      <c r="E76" s="30"/>
      <c r="F76" s="30"/>
      <c r="G76" s="30"/>
      <c r="H76" s="30"/>
      <c r="I76" s="98"/>
      <c r="J76" s="30"/>
      <c r="K76" s="30"/>
      <c r="L76" s="33"/>
    </row>
    <row r="77" spans="2:12" s="1" customFormat="1" ht="12" customHeight="1">
      <c r="B77" s="29"/>
      <c r="C77" s="24" t="s">
        <v>20</v>
      </c>
      <c r="D77" s="30"/>
      <c r="E77" s="30"/>
      <c r="F77" s="22" t="str">
        <f>F12</f>
        <v>ulice Nádražní 90</v>
      </c>
      <c r="G77" s="30"/>
      <c r="H77" s="30"/>
      <c r="I77" s="99" t="s">
        <v>22</v>
      </c>
      <c r="J77" s="50" t="str">
        <f>IF(J12="","",J12)</f>
        <v>23. 2. 2019</v>
      </c>
      <c r="K77" s="30"/>
      <c r="L77" s="33"/>
    </row>
    <row r="78" spans="2:12" s="1" customFormat="1" ht="6.95" customHeight="1">
      <c r="B78" s="29"/>
      <c r="C78" s="30"/>
      <c r="D78" s="30"/>
      <c r="E78" s="30"/>
      <c r="F78" s="30"/>
      <c r="G78" s="30"/>
      <c r="H78" s="30"/>
      <c r="I78" s="98"/>
      <c r="J78" s="30"/>
      <c r="K78" s="30"/>
      <c r="L78" s="33"/>
    </row>
    <row r="79" spans="2:12" s="1" customFormat="1" ht="13.7" customHeight="1">
      <c r="B79" s="29"/>
      <c r="C79" s="24" t="s">
        <v>24</v>
      </c>
      <c r="D79" s="30"/>
      <c r="E79" s="30"/>
      <c r="F79" s="22" t="str">
        <f>E15</f>
        <v>Gymnázium a Střední odborná škola ekonomická</v>
      </c>
      <c r="G79" s="30"/>
      <c r="H79" s="30"/>
      <c r="I79" s="99" t="s">
        <v>31</v>
      </c>
      <c r="J79" s="27" t="str">
        <f>E21</f>
        <v xml:space="preserve"> </v>
      </c>
      <c r="K79" s="30"/>
      <c r="L79" s="33"/>
    </row>
    <row r="80" spans="2:12" s="1" customFormat="1" ht="13.7" customHeight="1">
      <c r="B80" s="29"/>
      <c r="C80" s="24" t="s">
        <v>29</v>
      </c>
      <c r="D80" s="30"/>
      <c r="E80" s="30"/>
      <c r="F80" s="22" t="str">
        <f>IF(E18="","",E18)</f>
        <v>Vyplň údaj</v>
      </c>
      <c r="G80" s="30"/>
      <c r="H80" s="30"/>
      <c r="I80" s="99" t="s">
        <v>34</v>
      </c>
      <c r="J80" s="27" t="str">
        <f>E24</f>
        <v xml:space="preserve"> </v>
      </c>
      <c r="K80" s="30"/>
      <c r="L80" s="33"/>
    </row>
    <row r="81" spans="2:12" s="1" customFormat="1" ht="10.35" customHeight="1">
      <c r="B81" s="29"/>
      <c r="C81" s="30"/>
      <c r="D81" s="30"/>
      <c r="E81" s="30"/>
      <c r="F81" s="30"/>
      <c r="G81" s="30"/>
      <c r="H81" s="30"/>
      <c r="I81" s="98"/>
      <c r="J81" s="30"/>
      <c r="K81" s="30"/>
      <c r="L81" s="33"/>
    </row>
    <row r="82" spans="2:20" s="9" customFormat="1" ht="29.25" customHeight="1">
      <c r="B82" s="143"/>
      <c r="C82" s="144" t="s">
        <v>105</v>
      </c>
      <c r="D82" s="145" t="s">
        <v>56</v>
      </c>
      <c r="E82" s="145" t="s">
        <v>52</v>
      </c>
      <c r="F82" s="145" t="s">
        <v>53</v>
      </c>
      <c r="G82" s="145" t="s">
        <v>106</v>
      </c>
      <c r="H82" s="145" t="s">
        <v>107</v>
      </c>
      <c r="I82" s="146" t="s">
        <v>108</v>
      </c>
      <c r="J82" s="145" t="s">
        <v>96</v>
      </c>
      <c r="K82" s="147" t="s">
        <v>109</v>
      </c>
      <c r="L82" s="148"/>
      <c r="M82" s="59" t="s">
        <v>1</v>
      </c>
      <c r="N82" s="60" t="s">
        <v>41</v>
      </c>
      <c r="O82" s="60" t="s">
        <v>110</v>
      </c>
      <c r="P82" s="60" t="s">
        <v>111</v>
      </c>
      <c r="Q82" s="60" t="s">
        <v>112</v>
      </c>
      <c r="R82" s="60" t="s">
        <v>113</v>
      </c>
      <c r="S82" s="60" t="s">
        <v>114</v>
      </c>
      <c r="T82" s="61" t="s">
        <v>115</v>
      </c>
    </row>
    <row r="83" spans="2:63" s="1" customFormat="1" ht="22.9" customHeight="1">
      <c r="B83" s="29"/>
      <c r="C83" s="66" t="s">
        <v>116</v>
      </c>
      <c r="D83" s="30"/>
      <c r="E83" s="30"/>
      <c r="F83" s="30"/>
      <c r="G83" s="30"/>
      <c r="H83" s="30"/>
      <c r="I83" s="98"/>
      <c r="J83" s="149">
        <f>BK83</f>
        <v>0</v>
      </c>
      <c r="K83" s="30"/>
      <c r="L83" s="33"/>
      <c r="M83" s="62"/>
      <c r="N83" s="63"/>
      <c r="O83" s="63"/>
      <c r="P83" s="150">
        <f>P84</f>
        <v>0</v>
      </c>
      <c r="Q83" s="63"/>
      <c r="R83" s="150">
        <f>R84</f>
        <v>0</v>
      </c>
      <c r="S83" s="63"/>
      <c r="T83" s="151">
        <f>T84</f>
        <v>0</v>
      </c>
      <c r="AT83" s="12" t="s">
        <v>70</v>
      </c>
      <c r="AU83" s="12" t="s">
        <v>98</v>
      </c>
      <c r="BK83" s="152">
        <f>BK84</f>
        <v>0</v>
      </c>
    </row>
    <row r="84" spans="2:63" s="10" customFormat="1" ht="25.9" customHeight="1">
      <c r="B84" s="153"/>
      <c r="C84" s="154"/>
      <c r="D84" s="155" t="s">
        <v>70</v>
      </c>
      <c r="E84" s="156" t="s">
        <v>88</v>
      </c>
      <c r="F84" s="156" t="s">
        <v>89</v>
      </c>
      <c r="G84" s="154"/>
      <c r="H84" s="154"/>
      <c r="I84" s="157"/>
      <c r="J84" s="158">
        <f>BK84</f>
        <v>0</v>
      </c>
      <c r="K84" s="154"/>
      <c r="L84" s="159"/>
      <c r="M84" s="160"/>
      <c r="N84" s="161"/>
      <c r="O84" s="161"/>
      <c r="P84" s="162">
        <f>P85+P88+P91</f>
        <v>0</v>
      </c>
      <c r="Q84" s="161"/>
      <c r="R84" s="162">
        <f>R85+R88+R91</f>
        <v>0</v>
      </c>
      <c r="S84" s="161"/>
      <c r="T84" s="163">
        <f>T85+T88+T91</f>
        <v>0</v>
      </c>
      <c r="AR84" s="164" t="s">
        <v>149</v>
      </c>
      <c r="AT84" s="165" t="s">
        <v>70</v>
      </c>
      <c r="AU84" s="165" t="s">
        <v>71</v>
      </c>
      <c r="AY84" s="164" t="s">
        <v>119</v>
      </c>
      <c r="BK84" s="166">
        <f>BK85+BK88+BK91</f>
        <v>0</v>
      </c>
    </row>
    <row r="85" spans="2:63" s="10" customFormat="1" ht="22.9" customHeight="1">
      <c r="B85" s="153"/>
      <c r="C85" s="154"/>
      <c r="D85" s="155" t="s">
        <v>70</v>
      </c>
      <c r="E85" s="167" t="s">
        <v>231</v>
      </c>
      <c r="F85" s="167" t="s">
        <v>232</v>
      </c>
      <c r="G85" s="154"/>
      <c r="H85" s="154"/>
      <c r="I85" s="157"/>
      <c r="J85" s="168">
        <f>BK85</f>
        <v>0</v>
      </c>
      <c r="K85" s="154"/>
      <c r="L85" s="159"/>
      <c r="M85" s="160"/>
      <c r="N85" s="161"/>
      <c r="O85" s="161"/>
      <c r="P85" s="162">
        <f>SUM(P86:P87)</f>
        <v>0</v>
      </c>
      <c r="Q85" s="161"/>
      <c r="R85" s="162">
        <f>SUM(R86:R87)</f>
        <v>0</v>
      </c>
      <c r="S85" s="161"/>
      <c r="T85" s="163">
        <f>SUM(T86:T87)</f>
        <v>0</v>
      </c>
      <c r="AR85" s="164" t="s">
        <v>149</v>
      </c>
      <c r="AT85" s="165" t="s">
        <v>70</v>
      </c>
      <c r="AU85" s="165" t="s">
        <v>79</v>
      </c>
      <c r="AY85" s="164" t="s">
        <v>119</v>
      </c>
      <c r="BK85" s="166">
        <f>SUM(BK86:BK87)</f>
        <v>0</v>
      </c>
    </row>
    <row r="86" spans="2:65" s="1" customFormat="1" ht="16.5" customHeight="1">
      <c r="B86" s="29"/>
      <c r="C86" s="169" t="s">
        <v>79</v>
      </c>
      <c r="D86" s="169" t="s">
        <v>122</v>
      </c>
      <c r="E86" s="170" t="s">
        <v>233</v>
      </c>
      <c r="F86" s="171" t="s">
        <v>232</v>
      </c>
      <c r="G86" s="172" t="s">
        <v>125</v>
      </c>
      <c r="H86" s="173">
        <v>1</v>
      </c>
      <c r="I86" s="174"/>
      <c r="J86" s="175">
        <f>ROUND(I86*H86,2)</f>
        <v>0</v>
      </c>
      <c r="K86" s="171" t="s">
        <v>1</v>
      </c>
      <c r="L86" s="33"/>
      <c r="M86" s="176" t="s">
        <v>1</v>
      </c>
      <c r="N86" s="177" t="s">
        <v>42</v>
      </c>
      <c r="O86" s="55"/>
      <c r="P86" s="178">
        <f>O86*H86</f>
        <v>0</v>
      </c>
      <c r="Q86" s="178">
        <v>0</v>
      </c>
      <c r="R86" s="178">
        <f>Q86*H86</f>
        <v>0</v>
      </c>
      <c r="S86" s="178">
        <v>0</v>
      </c>
      <c r="T86" s="179">
        <f>S86*H86</f>
        <v>0</v>
      </c>
      <c r="AR86" s="12" t="s">
        <v>234</v>
      </c>
      <c r="AT86" s="12" t="s">
        <v>122</v>
      </c>
      <c r="AU86" s="12" t="s">
        <v>81</v>
      </c>
      <c r="AY86" s="12" t="s">
        <v>119</v>
      </c>
      <c r="BE86" s="180">
        <f>IF(N86="základní",J86,0)</f>
        <v>0</v>
      </c>
      <c r="BF86" s="180">
        <f>IF(N86="snížená",J86,0)</f>
        <v>0</v>
      </c>
      <c r="BG86" s="180">
        <f>IF(N86="zákl. přenesená",J86,0)</f>
        <v>0</v>
      </c>
      <c r="BH86" s="180">
        <f>IF(N86="sníž. přenesená",J86,0)</f>
        <v>0</v>
      </c>
      <c r="BI86" s="180">
        <f>IF(N86="nulová",J86,0)</f>
        <v>0</v>
      </c>
      <c r="BJ86" s="12" t="s">
        <v>79</v>
      </c>
      <c r="BK86" s="180">
        <f>ROUND(I86*H86,2)</f>
        <v>0</v>
      </c>
      <c r="BL86" s="12" t="s">
        <v>234</v>
      </c>
      <c r="BM86" s="12" t="s">
        <v>235</v>
      </c>
    </row>
    <row r="87" spans="2:47" s="1" customFormat="1" ht="11.25">
      <c r="B87" s="29"/>
      <c r="C87" s="30"/>
      <c r="D87" s="181" t="s">
        <v>128</v>
      </c>
      <c r="E87" s="30"/>
      <c r="F87" s="182" t="s">
        <v>236</v>
      </c>
      <c r="G87" s="30"/>
      <c r="H87" s="30"/>
      <c r="I87" s="98"/>
      <c r="J87" s="30"/>
      <c r="K87" s="30"/>
      <c r="L87" s="33"/>
      <c r="M87" s="183"/>
      <c r="N87" s="55"/>
      <c r="O87" s="55"/>
      <c r="P87" s="55"/>
      <c r="Q87" s="55"/>
      <c r="R87" s="55"/>
      <c r="S87" s="55"/>
      <c r="T87" s="56"/>
      <c r="AT87" s="12" t="s">
        <v>128</v>
      </c>
      <c r="AU87" s="12" t="s">
        <v>81</v>
      </c>
    </row>
    <row r="88" spans="2:63" s="10" customFormat="1" ht="22.9" customHeight="1">
      <c r="B88" s="153"/>
      <c r="C88" s="154"/>
      <c r="D88" s="155" t="s">
        <v>70</v>
      </c>
      <c r="E88" s="167" t="s">
        <v>237</v>
      </c>
      <c r="F88" s="167" t="s">
        <v>238</v>
      </c>
      <c r="G88" s="154"/>
      <c r="H88" s="154"/>
      <c r="I88" s="157"/>
      <c r="J88" s="168">
        <f>BK88</f>
        <v>0</v>
      </c>
      <c r="K88" s="154"/>
      <c r="L88" s="159"/>
      <c r="M88" s="160"/>
      <c r="N88" s="161"/>
      <c r="O88" s="161"/>
      <c r="P88" s="162">
        <f>SUM(P89:P90)</f>
        <v>0</v>
      </c>
      <c r="Q88" s="161"/>
      <c r="R88" s="162">
        <f>SUM(R89:R90)</f>
        <v>0</v>
      </c>
      <c r="S88" s="161"/>
      <c r="T88" s="163">
        <f>SUM(T89:T90)</f>
        <v>0</v>
      </c>
      <c r="AR88" s="164" t="s">
        <v>149</v>
      </c>
      <c r="AT88" s="165" t="s">
        <v>70</v>
      </c>
      <c r="AU88" s="165" t="s">
        <v>79</v>
      </c>
      <c r="AY88" s="164" t="s">
        <v>119</v>
      </c>
      <c r="BK88" s="166">
        <f>SUM(BK89:BK90)</f>
        <v>0</v>
      </c>
    </row>
    <row r="89" spans="2:65" s="1" customFormat="1" ht="16.5" customHeight="1">
      <c r="B89" s="29"/>
      <c r="C89" s="169" t="s">
        <v>81</v>
      </c>
      <c r="D89" s="169" t="s">
        <v>122</v>
      </c>
      <c r="E89" s="170" t="s">
        <v>239</v>
      </c>
      <c r="F89" s="171" t="s">
        <v>238</v>
      </c>
      <c r="G89" s="172" t="s">
        <v>125</v>
      </c>
      <c r="H89" s="173">
        <v>1</v>
      </c>
      <c r="I89" s="174"/>
      <c r="J89" s="175">
        <f>ROUND(I89*H89,2)</f>
        <v>0</v>
      </c>
      <c r="K89" s="171" t="s">
        <v>1</v>
      </c>
      <c r="L89" s="33"/>
      <c r="M89" s="176" t="s">
        <v>1</v>
      </c>
      <c r="N89" s="177" t="s">
        <v>42</v>
      </c>
      <c r="O89" s="55"/>
      <c r="P89" s="178">
        <f>O89*H89</f>
        <v>0</v>
      </c>
      <c r="Q89" s="178">
        <v>0</v>
      </c>
      <c r="R89" s="178">
        <f>Q89*H89</f>
        <v>0</v>
      </c>
      <c r="S89" s="178">
        <v>0</v>
      </c>
      <c r="T89" s="179">
        <f>S89*H89</f>
        <v>0</v>
      </c>
      <c r="AR89" s="12" t="s">
        <v>234</v>
      </c>
      <c r="AT89" s="12" t="s">
        <v>122</v>
      </c>
      <c r="AU89" s="12" t="s">
        <v>81</v>
      </c>
      <c r="AY89" s="12" t="s">
        <v>119</v>
      </c>
      <c r="BE89" s="180">
        <f>IF(N89="základní",J89,0)</f>
        <v>0</v>
      </c>
      <c r="BF89" s="180">
        <f>IF(N89="snížená",J89,0)</f>
        <v>0</v>
      </c>
      <c r="BG89" s="180">
        <f>IF(N89="zákl. přenesená",J89,0)</f>
        <v>0</v>
      </c>
      <c r="BH89" s="180">
        <f>IF(N89="sníž. přenesená",J89,0)</f>
        <v>0</v>
      </c>
      <c r="BI89" s="180">
        <f>IF(N89="nulová",J89,0)</f>
        <v>0</v>
      </c>
      <c r="BJ89" s="12" t="s">
        <v>79</v>
      </c>
      <c r="BK89" s="180">
        <f>ROUND(I89*H89,2)</f>
        <v>0</v>
      </c>
      <c r="BL89" s="12" t="s">
        <v>234</v>
      </c>
      <c r="BM89" s="12" t="s">
        <v>240</v>
      </c>
    </row>
    <row r="90" spans="2:47" s="1" customFormat="1" ht="11.25">
      <c r="B90" s="29"/>
      <c r="C90" s="30"/>
      <c r="D90" s="181" t="s">
        <v>128</v>
      </c>
      <c r="E90" s="30"/>
      <c r="F90" s="182" t="s">
        <v>241</v>
      </c>
      <c r="G90" s="30"/>
      <c r="H90" s="30"/>
      <c r="I90" s="98"/>
      <c r="J90" s="30"/>
      <c r="K90" s="30"/>
      <c r="L90" s="33"/>
      <c r="M90" s="183"/>
      <c r="N90" s="55"/>
      <c r="O90" s="55"/>
      <c r="P90" s="55"/>
      <c r="Q90" s="55"/>
      <c r="R90" s="55"/>
      <c r="S90" s="55"/>
      <c r="T90" s="56"/>
      <c r="AT90" s="12" t="s">
        <v>128</v>
      </c>
      <c r="AU90" s="12" t="s">
        <v>81</v>
      </c>
    </row>
    <row r="91" spans="2:63" s="10" customFormat="1" ht="22.9" customHeight="1">
      <c r="B91" s="153"/>
      <c r="C91" s="154"/>
      <c r="D91" s="155" t="s">
        <v>70</v>
      </c>
      <c r="E91" s="167" t="s">
        <v>242</v>
      </c>
      <c r="F91" s="167" t="s">
        <v>243</v>
      </c>
      <c r="G91" s="154"/>
      <c r="H91" s="154"/>
      <c r="I91" s="157"/>
      <c r="J91" s="168">
        <f>BK91</f>
        <v>0</v>
      </c>
      <c r="K91" s="154"/>
      <c r="L91" s="159"/>
      <c r="M91" s="160"/>
      <c r="N91" s="161"/>
      <c r="O91" s="161"/>
      <c r="P91" s="162">
        <f>SUM(P92:P95)</f>
        <v>0</v>
      </c>
      <c r="Q91" s="161"/>
      <c r="R91" s="162">
        <f>SUM(R92:R95)</f>
        <v>0</v>
      </c>
      <c r="S91" s="161"/>
      <c r="T91" s="163">
        <f>SUM(T92:T95)</f>
        <v>0</v>
      </c>
      <c r="AR91" s="164" t="s">
        <v>149</v>
      </c>
      <c r="AT91" s="165" t="s">
        <v>70</v>
      </c>
      <c r="AU91" s="165" t="s">
        <v>79</v>
      </c>
      <c r="AY91" s="164" t="s">
        <v>119</v>
      </c>
      <c r="BK91" s="166">
        <f>SUM(BK92:BK95)</f>
        <v>0</v>
      </c>
    </row>
    <row r="92" spans="2:65" s="1" customFormat="1" ht="16.5" customHeight="1">
      <c r="B92" s="29"/>
      <c r="C92" s="169" t="s">
        <v>126</v>
      </c>
      <c r="D92" s="169" t="s">
        <v>122</v>
      </c>
      <c r="E92" s="170" t="s">
        <v>244</v>
      </c>
      <c r="F92" s="171" t="s">
        <v>245</v>
      </c>
      <c r="G92" s="172" t="s">
        <v>125</v>
      </c>
      <c r="H92" s="173">
        <v>1</v>
      </c>
      <c r="I92" s="174"/>
      <c r="J92" s="175">
        <f>ROUND(I92*H92,2)</f>
        <v>0</v>
      </c>
      <c r="K92" s="171" t="s">
        <v>1</v>
      </c>
      <c r="L92" s="33"/>
      <c r="M92" s="176" t="s">
        <v>1</v>
      </c>
      <c r="N92" s="177" t="s">
        <v>42</v>
      </c>
      <c r="O92" s="55"/>
      <c r="P92" s="178">
        <f>O92*H92</f>
        <v>0</v>
      </c>
      <c r="Q92" s="178">
        <v>0</v>
      </c>
      <c r="R92" s="178">
        <f>Q92*H92</f>
        <v>0</v>
      </c>
      <c r="S92" s="178">
        <v>0</v>
      </c>
      <c r="T92" s="179">
        <f>S92*H92</f>
        <v>0</v>
      </c>
      <c r="AR92" s="12" t="s">
        <v>126</v>
      </c>
      <c r="AT92" s="12" t="s">
        <v>122</v>
      </c>
      <c r="AU92" s="12" t="s">
        <v>81</v>
      </c>
      <c r="AY92" s="12" t="s">
        <v>119</v>
      </c>
      <c r="BE92" s="180">
        <f>IF(N92="základní",J92,0)</f>
        <v>0</v>
      </c>
      <c r="BF92" s="180">
        <f>IF(N92="snížená",J92,0)</f>
        <v>0</v>
      </c>
      <c r="BG92" s="180">
        <f>IF(N92="zákl. přenesená",J92,0)</f>
        <v>0</v>
      </c>
      <c r="BH92" s="180">
        <f>IF(N92="sníž. přenesená",J92,0)</f>
        <v>0</v>
      </c>
      <c r="BI92" s="180">
        <f>IF(N92="nulová",J92,0)</f>
        <v>0</v>
      </c>
      <c r="BJ92" s="12" t="s">
        <v>79</v>
      </c>
      <c r="BK92" s="180">
        <f>ROUND(I92*H92,2)</f>
        <v>0</v>
      </c>
      <c r="BL92" s="12" t="s">
        <v>126</v>
      </c>
      <c r="BM92" s="12" t="s">
        <v>246</v>
      </c>
    </row>
    <row r="93" spans="2:47" s="1" customFormat="1" ht="11.25">
      <c r="B93" s="29"/>
      <c r="C93" s="30"/>
      <c r="D93" s="181" t="s">
        <v>128</v>
      </c>
      <c r="E93" s="30"/>
      <c r="F93" s="182" t="s">
        <v>245</v>
      </c>
      <c r="G93" s="30"/>
      <c r="H93" s="30"/>
      <c r="I93" s="98"/>
      <c r="J93" s="30"/>
      <c r="K93" s="30"/>
      <c r="L93" s="33"/>
      <c r="M93" s="183"/>
      <c r="N93" s="55"/>
      <c r="O93" s="55"/>
      <c r="P93" s="55"/>
      <c r="Q93" s="55"/>
      <c r="R93" s="55"/>
      <c r="S93" s="55"/>
      <c r="T93" s="56"/>
      <c r="AT93" s="12" t="s">
        <v>128</v>
      </c>
      <c r="AU93" s="12" t="s">
        <v>81</v>
      </c>
    </row>
    <row r="94" spans="2:65" s="1" customFormat="1" ht="16.5" customHeight="1">
      <c r="B94" s="29"/>
      <c r="C94" s="169" t="s">
        <v>142</v>
      </c>
      <c r="D94" s="169" t="s">
        <v>122</v>
      </c>
      <c r="E94" s="170" t="s">
        <v>247</v>
      </c>
      <c r="F94" s="171" t="s">
        <v>248</v>
      </c>
      <c r="G94" s="172" t="s">
        <v>125</v>
      </c>
      <c r="H94" s="173">
        <v>1</v>
      </c>
      <c r="I94" s="174"/>
      <c r="J94" s="175">
        <f>ROUND(I94*H94,2)</f>
        <v>0</v>
      </c>
      <c r="K94" s="171" t="s">
        <v>1</v>
      </c>
      <c r="L94" s="33"/>
      <c r="M94" s="176" t="s">
        <v>1</v>
      </c>
      <c r="N94" s="177" t="s">
        <v>42</v>
      </c>
      <c r="O94" s="55"/>
      <c r="P94" s="178">
        <f>O94*H94</f>
        <v>0</v>
      </c>
      <c r="Q94" s="178">
        <v>0</v>
      </c>
      <c r="R94" s="178">
        <f>Q94*H94</f>
        <v>0</v>
      </c>
      <c r="S94" s="178">
        <v>0</v>
      </c>
      <c r="T94" s="179">
        <f>S94*H94</f>
        <v>0</v>
      </c>
      <c r="AR94" s="12" t="s">
        <v>234</v>
      </c>
      <c r="AT94" s="12" t="s">
        <v>122</v>
      </c>
      <c r="AU94" s="12" t="s">
        <v>81</v>
      </c>
      <c r="AY94" s="12" t="s">
        <v>119</v>
      </c>
      <c r="BE94" s="180">
        <f>IF(N94="základní",J94,0)</f>
        <v>0</v>
      </c>
      <c r="BF94" s="180">
        <f>IF(N94="snížená",J94,0)</f>
        <v>0</v>
      </c>
      <c r="BG94" s="180">
        <f>IF(N94="zákl. přenesená",J94,0)</f>
        <v>0</v>
      </c>
      <c r="BH94" s="180">
        <f>IF(N94="sníž. přenesená",J94,0)</f>
        <v>0</v>
      </c>
      <c r="BI94" s="180">
        <f>IF(N94="nulová",J94,0)</f>
        <v>0</v>
      </c>
      <c r="BJ94" s="12" t="s">
        <v>79</v>
      </c>
      <c r="BK94" s="180">
        <f>ROUND(I94*H94,2)</f>
        <v>0</v>
      </c>
      <c r="BL94" s="12" t="s">
        <v>234</v>
      </c>
      <c r="BM94" s="12" t="s">
        <v>249</v>
      </c>
    </row>
    <row r="95" spans="2:47" s="1" customFormat="1" ht="11.25">
      <c r="B95" s="29"/>
      <c r="C95" s="30"/>
      <c r="D95" s="181" t="s">
        <v>128</v>
      </c>
      <c r="E95" s="30"/>
      <c r="F95" s="182" t="s">
        <v>250</v>
      </c>
      <c r="G95" s="30"/>
      <c r="H95" s="30"/>
      <c r="I95" s="98"/>
      <c r="J95" s="30"/>
      <c r="K95" s="30"/>
      <c r="L95" s="33"/>
      <c r="M95" s="185"/>
      <c r="N95" s="186"/>
      <c r="O95" s="186"/>
      <c r="P95" s="186"/>
      <c r="Q95" s="186"/>
      <c r="R95" s="186"/>
      <c r="S95" s="186"/>
      <c r="T95" s="187"/>
      <c r="AT95" s="12" t="s">
        <v>128</v>
      </c>
      <c r="AU95" s="12" t="s">
        <v>81</v>
      </c>
    </row>
    <row r="96" spans="2:12" s="1" customFormat="1" ht="6.95" customHeight="1">
      <c r="B96" s="41"/>
      <c r="C96" s="42"/>
      <c r="D96" s="42"/>
      <c r="E96" s="42"/>
      <c r="F96" s="42"/>
      <c r="G96" s="42"/>
      <c r="H96" s="42"/>
      <c r="I96" s="120"/>
      <c r="J96" s="42"/>
      <c r="K96" s="42"/>
      <c r="L96" s="33"/>
    </row>
  </sheetData>
  <sheetProtection algorithmName="SHA-512" hashValue="8SokoX5aJ12ybP4eIavQhgPkpjRRarKs7MHXGsX51bqZXsazHtgIbvHU2ki0nPsIeNPrny1a7EPQRtcW5Vhx9Q==" saltValue="lFXm2B5gJ9u9jhjRqR0C6E2rBTokm0YQN0ISzV+hwM2WnVQdySUYQHcX1WmopjRDH8fjF1uxoZX3Dluceymf6w==" spinCount="100000" sheet="1" objects="1" scenarios="1" formatColumns="0" formatRows="0" autoFilter="0"/>
  <autoFilter ref="C82:K95"/>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450G0\Install</dc:creator>
  <cp:keywords/>
  <dc:description/>
  <cp:lastModifiedBy>Pecka</cp:lastModifiedBy>
  <dcterms:created xsi:type="dcterms:W3CDTF">2019-02-23T10:12:52Z</dcterms:created>
  <dcterms:modified xsi:type="dcterms:W3CDTF">2019-03-18T10:03:44Z</dcterms:modified>
  <cp:category/>
  <cp:version/>
  <cp:contentType/>
  <cp:contentStatus/>
</cp:coreProperties>
</file>