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O 000 - Vedlejší a ostat..." sheetId="2" r:id="rId2"/>
    <sheet name="SO 001 - SO 001 - Demolic..." sheetId="3" r:id="rId3"/>
    <sheet name="SO101 - SO 101 - Úprava s..." sheetId="4" r:id="rId4"/>
    <sheet name="SO102 - SO 102 - DIO a tr..." sheetId="5" r:id="rId5"/>
    <sheet name="SO201 - SO 201 - Most ev...." sheetId="6" r:id="rId6"/>
    <sheet name="SO202 - SO 202 - Provizor..." sheetId="7" r:id="rId7"/>
    <sheet name="SO403 - Přeložka vedení VO" sheetId="8" r:id="rId8"/>
    <sheet name="SO404 - Přeložka přípojky..." sheetId="9" r:id="rId9"/>
    <sheet name="Pokyny pro vyplnění" sheetId="10" r:id="rId10"/>
  </sheets>
  <definedNames>
    <definedName name="_xlnm._FilterDatabase" localSheetId="1" hidden="1">'SO 000 - Vedlejší a ostat...'!$C$82:$K$82</definedName>
    <definedName name="_xlnm._FilterDatabase" localSheetId="2" hidden="1">'SO 001 - SO 001 - Demolic...'!$C$80:$K$80</definedName>
    <definedName name="_xlnm._FilterDatabase" localSheetId="3" hidden="1">'SO101 - SO 101 - Úprava s...'!$C$84:$K$84</definedName>
    <definedName name="_xlnm._FilterDatabase" localSheetId="4" hidden="1">'SO102 - SO 102 - DIO a tr...'!$C$78:$K$78</definedName>
    <definedName name="_xlnm._FilterDatabase" localSheetId="5" hidden="1">'SO201 - SO 201 - Most ev....'!$C$83:$K$83</definedName>
    <definedName name="_xlnm._FilterDatabase" localSheetId="6" hidden="1">'SO202 - SO 202 - Provizor...'!$C$85:$K$85</definedName>
    <definedName name="_xlnm._FilterDatabase" localSheetId="7" hidden="1">'SO403 - Přeložka vedení VO'!$C$82:$K$82</definedName>
    <definedName name="_xlnm._FilterDatabase" localSheetId="8" hidden="1">'SO404 - Přeložka přípojky...'!$C$88:$K$88</definedName>
    <definedName name="_xlnm.Print_Titles" localSheetId="0">'Rekapitulace stavby'!$49:$49</definedName>
    <definedName name="_xlnm.Print_Titles" localSheetId="1">'SO 000 - Vedlejší a ostat...'!$82:$82</definedName>
    <definedName name="_xlnm.Print_Titles" localSheetId="2">'SO 001 - SO 001 - Demolic...'!$80:$80</definedName>
    <definedName name="_xlnm.Print_Titles" localSheetId="3">'SO101 - SO 101 - Úprava s...'!$84:$84</definedName>
    <definedName name="_xlnm.Print_Titles" localSheetId="4">'SO102 - SO 102 - DIO a tr...'!$78:$78</definedName>
    <definedName name="_xlnm.Print_Titles" localSheetId="5">'SO201 - SO 201 - Most ev....'!$83:$83</definedName>
    <definedName name="_xlnm.Print_Titles" localSheetId="6">'SO202 - SO 202 - Provizor...'!$85:$85</definedName>
    <definedName name="_xlnm.Print_Titles" localSheetId="7">'SO403 - Přeložka vedení VO'!$82:$82</definedName>
    <definedName name="_xlnm.Print_Titles" localSheetId="8">'SO404 - Přeložka přípojky...'!$88:$88</definedName>
    <definedName name="_xlnm.Print_Area" localSheetId="9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stavby'!$C$39:$AQ$60</definedName>
    <definedName name="_xlnm.Print_Area" localSheetId="1">'SO 000 - Vedlejší a ostat...'!$C$4:$J$36,'SO 000 - Vedlejší a ostat...'!$C$42:$J$64,'SO 000 - Vedlejší a ostat...'!$C$70:$K$172</definedName>
    <definedName name="_xlnm.Print_Area" localSheetId="2">'SO 001 - SO 001 - Demolic...'!$C$4:$J$36,'SO 001 - SO 001 - Demolic...'!$C$42:$J$62,'SO 001 - SO 001 - Demolic...'!$C$68:$K$172</definedName>
    <definedName name="_xlnm.Print_Area" localSheetId="3">'SO101 - SO 101 - Úprava s...'!$C$4:$J$36,'SO101 - SO 101 - Úprava s...'!$C$42:$J$66,'SO101 - SO 101 - Úprava s...'!$C$72:$K$370</definedName>
    <definedName name="_xlnm.Print_Area" localSheetId="4">'SO102 - SO 102 - DIO a tr...'!$C$4:$J$36,'SO102 - SO 102 - DIO a tr...'!$C$42:$J$60,'SO102 - SO 102 - DIO a tr...'!$C$66:$K$157</definedName>
    <definedName name="_xlnm.Print_Area" localSheetId="5">'SO201 - SO 201 - Most ev....'!$C$4:$J$36,'SO201 - SO 201 - Most ev....'!$C$42:$J$65,'SO201 - SO 201 - Most ev....'!$C$71:$K$420</definedName>
    <definedName name="_xlnm.Print_Area" localSheetId="6">'SO202 - SO 202 - Provizor...'!$C$4:$J$36,'SO202 - SO 202 - Provizor...'!$C$42:$J$67,'SO202 - SO 202 - Provizor...'!$C$73:$K$188</definedName>
    <definedName name="_xlnm.Print_Area" localSheetId="7">'SO403 - Přeložka vedení VO'!$C$4:$J$36,'SO403 - Přeložka vedení VO'!$C$42:$J$64,'SO403 - Přeložka vedení VO'!$C$70:$K$131</definedName>
    <definedName name="_xlnm.Print_Area" localSheetId="8">'SO404 - Přeložka přípojky...'!$C$4:$J$36,'SO404 - Přeložka přípojky...'!$C$42:$J$70,'SO404 - Přeložka přípojky...'!$C$76:$K$166</definedName>
  </definedNames>
  <calcPr fullCalcOnLoad="1"/>
</workbook>
</file>

<file path=xl/sharedStrings.xml><?xml version="1.0" encoding="utf-8"?>
<sst xmlns="http://schemas.openxmlformats.org/spreadsheetml/2006/main" count="13368" uniqueCount="1593">
  <si>
    <t>Export VZ</t>
  </si>
  <si>
    <t>List obsahuje:</t>
  </si>
  <si>
    <t>3.0</t>
  </si>
  <si>
    <t>ZAMOK</t>
  </si>
  <si>
    <t>False</t>
  </si>
  <si>
    <t>{4d71ca32-b2d0-435b-a9db-51c121385d1f}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</si>
  <si>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</si>
  <si>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</si>
  <si>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</si>
  <si>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</si>
  <si>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</si>
  <si>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</si>
  <si>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</si>
  <si>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</si>
  <si>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15-173-2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</si>
  <si>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</si>
  <si>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</si>
  <si>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II/125 Vlašim, most ev.č. 125-019 - Most přes potok za městem Vlašim</t>
  </si>
  <si>
    <t>0,1</t>
  </si>
  <si>
    <t>KSO:</t>
  </si>
  <si>
    <t/>
  </si>
  <si>
    <t>CC-CZ:</t>
  </si>
  <si>
    <t>1</t>
  </si>
  <si>
    <t>Místo:</t>
  </si>
  <si>
    <t>Vlašim, Vlasákova ulice</t>
  </si>
  <si>
    <t>Datum:</t>
  </si>
  <si>
    <t>31.5.2016</t>
  </si>
  <si>
    <t>10</t>
  </si>
  <si>
    <t>100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</si>
  <si>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</si>
  <si>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</si>
  <si>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</si>
  <si>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</si>
  <si>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</si>
  <si>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</si>
  <si>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</si>
  <si>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45272387</t>
  </si>
  <si>
    <t>Pragoprojekt, a.s.</t>
  </si>
  <si>
    <t>CZ45272387</t>
  </si>
  <si>
    <t>True</t>
  </si>
  <si>
    <t>Poznámka:</t>
  </si>
  <si>
    <t>Soupis prací je sestaven s využitím položek Cenové soustavy ÚRS (2016/1) a OTSKP - SPK (2016). Cenové a technické
podmínky položek a technické specifikace, které nejsou uvedeny v soupisu prací (informace z tzv. úvodních částí katalogů) jsou neomezeně dálkově k dispozici na www.cs-urs.cz, OTSKP - SPK na www.rsd.cz. Položky soupisu prací, které jsou označeny .R za kódem položky nepochází z Cenové soustavy ÚRS ani  OTSKP - SPK.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</si>
  <si>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</si>
  <si>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</si>
  <si>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</si>
  <si>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</si>
  <si>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</si>
  <si>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</si>
  <si>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</si>
  <si>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</si>
  <si>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</si>
  <si>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</si>
  <si>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</si>
  <si>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</si>
  <si>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</si>
  <si>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</si>
  <si>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</si>
  <si>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</si>
  <si>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</si>
  <si>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</si>
  <si>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</si>
  <si>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</si>
  <si>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</si>
  <si>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</si>
  <si>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</si>
  <si>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</si>
  <si>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</si>
  <si>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</si>
  <si>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</si>
  <si>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</si>
  <si>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</si>
  <si>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</si>
  <si>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</si>
  <si>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</si>
  <si>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</si>
  <si>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</si>
  <si>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</si>
  <si>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</si>
  <si>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</si>
  <si>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</si>
  <si>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</si>
  <si>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Vedlejší a ostatní náklady</t>
  </si>
  <si>
    <t>STA</t>
  </si>
  <si>
    <t>{327922c8-a6f0-42de-879e-81d1c6f7a3fd}</t>
  </si>
  <si>
    <t>2</t>
  </si>
  <si>
    <t>SO 001</t>
  </si>
  <si>
    <t>SO 001 - Demolice mostu přes potok</t>
  </si>
  <si>
    <t>{02042883-0fb5-4675-b02e-858fc9f3e4c2}</t>
  </si>
  <si>
    <t>SO101</t>
  </si>
  <si>
    <t>SO 101 - Úprava silnice II/125</t>
  </si>
  <si>
    <t>{429bc8ac-c21b-4e70-98f5-7e23a0cbe416}</t>
  </si>
  <si>
    <t>SO102</t>
  </si>
  <si>
    <t>SO 102 - DIO a trvalé značení</t>
  </si>
  <si>
    <t>{789cd38f-5219-415f-9762-06ac1189fdf1}</t>
  </si>
  <si>
    <t>SO201</t>
  </si>
  <si>
    <t>SO 201 - Most ev. č. 125-019 přes potok</t>
  </si>
  <si>
    <t>{84cd6786-f80c-4c5b-8bfb-342c734002f8}</t>
  </si>
  <si>
    <t>SO202</t>
  </si>
  <si>
    <t>SO 202 - Provizorní lávka pro pěší</t>
  </si>
  <si>
    <t>{88c2d270-c3ee-4d77-a540-d90704f0a906}</t>
  </si>
  <si>
    <t>SO403</t>
  </si>
  <si>
    <t>Přeložka vedení VO</t>
  </si>
  <si>
    <t>{468add30-7799-4cb7-8936-34f294a3c295}</t>
  </si>
  <si>
    <t>SO404</t>
  </si>
  <si>
    <t>Přeložka přípojky nn myčka vozidel</t>
  </si>
  <si>
    <t>{cdabaa4b-0f39-4955-84ae-f8258e97cf82}</t>
  </si>
  <si>
    <t>Zpět na list:</t>
  </si>
  <si>
    <t>KRYCÍ LIST SOUPISU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</si>
  <si>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</si>
  <si>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</si>
  <si>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</si>
  <si>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</si>
  <si>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</si>
  <si>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</si>
  <si>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</si>
  <si>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</si>
  <si>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5 - Komunikace pozemní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</si>
  <si>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</si>
  <si>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</si>
  <si>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</si>
  <si>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</si>
  <si>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</si>
  <si>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</si>
  <si>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</si>
  <si>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</si>
  <si>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</si>
  <si>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</si>
  <si>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</si>
  <si>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</si>
  <si>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</si>
  <si>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</si>
  <si>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</si>
  <si>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</si>
  <si>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</si>
  <si>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</si>
  <si>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</si>
  <si>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</si>
  <si>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</si>
  <si>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</si>
  <si>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5</t>
  </si>
  <si>
    <t>Komunikace pozemní</t>
  </si>
  <si>
    <t>K</t>
  </si>
  <si>
    <t>572213111</t>
  </si>
  <si>
    <t>Vyspravení výtluků na krajnicích a komunikacích recyklátem</t>
  </si>
  <si>
    <t>m3</t>
  </si>
  <si>
    <t>CS ÚRS 2016 01</t>
  </si>
  <si>
    <t>4</t>
  </si>
  <si>
    <t>-122523453</t>
  </si>
  <si>
    <t>VV</t>
  </si>
  <si>
    <t xml:space="preserve">Opravy poškození objízdných tras - čerpání jen se souhlasem investora   </t>
  </si>
  <si>
    <t>(délka trasy * (2*krajnice) * tloušťka * 5% z délky trasy)</t>
  </si>
  <si>
    <t xml:space="preserve">17400*2*0,8*0,15*0,05  </t>
  </si>
  <si>
    <t>Součet</t>
  </si>
  <si>
    <t>572241112</t>
  </si>
  <si>
    <t>Vyspravení výtluků asfaltovým betonem ACO (AB) tl do 60 mm při vyspravované ploše do 10% na 1 km</t>
  </si>
  <si>
    <t>m2</t>
  </si>
  <si>
    <t>1773254948</t>
  </si>
  <si>
    <t>Opravy poškození objízdných tras - čerpání jen se souhlasem investora</t>
  </si>
  <si>
    <t>(délka trasy * (2*komunikace u krajnice) * 2% z délky trasy)</t>
  </si>
  <si>
    <t>17400*2*1*0,02</t>
  </si>
  <si>
    <t>VRN</t>
  </si>
  <si>
    <t>Vedlejší rozpočtové náklady</t>
  </si>
  <si>
    <t>VRN1</t>
  </si>
  <si>
    <t>Průzkumné, geodetické a projektové práce</t>
  </si>
  <si>
    <t>3</t>
  </si>
  <si>
    <t>011503000</t>
  </si>
  <si>
    <t>Stavební průzkum bez rozlišení</t>
  </si>
  <si>
    <t>ks</t>
  </si>
  <si>
    <t>1024</t>
  </si>
  <si>
    <t>-1415230162</t>
  </si>
  <si>
    <t>Videozáznam stávajícího stavu objízdných tras , pasport poškození - před zahájením a po dokončení stavby dle požadavku investora</t>
  </si>
  <si>
    <t>pořízení videozáznamu s identifikací míst poškození, místa poškození s fotodokumentací před zahájením stavby</t>
  </si>
  <si>
    <t>dokumentace stavu sjezdů na pozemky sousedící se silničním pozemkem před zahájením stavby</t>
  </si>
  <si>
    <t>videozáznam stavu objízdných tras po opravách poškození  z průběhu stavby</t>
  </si>
  <si>
    <t xml:space="preserve">dokumentace oprav sjezdů na pozemky sousedící se silničním pozemkem v případě poškození. </t>
  </si>
  <si>
    <t>011603000</t>
  </si>
  <si>
    <t>diagnostika komunikace</t>
  </si>
  <si>
    <t>1566772571</t>
  </si>
  <si>
    <t xml:space="preserve">"diagnostika krajnic a okrajů živičné vozovky z hlediska skladby, pevnostích parametrů a únosnosti </t>
  </si>
  <si>
    <t>na základě vyhodnocení videozáznamu a míst poškození na objízdné trase</t>
  </si>
  <si>
    <t xml:space="preserve">"týká se větších rozsahů poškození, destrukce živičného krytu nebo krajnice s předpokládaným rozsahem - 10 ks sond   </t>
  </si>
  <si>
    <t>012103000</t>
  </si>
  <si>
    <t>Geodetické práce před výstavbou</t>
  </si>
  <si>
    <t>1496583810</t>
  </si>
  <si>
    <t>"polohové a výškové vytyčení stavby , vytyčení hranic pozemků</t>
  </si>
  <si>
    <t>"zaměření a vytyčení podzemních inženýrských sítí ve spolupráci s jejich správci, vč. jejich vytrasování</t>
  </si>
  <si>
    <t>6</t>
  </si>
  <si>
    <t>012203000</t>
  </si>
  <si>
    <t>Geodetické práce při provádění stavby</t>
  </si>
  <si>
    <t>1070089755</t>
  </si>
  <si>
    <t>"Geodetická činnost v průběhu provádění stavebních prací (geodet zhotovitele stavby)</t>
  </si>
  <si>
    <t>"podrobné vytyčování jednotlivých stavebních objektů v průběhu výstavby</t>
  </si>
  <si>
    <t>"kontrolní měření geometrických parametrů stavby</t>
  </si>
  <si>
    <t>"kontrolní měření svislostí</t>
  </si>
  <si>
    <t>"měření a výpočty kubatur</t>
  </si>
  <si>
    <t>"vybudování vytyčovací sítě stavby a její polohové a výškové určení</t>
  </si>
  <si>
    <t>7</t>
  </si>
  <si>
    <t>012303000</t>
  </si>
  <si>
    <t>Geodetické práce po výstavbě</t>
  </si>
  <si>
    <t>-2018258025</t>
  </si>
  <si>
    <t>"vč. oddělovacích geometrických plánů</t>
  </si>
  <si>
    <t>"Zajištění geometrických plánů skutečného provedení objektů a inženýrských sítí</t>
  </si>
  <si>
    <t>a geometrických plánů věcných břemen  a oddělovacích plánů v požadovaném formátu s hranicemi pozemků</t>
  </si>
  <si>
    <t>jako podklad pro vklad do katastrální mapy pro evidenci změn na katastrálním úřadu.</t>
  </si>
  <si>
    <t>"Tato dokumentace bude předána v termínu dle potřeb investora</t>
  </si>
  <si>
    <t>8</t>
  </si>
  <si>
    <t>013244000</t>
  </si>
  <si>
    <t>Dokumentace pro provádění stavby</t>
  </si>
  <si>
    <t>1368829678</t>
  </si>
  <si>
    <t>"dokumentace pro provedení stavby RDS dle směrnice pro dokumentaci staveb pozemních komunikací MD ČR</t>
  </si>
  <si>
    <t>"v tištěné a digitální podobě v 5-i vyhotoveních, všech SO</t>
  </si>
  <si>
    <t>9</t>
  </si>
  <si>
    <t>013254000</t>
  </si>
  <si>
    <t>Dokumentace skutečného provedení stavby</t>
  </si>
  <si>
    <t>1331693557</t>
  </si>
  <si>
    <t>"dokumentace skutečného provedení stavby dle směrnice pro dokumentaci staveb pozemních komunikací MD ČR</t>
  </si>
  <si>
    <t xml:space="preserve">"v tištěné a digitální podobě v 5-i vyhotoveních , všech SO </t>
  </si>
  <si>
    <t>VRN3</t>
  </si>
  <si>
    <t>Zařízení staveniště</t>
  </si>
  <si>
    <t>032403000</t>
  </si>
  <si>
    <t>Provizorní komunikace</t>
  </si>
  <si>
    <t>1900450336</t>
  </si>
  <si>
    <t xml:space="preserve">"Zabezpečení přístupu do dotčených nemovitostí, dotčené pozemky   </t>
  </si>
  <si>
    <t>"Zřízení přechodových nebo přejízdných konstrukcí pro obsluhu a přístup na poz. 2343/2 , pro provoz komunikace v areálu myčky</t>
  </si>
  <si>
    <t>VRN4</t>
  </si>
  <si>
    <t>Inženýrská činnost</t>
  </si>
  <si>
    <t>11</t>
  </si>
  <si>
    <t>041903000</t>
  </si>
  <si>
    <t>Dozor jiné osoby</t>
  </si>
  <si>
    <t>-1989361531</t>
  </si>
  <si>
    <t xml:space="preserve">Odborný dozor geologa   </t>
  </si>
  <si>
    <t>zahrnuje:</t>
  </si>
  <si>
    <t>- přítomnost geologa při vrtacích prací pro popis a vyhodnocení výnosu z vrtů</t>
  </si>
  <si>
    <t>- záznamu do SD  včetně případného návrhu opatření  nebo změny hloubky založení nebo způsobu založení ve spolupráci s projektantem</t>
  </si>
  <si>
    <t>12</t>
  </si>
  <si>
    <t>042903000</t>
  </si>
  <si>
    <t>Ostatní posudky</t>
  </si>
  <si>
    <t>1067345645</t>
  </si>
  <si>
    <t xml:space="preserve">"povodňový a havarijní plán pro realizaci   </t>
  </si>
  <si>
    <t>"aktualizace Povodňového a havarijního plánu dle podmínek stavebního úřadu při předání staveniště a dle platné legislativy v době předání staveniště</t>
  </si>
  <si>
    <t>včetně aktualizace všech kontaktů vyjmenovaných  v dokumentaci a doplnění vyžádaných kontaktů při předání staveniště</t>
  </si>
  <si>
    <t>VRN7</t>
  </si>
  <si>
    <t>Provozní vlivy</t>
  </si>
  <si>
    <t>13</t>
  </si>
  <si>
    <t>079002000</t>
  </si>
  <si>
    <t>Ostatní provozní vlivy</t>
  </si>
  <si>
    <t>-1866164592</t>
  </si>
  <si>
    <t xml:space="preserve">- náklady na ztížené provádění stavebních a montážních prací způsobené provozem třetích osob na staveništi </t>
  </si>
  <si>
    <t xml:space="preserve">- zabezpečení bezpečného provozu chodců po provizorní lávce </t>
  </si>
  <si>
    <t xml:space="preserve">- náklady na mobilní zábrany podél pěší trasy, oplocení staveniště, a manipulace s nimi dle stavebních postupů a pod. </t>
  </si>
  <si>
    <t>- dopady a  změny pro definitivní DIO proti tendrové dokumentaci dle podmínek v době realizace stavby a dle projednání návrhu DIO s Policií ČR:</t>
  </si>
  <si>
    <t>SO 001 - SO 001 - Demolice mostu přes potok</t>
  </si>
  <si>
    <t xml:space="preserve">    1 - Zemní práce</t>
  </si>
  <si>
    <t xml:space="preserve">    2 - Zakládání</t>
  </si>
  <si>
    <t xml:space="preserve">    9 - Ostatní konstrukce a práce-bourání</t>
  </si>
  <si>
    <t xml:space="preserve">    997 - Přesun sutě</t>
  </si>
  <si>
    <t>Zemní práce</t>
  </si>
  <si>
    <t>111301111</t>
  </si>
  <si>
    <t>Sejmutí drnu tl do 100 mm s přemístěním do 50 m nebo naložením na dopravní prostředek</t>
  </si>
  <si>
    <t>104653323</t>
  </si>
  <si>
    <t>27,5"OP 1 vpravo, odměřeno ze situace</t>
  </si>
  <si>
    <t>17,4"OP 2 vpravo, odměřeno ze situace</t>
  </si>
  <si>
    <t>113107045</t>
  </si>
  <si>
    <t>Odstranění podkladu plochy do 15 m2 živičných tl 250 mm při překopech inž sítí</t>
  </si>
  <si>
    <t>9*1*2</t>
  </si>
  <si>
    <t>131101102</t>
  </si>
  <si>
    <t>Hloubení jam nezapažených v hornině tř. 1 a 2 objemu do 1000 m3</t>
  </si>
  <si>
    <t>((2,37*2,41/2+1,88*2,5)*7,15)-2,46*2,45/2*4,34"za OP 1</t>
  </si>
  <si>
    <t>((2,95*3,16/2+1,79*2,87)*7,17)-2,95*3,16/2*4,34"za OP 2</t>
  </si>
  <si>
    <t>2,37*2,41/2*1*2"za křídly OP 1</t>
  </si>
  <si>
    <t>2,95*3,16/2*1*2"za křídly OP 2</t>
  </si>
  <si>
    <t>2,88*3,53*1*2+2,79*4,135*1*2"svahy vedle mostu</t>
  </si>
  <si>
    <t>149,411*0,35"35% z celk. výkopu</t>
  </si>
  <si>
    <t>131201102</t>
  </si>
  <si>
    <t>Hloubení jam nezapažených v hornině tř. 3 objemu do 1000 m3</t>
  </si>
  <si>
    <t>149,411*0,5"50% z celk. výkopu</t>
  </si>
  <si>
    <t>131201109</t>
  </si>
  <si>
    <t>Příplatek za lepivost u hloubení jam nezapažených v hornině tř. 3</t>
  </si>
  <si>
    <t>74,706*0,3</t>
  </si>
  <si>
    <t>131301102</t>
  </si>
  <si>
    <t>Hloubení jam nezapažených v hornině tř. 4 objemu do 1000 m3</t>
  </si>
  <si>
    <t>149,411*0,15"15% z celk. výkopu</t>
  </si>
  <si>
    <t>131301109</t>
  </si>
  <si>
    <t>Příplatek za lepivost u hloubení jam nezapažených v hornině tř. 4</t>
  </si>
  <si>
    <t>22,419*0,3</t>
  </si>
  <si>
    <t>161101102</t>
  </si>
  <si>
    <t>Svislé přemístění výkopku z horniny tř. 1 až 4 hl výkopu do 4 m</t>
  </si>
  <si>
    <t>149,411*0,16</t>
  </si>
  <si>
    <t>162701105</t>
  </si>
  <si>
    <t>Vodorovné přemístění do 10000 m výkopku/sypaniny z horniny tř. 1 až 4</t>
  </si>
  <si>
    <t>14</t>
  </si>
  <si>
    <t>149,411"výkop</t>
  </si>
  <si>
    <t>162701109</t>
  </si>
  <si>
    <t>Příplatek k vodorovnému přemístění výkopku/sypaniny z horniny tř. 1 až 4 ZKD 1000 m přes 10000 m</t>
  </si>
  <si>
    <t>149,411*10</t>
  </si>
  <si>
    <t>162702111</t>
  </si>
  <si>
    <t>Vodorovné přemístění drnu bez naložení se složením do 6000 m</t>
  </si>
  <si>
    <t>16</t>
  </si>
  <si>
    <t>162702119</t>
  </si>
  <si>
    <t>Příplatek k vodorovnému přemístění drnu do 6000 m ZKD 1000 m</t>
  </si>
  <si>
    <t>17</t>
  </si>
  <si>
    <t>44,9*14</t>
  </si>
  <si>
    <t>171201201</t>
  </si>
  <si>
    <t>Uložení sypaniny na skládky</t>
  </si>
  <si>
    <t>-503066817</t>
  </si>
  <si>
    <t>149,411+44,9</t>
  </si>
  <si>
    <t>171201211</t>
  </si>
  <si>
    <t>Poplatek za uložení odpadu ze sypaniny na skládce (skládkovné)</t>
  </si>
  <si>
    <t>t</t>
  </si>
  <si>
    <t>18</t>
  </si>
  <si>
    <t>149,411*1,8"zemina z výkopu</t>
  </si>
  <si>
    <t>44,9*0,1*1,2"sejmuté drny</t>
  </si>
  <si>
    <t>Zakládání</t>
  </si>
  <si>
    <t>23217A.OTSKP</t>
  </si>
  <si>
    <t>ŠTĚTOVÉ STĚNY BERANĚNÉ Z KOVOVÝCH DÍLCŮ DOČASNÉ (PLOCHA)</t>
  </si>
  <si>
    <t>M2</t>
  </si>
  <si>
    <t>-2082052474</t>
  </si>
  <si>
    <t>8*6</t>
  </si>
  <si>
    <t>23717A.OTSKP</t>
  </si>
  <si>
    <t>ODSTRANĚNÍ ŠTĚTOVÝCH STĚN Z KOVOVÝCH DÍLCŮ V PLOŠE</t>
  </si>
  <si>
    <t>-178352575</t>
  </si>
  <si>
    <t>Ostatní konstrukce a práce-bourání</t>
  </si>
  <si>
    <t>919735114</t>
  </si>
  <si>
    <t>Řezání stávajícího živičného krytu hl do 200 mm</t>
  </si>
  <si>
    <t>m</t>
  </si>
  <si>
    <t>20</t>
  </si>
  <si>
    <t>4*9</t>
  </si>
  <si>
    <t>978071261</t>
  </si>
  <si>
    <t>Otlučení omítky a odstranění izolace z lepenky vodorovné pl přes 1 m2</t>
  </si>
  <si>
    <t>(4,1+2*0,56)*8,3"odstranění izolace mostovky</t>
  </si>
  <si>
    <t>19</t>
  </si>
  <si>
    <t>981511113</t>
  </si>
  <si>
    <t>Demolice konstrukcí objektů z kamenného zdiva postupným rozebíráním</t>
  </si>
  <si>
    <t>22</t>
  </si>
  <si>
    <t>2,1*2*9,1"opěry lomový kámen - část</t>
  </si>
  <si>
    <t>6,6*2*1*0,5+5,8*2*1*0,5"křídla lomový kámen</t>
  </si>
  <si>
    <t>0,25*0,25*1,175*5*2"betonové sloupky zábradlí</t>
  </si>
  <si>
    <t>55*0,2"opevnění svahů - beton</t>
  </si>
  <si>
    <t>0,12*13,5"zpevněné dno prostý beton</t>
  </si>
  <si>
    <t>981511114</t>
  </si>
  <si>
    <t>Demolice konstrukcí objektů z betonu železového postupným rozebíráním</t>
  </si>
  <si>
    <t>23</t>
  </si>
  <si>
    <t>3,9*0,4*8,4"mostní deska</t>
  </si>
  <si>
    <t>0,14*8,559*2"římsy</t>
  </si>
  <si>
    <t>997</t>
  </si>
  <si>
    <t>Přesun sutě</t>
  </si>
  <si>
    <t>997006512</t>
  </si>
  <si>
    <t>Vodorovné doprava suti s naložením a složením na skládku do 1 km</t>
  </si>
  <si>
    <t>24</t>
  </si>
  <si>
    <t>997006519</t>
  </si>
  <si>
    <t>Příplatek k vodorovnému přemístění suti na skládku ZKD 1 km přes 1 km</t>
  </si>
  <si>
    <t>25</t>
  </si>
  <si>
    <t>265,137*19</t>
  </si>
  <si>
    <t>997013801</t>
  </si>
  <si>
    <t>Poplatek za uložení stavebního betonového odpadu na skládce (skládkovné)</t>
  </si>
  <si>
    <t>27</t>
  </si>
  <si>
    <t>(10,125+11)*2,38</t>
  </si>
  <si>
    <t>997013802</t>
  </si>
  <si>
    <t>Poplatek za uložení stavebního železobetonového odpadu na skládce (skládkovné)</t>
  </si>
  <si>
    <t>28</t>
  </si>
  <si>
    <t>15,501*2,41</t>
  </si>
  <si>
    <t>997013814</t>
  </si>
  <si>
    <t>Poplatek za uložení stavebního odpadu z izolačních hmot na skládce (skládkovné)</t>
  </si>
  <si>
    <t>-688144618</t>
  </si>
  <si>
    <t>0,073*43,326</t>
  </si>
  <si>
    <t>26</t>
  </si>
  <si>
    <t>997221845</t>
  </si>
  <si>
    <t>Poplatek za uložení odpadu z asfaltových povrchů na skládce (skládkovné)</t>
  </si>
  <si>
    <t>30</t>
  </si>
  <si>
    <t>997221855</t>
  </si>
  <si>
    <t>Poplatek za uložení odpadu z kameniva na skládce (skládkovné)</t>
  </si>
  <si>
    <t>-841774064</t>
  </si>
  <si>
    <t>(31,85+24,8+11,466)*2,38</t>
  </si>
  <si>
    <t>SO101 - SO 101 - Úprava silnice II/125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</si>
  <si>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</si>
  <si>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</si>
  <si>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</si>
  <si>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</si>
  <si>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99 - Přesuny hmot a sutí</t>
  </si>
  <si>
    <t>111212353</t>
  </si>
  <si>
    <t>Odstranění nevhodných dřevin do 100 m2 nad 1m s odstraněním pařezů ve svahu do 1:1</t>
  </si>
  <si>
    <t>15"dřeviny 11, 12, 13 viz.situace</t>
  </si>
  <si>
    <t>-1783315340</t>
  </si>
  <si>
    <t>118,5/0,1"z příčných řezů</t>
  </si>
  <si>
    <t>112101101</t>
  </si>
  <si>
    <t>Kácení stromů listnatých D kmene do 300 mm</t>
  </si>
  <si>
    <t>kus</t>
  </si>
  <si>
    <t>8"dřeviny č. 1-5, 9, 10, 14 viz. situace</t>
  </si>
  <si>
    <t>112101105</t>
  </si>
  <si>
    <t>Kácení stromů listnatých D kmene do 1100 mm</t>
  </si>
  <si>
    <t>3"dřeviny č. 6, 7, 8 viz. situace</t>
  </si>
  <si>
    <t>112201101</t>
  </si>
  <si>
    <t>Odstranění pařezů D do 300 mm</t>
  </si>
  <si>
    <t>112201105</t>
  </si>
  <si>
    <t>Odstranění pařezů D přes 900 mm</t>
  </si>
  <si>
    <t>113107161</t>
  </si>
  <si>
    <t>Odstranění podkladu pl přes 50 do 200 m2 z kameniva drceného tl 100 mm</t>
  </si>
  <si>
    <t>125" odstr. podkladu chodníku</t>
  </si>
  <si>
    <t>113107162</t>
  </si>
  <si>
    <t>Odstranění podkladu pl přes 50 do 200 m2 z kameniva drceného tl 200 mm</t>
  </si>
  <si>
    <t>125"odstr. štěrkodrti tl. 150mm</t>
  </si>
  <si>
    <t>113107181</t>
  </si>
  <si>
    <t>Odstranění podkladu pl přes 50 do 200 m2 živičných tl 50 mm</t>
  </si>
  <si>
    <t>125"kryt chodníku - ze situce</t>
  </si>
  <si>
    <t>113107224</t>
  </si>
  <si>
    <t>Odstranění podkladu pl přes 200 m2 z kameniva drceného tl 400 mm</t>
  </si>
  <si>
    <t>630"ze situace</t>
  </si>
  <si>
    <t>113154265</t>
  </si>
  <si>
    <t>Frézování živičného krytu tl 200 mm pruh š 2 m pl do 1000 m2 s překážkami v trase</t>
  </si>
  <si>
    <t>povinný odkup zhotovitelem</t>
  </si>
  <si>
    <t>605"ze situace</t>
  </si>
  <si>
    <t>113201111</t>
  </si>
  <si>
    <t>Vytrhání obrub chodníkových ležatých</t>
  </si>
  <si>
    <t>95"ze situace</t>
  </si>
  <si>
    <t>119001204</t>
  </si>
  <si>
    <t>Úprava zemin vápnem tl vrstvy 500 mm</t>
  </si>
  <si>
    <t>-1488634818</t>
  </si>
  <si>
    <t>160,183/0,5</t>
  </si>
  <si>
    <t>M</t>
  </si>
  <si>
    <t>585301600</t>
  </si>
  <si>
    <t>vápno CL 90 JM nehašené VL</t>
  </si>
  <si>
    <t>160,183*1,75*0,03"3% z hmotmosti upravované zeminy</t>
  </si>
  <si>
    <t>122102202</t>
  </si>
  <si>
    <t>Odkopávky a prokopávky nezapažené pro silnice objemu do 1000 m3 v hornině tř. 1 a 2</t>
  </si>
  <si>
    <t>122202202</t>
  </si>
  <si>
    <t>Odkopávky a prokopávky nezapažené pro silnice objemu do 1000 m3 v hornině tř. 3</t>
  </si>
  <si>
    <t>616,55*0,5</t>
  </si>
  <si>
    <t>122202209</t>
  </si>
  <si>
    <t>Příplatek k odkopávkám a prokopávkám pro silnice v hornině tř. 3 za lepivost</t>
  </si>
  <si>
    <t>308,275*0,3</t>
  </si>
  <si>
    <t>162301401</t>
  </si>
  <si>
    <t>Vodorovné přemístění větví stromů listnatých do 5 km D kmene do 300 mm</t>
  </si>
  <si>
    <t>162301411</t>
  </si>
  <si>
    <t>Vodorovné přemístění kmenů stromů listnatých do 5 km D kmene do 300 mm</t>
  </si>
  <si>
    <t>162301414</t>
  </si>
  <si>
    <t>Vodorovné přemístění kmenů stromů listnatých do 5 km D kmene do 900 mm</t>
  </si>
  <si>
    <t>162301421</t>
  </si>
  <si>
    <t>Vodorovné přemístění pařezů do 5 km D do 300 mm</t>
  </si>
  <si>
    <t>162301424</t>
  </si>
  <si>
    <t>Vodorovné přemístění pařezů do 5 km D do 900 mm</t>
  </si>
  <si>
    <t>162301501</t>
  </si>
  <si>
    <t>Vodorovné přemístění křovin do 5 km D kmene do 100 mm</t>
  </si>
  <si>
    <t>162301901</t>
  </si>
  <si>
    <t>Příplatek k vodorovnému přemístění větví stromů listnatých D kmene do 300 mm ZKD 5 km</t>
  </si>
  <si>
    <t>162301904</t>
  </si>
  <si>
    <t>Příplatek k vodorovnému přemístění větví stromů listnatých D kmene do 900 mm ZKD 5 km</t>
  </si>
  <si>
    <t>162301911</t>
  </si>
  <si>
    <t>Příplatek k vodorovnému přemístění kmenů stromů listnatých D kmene do 300 mm ZKD 5 km</t>
  </si>
  <si>
    <t>162301914</t>
  </si>
  <si>
    <t>Příplatek k vodorovnému přemístění kmenů stromů listnatých D kmene do 900 mm ZKD 5 km</t>
  </si>
  <si>
    <t>162301921</t>
  </si>
  <si>
    <t>Příplatek k vodorovnému přemístění pařezů D 300 mm ZKD 5 km</t>
  </si>
  <si>
    <t>29</t>
  </si>
  <si>
    <t>162301924</t>
  </si>
  <si>
    <t>Příplatek k vodorovnému přemístění pařezů D 900 mm ZKD 5 km</t>
  </si>
  <si>
    <t>162601102</t>
  </si>
  <si>
    <t>Vodorovné přemístění do 5000 m výkopku/sypaniny z horniny tř. 1 až 4</t>
  </si>
  <si>
    <t>1575235120</t>
  </si>
  <si>
    <t>308,275*2"odvoz výkopku na mezideponii</t>
  </si>
  <si>
    <t>62,963"odvoz části kameniva z pokladních vrstev  na mdp (bude použito do násypů)</t>
  </si>
  <si>
    <t>480*2/3+108+45,63"dovoz zeminy do aktivní zóny + na násypy + na krajnice z mezideponie</t>
  </si>
  <si>
    <t>31</t>
  </si>
  <si>
    <t>480,55/3"1/3 objemu aktivní zóny - nevhodná zemina</t>
  </si>
  <si>
    <t>136/3"nevhodná zemina z ostatních výkopů</t>
  </si>
  <si>
    <t>32</t>
  </si>
  <si>
    <t>205,516*10</t>
  </si>
  <si>
    <t>33</t>
  </si>
  <si>
    <t>118,5/0,1"viz odstranění drnu</t>
  </si>
  <si>
    <t>34</t>
  </si>
  <si>
    <t>1185*14</t>
  </si>
  <si>
    <t>35</t>
  </si>
  <si>
    <t>167101102</t>
  </si>
  <si>
    <t>Nakládání výkopku z hornin tř. 1 až 4 přes 100 m3</t>
  </si>
  <si>
    <t>205,516"nalkládáni přebytečného výkopku na mdp</t>
  </si>
  <si>
    <t>480,55*2/3+108+45,63"nakládání materiálu na násypy, dosypy a krajnice na mdp</t>
  </si>
  <si>
    <t>36</t>
  </si>
  <si>
    <t>171101112</t>
  </si>
  <si>
    <t>Uložení sypaniny z hornin nesoudržných sypkých s vlhkostí l(d) pod 0,9 mimo aktivní zónu</t>
  </si>
  <si>
    <t>108"z příčných řezů</t>
  </si>
  <si>
    <t>37</t>
  </si>
  <si>
    <t>171101111</t>
  </si>
  <si>
    <t>Uložení sypaniny z hornin nesoudržných sypkých s vlhkostí l(d) 0,9 v aktivní zóně</t>
  </si>
  <si>
    <t>480,55"z příčných řezů - uložení do aktivní zóny</t>
  </si>
  <si>
    <t>38</t>
  </si>
  <si>
    <t>583312000</t>
  </si>
  <si>
    <t>štěrkopísek netříděný zásypový materiál</t>
  </si>
  <si>
    <t>(480,55/3)*1,8"1/3 kubatury zeminy do aktivní zóny</t>
  </si>
  <si>
    <t>39</t>
  </si>
  <si>
    <t>-1404548969</t>
  </si>
  <si>
    <t>679,513 " na mezideponii</t>
  </si>
  <si>
    <t>205,516"přebytečný výkopek na skládku</t>
  </si>
  <si>
    <t>1185*0,1"sejmuté drny  na skládku</t>
  </si>
  <si>
    <t>40</t>
  </si>
  <si>
    <t>205,516*1,8"přebytečný výkopek</t>
  </si>
  <si>
    <t>1185*0,1*1,2"sejmuté drny</t>
  </si>
  <si>
    <t>41</t>
  </si>
  <si>
    <t>181951102</t>
  </si>
  <si>
    <t>Úprava pláně v hornině tř. 1 až 4 se zhutněním</t>
  </si>
  <si>
    <t>815"pod vozovkou - ze situace</t>
  </si>
  <si>
    <t>125"pod chodníkem - ze situace</t>
  </si>
  <si>
    <t>42</t>
  </si>
  <si>
    <t>182201101</t>
  </si>
  <si>
    <t>Svahování násypů</t>
  </si>
  <si>
    <t>455"ze situace</t>
  </si>
  <si>
    <t>43</t>
  </si>
  <si>
    <t>182301121</t>
  </si>
  <si>
    <t>Rozprostření ornice pl do 500 m2 ve svahu přes 1:5 tl vrstvy do 100 mm</t>
  </si>
  <si>
    <t>509"ze situace</t>
  </si>
  <si>
    <t>44</t>
  </si>
  <si>
    <t>103715000</t>
  </si>
  <si>
    <t>substrát pro trávníky</t>
  </si>
  <si>
    <t>509*0,15</t>
  </si>
  <si>
    <t>45</t>
  </si>
  <si>
    <t>183405211</t>
  </si>
  <si>
    <t>Výsev trávníku hydroosevem na ornici</t>
  </si>
  <si>
    <t>46</t>
  </si>
  <si>
    <t>005724740</t>
  </si>
  <si>
    <t>osivo směs travní krajinná - svahová</t>
  </si>
  <si>
    <t>kg</t>
  </si>
  <si>
    <t>509*0,015</t>
  </si>
  <si>
    <t>47</t>
  </si>
  <si>
    <t>184807111</t>
  </si>
  <si>
    <t>Zřízení ochrany stromu bedněním</t>
  </si>
  <si>
    <t>4*0,5*2,5*7"celkem 7 stromů</t>
  </si>
  <si>
    <t>48</t>
  </si>
  <si>
    <t>184807112</t>
  </si>
  <si>
    <t>Odstranění ochrany stromu bedněním</t>
  </si>
  <si>
    <t>49</t>
  </si>
  <si>
    <t>185804312</t>
  </si>
  <si>
    <t>Zalití rostlin vodou plocha přes 20 m2</t>
  </si>
  <si>
    <t>509*0,08</t>
  </si>
  <si>
    <t>50</t>
  </si>
  <si>
    <t>211531111</t>
  </si>
  <si>
    <t>Výplň odvodňovacích žeber nebo trativodů kamenivem hrubým drceným frakce 16 až 63 mm</t>
  </si>
  <si>
    <t>0,44*0,44*75</t>
  </si>
  <si>
    <t>51</t>
  </si>
  <si>
    <t>211971121</t>
  </si>
  <si>
    <t>Zřízení opláštění žeber nebo trativodů geotextilií v rýze nebo zářezu sklonu přes 1:2 š do 2,5 m</t>
  </si>
  <si>
    <t>52</t>
  </si>
  <si>
    <t>693111460</t>
  </si>
  <si>
    <t>Geotextilie filtrační 300 g/m2</t>
  </si>
  <si>
    <t>-1135994203</t>
  </si>
  <si>
    <t>105*1,015 "Přepočtené koeficientem množství</t>
  </si>
  <si>
    <t>53</t>
  </si>
  <si>
    <t>212752212</t>
  </si>
  <si>
    <t>Trativod z drenážních trubek plastových flexibilních D do 100 mm včetně lože otevřený výkop</t>
  </si>
  <si>
    <t>75"ze situace</t>
  </si>
  <si>
    <t>54</t>
  </si>
  <si>
    <t>274311125</t>
  </si>
  <si>
    <t>Základové pasy, prahy, věnce a ostruhy z betonu prostého C 16/20</t>
  </si>
  <si>
    <t>0,75*0,8*23"patka odláždění svahu</t>
  </si>
  <si>
    <t>Svislé a kompletní konstrukce</t>
  </si>
  <si>
    <t>55</t>
  </si>
  <si>
    <t>338171123</t>
  </si>
  <si>
    <t>Osazování sloupků a vzpěr plotových ocelových v 2,60 m se zabetonováním</t>
  </si>
  <si>
    <t>10"sloupky</t>
  </si>
  <si>
    <t>4"vzpěry</t>
  </si>
  <si>
    <t>56</t>
  </si>
  <si>
    <t>553422550</t>
  </si>
  <si>
    <t>sloupek plotový průběžný pozinkovaný a komaxitový 2500/38x1,5 mm</t>
  </si>
  <si>
    <t>57</t>
  </si>
  <si>
    <t>553422740</t>
  </si>
  <si>
    <t>vzpěra plotová 38x1,5 mm včetně krytky s uchem, 2500 mm</t>
  </si>
  <si>
    <t>58</t>
  </si>
  <si>
    <t>34825.OTSKP</t>
  </si>
  <si>
    <t>PLOTOVÉ ZÍDKY Z DESEK STAVEBNÍCH</t>
  </si>
  <si>
    <t>M3</t>
  </si>
  <si>
    <t>1107083936</t>
  </si>
  <si>
    <t>Osazování desek plotových (podhrabových)  300x50x3000 mm, montáž s dodávkou</t>
  </si>
  <si>
    <t>0,3*0,05*3*2 "ks"</t>
  </si>
  <si>
    <t>59</t>
  </si>
  <si>
    <t>348401130</t>
  </si>
  <si>
    <t>Osazení oplocení ze strojového pletiva s napínacími dráty výšky do 2,0 m do 15° sklonu svahu</t>
  </si>
  <si>
    <t>22"ze situace</t>
  </si>
  <si>
    <t>60</t>
  </si>
  <si>
    <t>313275040</t>
  </si>
  <si>
    <t>pletivo plastifikované čtvercová oka 50 mm x 2,2 mm x 200 cm</t>
  </si>
  <si>
    <t>-1397517946</t>
  </si>
  <si>
    <t>Vodorovné konstrukce</t>
  </si>
  <si>
    <t>61</t>
  </si>
  <si>
    <t>451571111</t>
  </si>
  <si>
    <t>Lože pod dlažby ze štěrkopísku vrstva tl do 100 mm</t>
  </si>
  <si>
    <t>62</t>
  </si>
  <si>
    <t>465513227</t>
  </si>
  <si>
    <t>Dlažba z lomového kamene na cementovou maltu s vyspárováním tl 250 mm pro hydromeliorace</t>
  </si>
  <si>
    <t>Komunikace</t>
  </si>
  <si>
    <t>63</t>
  </si>
  <si>
    <t>564762111</t>
  </si>
  <si>
    <t>Podklad z vibrovaného štěrku VŠ tl 200 mm</t>
  </si>
  <si>
    <t>850"vozovka - ze situace</t>
  </si>
  <si>
    <t>64</t>
  </si>
  <si>
    <t>564851111</t>
  </si>
  <si>
    <t>Podklad ze štěrkodrtě ŠD tl 150 mm</t>
  </si>
  <si>
    <t>15,5"štěrkodrť ŠDB 0/63 GE - sjezd - ze situace</t>
  </si>
  <si>
    <t>65</t>
  </si>
  <si>
    <t>564861111</t>
  </si>
  <si>
    <t>Podklad ze štěrkodrtě ŠD tl 200 mm</t>
  </si>
  <si>
    <t>174680839</t>
  </si>
  <si>
    <t>Podklad ze štěrkodrtě ŠD tl  min 150 mm</t>
  </si>
  <si>
    <t>205"štěrkodrť ŠDA 0/63 GE-chodník - ze situace</t>
  </si>
  <si>
    <t>17"štěrkodrť ŠDB 0/63 GE - sjezd - ze situace</t>
  </si>
  <si>
    <t>66</t>
  </si>
  <si>
    <t>564871111</t>
  </si>
  <si>
    <t>Podklad ze štěrkodrtě ŠD tl 250 mm</t>
  </si>
  <si>
    <t>1593741558</t>
  </si>
  <si>
    <t>Podklad ze štěrkodrtě ŠD tl min 200 mm</t>
  </si>
  <si>
    <t>965"Štěrkodrť ŠDA 0/63 GE-vozovka - ze situace</t>
  </si>
  <si>
    <t>67</t>
  </si>
  <si>
    <t>565155121</t>
  </si>
  <si>
    <t>Asfaltový beton vrstva podkladní ACP 16 (obalované kamenivo OKS) tl 70 mm š přes 3 m</t>
  </si>
  <si>
    <t>820"ze situace - vozovka</t>
  </si>
  <si>
    <t>68</t>
  </si>
  <si>
    <t>569731111</t>
  </si>
  <si>
    <t>Zpevnění krajnic kamenivem drceným tl 100 mm</t>
  </si>
  <si>
    <t>(42,6+39,6)*0,75</t>
  </si>
  <si>
    <t>69</t>
  </si>
  <si>
    <t>569903311</t>
  </si>
  <si>
    <t>Zřízení zemních krajnic se zhutněním</t>
  </si>
  <si>
    <t>45,63"z příčných řezů</t>
  </si>
  <si>
    <t>70</t>
  </si>
  <si>
    <t>573231111</t>
  </si>
  <si>
    <t>Postřik živičný spojovací ze silniční emulze v množství do 0,7 kg/m2</t>
  </si>
  <si>
    <t>1093128192</t>
  </si>
  <si>
    <t>Postřik spojovací z kationaktivní asfaltové emulze, PS-E, C 60 B 5, 0,35kg/m2</t>
  </si>
  <si>
    <t>795+820"0,35kg/m2 - vozovka</t>
  </si>
  <si>
    <t>Postřik spojovací z kationaktivní asfaltové emulze, PS-E, 0,70kg/m2 po vyštěpení</t>
  </si>
  <si>
    <t>15,5"ze situace - sjezd</t>
  </si>
  <si>
    <t>71</t>
  </si>
  <si>
    <t>577134121</t>
  </si>
  <si>
    <t>Asfaltový beton vrstva obrusná ACO 11 (ABS) tř. I tl 40 mm š přes 3 m z nemodifikovaného asfaltu</t>
  </si>
  <si>
    <t>72</t>
  </si>
  <si>
    <t>7*6,6"ochranná vrstva izolace na mostě</t>
  </si>
  <si>
    <t>577144121</t>
  </si>
  <si>
    <t>Asfaltový beton vrstva obrusná ACO 11 (ABS) tř. I tl 50 mm š přes 3 m z nemodifikovaného asfaltu</t>
  </si>
  <si>
    <t>73</t>
  </si>
  <si>
    <t>770"ze situace - vozovka</t>
  </si>
  <si>
    <t>577155121</t>
  </si>
  <si>
    <t>Asfaltový beton vrstva obrusná ACO 16 (ABH) tl 60 mm š přes 3 m z nemodifikovaného asfaltu</t>
  </si>
  <si>
    <t>74</t>
  </si>
  <si>
    <t>14"sjezd, odměřeno ze situace</t>
  </si>
  <si>
    <t>577155122</t>
  </si>
  <si>
    <t>Asfaltový beton vrstva ložní ACL 16 (ABH) tl 60 mm š přes 3 m z nemodifikovaného asfaltu</t>
  </si>
  <si>
    <t>75</t>
  </si>
  <si>
    <t>795"ze situace - vozovka</t>
  </si>
  <si>
    <t>578143113</t>
  </si>
  <si>
    <t>Litý asfalt MA 11 (LAS) tl 40 mm š do 3 m z nemodifikovaného asfaltu</t>
  </si>
  <si>
    <t>76</t>
  </si>
  <si>
    <t>0,5*7,2*2*2"odvodňovací proužek 2vrstvy tl. 40mm</t>
  </si>
  <si>
    <t>596211111</t>
  </si>
  <si>
    <t>Kladení zámkové dlažby komunikací pro pěší tl 60 mm skupiny A pl do 100 m2</t>
  </si>
  <si>
    <t>77</t>
  </si>
  <si>
    <t>205"odměřeno ze situace</t>
  </si>
  <si>
    <t>592451100</t>
  </si>
  <si>
    <t>dlažba skladebná  20x10x6 cm přírodní</t>
  </si>
  <si>
    <t>-942048490</t>
  </si>
  <si>
    <t>Trubní vedení</t>
  </si>
  <si>
    <t>78</t>
  </si>
  <si>
    <t>894846.OTSKP</t>
  </si>
  <si>
    <t>ŠACHTY KANALIZAČNÍ PLASTOVÉ D 400MM</t>
  </si>
  <si>
    <t>79</t>
  </si>
  <si>
    <t>Revizní a čistící šachta plast  DN400 vč. poklopu, mont+dod</t>
  </si>
  <si>
    <t>89516.OTSKP</t>
  </si>
  <si>
    <t>DRENÁŽNÍ VÝUSŤ Z BETON DÍLCŮ</t>
  </si>
  <si>
    <t>80</t>
  </si>
  <si>
    <t>Výústní objekt drenáže DN 200</t>
  </si>
  <si>
    <t>89712.OTSKP</t>
  </si>
  <si>
    <t>VPUSŤ KANALIZAČNÍ ULIČNÍ KOMPLETNÍ Z BETONOVÝCH DÍLCŮ</t>
  </si>
  <si>
    <t>89</t>
  </si>
  <si>
    <t>Uliční vpusti (v kci mostu) 500x500mm DN 150, mont+dod</t>
  </si>
  <si>
    <t>81</t>
  </si>
  <si>
    <t>911111111</t>
  </si>
  <si>
    <t>Montáž zábradlí ocelového zabetonovaného</t>
  </si>
  <si>
    <t>30"ze situace</t>
  </si>
  <si>
    <t>82</t>
  </si>
  <si>
    <t>553915320</t>
  </si>
  <si>
    <t>zábradelní systém pozinkovaný s výplní z vodorovných ocelových tyčí ZSNH4/H2 - sestava 4 m</t>
  </si>
  <si>
    <t>154381649</t>
  </si>
  <si>
    <t>Dopravní bezpečnostní zábradlí s výplňovým prutem bez vodící funkce pro nevidomé a slabozraké, dodávka</t>
  </si>
  <si>
    <t>30-2*4</t>
  </si>
  <si>
    <t>83</t>
  </si>
  <si>
    <t>553915380</t>
  </si>
  <si>
    <t>zábradelní systém pozinkovaný ukončení madel ZSNH4/H2 - sestava 4 m</t>
  </si>
  <si>
    <t>1253660538</t>
  </si>
  <si>
    <t>ukončení zábradlí 1ks = 4m</t>
  </si>
  <si>
    <t>84</t>
  </si>
  <si>
    <t>916131213</t>
  </si>
  <si>
    <t>Osazení silničního obrubníku betonového stojatého s boční opěrou do lože z betonu prostého</t>
  </si>
  <si>
    <t>57"odměřeno ze situace</t>
  </si>
  <si>
    <t>85</t>
  </si>
  <si>
    <t>592174650</t>
  </si>
  <si>
    <t>obrubník betonový silniční 100x15x25 cm</t>
  </si>
  <si>
    <t>86</t>
  </si>
  <si>
    <t>916231213</t>
  </si>
  <si>
    <t>Osazení chodníkového obrubníku betonového stojatého s boční opěrou do lože z betonu prostého</t>
  </si>
  <si>
    <t>127"odměřeno ze situace</t>
  </si>
  <si>
    <t>87</t>
  </si>
  <si>
    <t>592174100</t>
  </si>
  <si>
    <t>obrubník betonový chodníkový 100x10x25 cm</t>
  </si>
  <si>
    <t>88</t>
  </si>
  <si>
    <t>919121213</t>
  </si>
  <si>
    <t>Těsnění spár zálivkou za studena pro komůrky š 10 mm hl 25 mm bez těsnicího profilu</t>
  </si>
  <si>
    <t>304656557</t>
  </si>
  <si>
    <t>2*6,2"navázání na stávající vozovku</t>
  </si>
  <si>
    <t>2*6,2</t>
  </si>
  <si>
    <t>99</t>
  </si>
  <si>
    <t>Přesuny hmot a sutí</t>
  </si>
  <si>
    <t>90</t>
  </si>
  <si>
    <t>997221551</t>
  </si>
  <si>
    <t>Vodorovná doprava suti ze sypkých materiálů do 1 km</t>
  </si>
  <si>
    <t>605*0,512"odfrézovaný kryt - odvezen na skládku zhotovitele</t>
  </si>
  <si>
    <t>125*0,13+125*0,183+630*0,56"kamenivo</t>
  </si>
  <si>
    <t>-(153,63-136*2/3)*1,8"odpočet kameniva použitého do násypů</t>
  </si>
  <si>
    <t>91</t>
  </si>
  <si>
    <t>997221559</t>
  </si>
  <si>
    <t>Příplatek ZKD 1 km u vodorovné dopravy suti ze sypkých materiálů</t>
  </si>
  <si>
    <t>588,351*19</t>
  </si>
  <si>
    <t>92</t>
  </si>
  <si>
    <t>997221561</t>
  </si>
  <si>
    <t>Vodorovná doprava suti z kusových materiálů do 1 km</t>
  </si>
  <si>
    <t>125*0,098"kryt chodníku</t>
  </si>
  <si>
    <t>95*0,23"obrubníky</t>
  </si>
  <si>
    <t>93</t>
  </si>
  <si>
    <t>997221569</t>
  </si>
  <si>
    <t>Příplatek ZKD 1 km u vodorovné dopravy suti z kusových materiálů</t>
  </si>
  <si>
    <t>34,1*19</t>
  </si>
  <si>
    <t>94</t>
  </si>
  <si>
    <t>997221815</t>
  </si>
  <si>
    <t>Poplatek za uložení betonového odpadu na skládce (skládkovné)</t>
  </si>
  <si>
    <t>95</t>
  </si>
  <si>
    <t>21,85"obrubníky</t>
  </si>
  <si>
    <t>96</t>
  </si>
  <si>
    <t>12,25"kryt chodníku</t>
  </si>
  <si>
    <t>97</t>
  </si>
  <si>
    <t>997013831</t>
  </si>
  <si>
    <t>Poplatek za uložení stavebního směsného odpadu na skládce (skládkovné)</t>
  </si>
  <si>
    <t>1302916253</t>
  </si>
  <si>
    <t>Poplatek za uložení smýcených stromů a keřů na skládce</t>
  </si>
  <si>
    <t>(8*0,3+3*3+15*0,3)*0,7</t>
  </si>
  <si>
    <t>SO102 - SO 102 - DIO a trvalé značení</t>
  </si>
  <si>
    <t>913221113</t>
  </si>
  <si>
    <t>Montáž a demontáž dočasné dopravní zábrany Z2 světelné šířky 3 m s 5 světly</t>
  </si>
  <si>
    <t>913221213</t>
  </si>
  <si>
    <t>Příplatek k dočasné dopravní zábraně Z2 světelné šířky 3m s 5 světly za první a ZKD den použití</t>
  </si>
  <si>
    <t>3*30</t>
  </si>
  <si>
    <t>případnou jinou dobu použití si zhotovitel promítne do jednotkové ceny položky</t>
  </si>
  <si>
    <t>913921131</t>
  </si>
  <si>
    <t>Dočasné omezení platnosti zakrytí základní dopravní značky</t>
  </si>
  <si>
    <t>18"odhad</t>
  </si>
  <si>
    <t>913921132</t>
  </si>
  <si>
    <t>Dočasné omezení platnosti odkrytí základní dopravní značky</t>
  </si>
  <si>
    <t>914111111</t>
  </si>
  <si>
    <t>Montáž svislé dopravní značky do velikosti 1 m2 objímkami na sloupek nebo konzolu</t>
  </si>
  <si>
    <t>2 "zpětná montáž stávající značky E13 s vyznačeným číslem mostu</t>
  </si>
  <si>
    <t>38 "nové</t>
  </si>
  <si>
    <t>404441110</t>
  </si>
  <si>
    <t>značka svislá reflexní zákazová B FeZn NK 700 mm</t>
  </si>
  <si>
    <t>2"B1</t>
  </si>
  <si>
    <t>404442110</t>
  </si>
  <si>
    <t>značka svislá reflexní zákazová C FeZn NK 700 mm</t>
  </si>
  <si>
    <t>2"C14a</t>
  </si>
  <si>
    <t>2"C7a</t>
  </si>
  <si>
    <t>404442900</t>
  </si>
  <si>
    <t>značka svislá FeZn NK 700 x 200 mm</t>
  </si>
  <si>
    <t>8"IS11c</t>
  </si>
  <si>
    <t>404443160</t>
  </si>
  <si>
    <t>značka svislá FeZn NK 500 X 300 mm</t>
  </si>
  <si>
    <t>2"E13</t>
  </si>
  <si>
    <t>404442800</t>
  </si>
  <si>
    <t>značka svislá FeZn NK 1100 (1350) x 330 mm</t>
  </si>
  <si>
    <t>10"TS11b</t>
  </si>
  <si>
    <t>404443120</t>
  </si>
  <si>
    <t>značka svislá reflexní FeZn NK 700 x 330 mm</t>
  </si>
  <si>
    <t>2"IS15a</t>
  </si>
  <si>
    <t>404443320</t>
  </si>
  <si>
    <t>značka svislá FeZn NK 500 x 150 mm</t>
  </si>
  <si>
    <t>2"E4</t>
  </si>
  <si>
    <t>404442300</t>
  </si>
  <si>
    <t>značka svislá FeZn NK 500 x 500 mm</t>
  </si>
  <si>
    <t>1"IP10a</t>
  </si>
  <si>
    <t>1"IP10b</t>
  </si>
  <si>
    <t>404442560</t>
  </si>
  <si>
    <t>značka svislá FeZn NK 500 x 700 mm</t>
  </si>
  <si>
    <t>6"IP22</t>
  </si>
  <si>
    <t>914112111</t>
  </si>
  <si>
    <t>Tabulka s označením evidenčního čísla mostu</t>
  </si>
  <si>
    <t>914511111</t>
  </si>
  <si>
    <t>Montáž sloupku dopravních značek délky do 3,5 m s betonovým základem</t>
  </si>
  <si>
    <t>16 "nové</t>
  </si>
  <si>
    <t>404452250</t>
  </si>
  <si>
    <t>sloupek Zn 60 - 350</t>
  </si>
  <si>
    <t>915211112</t>
  </si>
  <si>
    <t>Vodorovné dopravní značení retroreflexním bílým plastem dělící čáry souvislé šířky 125 mm</t>
  </si>
  <si>
    <t>100"ze situace</t>
  </si>
  <si>
    <t>915221112</t>
  </si>
  <si>
    <t>Vodorovné dopravní značení bílým plastem vodící čáry šířky 250 mm retroreflexní</t>
  </si>
  <si>
    <t>200"ze situace</t>
  </si>
  <si>
    <t>915611111</t>
  </si>
  <si>
    <t>Předznačení vodorovného liniového značení</t>
  </si>
  <si>
    <t>200+100</t>
  </si>
  <si>
    <t>938909311</t>
  </si>
  <si>
    <t>Čištění vozovek metením strojně podkladu nebo krytu betonového nebo živičného</t>
  </si>
  <si>
    <t>770"ze situace</t>
  </si>
  <si>
    <t>966006132</t>
  </si>
  <si>
    <t>Odstranění značek dopravních nebo orientačních se sloupky s betonovými patkami</t>
  </si>
  <si>
    <t>2"demontáž pro zpětnou montáž stávající značky E13 s vyznačeným číslem mostu</t>
  </si>
  <si>
    <t>2"odstranění stávajícího značení</t>
  </si>
  <si>
    <t>12"odstranění  značení objízdné trasy</t>
  </si>
  <si>
    <t>2"odstranění značení provizorní lávky</t>
  </si>
  <si>
    <t>966006211</t>
  </si>
  <si>
    <t>Odstranění svislých dopravních značek ze sloupů, sloupků nebo konzol</t>
  </si>
  <si>
    <t>12"značení objízdné trasy na sloupcích stávajícího značení</t>
  </si>
  <si>
    <t>997221571</t>
  </si>
  <si>
    <t>Vodorovná doprava vybouraných hmot do 1 km</t>
  </si>
  <si>
    <t>997221579</t>
  </si>
  <si>
    <t>Příplatek ZKD 1 km u vodorovné dopravy vybouraných hmot</t>
  </si>
  <si>
    <t>1,36*19</t>
  </si>
  <si>
    <t>997221612</t>
  </si>
  <si>
    <t>Nakládání vybouraných hmot na dopravní prostředky pro vodorovnou dopravu</t>
  </si>
  <si>
    <t>SO201 - SO 201 - Most ev. č. 125-019 přes potok</t>
  </si>
  <si>
    <t>PSV - Práce a dodávky PSV</t>
  </si>
  <si>
    <t xml:space="preserve">    711 - Izolace proti vodě, vlhkosti a plynům</t>
  </si>
  <si>
    <t>113151111</t>
  </si>
  <si>
    <t>Rozebrání zpevněných ploch ze silničních dílců</t>
  </si>
  <si>
    <t>1459461121</t>
  </si>
  <si>
    <t>115001106</t>
  </si>
  <si>
    <t>Převedení vody potrubím DN do 900</t>
  </si>
  <si>
    <t>(17,5+20)*2</t>
  </si>
  <si>
    <t>115101201</t>
  </si>
  <si>
    <t>Čerpání vody na dopravní výšku do 10 m průměrný přítok do 500 l/min</t>
  </si>
  <si>
    <t>hod</t>
  </si>
  <si>
    <t xml:space="preserve">20*7*6"6 hod denně po dobu 20týdnů </t>
  </si>
  <si>
    <t>115101301</t>
  </si>
  <si>
    <t>Pohotovost čerpací soupravy pro dopravní výšku do 10 m přítok do 500 l/min</t>
  </si>
  <si>
    <t>den</t>
  </si>
  <si>
    <t>20*7</t>
  </si>
  <si>
    <t>1913126491</t>
  </si>
  <si>
    <t>2,46*4,84*4,56"za OP 1</t>
  </si>
  <si>
    <t>0,58*4,41*(3,56+3,42)"za OP 2</t>
  </si>
  <si>
    <t>2,46*4,84*3,18"za křídly OP 1</t>
  </si>
  <si>
    <t>0,72*1,86*12,67"za křídly OP 2</t>
  </si>
  <si>
    <t>2,46*5,75*4,56"svahy vedle mostu</t>
  </si>
  <si>
    <t>0,67*5,83*(3,23+3,55)</t>
  </si>
  <si>
    <t>2,46*5,75*2,9</t>
  </si>
  <si>
    <t>0,65*1,61*11,92</t>
  </si>
  <si>
    <t>2,5*0,4*13,84+0,6*0,6*2,5</t>
  </si>
  <si>
    <t>286,195*0,35"35% z celk. výkopu</t>
  </si>
  <si>
    <t>-1910854982</t>
  </si>
  <si>
    <t>286,195*0,5"50% z celk. výkopu</t>
  </si>
  <si>
    <t>550984995</t>
  </si>
  <si>
    <t>143,098*0,3</t>
  </si>
  <si>
    <t>12001376</t>
  </si>
  <si>
    <t>286,195*0,15"15% z celk. výkopu</t>
  </si>
  <si>
    <t>-171247515</t>
  </si>
  <si>
    <t>42,929*0,3</t>
  </si>
  <si>
    <t>153191121</t>
  </si>
  <si>
    <t>Zřízení těsnění hradicích stěn ze zhutněné sypaniny</t>
  </si>
  <si>
    <t>-695089358</t>
  </si>
  <si>
    <t>2,23*1*3,5"jílové těsnění hráze pro převedení vody pod mostem</t>
  </si>
  <si>
    <t>581232800</t>
  </si>
  <si>
    <t xml:space="preserve">zemina jílovinová </t>
  </si>
  <si>
    <t>-1547280271</t>
  </si>
  <si>
    <t>7,805*2,1</t>
  </si>
  <si>
    <t>153191131</t>
  </si>
  <si>
    <t>Odstranění těsnění hradicích stěn ze zhutněné sypaniny</t>
  </si>
  <si>
    <t>427289675</t>
  </si>
  <si>
    <t>286,195*0,16</t>
  </si>
  <si>
    <t>1492706874</t>
  </si>
  <si>
    <t>111*2  "na mezideponii a zpět pro zásyp</t>
  </si>
  <si>
    <t>620140610</t>
  </si>
  <si>
    <t>286,195"výkop</t>
  </si>
  <si>
    <t>3,14*0,375*0,375*12,6*12"z vrtů pro piloty</t>
  </si>
  <si>
    <t>2,23*1*3,5"jílové těsnění hráze</t>
  </si>
  <si>
    <t>-111 "pro zpětné použití na mezideponii</t>
  </si>
  <si>
    <t>-660683839</t>
  </si>
  <si>
    <t>249,764*10</t>
  </si>
  <si>
    <t>111"nakládání zásypového materiálu na mezideponii</t>
  </si>
  <si>
    <t>-2059392406</t>
  </si>
  <si>
    <t>249,764 "uložení na skládku"</t>
  </si>
  <si>
    <t>111 "uložení na mezideponii</t>
  </si>
  <si>
    <t>-1115307808</t>
  </si>
  <si>
    <t>241,959*1,8"zemina z výkopu</t>
  </si>
  <si>
    <t>7,805*2,1"jílové těsnění hráze</t>
  </si>
  <si>
    <t>174101101</t>
  </si>
  <si>
    <t>Zásyp jam, šachet rýh nebo kolem objektů sypaninou se zhutněním</t>
  </si>
  <si>
    <t>"zásypy jam"</t>
  </si>
  <si>
    <t>2,29*8"za OP 1</t>
  </si>
  <si>
    <t>2,39*8"za OP 2</t>
  </si>
  <si>
    <t>0,25*8*2"před opěrami</t>
  </si>
  <si>
    <t>Mezisoučet</t>
  </si>
  <si>
    <t>"svahové kužele"</t>
  </si>
  <si>
    <t>1/3*3,14*2,34*2,34*2,33"u OP 1 vlevo</t>
  </si>
  <si>
    <t>1/3*3,14*2,7*2,7*2,7"u OP 1 vpravo</t>
  </si>
  <si>
    <t>1/3*3,14*2,1*2,1*2,1"u OP 2 vlevo</t>
  </si>
  <si>
    <t>1/3*3,14*2,9*2,9*2,9" u OP 2 vpravo</t>
  </si>
  <si>
    <t>111"zaokrouhleno</t>
  </si>
  <si>
    <t>48,476"viz. odláždění svahových kuželů</t>
  </si>
  <si>
    <t>212341111</t>
  </si>
  <si>
    <t>Obetonování drenážních trub mezerovitým betonem</t>
  </si>
  <si>
    <t>0,11*16</t>
  </si>
  <si>
    <t>212792212</t>
  </si>
  <si>
    <t>Odvodnění mostní opěry - drenážní flexibilní plastové potrubí DN 160</t>
  </si>
  <si>
    <t>(8+0,8)*2</t>
  </si>
  <si>
    <t>212972113</t>
  </si>
  <si>
    <t>Opláštění drenážních trub filtrační textilií DN 160</t>
  </si>
  <si>
    <t>213141111</t>
  </si>
  <si>
    <t>Zřízení vrstvy z geotextilie v rovině nebo ve sklonu do 1:5 š do 3 m</t>
  </si>
  <si>
    <t>2,6*8*2</t>
  </si>
  <si>
    <t>693410110</t>
  </si>
  <si>
    <t>geomembrány hydroizolační hladké  /tl. 1 mm/</t>
  </si>
  <si>
    <t>1167917544</t>
  </si>
  <si>
    <t>Polymerní geomembrána (např. HDPE fólie tl. 1mm), pevnost min. 20kN/m, tažnost 20% v obou směrech</t>
  </si>
  <si>
    <t>41,6*1,15</t>
  </si>
  <si>
    <t>226212712</t>
  </si>
  <si>
    <t>Vrty velkoprofilové svislé zapažené D do 850 mm hl do 20 m hor. II</t>
  </si>
  <si>
    <t>"(počet*délka*80% vrtu)</t>
  </si>
  <si>
    <t>(2*6)*12,6*0,8"80%</t>
  </si>
  <si>
    <t>226212714</t>
  </si>
  <si>
    <t>Vrty velkoprofilové svislé zapažené D do 850 mm hl do 20 m hor. IV</t>
  </si>
  <si>
    <t>"(počet*délka*20% vrtu)"</t>
  </si>
  <si>
    <t>(2*6)*12,6*0,2"20%</t>
  </si>
  <si>
    <t>231212113</t>
  </si>
  <si>
    <t>Zřízení pilot svislých zapažených D do 1250 mm hl do 10 m s vytažením pažnic z betonu železového</t>
  </si>
  <si>
    <t>"(počet*délka)"</t>
  </si>
  <si>
    <t>(2*6)*8,5</t>
  </si>
  <si>
    <t>589329330</t>
  </si>
  <si>
    <t>směs pro beton třída C25-30 X0 frakce do 22 mm</t>
  </si>
  <si>
    <t>"(počet*délka*poloměr*poloměr*pí)"</t>
  </si>
  <si>
    <t>2*6*8,5*0,375*0,375*3,14</t>
  </si>
  <si>
    <t>231611114</t>
  </si>
  <si>
    <t>Výztuž pilot betonovaných do země ocel z betonářské oceli 10 505</t>
  </si>
  <si>
    <t>"(objem betonu*hmotnost výztuže/m3)"</t>
  </si>
  <si>
    <t>45,039*0,125</t>
  </si>
  <si>
    <t>239111113</t>
  </si>
  <si>
    <t>Odbourání vrchní části znehodnocené výplně pilot D piloty do 1250 mm</t>
  </si>
  <si>
    <t>"(poloměr*poloměr*pí*počet*délka)" - vč.likvidace</t>
  </si>
  <si>
    <t>(2*6)*0,5</t>
  </si>
  <si>
    <t>274321117</t>
  </si>
  <si>
    <t>Základové pasy, prahy, věnce a ostruhy ze ŽB C 25/30</t>
  </si>
  <si>
    <t>0,75*1*9"základ 01</t>
  </si>
  <si>
    <t>0,75*1*9"základ 02</t>
  </si>
  <si>
    <t>274354111</t>
  </si>
  <si>
    <t>Bednění základových pasů - zřízení</t>
  </si>
  <si>
    <t>0,75*9*2+1*0,75*2"základ 01</t>
  </si>
  <si>
    <t>0,75*9*2+1*0,75*2"základ 02</t>
  </si>
  <si>
    <t>274354211</t>
  </si>
  <si>
    <t>Bednění základových pasů - odstranění</t>
  </si>
  <si>
    <t>274361116</t>
  </si>
  <si>
    <t>Výztuž základových pasů, prahů, věnců a ostruh z betonářské oceli 10 505</t>
  </si>
  <si>
    <t>13,5*0,18</t>
  </si>
  <si>
    <t>291211111</t>
  </si>
  <si>
    <t>Zřízení plochy ze silničních panelů do lože tl 50 mm z kameniva</t>
  </si>
  <si>
    <t>-1006941493</t>
  </si>
  <si>
    <t>12*3"Panelová plocha pod podpěrnou skruž</t>
  </si>
  <si>
    <t>593810850</t>
  </si>
  <si>
    <t xml:space="preserve">panel silniční 300x120x15 cm </t>
  </si>
  <si>
    <t>-1149896329</t>
  </si>
  <si>
    <t>292211111</t>
  </si>
  <si>
    <t>Montáž pomocné konstrukce dřevěné pro zvláštní zakládání z terénu</t>
  </si>
  <si>
    <t>(2*1,4+2*1,1+2*0,63)*14*0,1*0,1"pomocná konstrukce pro zajištění trub DN900</t>
  </si>
  <si>
    <t>15*3*0,018+2*1,8*1,35*0,08"hráz na vstupu do trub, dvojice 3m kůlů a mezi nimi řezivo tl. 80 mm,</t>
  </si>
  <si>
    <t>605110110</t>
  </si>
  <si>
    <t>řezivo jehličnaté deskové neopracované střed jakost I</t>
  </si>
  <si>
    <t>292211112</t>
  </si>
  <si>
    <t>Demontáž pomocné konstrukce dřevěné pro zvláštní zakládání z terénu</t>
  </si>
  <si>
    <t>317171125</t>
  </si>
  <si>
    <t>Kotvení monolitického betonu římsy do mostovky kotvou spřaženou</t>
  </si>
  <si>
    <t>548792040</t>
  </si>
  <si>
    <t>kotva římsy spřažená</t>
  </si>
  <si>
    <t>317321118</t>
  </si>
  <si>
    <t>Mostní římsy ze ŽB C 30/37</t>
  </si>
  <si>
    <t>(0,315*0,8+0,265*0,3)*11,87"římsa vlevo</t>
  </si>
  <si>
    <t>(0,315*2,3+0,265*0,3)*12,87"římsa vpravo</t>
  </si>
  <si>
    <t>317353121</t>
  </si>
  <si>
    <t>Bednění mostních říms všech tvarů - zřízení</t>
  </si>
  <si>
    <t>(0,3+0,6+0,35)*11,87+(0,315*0,8+0,265*0,3)*2"římsa vlevo</t>
  </si>
  <si>
    <t>(0,3+0,6+0,35)*12,87+(0,315*2,3+0,265*0,3)*2"římsa vpravo</t>
  </si>
  <si>
    <t>317353221</t>
  </si>
  <si>
    <t>Bednění mostních říms všech tvarů - odstranění</t>
  </si>
  <si>
    <t>317361116</t>
  </si>
  <si>
    <t>Výztuž mostních říms z betonářské oceli 10 505</t>
  </si>
  <si>
    <t>14,282*0,225</t>
  </si>
  <si>
    <t>334323118</t>
  </si>
  <si>
    <t>Mostní opěry a úložné prahy ze ŽB C 30/37</t>
  </si>
  <si>
    <t>2,14*0,5*9"opěra 01</t>
  </si>
  <si>
    <t>2,295*0,5*9"opěra 02</t>
  </si>
  <si>
    <t>334323218</t>
  </si>
  <si>
    <t>Mostní křídla a závěrné zídky ze ŽB C 30/37</t>
  </si>
  <si>
    <t>"opěra 01</t>
  </si>
  <si>
    <t>2,48*(0,66+1,92/2)*0,5"křídlo vlevo</t>
  </si>
  <si>
    <t>2,48*(1,18+1,29/2)*0,5+1,18*0,45*1,5"křídlo vpravo</t>
  </si>
  <si>
    <t>"opěra 02</t>
  </si>
  <si>
    <t>3,01*(0,63+1,92/2)*0,5"křídlo vlevo</t>
  </si>
  <si>
    <t>3,01*(1,75+1,29/2)*0,5+1,72*0,45*1,5"křídlo vpravo</t>
  </si>
  <si>
    <t>334351112</t>
  </si>
  <si>
    <t>Bednění systémové mostních opěr a úložných prahů z překližek pro ŽB - zřízení</t>
  </si>
  <si>
    <t>2,14*9*2+2,03*0,5*2"opěra 01</t>
  </si>
  <si>
    <t>2,295*9*2+2,185*0,5*2"opěra 02</t>
  </si>
  <si>
    <t>334351211</t>
  </si>
  <si>
    <t>Bednění systémové mostních opěr a úložných prahů z překližek - odstranění</t>
  </si>
  <si>
    <t>334352111</t>
  </si>
  <si>
    <t>Bednění mostních křídel a závěrných zídek ze systémového bednění s výplní z překližek - zřízení</t>
  </si>
  <si>
    <t>2,48*(0,66+1,92/2)*2+3,05*0,5+0,66*0,5"křídlo vlevo</t>
  </si>
  <si>
    <t>2,48*(1,18+1,29/2)*2+2,7*0,5+1,18*1,5*2+1,72*0,5+1,72*0,45*2+2*0,45"křídlo vpravo</t>
  </si>
  <si>
    <t>3,01*(0,63+1,92/2)*2+3,478*0,5+0,63*0,5"křídlo vlevo</t>
  </si>
  <si>
    <t>3,01*(1,75+1,29/2)*5+3,18*0,45+1,72*1,5*2+1,72*0,5+1,72*0,45*2+2*0,45"křídlo vpravo</t>
  </si>
  <si>
    <t>334352211</t>
  </si>
  <si>
    <t>Bednění mostních křídel a závěrných zídek ze systémového bednění s výplní z překližek - odstranění</t>
  </si>
  <si>
    <t>334361216</t>
  </si>
  <si>
    <t>Výztuž dříků opěr z betonářské oceli 10 505</t>
  </si>
  <si>
    <t>19,958*0,2</t>
  </si>
  <si>
    <t>334361226</t>
  </si>
  <si>
    <t>Výztuž křídel, závěrných zdí z betonářské oceli 10 505</t>
  </si>
  <si>
    <t>12,227*0,2</t>
  </si>
  <si>
    <t>421321128</t>
  </si>
  <si>
    <t>Mostní nosné konstrukce deskové ze ŽB C 30/37</t>
  </si>
  <si>
    <t>0,5*10,5*6,6"deska - prům. tl. 500mm</t>
  </si>
  <si>
    <t>1,6*0,19*10,5/2+1,6*0,25*10,5/2"náběhy</t>
  </si>
  <si>
    <t>421361226</t>
  </si>
  <si>
    <t>Výztuž ŽB deskového mostu z betonářské oceli 10 505</t>
  </si>
  <si>
    <t>38,346*0,2</t>
  </si>
  <si>
    <t>421955112</t>
  </si>
  <si>
    <t>Bednění z překližek na mostní skruži - zřízení</t>
  </si>
  <si>
    <t>10,5*5,62"vodorovné</t>
  </si>
  <si>
    <t>0,6*(10,5*2+6,6*2)"svislé</t>
  </si>
  <si>
    <t>421955212</t>
  </si>
  <si>
    <t>Bednění z překližek na mostní skruži - odstranění</t>
  </si>
  <si>
    <t>43111.OTSKP</t>
  </si>
  <si>
    <t>SCHODIŠŤ KONSTR Z DÍLCŮ BETON</t>
  </si>
  <si>
    <t>-2133075184</t>
  </si>
  <si>
    <t>Schodiště přístupové z bet. prefa stupňů do bet. lože š=750mm (dle VL 4), kompletní mont+dod</t>
  </si>
  <si>
    <t>3,5"podél římsy na povodní straně mostu</t>
  </si>
  <si>
    <t>451311511</t>
  </si>
  <si>
    <t>Podklad pro dlažbu z betonu prostého mrazuvzdorného tř. C 25/30 vrstva tl do 100 mm</t>
  </si>
  <si>
    <t>48,476"dle pol. 465513127</t>
  </si>
  <si>
    <t>451315124</t>
  </si>
  <si>
    <t>Podkladní nebo výplňová vrstva z betonu C 12/15 tl do 150 mm</t>
  </si>
  <si>
    <t>2,2*9*2"podkladní beton pod základy</t>
  </si>
  <si>
    <t>451561111</t>
  </si>
  <si>
    <t>Lože pod dlažby z kameniva drceného drobného vrstva tl do 100 mm</t>
  </si>
  <si>
    <t>451573111</t>
  </si>
  <si>
    <t>Lože pod potrubí otevřený výkop ze štěrkopísku</t>
  </si>
  <si>
    <t>17,5*1,2*0,15+17,5*1,9*0,2"lože pod truby DN900 pro převedení vody pod mostem</t>
  </si>
  <si>
    <t>452311141</t>
  </si>
  <si>
    <t>Podkladní desky z betonu prostého tř. C 16/20 otevřený výkop</t>
  </si>
  <si>
    <t>0,3*0,8*8,5*2"podklad pod drenáž</t>
  </si>
  <si>
    <t>452351101</t>
  </si>
  <si>
    <t>Bednění podkladních desek nebo bloků nebo sedlového lože otevřený výkop</t>
  </si>
  <si>
    <t>0,8*8,8*2</t>
  </si>
  <si>
    <t>45860.OTSKP</t>
  </si>
  <si>
    <t>VÝPLŇ ZA OPĚRAMI A ZDMI Z MEZEROVITÉHO BETONU</t>
  </si>
  <si>
    <t>1256052507</t>
  </si>
  <si>
    <t>Výplňové klíny za opěrou z betonu mezerovitého hutněného po vrstvách</t>
  </si>
  <si>
    <t>4,54*8"za OP 1</t>
  </si>
  <si>
    <t>6,33*8"za OP 2</t>
  </si>
  <si>
    <t>463212121</t>
  </si>
  <si>
    <t>Rovnanina z lomového kamene s vyklínováním spár těženým kamenivem</t>
  </si>
  <si>
    <t>3,48*13,84"pl. řezu*délka</t>
  </si>
  <si>
    <t>0,6*0,6*3,03"základ</t>
  </si>
  <si>
    <t>463212191</t>
  </si>
  <si>
    <t>Příplatek za vypracováni líce rovnaniny</t>
  </si>
  <si>
    <t>6*13,84</t>
  </si>
  <si>
    <t>465513127</t>
  </si>
  <si>
    <t>Dlažba z lomového kamene na cementovou maltu s vyspárováním tl 200 mm</t>
  </si>
  <si>
    <t>"odláždění kuželů"</t>
  </si>
  <si>
    <t>(3,14*2,34*(2,34+Sqrt(2,34*2,34+2,33*2,33)))/4</t>
  </si>
  <si>
    <t>(3,14*2,7*(2,7+Sqrt(2,7*2,7+2,7*2,7)))/4</t>
  </si>
  <si>
    <t>(3,14*2,1*(2,1+Sqrt(2,1*2,1+2,1*2,1)))/4</t>
  </si>
  <si>
    <t>(3,14*2,9*(2,9+Sqrt(2,9*2,9+2,9*2,9)))/4</t>
  </si>
  <si>
    <t>9112B1.OTSKP</t>
  </si>
  <si>
    <t>ZÁBRADLÍ MOSTNÍ SE SVISLOU VÝPLNÍ - DODÁVKA A MONTÁŽ</t>
  </si>
  <si>
    <t>626512451</t>
  </si>
  <si>
    <t>Mostní ocelové zábradlí se svislou výplní městského typu, v=1,1m, vč. kotvení a povrchové úpravy, mont+dod</t>
  </si>
  <si>
    <t>11,87+12,87</t>
  </si>
  <si>
    <t>91345.OTSKP</t>
  </si>
  <si>
    <t>NIVELAČNÍ ZNAČKY KOVOVÉ</t>
  </si>
  <si>
    <t>KUS</t>
  </si>
  <si>
    <t>-1905260834</t>
  </si>
  <si>
    <t>geodetické značky, dodávka a montáž</t>
  </si>
  <si>
    <t>5*2"na římsách</t>
  </si>
  <si>
    <t>2*2"na podpěrách</t>
  </si>
  <si>
    <t>1"PBPP (náhrada za zničenou při demolici mostu)</t>
  </si>
  <si>
    <t>1"bod nivelačního pořadu (náhrada za zničenou při demolici mostu)</t>
  </si>
  <si>
    <t>91355.OTSKP</t>
  </si>
  <si>
    <t>EVIDENČNÍ ČÍSLO MOSTU</t>
  </si>
  <si>
    <t>-155947167</t>
  </si>
  <si>
    <t>Vyznačení roku výstavby trvalým neodnímatelným způsobem - vtlačením do betonu</t>
  </si>
  <si>
    <t>919112233</t>
  </si>
  <si>
    <t>Řezání spár pro vytvoření komůrky š 20 mm hl 40 mm pro těsnící zálivku v živičném krytu</t>
  </si>
  <si>
    <t>9,5*2"řezaná spára v obrusné vrstvě vozovky</t>
  </si>
  <si>
    <t>919121132</t>
  </si>
  <si>
    <t>Těsnění spár zálivkou za studena pro komůrky š 20 mm hl 40 mm s těsnicím profilem</t>
  </si>
  <si>
    <t>931992111</t>
  </si>
  <si>
    <t>Výplň dilatačních spár z pěnového polystyrénu tl 20 mm</t>
  </si>
  <si>
    <t>0,3*5"římsa vlevo</t>
  </si>
  <si>
    <t>0,75*5"římsa vpravo</t>
  </si>
  <si>
    <t>931994131</t>
  </si>
  <si>
    <t>Těsnění pracovní spáry betonové konstrukce silikonovým tmelem do pl 1,5 cm2</t>
  </si>
  <si>
    <t>-906180930</t>
  </si>
  <si>
    <t>těsnění elastickým tmelem</t>
  </si>
  <si>
    <t>(9+8)*4"v opěrách</t>
  </si>
  <si>
    <t>(1,92+0,66)*2+0,5*2+(1,29+1,18)*2+0,5*2"napojení křídel u OP1</t>
  </si>
  <si>
    <t>(1,92+0,63)*2+0,5*2+(1,29+1,72)*2+0,5*2"napojení křídel u OP2</t>
  </si>
  <si>
    <t>931994132</t>
  </si>
  <si>
    <t>Těsnění dilatační spáry betonové konstrukce silikonovým tmelem do pl 4,0 cm2</t>
  </si>
  <si>
    <t>564045665</t>
  </si>
  <si>
    <t>1,94*5"římsa vlevo</t>
  </si>
  <si>
    <t>3,4*5"římsa vppravo</t>
  </si>
  <si>
    <t>933333.OTSKP</t>
  </si>
  <si>
    <t>ZKOUŠKA INTEGRITY ULTRAZVUKEM ODRAZ METOD PIT PILOT SYSTÉMOVÝCH</t>
  </si>
  <si>
    <t>2*6</t>
  </si>
  <si>
    <t>948411111</t>
  </si>
  <si>
    <t>Zřízení podpěrné skruže dočasné kovové z věží ST100 výšky do 10 m</t>
  </si>
  <si>
    <t>(5,6*11,1+1,8*(3,37+3,9))*2,6</t>
  </si>
  <si>
    <t>948411211</t>
  </si>
  <si>
    <t>Odstranění podpěrné skruže dočasné kovové z věží ST100 výšky do 10 m</t>
  </si>
  <si>
    <t>1243456863</t>
  </si>
  <si>
    <t>0,7*2*9,1"opěry lomový kámen - část</t>
  </si>
  <si>
    <t>1,4*0,45*2*9,1"část základu opěr</t>
  </si>
  <si>
    <t>0,63*13,5"zpevněné dno prostý beton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</si>
  <si>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</si>
  <si>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</si>
  <si>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</si>
  <si>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</si>
  <si>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</si>
  <si>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</si>
  <si>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1,3*9*2+(0,3*0,5+0,75*1)*4"izolace líce opěr pod úrovní terénu</t>
  </si>
  <si>
    <t>20"izolace líce křídel pod úrovní terénu</t>
  </si>
  <si>
    <t>111631500</t>
  </si>
  <si>
    <t>lak asfaltový penetrační</t>
  </si>
  <si>
    <t>47*0,00035 'Přepočtené koeficientem množství</t>
  </si>
  <si>
    <t>711112002</t>
  </si>
  <si>
    <t>Provedení izolace proti zemní vlhkosti svislé za studena lakem asfaltovým</t>
  </si>
  <si>
    <t>111631520</t>
  </si>
  <si>
    <t xml:space="preserve">lak asfaltový </t>
  </si>
  <si>
    <t>47*0,00045 'Přepočtené koeficientem množství</t>
  </si>
  <si>
    <t>711232.OTSKP</t>
  </si>
  <si>
    <t>IZOLACE ZVLÁŠT KONSTR PROTI VOL STÉK VODĚ ASFALT PÁSY</t>
  </si>
  <si>
    <t>707876833</t>
  </si>
  <si>
    <t>Pás izolace NAIP pod drenáž, mont+dod</t>
  </si>
  <si>
    <t>(0,5+0,5)*8*2</t>
  </si>
  <si>
    <t>711412.OTSKP</t>
  </si>
  <si>
    <t>IZOLACE MOSTOVEK CELOPLOŠNÁ ASFALTOVÝMI PÁSY</t>
  </si>
  <si>
    <t>-1463997883</t>
  </si>
  <si>
    <t>Celoplošná izolace proti vodě pásy přitavením  NAIP dle TKP 21, vč. penetrace a ochrany, mont+dod</t>
  </si>
  <si>
    <t>10,5*6,75"mostovka</t>
  </si>
  <si>
    <t>(3,5+6,8)*9"rub opěr a základů</t>
  </si>
  <si>
    <t>"rub křídel - opěra 01</t>
  </si>
  <si>
    <t>(2,37+0,5)*(0,66+1,92/2)+2,37*0,5"křídlo vlevo</t>
  </si>
  <si>
    <t>(2,37+0,5)*(1,18+1,29/2)+2*1,18+2,87*0,5+1,5+0,45"křídlo vpravo</t>
  </si>
  <si>
    <t>"rub křídel - opěra 02</t>
  </si>
  <si>
    <t>(2,9+0,5)*(0,63+1,92/2)+2,9*0,5"křídlo vlevo</t>
  </si>
  <si>
    <t>(2,9+0,5)*(1,75+1,29/2)+2*1,72+3,4*0,5+1,5*0,45"křídlo vpravo</t>
  </si>
  <si>
    <t>711432.OTSKP</t>
  </si>
  <si>
    <t>IZOLACE MOSTOVEK POD ŘÍMSOU ASFALTOVÝMI PÁSY</t>
  </si>
  <si>
    <t>1814025836</t>
  </si>
  <si>
    <t>Ochrana izolace pod římsou - izolační pás s kovovou výztužnou vložkou mont+dod</t>
  </si>
  <si>
    <t>0,5*11,87"vlevo</t>
  </si>
  <si>
    <t>2*5,6+3,32*0,5+1,5*0,45+3,85*0,5+1,5*0,45"vpravo</t>
  </si>
  <si>
    <t>71512.OTSKP</t>
  </si>
  <si>
    <t>IZOL PROTI CHEM VLIV BĚŽ KONSTR NATĚRAD A TMELY ZA STUDENA</t>
  </si>
  <si>
    <t>-1955069359</t>
  </si>
  <si>
    <t>Ochranný impregnační nátěr betonových konstrukcí typ S4</t>
  </si>
  <si>
    <t>1,95*11,87"římsa vlevo</t>
  </si>
  <si>
    <t>3,45*12,87"římsa vpravo</t>
  </si>
  <si>
    <t>SO202 - SO 202 - Provizorní lávka pro pěší</t>
  </si>
  <si>
    <t xml:space="preserve">    783 - Dokončovací práce - nátěry</t>
  </si>
  <si>
    <t>113106241</t>
  </si>
  <si>
    <t>Rozebrání vozovek ze silničních dílců</t>
  </si>
  <si>
    <t>2*3*1+(2+3+9*2+12*2+1+1)*2*1</t>
  </si>
  <si>
    <t>119003121</t>
  </si>
  <si>
    <t>Pomocné konstrukce při zabezpečení výkopů  mobilní plotovou zábranou výšky do 2 m zřízení</t>
  </si>
  <si>
    <t>-694120563</t>
  </si>
  <si>
    <t>7,05+40,0+4,0+7,0+44,0+7,0</t>
  </si>
  <si>
    <t>119003122</t>
  </si>
  <si>
    <t>Pomocné konstrukce při zabezpečení výkopů  mobilní plotovou zábranou výšky do 2 m odstranění</t>
  </si>
  <si>
    <t>-1473634390</t>
  </si>
  <si>
    <t>122201101</t>
  </si>
  <si>
    <t>Odkopávky a prokopávky nezapažené v hornině tř. 3 objem do 100 m3</t>
  </si>
  <si>
    <t>25"4*3,2*0,6+3*3,6*0,6+3*3,65*0,7+1,6*3*0,65</t>
  </si>
  <si>
    <t>122201109</t>
  </si>
  <si>
    <t>Příplatek za lepivost u odkopávek v hornině tř. 1 až 3</t>
  </si>
  <si>
    <t>25*0,3</t>
  </si>
  <si>
    <t>1375363413</t>
  </si>
  <si>
    <t>25*2"odvoz na mezideponii a zpět</t>
  </si>
  <si>
    <t>167101101</t>
  </si>
  <si>
    <t>Nakládání výkopku z hornin tř. 1 až 4 do 100 m3</t>
  </si>
  <si>
    <t>1554902877</t>
  </si>
  <si>
    <t>25  "naložení na mezideponii</t>
  </si>
  <si>
    <t>-650921863</t>
  </si>
  <si>
    <t>25  "uložení na mezideponii</t>
  </si>
  <si>
    <t>1,5+0,5"na koncích lávek</t>
  </si>
  <si>
    <t>23"zásyp po odstranění podpěr lávky</t>
  </si>
  <si>
    <t>(3*2+8*2*2+11*2*2+1*2)"proložení panelů 2 vrstvami geotextilie</t>
  </si>
  <si>
    <t>3,6*3+0,9*3,6+3*2*0,45+2,6*3,4+0,6*(2,6+2*3,4)+2,6*3,45+1,3*(2,6+3,45*2*1,3*0,5)+1,4*2,6+0,5*(1,4+2,6)*2"na pláň pod panelovou rovnaninu</t>
  </si>
  <si>
    <t>-895093134</t>
  </si>
  <si>
    <t>141,041*1,15 "Přepočtené koeficientem množství</t>
  </si>
  <si>
    <t>348185121</t>
  </si>
  <si>
    <t>Výroba mostního zábradlí dočasného ze dřeva měkkého hoblovaného s dvojmadlem</t>
  </si>
  <si>
    <t>(10+12)*2+1</t>
  </si>
  <si>
    <t>348185131</t>
  </si>
  <si>
    <t>Montáž mostního zábradlí dočasného ze dřeva měkkého hoblovaného s dvojmadlem</t>
  </si>
  <si>
    <t>348185211</t>
  </si>
  <si>
    <t>Odstranění mostního zábradlí dočasného ze dřeva měkkého hoblovaného s dvojmadlem</t>
  </si>
  <si>
    <t>421953011</t>
  </si>
  <si>
    <t>Dřevěné mostní podlahy dočasné z fošen a hranolů - výroba</t>
  </si>
  <si>
    <t>(10+1+12+0,3+5,4)*1,5</t>
  </si>
  <si>
    <t>421953112</t>
  </si>
  <si>
    <t>Dřevěné mostní podlahy dočasné z fošen a hranolů - montáž</t>
  </si>
  <si>
    <t>421953211</t>
  </si>
  <si>
    <t>Dřevěné mostní podlahy dočasné z fošen a hranolů - odstranění</t>
  </si>
  <si>
    <t>423951111</t>
  </si>
  <si>
    <t>Dočasné konstrukce trámové ze dřeva hraněného - zřízení</t>
  </si>
  <si>
    <t>(10+12+6)*0,12*0,16*1,82"trámky 120/160 dl. 1820mm</t>
  </si>
  <si>
    <t>(11+13+5)*0,12*0,16*2,62"trámky 120/160 dl. 2620mm</t>
  </si>
  <si>
    <t>5*0,16*0,24*5,4"trámy 160/240 dl. 5400mm</t>
  </si>
  <si>
    <t>6*0,1*0,15*3,2"podložka 100/150 dl. 3200mm</t>
  </si>
  <si>
    <t>0,6*1,6*0,04*2"pažení konců lávky z fošen</t>
  </si>
  <si>
    <t>(6+7)*(2*0,1*0,1*0,55+0,05*0,15*(2*1,25+2*0,35))"stabilizační vložky proti klopení nosníků</t>
  </si>
  <si>
    <t>423952111</t>
  </si>
  <si>
    <t>Dočasné konstrukce trámové ze dřeva hraněného - odstranění</t>
  </si>
  <si>
    <t>3,55*2,55+2,55*2,55*2+1,3*2,55"pod opěry z panelů</t>
  </si>
  <si>
    <t>2,2+0,4"zásyp štěkodrtí na koncích lávky</t>
  </si>
  <si>
    <t>584121111</t>
  </si>
  <si>
    <t>Osazení silničních dílců z ŽB do lože z kameniva těženého tl 40 mm</t>
  </si>
  <si>
    <t>593811340</t>
  </si>
  <si>
    <t>panel silniční 300x100x15 cm</t>
  </si>
  <si>
    <t>2"obrátkovost 3x</t>
  </si>
  <si>
    <t>593811360</t>
  </si>
  <si>
    <t>panel silniční 200x100x15 cm</t>
  </si>
  <si>
    <t>3+9*2+12*2+1+1"obrátkovost 3x</t>
  </si>
  <si>
    <t>948421111</t>
  </si>
  <si>
    <t>Zřízení podpěrné konstrukce dočasné z ocelových nosníků I 50 délky do 12 m</t>
  </si>
  <si>
    <t>(10+12)*2*0,146"nosníky HEB 360</t>
  </si>
  <si>
    <t xml:space="preserve">6*2*(6+7)/1000"táhla na stažení OK </t>
  </si>
  <si>
    <t>948421211</t>
  </si>
  <si>
    <t>Odstranění podpěrné konstrukce dočasné z ocelových nosníků I 50 délky do 12 m</t>
  </si>
  <si>
    <t>948421291</t>
  </si>
  <si>
    <t>Měsíční nájemné podpěrné konstrukce dočasné z ocelových nosníků I 50 délky do 12 m</t>
  </si>
  <si>
    <t>6,58*8</t>
  </si>
  <si>
    <t>997211521</t>
  </si>
  <si>
    <t>Vodorovná doprava vybouraných hmot po suchu na vzdálenost do 1 km</t>
  </si>
  <si>
    <t>42,432   "panely</t>
  </si>
  <si>
    <t>997211529</t>
  </si>
  <si>
    <t>42,432  "panely</t>
  </si>
  <si>
    <t>skutečnou vzdálenost odvozu si zhotovitel promítne do jednotkové ceny</t>
  </si>
  <si>
    <t>997211612</t>
  </si>
  <si>
    <t>783</t>
  </si>
  <si>
    <t>Dokončovací práce - nátěry</t>
  </si>
  <si>
    <t>783795111</t>
  </si>
  <si>
    <t>Nátěry vodou ředitelné tesařských konstrukcí barva standardní napuštění</t>
  </si>
  <si>
    <t>CS ÚRS 2014 01</t>
  </si>
  <si>
    <t>(10+12+6)*(0,12+0,16)*2*1,82"trámky 120/160 dl. 1820mm</t>
  </si>
  <si>
    <t>(11+13+5)*(0,12+0,16)*2*2,62"trámky 120/160 dl. 2620mm</t>
  </si>
  <si>
    <t>5*(0,16+0,24)*2*5,4"trámy 160/240 dl. 5400mm</t>
  </si>
  <si>
    <t>6*(0,1+0,15)*2*3,2"podložka 100/150 dl. 3200mm</t>
  </si>
  <si>
    <t>43,05*2"podlaha</t>
  </si>
  <si>
    <t>45*1,1*2"zábradlí</t>
  </si>
  <si>
    <t>(0,6*1,6*2+0,04*(0,6+1,6)*2)*2"pažení konců lávky z fošen</t>
  </si>
  <si>
    <t>SO403 - Přeložka vedení VO</t>
  </si>
  <si>
    <t xml:space="preserve">    740 - Elektromontáže - zkoušky a revize</t>
  </si>
  <si>
    <t>M - Práce a dodávky M</t>
  </si>
  <si>
    <t xml:space="preserve">    21-M - Elektromontáže</t>
  </si>
  <si>
    <t xml:space="preserve">    46-M - Zemní práce při extr.mont.pracích</t>
  </si>
  <si>
    <t>132101101</t>
  </si>
  <si>
    <t>Hloubení rýh šířky do 600 mm v hornině tř. 1 a 2 objemu do 100 m3</t>
  </si>
  <si>
    <t>1846013718</t>
  </si>
  <si>
    <t>0,35*0,85*52</t>
  </si>
  <si>
    <t>-1930125646</t>
  </si>
  <si>
    <t>11,83 "na mezideponii pro zásyp"</t>
  </si>
  <si>
    <t>11,83  "z mezideponie pro zásyp"</t>
  </si>
  <si>
    <t>-1031971661</t>
  </si>
  <si>
    <t>3,64  "přebytek na skládku"</t>
  </si>
  <si>
    <t>49606207</t>
  </si>
  <si>
    <t>3,64*10</t>
  </si>
  <si>
    <t>11480167</t>
  </si>
  <si>
    <t>15,47-11,83"přebytek z výkopu na skládku</t>
  </si>
  <si>
    <t>11,83  "pro zpětné použití na mezideponii</t>
  </si>
  <si>
    <t>141721111</t>
  </si>
  <si>
    <t>Řízený zemní protlak hloubky do 6 m vnějšího průměru do 63 mm v hornině tř 1 až 4</t>
  </si>
  <si>
    <t>-794730193</t>
  </si>
  <si>
    <t>10*1,44"pod potokem</t>
  </si>
  <si>
    <t>286102000</t>
  </si>
  <si>
    <t>trubka PVC tlaková PN 10 hrdlovaná  DN 80 D 90 x 4,3 x 6000 mm</t>
  </si>
  <si>
    <t>1706325244</t>
  </si>
  <si>
    <t>639527273</t>
  </si>
  <si>
    <t>11,83  "nakládání zásypového materiálu na mezideponii</t>
  </si>
  <si>
    <t>160336304</t>
  </si>
  <si>
    <t>3,64*2,2</t>
  </si>
  <si>
    <t>-1174445042</t>
  </si>
  <si>
    <t>"zásypy rýhy"</t>
  </si>
  <si>
    <t>0,35*0,85*52-0,2*0,35*52</t>
  </si>
  <si>
    <t>460421172</t>
  </si>
  <si>
    <t>Lože kabelů z písku nebo štěrkopísku tl 10 cm nad kabel, kryté plastovou deskou, š lože do 50 cm</t>
  </si>
  <si>
    <t>737323913</t>
  </si>
  <si>
    <t>345751220</t>
  </si>
  <si>
    <t>deska kabelová krycí 300/4 PE červená</t>
  </si>
  <si>
    <t>-1594353388</t>
  </si>
  <si>
    <t>583806520</t>
  </si>
  <si>
    <t>kámen lomový neupravený tříděný frakce 0/250 (MN)</t>
  </si>
  <si>
    <t>1406343241</t>
  </si>
  <si>
    <t>3,64*2,4</t>
  </si>
  <si>
    <t>740</t>
  </si>
  <si>
    <t>Elektromontáže - zkoušky a revize</t>
  </si>
  <si>
    <t>740991100</t>
  </si>
  <si>
    <t>Celková prohlídka elektrického rozvodu a zařízení do 100 000,- Kč</t>
  </si>
  <si>
    <t>670841792</t>
  </si>
  <si>
    <t>Práce a dodávky M</t>
  </si>
  <si>
    <t>21-M</t>
  </si>
  <si>
    <t>Elektromontáže</t>
  </si>
  <si>
    <t>210100422</t>
  </si>
  <si>
    <t>Ukončení kabelů a vodičů kabelovou koncovkou do 4 žil do 1 kV včetně zapojení KSM 35 do 4x16 mm2</t>
  </si>
  <si>
    <t>-2022265589</t>
  </si>
  <si>
    <t>354360230</t>
  </si>
  <si>
    <t>spojka kabelová smršťovaná přímé do 1kV 91ah-22s 4 x 16 - 50mm</t>
  </si>
  <si>
    <t>128</t>
  </si>
  <si>
    <t>-1478357720</t>
  </si>
  <si>
    <t>210810014</t>
  </si>
  <si>
    <t>Montáž měděných kabelů CYKY, CYKYD, CYKYDY, NYM, NYY, YSLY 750 V 4x16mm2 uložených volně</t>
  </si>
  <si>
    <t>951144670</t>
  </si>
  <si>
    <t>62,0*1,05+2*3,0</t>
  </si>
  <si>
    <t>341110800</t>
  </si>
  <si>
    <t>kabel silový s Cu jádrem CYKY 4x16 mm2</t>
  </si>
  <si>
    <t>-2099682598</t>
  </si>
  <si>
    <t>62*1,05+2*3</t>
  </si>
  <si>
    <t>46-M</t>
  </si>
  <si>
    <t>Zemní práce při extr.mont.pracích</t>
  </si>
  <si>
    <t>460010022</t>
  </si>
  <si>
    <t>Vytyčení trasy vedení kabelového podzemního podél silnice</t>
  </si>
  <si>
    <t>km</t>
  </si>
  <si>
    <t>-1189511691</t>
  </si>
  <si>
    <t>62/1000</t>
  </si>
  <si>
    <t>SO404 - Přeložka přípojky nn myčka vozidel</t>
  </si>
  <si>
    <t xml:space="preserve">    6 - Úpravy povrchů, podlahy a osazování výplní</t>
  </si>
  <si>
    <t xml:space="preserve">    9 - Ostatní konstrukce a práce, bourání</t>
  </si>
  <si>
    <t xml:space="preserve">    743 - Elektromontáže - hrubá montáž</t>
  </si>
  <si>
    <t xml:space="preserve">    746 - Elektromontáže - soubory pro vodiče</t>
  </si>
  <si>
    <t>0,35*0,85*20</t>
  </si>
  <si>
    <t>18443609</t>
  </si>
  <si>
    <t>4,55 "na mezideponii pro zásyp"</t>
  </si>
  <si>
    <t>4,55 "z mezideponie pro zásyp"</t>
  </si>
  <si>
    <t>-1907093030</t>
  </si>
  <si>
    <t>1,4 "přebytek na skládku"</t>
  </si>
  <si>
    <t>-975452418</t>
  </si>
  <si>
    <t>1,4*10</t>
  </si>
  <si>
    <t>5,95-4,55"přebytek z výkopu na skládku</t>
  </si>
  <si>
    <t>4,55 "na mezideponii pro zpětné použití</t>
  </si>
  <si>
    <t>4,55 "nakládání zásypového materiálu na mezideponii</t>
  </si>
  <si>
    <t>1,4*2,2</t>
  </si>
  <si>
    <t>0,35*0,85*20-0,2*0,35*20</t>
  </si>
  <si>
    <t>1,4*2,4</t>
  </si>
  <si>
    <t>346244371</t>
  </si>
  <si>
    <t>Zazdívka o tl 140 mm rýh, nik nebo kapes z cihel pálených</t>
  </si>
  <si>
    <t>-743740695</t>
  </si>
  <si>
    <t>2*0,15</t>
  </si>
  <si>
    <t>572340112</t>
  </si>
  <si>
    <t xml:space="preserve">Vyspravení krytu komunikací po překopech plochy do 15 m2 asfaltovým betonem </t>
  </si>
  <si>
    <t>878805651</t>
  </si>
  <si>
    <t>6*1</t>
  </si>
  <si>
    <t>Úpravy povrchů, podlahy a osazování výplní</t>
  </si>
  <si>
    <t>622323111</t>
  </si>
  <si>
    <t>Vápenocementová omítka hladkých vnějších stěn tloušťky do 5 mm nanášená ručně</t>
  </si>
  <si>
    <t>1573215697</t>
  </si>
  <si>
    <t>Ostatní konstrukce a práce, bourání</t>
  </si>
  <si>
    <t>974031164</t>
  </si>
  <si>
    <t>Vysekání rýh ve zdivu cihelném hl do 150 mm š do 150 mm</t>
  </si>
  <si>
    <t>-1719354447</t>
  </si>
  <si>
    <t>Vysekání drážky pro zavedení do skříně</t>
  </si>
  <si>
    <t>304856230</t>
  </si>
  <si>
    <t>743</t>
  </si>
  <si>
    <t>Elektromontáže - hrubá montáž</t>
  </si>
  <si>
    <t>743111313</t>
  </si>
  <si>
    <t>Montáž trubka plastová tuhá D 16 mm uložená pod omítku</t>
  </si>
  <si>
    <t>-1080870574</t>
  </si>
  <si>
    <t>345710500</t>
  </si>
  <si>
    <t>trubka elektroinstalační ohebná  D16 mm</t>
  </si>
  <si>
    <t>-344338602</t>
  </si>
  <si>
    <t>746</t>
  </si>
  <si>
    <t>Elektromontáže - soubory pro vodiče</t>
  </si>
  <si>
    <t>746413480</t>
  </si>
  <si>
    <t>Ukončení kabelů 4x70 mm2 smršťovací záklopkou nebo páskem bez letování</t>
  </si>
  <si>
    <t>-101487</t>
  </si>
  <si>
    <t>210010218</t>
  </si>
  <si>
    <t>Montáž trubek ochranných ocelových závitových DN 80 mm uložených pevně</t>
  </si>
  <si>
    <t>-1534320594</t>
  </si>
  <si>
    <t>140511070</t>
  </si>
  <si>
    <t>trubka ocelová svařovaná závitová pozink  3"  (DN 80)</t>
  </si>
  <si>
    <t>2084731314</t>
  </si>
  <si>
    <t>210280001</t>
  </si>
  <si>
    <t>Zkoušky a prohlídky el rozvodů a zařízení celková prohlídka pro objem mtž prací do 100 000 Kč</t>
  </si>
  <si>
    <t>588794159</t>
  </si>
  <si>
    <t>210901073</t>
  </si>
  <si>
    <t>Montáž hliníkových kabelů AYKY, AMCMK, TFSP, NAYY-J-RE(-O-SM) 1kV 4x70 mm2 volně uložených</t>
  </si>
  <si>
    <t>-680274049</t>
  </si>
  <si>
    <t>41,0*1,05+3,0+6,0</t>
  </si>
  <si>
    <t>341132170</t>
  </si>
  <si>
    <t>kabel silový s Al jádrem 1-AYKY 4x70 mm2</t>
  </si>
  <si>
    <t>1096528404</t>
  </si>
  <si>
    <t>41/1000</t>
  </si>
  <si>
    <t>460030173</t>
  </si>
  <si>
    <t xml:space="preserve">Odstranění podkladu nebo krytu komunikace ze živice </t>
  </si>
  <si>
    <t>-709648959</t>
  </si>
  <si>
    <t>460490013</t>
  </si>
  <si>
    <t>Krytí kabelů výstražnou fólií šířky 34 cm</t>
  </si>
  <si>
    <t>-618620578</t>
  </si>
  <si>
    <t>460510075</t>
  </si>
  <si>
    <t>Kabelové prostupy z trub plastových do rýhy s obetonováním, průměru do 15 cm</t>
  </si>
  <si>
    <t>-86486164</t>
  </si>
  <si>
    <t>2*21,0</t>
  </si>
  <si>
    <t>000110090</t>
  </si>
  <si>
    <t>trubka vrapovaná,červená pr.110</t>
  </si>
  <si>
    <t>817981544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</si>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</sst>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72" fillId="0" borderId="0" applyNumberFormat="0" applyFill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84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91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30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30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98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30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4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100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101" fillId="0" borderId="36" xfId="0" applyFont="1" applyBorder="1" applyAlignment="1" applyProtection="1">
      <alignment horizontal="center" vertical="center"/>
      <protection/>
    </xf>
    <xf numFmtId="49" fontId="101" fillId="0" borderId="36" xfId="0" applyNumberFormat="1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center" vertical="center" wrapText="1"/>
      <protection/>
    </xf>
    <xf numFmtId="175" fontId="101" fillId="0" borderId="36" xfId="0" applyNumberFormat="1" applyFont="1" applyBorder="1" applyAlignment="1" applyProtection="1">
      <alignment vertical="center"/>
      <protection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3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4" xfId="0" applyFont="1" applyBorder="1" applyAlignment="1">
      <alignment vertical="center"/>
    </xf>
    <xf numFmtId="0" fontId="85" fillId="0" borderId="31" xfId="0" applyFont="1" applyBorder="1" applyAlignment="1">
      <alignment vertical="center"/>
    </xf>
    <xf numFmtId="0" fontId="85" fillId="0" borderId="32" xfId="0" applyFont="1" applyBorder="1" applyAlignment="1">
      <alignment vertical="center"/>
    </xf>
    <xf numFmtId="0" fontId="85" fillId="0" borderId="33" xfId="0" applyFont="1" applyBorder="1" applyAlignment="1">
      <alignment vertical="center"/>
    </xf>
    <xf numFmtId="0" fontId="101" fillId="0" borderId="32" xfId="0" applyFont="1" applyBorder="1" applyAlignment="1">
      <alignment horizontal="center" vertical="center"/>
    </xf>
    <xf numFmtId="0" fontId="10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3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05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E4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363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ABC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32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3AE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0F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F3B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425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F17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88" t="s">
        <v>0</v>
      </c>
      <c r="B1" s="289"/>
      <c r="C1" s="289"/>
      <c r="D1" s="290" t="s">
        <v>1</v>
      </c>
      <c r="E1" s="289"/>
      <c r="F1" s="289"/>
      <c r="G1" s="289"/>
      <c r="H1" s="289"/>
      <c r="I1" s="289"/>
      <c r="J1" s="289"/>
      <c r="K1" s="291" t="s">
        <v>1411</v>
      </c>
      <c r="L1" s="291"/>
      <c r="M1" s="291"/>
      <c r="N1" s="291"/>
      <c r="O1" s="291"/>
      <c r="P1" s="291"/>
      <c r="Q1" s="291"/>
      <c r="R1" s="291"/>
      <c r="S1" s="291"/>
      <c r="T1" s="289"/>
      <c r="U1" s="289"/>
      <c r="V1" s="289"/>
      <c r="W1" s="291" t="s">
        <v>1412</v>
      </c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8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3"/>
      <c r="AQ5" s="25"/>
      <c r="BE5" s="243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3"/>
      <c r="AQ6" s="25"/>
      <c r="BE6" s="244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44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44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44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244"/>
      <c r="BS10" s="18" t="s">
        <v>18</v>
      </c>
    </row>
    <row r="11" spans="2:71" ht="18" customHeight="1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20</v>
      </c>
      <c r="AO11" s="23"/>
      <c r="AP11" s="23"/>
      <c r="AQ11" s="25"/>
      <c r="BE11" s="244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44"/>
      <c r="BS12" s="18" t="s">
        <v>18</v>
      </c>
    </row>
    <row r="13" spans="2:71" ht="14.25" customHeight="1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244"/>
      <c r="BS13" s="18" t="s">
        <v>18</v>
      </c>
    </row>
    <row r="14" spans="2:71" ht="15">
      <c r="B14" s="22"/>
      <c r="C14" s="23"/>
      <c r="D14" s="23"/>
      <c r="E14" s="250" t="s">
        <v>34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244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44"/>
      <c r="BS15" s="18" t="s">
        <v>4</v>
      </c>
    </row>
    <row r="16" spans="2:71" ht="14.25" customHeight="1">
      <c r="B16" s="22"/>
      <c r="C16" s="23"/>
      <c r="D16" s="31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36</v>
      </c>
      <c r="AO16" s="23"/>
      <c r="AP16" s="23"/>
      <c r="AQ16" s="25"/>
      <c r="BE16" s="244"/>
      <c r="BS16" s="18" t="s">
        <v>4</v>
      </c>
    </row>
    <row r="17" spans="2:71" ht="18" customHeight="1">
      <c r="B17" s="22"/>
      <c r="C17" s="23"/>
      <c r="D17" s="23"/>
      <c r="E17" s="29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38</v>
      </c>
      <c r="AO17" s="23"/>
      <c r="AP17" s="23"/>
      <c r="AQ17" s="25"/>
      <c r="BE17" s="244"/>
      <c r="BS17" s="18" t="s">
        <v>39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44"/>
      <c r="BS18" s="18" t="s">
        <v>6</v>
      </c>
    </row>
    <row r="19" spans="2:71" ht="14.25" customHeight="1">
      <c r="B19" s="22"/>
      <c r="C19" s="23"/>
      <c r="D19" s="31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44"/>
      <c r="BS19" s="18" t="s">
        <v>6</v>
      </c>
    </row>
    <row r="20" spans="2:71" ht="63" customHeight="1">
      <c r="B20" s="22"/>
      <c r="C20" s="23"/>
      <c r="D20" s="23"/>
      <c r="E20" s="251" t="s">
        <v>41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3"/>
      <c r="AP20" s="23"/>
      <c r="AQ20" s="25"/>
      <c r="BE20" s="244"/>
      <c r="BS20" s="18" t="s">
        <v>39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44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44"/>
    </row>
    <row r="23" spans="2:57" s="1" customFormat="1" ht="25.5" customHeight="1">
      <c r="B23" s="35"/>
      <c r="C23" s="36"/>
      <c r="D23" s="37" t="s">
        <v>42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52">
        <f>ROUND(AG51,2)</f>
        <v>0</v>
      </c>
      <c r="AL23" s="253"/>
      <c r="AM23" s="253"/>
      <c r="AN23" s="253"/>
      <c r="AO23" s="253"/>
      <c r="AP23" s="36"/>
      <c r="AQ23" s="39"/>
      <c r="BE23" s="245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45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54" t="s">
        <v>43</v>
      </c>
      <c r="M25" s="255"/>
      <c r="N25" s="255"/>
      <c r="O25" s="255"/>
      <c r="P25" s="36"/>
      <c r="Q25" s="36"/>
      <c r="R25" s="36"/>
      <c r="S25" s="36"/>
      <c r="T25" s="36"/>
      <c r="U25" s="36"/>
      <c r="V25" s="36"/>
      <c r="W25" s="254" t="s">
        <v>44</v>
      </c>
      <c r="X25" s="255"/>
      <c r="Y25" s="255"/>
      <c r="Z25" s="255"/>
      <c r="AA25" s="255"/>
      <c r="AB25" s="255"/>
      <c r="AC25" s="255"/>
      <c r="AD25" s="255"/>
      <c r="AE25" s="255"/>
      <c r="AF25" s="36"/>
      <c r="AG25" s="36"/>
      <c r="AH25" s="36"/>
      <c r="AI25" s="36"/>
      <c r="AJ25" s="36"/>
      <c r="AK25" s="254" t="s">
        <v>45</v>
      </c>
      <c r="AL25" s="255"/>
      <c r="AM25" s="255"/>
      <c r="AN25" s="255"/>
      <c r="AO25" s="255"/>
      <c r="AP25" s="36"/>
      <c r="AQ25" s="39"/>
      <c r="BE25" s="245"/>
    </row>
    <row r="26" spans="2:57" s="2" customFormat="1" ht="14.25" customHeight="1">
      <c r="B26" s="41"/>
      <c r="C26" s="42"/>
      <c r="D26" s="43" t="s">
        <v>46</v>
      </c>
      <c r="E26" s="42"/>
      <c r="F26" s="43" t="s">
        <v>47</v>
      </c>
      <c r="G26" s="42"/>
      <c r="H26" s="42"/>
      <c r="I26" s="42"/>
      <c r="J26" s="42"/>
      <c r="K26" s="42"/>
      <c r="L26" s="256">
        <v>0.21</v>
      </c>
      <c r="M26" s="257"/>
      <c r="N26" s="257"/>
      <c r="O26" s="257"/>
      <c r="P26" s="42"/>
      <c r="Q26" s="42"/>
      <c r="R26" s="42"/>
      <c r="S26" s="42"/>
      <c r="T26" s="42"/>
      <c r="U26" s="42"/>
      <c r="V26" s="42"/>
      <c r="W26" s="258">
        <f>ROUND(AZ51,2)</f>
        <v>0</v>
      </c>
      <c r="X26" s="257"/>
      <c r="Y26" s="257"/>
      <c r="Z26" s="257"/>
      <c r="AA26" s="257"/>
      <c r="AB26" s="257"/>
      <c r="AC26" s="257"/>
      <c r="AD26" s="257"/>
      <c r="AE26" s="257"/>
      <c r="AF26" s="42"/>
      <c r="AG26" s="42"/>
      <c r="AH26" s="42"/>
      <c r="AI26" s="42"/>
      <c r="AJ26" s="42"/>
      <c r="AK26" s="258">
        <f>ROUND(AV51,2)</f>
        <v>0</v>
      </c>
      <c r="AL26" s="257"/>
      <c r="AM26" s="257"/>
      <c r="AN26" s="257"/>
      <c r="AO26" s="257"/>
      <c r="AP26" s="42"/>
      <c r="AQ26" s="44"/>
      <c r="BE26" s="246"/>
    </row>
    <row r="27" spans="2:57" s="2" customFormat="1" ht="14.25" customHeight="1">
      <c r="B27" s="41"/>
      <c r="C27" s="42"/>
      <c r="D27" s="42"/>
      <c r="E27" s="42"/>
      <c r="F27" s="43" t="s">
        <v>48</v>
      </c>
      <c r="G27" s="42"/>
      <c r="H27" s="42"/>
      <c r="I27" s="42"/>
      <c r="J27" s="42"/>
      <c r="K27" s="42"/>
      <c r="L27" s="256">
        <v>0.15</v>
      </c>
      <c r="M27" s="257"/>
      <c r="N27" s="257"/>
      <c r="O27" s="257"/>
      <c r="P27" s="42"/>
      <c r="Q27" s="42"/>
      <c r="R27" s="42"/>
      <c r="S27" s="42"/>
      <c r="T27" s="42"/>
      <c r="U27" s="42"/>
      <c r="V27" s="42"/>
      <c r="W27" s="258">
        <f>ROUND(BA51,2)</f>
        <v>0</v>
      </c>
      <c r="X27" s="257"/>
      <c r="Y27" s="257"/>
      <c r="Z27" s="257"/>
      <c r="AA27" s="257"/>
      <c r="AB27" s="257"/>
      <c r="AC27" s="257"/>
      <c r="AD27" s="257"/>
      <c r="AE27" s="257"/>
      <c r="AF27" s="42"/>
      <c r="AG27" s="42"/>
      <c r="AH27" s="42"/>
      <c r="AI27" s="42"/>
      <c r="AJ27" s="42"/>
      <c r="AK27" s="258">
        <f>ROUND(AW51,2)</f>
        <v>0</v>
      </c>
      <c r="AL27" s="257"/>
      <c r="AM27" s="257"/>
      <c r="AN27" s="257"/>
      <c r="AO27" s="257"/>
      <c r="AP27" s="42"/>
      <c r="AQ27" s="44"/>
      <c r="BE27" s="246"/>
    </row>
    <row r="28" spans="2:57" s="2" customFormat="1" ht="14.25" customHeight="1" hidden="1">
      <c r="B28" s="41"/>
      <c r="C28" s="42"/>
      <c r="D28" s="42"/>
      <c r="E28" s="42"/>
      <c r="F28" s="43" t="s">
        <v>49</v>
      </c>
      <c r="G28" s="42"/>
      <c r="H28" s="42"/>
      <c r="I28" s="42"/>
      <c r="J28" s="42"/>
      <c r="K28" s="42"/>
      <c r="L28" s="256">
        <v>0.21</v>
      </c>
      <c r="M28" s="257"/>
      <c r="N28" s="257"/>
      <c r="O28" s="257"/>
      <c r="P28" s="42"/>
      <c r="Q28" s="42"/>
      <c r="R28" s="42"/>
      <c r="S28" s="42"/>
      <c r="T28" s="42"/>
      <c r="U28" s="42"/>
      <c r="V28" s="42"/>
      <c r="W28" s="258">
        <f>ROUND(BB51,2)</f>
        <v>0</v>
      </c>
      <c r="X28" s="257"/>
      <c r="Y28" s="257"/>
      <c r="Z28" s="257"/>
      <c r="AA28" s="257"/>
      <c r="AB28" s="257"/>
      <c r="AC28" s="257"/>
      <c r="AD28" s="257"/>
      <c r="AE28" s="257"/>
      <c r="AF28" s="42"/>
      <c r="AG28" s="42"/>
      <c r="AH28" s="42"/>
      <c r="AI28" s="42"/>
      <c r="AJ28" s="42"/>
      <c r="AK28" s="258">
        <v>0</v>
      </c>
      <c r="AL28" s="257"/>
      <c r="AM28" s="257"/>
      <c r="AN28" s="257"/>
      <c r="AO28" s="257"/>
      <c r="AP28" s="42"/>
      <c r="AQ28" s="44"/>
      <c r="BE28" s="246"/>
    </row>
    <row r="29" spans="2:57" s="2" customFormat="1" ht="14.25" customHeight="1" hidden="1">
      <c r="B29" s="41"/>
      <c r="C29" s="42"/>
      <c r="D29" s="42"/>
      <c r="E29" s="42"/>
      <c r="F29" s="43" t="s">
        <v>50</v>
      </c>
      <c r="G29" s="42"/>
      <c r="H29" s="42"/>
      <c r="I29" s="42"/>
      <c r="J29" s="42"/>
      <c r="K29" s="42"/>
      <c r="L29" s="256">
        <v>0.15</v>
      </c>
      <c r="M29" s="257"/>
      <c r="N29" s="257"/>
      <c r="O29" s="257"/>
      <c r="P29" s="42"/>
      <c r="Q29" s="42"/>
      <c r="R29" s="42"/>
      <c r="S29" s="42"/>
      <c r="T29" s="42"/>
      <c r="U29" s="42"/>
      <c r="V29" s="42"/>
      <c r="W29" s="258">
        <f>ROUND(BC51,2)</f>
        <v>0</v>
      </c>
      <c r="X29" s="257"/>
      <c r="Y29" s="257"/>
      <c r="Z29" s="257"/>
      <c r="AA29" s="257"/>
      <c r="AB29" s="257"/>
      <c r="AC29" s="257"/>
      <c r="AD29" s="257"/>
      <c r="AE29" s="257"/>
      <c r="AF29" s="42"/>
      <c r="AG29" s="42"/>
      <c r="AH29" s="42"/>
      <c r="AI29" s="42"/>
      <c r="AJ29" s="42"/>
      <c r="AK29" s="258">
        <v>0</v>
      </c>
      <c r="AL29" s="257"/>
      <c r="AM29" s="257"/>
      <c r="AN29" s="257"/>
      <c r="AO29" s="257"/>
      <c r="AP29" s="42"/>
      <c r="AQ29" s="44"/>
      <c r="BE29" s="246"/>
    </row>
    <row r="30" spans="2:57" s="2" customFormat="1" ht="14.25" customHeight="1" hidden="1">
      <c r="B30" s="41"/>
      <c r="C30" s="42"/>
      <c r="D30" s="42"/>
      <c r="E30" s="42"/>
      <c r="F30" s="43" t="s">
        <v>51</v>
      </c>
      <c r="G30" s="42"/>
      <c r="H30" s="42"/>
      <c r="I30" s="42"/>
      <c r="J30" s="42"/>
      <c r="K30" s="42"/>
      <c r="L30" s="256">
        <v>0</v>
      </c>
      <c r="M30" s="257"/>
      <c r="N30" s="257"/>
      <c r="O30" s="257"/>
      <c r="P30" s="42"/>
      <c r="Q30" s="42"/>
      <c r="R30" s="42"/>
      <c r="S30" s="42"/>
      <c r="T30" s="42"/>
      <c r="U30" s="42"/>
      <c r="V30" s="42"/>
      <c r="W30" s="258">
        <f>ROUND(BD51,2)</f>
        <v>0</v>
      </c>
      <c r="X30" s="257"/>
      <c r="Y30" s="257"/>
      <c r="Z30" s="257"/>
      <c r="AA30" s="257"/>
      <c r="AB30" s="257"/>
      <c r="AC30" s="257"/>
      <c r="AD30" s="257"/>
      <c r="AE30" s="257"/>
      <c r="AF30" s="42"/>
      <c r="AG30" s="42"/>
      <c r="AH30" s="42"/>
      <c r="AI30" s="42"/>
      <c r="AJ30" s="42"/>
      <c r="AK30" s="258">
        <v>0</v>
      </c>
      <c r="AL30" s="257"/>
      <c r="AM30" s="257"/>
      <c r="AN30" s="257"/>
      <c r="AO30" s="257"/>
      <c r="AP30" s="42"/>
      <c r="AQ30" s="44"/>
      <c r="BE30" s="246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45"/>
    </row>
    <row r="32" spans="2:57" s="1" customFormat="1" ht="25.5" customHeight="1">
      <c r="B32" s="35"/>
      <c r="C32" s="45"/>
      <c r="D32" s="46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53</v>
      </c>
      <c r="U32" s="47"/>
      <c r="V32" s="47"/>
      <c r="W32" s="47"/>
      <c r="X32" s="259" t="s">
        <v>54</v>
      </c>
      <c r="Y32" s="260"/>
      <c r="Z32" s="260"/>
      <c r="AA32" s="260"/>
      <c r="AB32" s="260"/>
      <c r="AC32" s="47"/>
      <c r="AD32" s="47"/>
      <c r="AE32" s="47"/>
      <c r="AF32" s="47"/>
      <c r="AG32" s="47"/>
      <c r="AH32" s="47"/>
      <c r="AI32" s="47"/>
      <c r="AJ32" s="47"/>
      <c r="AK32" s="261">
        <f>SUM(AK23:AK30)</f>
        <v>0</v>
      </c>
      <c r="AL32" s="260"/>
      <c r="AM32" s="260"/>
      <c r="AN32" s="260"/>
      <c r="AO32" s="262"/>
      <c r="AP32" s="45"/>
      <c r="AQ32" s="49"/>
      <c r="BE32" s="245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55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15-173-2</v>
      </c>
      <c r="AR41" s="56"/>
    </row>
    <row r="42" spans="2:44" s="4" customFormat="1" ht="36.75" customHeight="1">
      <c r="B42" s="58"/>
      <c r="C42" s="59" t="s">
        <v>16</v>
      </c>
      <c r="L42" s="263" t="str">
        <f>K6</f>
        <v>II/125 Vlašim, most ev.č. 125-019 - Most přes potok za městem Vlašim</v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Vlašim, Vlasákova ulice</v>
      </c>
      <c r="AI44" s="57" t="s">
        <v>25</v>
      </c>
      <c r="AM44" s="265" t="str">
        <f>IF(AN8="","",AN8)</f>
        <v>31.5.2016</v>
      </c>
      <c r="AN44" s="245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Středočeský kraj</v>
      </c>
      <c r="AI46" s="57" t="s">
        <v>35</v>
      </c>
      <c r="AM46" s="266" t="str">
        <f>IF(E17="","",E17)</f>
        <v>Pragoprojekt, a.s.</v>
      </c>
      <c r="AN46" s="245"/>
      <c r="AO46" s="245"/>
      <c r="AP46" s="245"/>
      <c r="AR46" s="35"/>
      <c r="AS46" s="267" t="s">
        <v>56</v>
      </c>
      <c r="AT46" s="268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33</v>
      </c>
      <c r="L47" s="3">
        <f>IF(E14="Vyplň údaj","",E14)</f>
      </c>
      <c r="AR47" s="35"/>
      <c r="AS47" s="269"/>
      <c r="AT47" s="255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269"/>
      <c r="AT48" s="255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70" t="s">
        <v>57</v>
      </c>
      <c r="D49" s="271"/>
      <c r="E49" s="271"/>
      <c r="F49" s="271"/>
      <c r="G49" s="271"/>
      <c r="H49" s="65"/>
      <c r="I49" s="272" t="s">
        <v>58</v>
      </c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3" t="s">
        <v>59</v>
      </c>
      <c r="AH49" s="271"/>
      <c r="AI49" s="271"/>
      <c r="AJ49" s="271"/>
      <c r="AK49" s="271"/>
      <c r="AL49" s="271"/>
      <c r="AM49" s="271"/>
      <c r="AN49" s="272" t="s">
        <v>60</v>
      </c>
      <c r="AO49" s="271"/>
      <c r="AP49" s="271"/>
      <c r="AQ49" s="66" t="s">
        <v>61</v>
      </c>
      <c r="AR49" s="35"/>
      <c r="AS49" s="67" t="s">
        <v>62</v>
      </c>
      <c r="AT49" s="68" t="s">
        <v>63</v>
      </c>
      <c r="AU49" s="68" t="s">
        <v>64</v>
      </c>
      <c r="AV49" s="68" t="s">
        <v>65</v>
      </c>
      <c r="AW49" s="68" t="s">
        <v>66</v>
      </c>
      <c r="AX49" s="68" t="s">
        <v>67</v>
      </c>
      <c r="AY49" s="68" t="s">
        <v>68</v>
      </c>
      <c r="AZ49" s="68" t="s">
        <v>69</v>
      </c>
      <c r="BA49" s="68" t="s">
        <v>70</v>
      </c>
      <c r="BB49" s="68" t="s">
        <v>71</v>
      </c>
      <c r="BC49" s="68" t="s">
        <v>72</v>
      </c>
      <c r="BD49" s="69" t="s">
        <v>73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74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77">
        <f>ROUND(SUM(AG52:AG59),2)</f>
        <v>0</v>
      </c>
      <c r="AH51" s="277"/>
      <c r="AI51" s="277"/>
      <c r="AJ51" s="277"/>
      <c r="AK51" s="277"/>
      <c r="AL51" s="277"/>
      <c r="AM51" s="277"/>
      <c r="AN51" s="278">
        <f aca="true" t="shared" si="0" ref="AN51:AN59">SUM(AG51,AT51)</f>
        <v>0</v>
      </c>
      <c r="AO51" s="278"/>
      <c r="AP51" s="278"/>
      <c r="AQ51" s="73" t="s">
        <v>20</v>
      </c>
      <c r="AR51" s="58"/>
      <c r="AS51" s="74">
        <f>ROUND(SUM(AS52:AS59),2)</f>
        <v>0</v>
      </c>
      <c r="AT51" s="75">
        <f aca="true" t="shared" si="1" ref="AT51:AT59">ROUND(SUM(AV51:AW51),2)</f>
        <v>0</v>
      </c>
      <c r="AU51" s="76">
        <f>ROUND(SUM(AU52:AU59),5)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ROUND(SUM(AZ52:AZ59),2)</f>
        <v>0</v>
      </c>
      <c r="BA51" s="75">
        <f>ROUND(SUM(BA52:BA59),2)</f>
        <v>0</v>
      </c>
      <c r="BB51" s="75">
        <f>ROUND(SUM(BB52:BB59),2)</f>
        <v>0</v>
      </c>
      <c r="BC51" s="75">
        <f>ROUND(SUM(BC52:BC59),2)</f>
        <v>0</v>
      </c>
      <c r="BD51" s="77">
        <f>ROUND(SUM(BD52:BD59),2)</f>
        <v>0</v>
      </c>
      <c r="BS51" s="59" t="s">
        <v>75</v>
      </c>
      <c r="BT51" s="59" t="s">
        <v>76</v>
      </c>
      <c r="BU51" s="78" t="s">
        <v>77</v>
      </c>
      <c r="BV51" s="59" t="s">
        <v>78</v>
      </c>
      <c r="BW51" s="59" t="s">
        <v>5</v>
      </c>
      <c r="BX51" s="59" t="s">
        <v>79</v>
      </c>
      <c r="CL51" s="59" t="s">
        <v>20</v>
      </c>
    </row>
    <row r="52" spans="1:91" s="5" customFormat="1" ht="27" customHeight="1">
      <c r="A52" s="284" t="s">
        <v>1413</v>
      </c>
      <c r="B52" s="79"/>
      <c r="C52" s="80"/>
      <c r="D52" s="276" t="s">
        <v>80</v>
      </c>
      <c r="E52" s="275"/>
      <c r="F52" s="275"/>
      <c r="G52" s="275"/>
      <c r="H52" s="275"/>
      <c r="I52" s="81"/>
      <c r="J52" s="276" t="s">
        <v>81</v>
      </c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4">
        <f>'SO 000 - Vedlejší a ostat...'!J27</f>
        <v>0</v>
      </c>
      <c r="AH52" s="275"/>
      <c r="AI52" s="275"/>
      <c r="AJ52" s="275"/>
      <c r="AK52" s="275"/>
      <c r="AL52" s="275"/>
      <c r="AM52" s="275"/>
      <c r="AN52" s="274">
        <f t="shared" si="0"/>
        <v>0</v>
      </c>
      <c r="AO52" s="275"/>
      <c r="AP52" s="275"/>
      <c r="AQ52" s="82" t="s">
        <v>82</v>
      </c>
      <c r="AR52" s="79"/>
      <c r="AS52" s="83">
        <v>0</v>
      </c>
      <c r="AT52" s="84">
        <f t="shared" si="1"/>
        <v>0</v>
      </c>
      <c r="AU52" s="85">
        <f>'SO 000 - Vedlejší a ostat...'!P83</f>
        <v>0</v>
      </c>
      <c r="AV52" s="84">
        <f>'SO 000 - Vedlejší a ostat...'!J30</f>
        <v>0</v>
      </c>
      <c r="AW52" s="84">
        <f>'SO 000 - Vedlejší a ostat...'!J31</f>
        <v>0</v>
      </c>
      <c r="AX52" s="84">
        <f>'SO 000 - Vedlejší a ostat...'!J32</f>
        <v>0</v>
      </c>
      <c r="AY52" s="84">
        <f>'SO 000 - Vedlejší a ostat...'!J33</f>
        <v>0</v>
      </c>
      <c r="AZ52" s="84">
        <f>'SO 000 - Vedlejší a ostat...'!F30</f>
        <v>0</v>
      </c>
      <c r="BA52" s="84">
        <f>'SO 000 - Vedlejší a ostat...'!F31</f>
        <v>0</v>
      </c>
      <c r="BB52" s="84">
        <f>'SO 000 - Vedlejší a ostat...'!F32</f>
        <v>0</v>
      </c>
      <c r="BC52" s="84">
        <f>'SO 000 - Vedlejší a ostat...'!F33</f>
        <v>0</v>
      </c>
      <c r="BD52" s="86">
        <f>'SO 000 - Vedlejší a ostat...'!F34</f>
        <v>0</v>
      </c>
      <c r="BT52" s="87" t="s">
        <v>22</v>
      </c>
      <c r="BV52" s="87" t="s">
        <v>78</v>
      </c>
      <c r="BW52" s="87" t="s">
        <v>83</v>
      </c>
      <c r="BX52" s="87" t="s">
        <v>5</v>
      </c>
      <c r="CL52" s="87" t="s">
        <v>20</v>
      </c>
      <c r="CM52" s="87" t="s">
        <v>84</v>
      </c>
    </row>
    <row r="53" spans="1:91" s="5" customFormat="1" ht="27" customHeight="1">
      <c r="A53" s="284" t="s">
        <v>1413</v>
      </c>
      <c r="B53" s="79"/>
      <c r="C53" s="80"/>
      <c r="D53" s="276" t="s">
        <v>85</v>
      </c>
      <c r="E53" s="275"/>
      <c r="F53" s="275"/>
      <c r="G53" s="275"/>
      <c r="H53" s="275"/>
      <c r="I53" s="81"/>
      <c r="J53" s="276" t="s">
        <v>86</v>
      </c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4">
        <f>'SO 001 - SO 001 - Demolic...'!J27</f>
        <v>0</v>
      </c>
      <c r="AH53" s="275"/>
      <c r="AI53" s="275"/>
      <c r="AJ53" s="275"/>
      <c r="AK53" s="275"/>
      <c r="AL53" s="275"/>
      <c r="AM53" s="275"/>
      <c r="AN53" s="274">
        <f t="shared" si="0"/>
        <v>0</v>
      </c>
      <c r="AO53" s="275"/>
      <c r="AP53" s="275"/>
      <c r="AQ53" s="82" t="s">
        <v>82</v>
      </c>
      <c r="AR53" s="79"/>
      <c r="AS53" s="83">
        <v>0</v>
      </c>
      <c r="AT53" s="84">
        <f t="shared" si="1"/>
        <v>0</v>
      </c>
      <c r="AU53" s="85">
        <f>'SO 001 - SO 001 - Demolic...'!P81</f>
        <v>0</v>
      </c>
      <c r="AV53" s="84">
        <f>'SO 001 - SO 001 - Demolic...'!J30</f>
        <v>0</v>
      </c>
      <c r="AW53" s="84">
        <f>'SO 001 - SO 001 - Demolic...'!J31</f>
        <v>0</v>
      </c>
      <c r="AX53" s="84">
        <f>'SO 001 - SO 001 - Demolic...'!J32</f>
        <v>0</v>
      </c>
      <c r="AY53" s="84">
        <f>'SO 001 - SO 001 - Demolic...'!J33</f>
        <v>0</v>
      </c>
      <c r="AZ53" s="84">
        <f>'SO 001 - SO 001 - Demolic...'!F30</f>
        <v>0</v>
      </c>
      <c r="BA53" s="84">
        <f>'SO 001 - SO 001 - Demolic...'!F31</f>
        <v>0</v>
      </c>
      <c r="BB53" s="84">
        <f>'SO 001 - SO 001 - Demolic...'!F32</f>
        <v>0</v>
      </c>
      <c r="BC53" s="84">
        <f>'SO 001 - SO 001 - Demolic...'!F33</f>
        <v>0</v>
      </c>
      <c r="BD53" s="86">
        <f>'SO 001 - SO 001 - Demolic...'!F34</f>
        <v>0</v>
      </c>
      <c r="BT53" s="87" t="s">
        <v>22</v>
      </c>
      <c r="BV53" s="87" t="s">
        <v>78</v>
      </c>
      <c r="BW53" s="87" t="s">
        <v>87</v>
      </c>
      <c r="BX53" s="87" t="s">
        <v>5</v>
      </c>
      <c r="CL53" s="87" t="s">
        <v>20</v>
      </c>
      <c r="CM53" s="87" t="s">
        <v>84</v>
      </c>
    </row>
    <row r="54" spans="1:91" s="5" customFormat="1" ht="27" customHeight="1">
      <c r="A54" s="284" t="s">
        <v>1413</v>
      </c>
      <c r="B54" s="79"/>
      <c r="C54" s="80"/>
      <c r="D54" s="276" t="s">
        <v>88</v>
      </c>
      <c r="E54" s="275"/>
      <c r="F54" s="275"/>
      <c r="G54" s="275"/>
      <c r="H54" s="275"/>
      <c r="I54" s="81"/>
      <c r="J54" s="276" t="s">
        <v>89</v>
      </c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4">
        <f>'SO101 - SO 101 - Úprava s...'!J27</f>
        <v>0</v>
      </c>
      <c r="AH54" s="275"/>
      <c r="AI54" s="275"/>
      <c r="AJ54" s="275"/>
      <c r="AK54" s="275"/>
      <c r="AL54" s="275"/>
      <c r="AM54" s="275"/>
      <c r="AN54" s="274">
        <f t="shared" si="0"/>
        <v>0</v>
      </c>
      <c r="AO54" s="275"/>
      <c r="AP54" s="275"/>
      <c r="AQ54" s="82" t="s">
        <v>82</v>
      </c>
      <c r="AR54" s="79"/>
      <c r="AS54" s="83">
        <v>0</v>
      </c>
      <c r="AT54" s="84">
        <f t="shared" si="1"/>
        <v>0</v>
      </c>
      <c r="AU54" s="85">
        <f>'SO101 - SO 101 - Úprava s...'!P85</f>
        <v>0</v>
      </c>
      <c r="AV54" s="84">
        <f>'SO101 - SO 101 - Úprava s...'!J30</f>
        <v>0</v>
      </c>
      <c r="AW54" s="84">
        <f>'SO101 - SO 101 - Úprava s...'!J31</f>
        <v>0</v>
      </c>
      <c r="AX54" s="84">
        <f>'SO101 - SO 101 - Úprava s...'!J32</f>
        <v>0</v>
      </c>
      <c r="AY54" s="84">
        <f>'SO101 - SO 101 - Úprava s...'!J33</f>
        <v>0</v>
      </c>
      <c r="AZ54" s="84">
        <f>'SO101 - SO 101 - Úprava s...'!F30</f>
        <v>0</v>
      </c>
      <c r="BA54" s="84">
        <f>'SO101 - SO 101 - Úprava s...'!F31</f>
        <v>0</v>
      </c>
      <c r="BB54" s="84">
        <f>'SO101 - SO 101 - Úprava s...'!F32</f>
        <v>0</v>
      </c>
      <c r="BC54" s="84">
        <f>'SO101 - SO 101 - Úprava s...'!F33</f>
        <v>0</v>
      </c>
      <c r="BD54" s="86">
        <f>'SO101 - SO 101 - Úprava s...'!F34</f>
        <v>0</v>
      </c>
      <c r="BT54" s="87" t="s">
        <v>22</v>
      </c>
      <c r="BV54" s="87" t="s">
        <v>78</v>
      </c>
      <c r="BW54" s="87" t="s">
        <v>90</v>
      </c>
      <c r="BX54" s="87" t="s">
        <v>5</v>
      </c>
      <c r="CL54" s="87" t="s">
        <v>20</v>
      </c>
      <c r="CM54" s="87" t="s">
        <v>84</v>
      </c>
    </row>
    <row r="55" spans="1:91" s="5" customFormat="1" ht="27" customHeight="1">
      <c r="A55" s="284" t="s">
        <v>1413</v>
      </c>
      <c r="B55" s="79"/>
      <c r="C55" s="80"/>
      <c r="D55" s="276" t="s">
        <v>91</v>
      </c>
      <c r="E55" s="275"/>
      <c r="F55" s="275"/>
      <c r="G55" s="275"/>
      <c r="H55" s="275"/>
      <c r="I55" s="81"/>
      <c r="J55" s="276" t="s">
        <v>92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4">
        <f>'SO102 - SO 102 - DIO a tr...'!J27</f>
        <v>0</v>
      </c>
      <c r="AH55" s="275"/>
      <c r="AI55" s="275"/>
      <c r="AJ55" s="275"/>
      <c r="AK55" s="275"/>
      <c r="AL55" s="275"/>
      <c r="AM55" s="275"/>
      <c r="AN55" s="274">
        <f t="shared" si="0"/>
        <v>0</v>
      </c>
      <c r="AO55" s="275"/>
      <c r="AP55" s="275"/>
      <c r="AQ55" s="82" t="s">
        <v>82</v>
      </c>
      <c r="AR55" s="79"/>
      <c r="AS55" s="83">
        <v>0</v>
      </c>
      <c r="AT55" s="84">
        <f t="shared" si="1"/>
        <v>0</v>
      </c>
      <c r="AU55" s="85">
        <f>'SO102 - SO 102 - DIO a tr...'!P79</f>
        <v>0</v>
      </c>
      <c r="AV55" s="84">
        <f>'SO102 - SO 102 - DIO a tr...'!J30</f>
        <v>0</v>
      </c>
      <c r="AW55" s="84">
        <f>'SO102 - SO 102 - DIO a tr...'!J31</f>
        <v>0</v>
      </c>
      <c r="AX55" s="84">
        <f>'SO102 - SO 102 - DIO a tr...'!J32</f>
        <v>0</v>
      </c>
      <c r="AY55" s="84">
        <f>'SO102 - SO 102 - DIO a tr...'!J33</f>
        <v>0</v>
      </c>
      <c r="AZ55" s="84">
        <f>'SO102 - SO 102 - DIO a tr...'!F30</f>
        <v>0</v>
      </c>
      <c r="BA55" s="84">
        <f>'SO102 - SO 102 - DIO a tr...'!F31</f>
        <v>0</v>
      </c>
      <c r="BB55" s="84">
        <f>'SO102 - SO 102 - DIO a tr...'!F32</f>
        <v>0</v>
      </c>
      <c r="BC55" s="84">
        <f>'SO102 - SO 102 - DIO a tr...'!F33</f>
        <v>0</v>
      </c>
      <c r="BD55" s="86">
        <f>'SO102 - SO 102 - DIO a tr...'!F34</f>
        <v>0</v>
      </c>
      <c r="BT55" s="87" t="s">
        <v>22</v>
      </c>
      <c r="BV55" s="87" t="s">
        <v>78</v>
      </c>
      <c r="BW55" s="87" t="s">
        <v>93</v>
      </c>
      <c r="BX55" s="87" t="s">
        <v>5</v>
      </c>
      <c r="CL55" s="87" t="s">
        <v>20</v>
      </c>
      <c r="CM55" s="87" t="s">
        <v>84</v>
      </c>
    </row>
    <row r="56" spans="1:91" s="5" customFormat="1" ht="27" customHeight="1">
      <c r="A56" s="284" t="s">
        <v>1413</v>
      </c>
      <c r="B56" s="79"/>
      <c r="C56" s="80"/>
      <c r="D56" s="276" t="s">
        <v>94</v>
      </c>
      <c r="E56" s="275"/>
      <c r="F56" s="275"/>
      <c r="G56" s="275"/>
      <c r="H56" s="275"/>
      <c r="I56" s="81"/>
      <c r="J56" s="276" t="s">
        <v>95</v>
      </c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4">
        <f>'SO201 - SO 201 - Most ev....'!J27</f>
        <v>0</v>
      </c>
      <c r="AH56" s="275"/>
      <c r="AI56" s="275"/>
      <c r="AJ56" s="275"/>
      <c r="AK56" s="275"/>
      <c r="AL56" s="275"/>
      <c r="AM56" s="275"/>
      <c r="AN56" s="274">
        <f t="shared" si="0"/>
        <v>0</v>
      </c>
      <c r="AO56" s="275"/>
      <c r="AP56" s="275"/>
      <c r="AQ56" s="82" t="s">
        <v>82</v>
      </c>
      <c r="AR56" s="79"/>
      <c r="AS56" s="83">
        <v>0</v>
      </c>
      <c r="AT56" s="84">
        <f t="shared" si="1"/>
        <v>0</v>
      </c>
      <c r="AU56" s="85">
        <f>'SO201 - SO 201 - Most ev....'!P84</f>
        <v>0</v>
      </c>
      <c r="AV56" s="84">
        <f>'SO201 - SO 201 - Most ev....'!J30</f>
        <v>0</v>
      </c>
      <c r="AW56" s="84">
        <f>'SO201 - SO 201 - Most ev....'!J31</f>
        <v>0</v>
      </c>
      <c r="AX56" s="84">
        <f>'SO201 - SO 201 - Most ev....'!J32</f>
        <v>0</v>
      </c>
      <c r="AY56" s="84">
        <f>'SO201 - SO 201 - Most ev....'!J33</f>
        <v>0</v>
      </c>
      <c r="AZ56" s="84">
        <f>'SO201 - SO 201 - Most ev....'!F30</f>
        <v>0</v>
      </c>
      <c r="BA56" s="84">
        <f>'SO201 - SO 201 - Most ev....'!F31</f>
        <v>0</v>
      </c>
      <c r="BB56" s="84">
        <f>'SO201 - SO 201 - Most ev....'!F32</f>
        <v>0</v>
      </c>
      <c r="BC56" s="84">
        <f>'SO201 - SO 201 - Most ev....'!F33</f>
        <v>0</v>
      </c>
      <c r="BD56" s="86">
        <f>'SO201 - SO 201 - Most ev....'!F34</f>
        <v>0</v>
      </c>
      <c r="BT56" s="87" t="s">
        <v>22</v>
      </c>
      <c r="BV56" s="87" t="s">
        <v>78</v>
      </c>
      <c r="BW56" s="87" t="s">
        <v>96</v>
      </c>
      <c r="BX56" s="87" t="s">
        <v>5</v>
      </c>
      <c r="CL56" s="87" t="s">
        <v>20</v>
      </c>
      <c r="CM56" s="87" t="s">
        <v>84</v>
      </c>
    </row>
    <row r="57" spans="1:91" s="5" customFormat="1" ht="27" customHeight="1">
      <c r="A57" s="284" t="s">
        <v>1413</v>
      </c>
      <c r="B57" s="79"/>
      <c r="C57" s="80"/>
      <c r="D57" s="276" t="s">
        <v>97</v>
      </c>
      <c r="E57" s="275"/>
      <c r="F57" s="275"/>
      <c r="G57" s="275"/>
      <c r="H57" s="275"/>
      <c r="I57" s="81"/>
      <c r="J57" s="276" t="s">
        <v>98</v>
      </c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4">
        <f>'SO202 - SO 202 - Provizor...'!J27</f>
        <v>0</v>
      </c>
      <c r="AH57" s="275"/>
      <c r="AI57" s="275"/>
      <c r="AJ57" s="275"/>
      <c r="AK57" s="275"/>
      <c r="AL57" s="275"/>
      <c r="AM57" s="275"/>
      <c r="AN57" s="274">
        <f t="shared" si="0"/>
        <v>0</v>
      </c>
      <c r="AO57" s="275"/>
      <c r="AP57" s="275"/>
      <c r="AQ57" s="82" t="s">
        <v>82</v>
      </c>
      <c r="AR57" s="79"/>
      <c r="AS57" s="83">
        <v>0</v>
      </c>
      <c r="AT57" s="84">
        <f t="shared" si="1"/>
        <v>0</v>
      </c>
      <c r="AU57" s="85">
        <f>'SO202 - SO 202 - Provizor...'!P86</f>
        <v>0</v>
      </c>
      <c r="AV57" s="84">
        <f>'SO202 - SO 202 - Provizor...'!J30</f>
        <v>0</v>
      </c>
      <c r="AW57" s="84">
        <f>'SO202 - SO 202 - Provizor...'!J31</f>
        <v>0</v>
      </c>
      <c r="AX57" s="84">
        <f>'SO202 - SO 202 - Provizor...'!J32</f>
        <v>0</v>
      </c>
      <c r="AY57" s="84">
        <f>'SO202 - SO 202 - Provizor...'!J33</f>
        <v>0</v>
      </c>
      <c r="AZ57" s="84">
        <f>'SO202 - SO 202 - Provizor...'!F30</f>
        <v>0</v>
      </c>
      <c r="BA57" s="84">
        <f>'SO202 - SO 202 - Provizor...'!F31</f>
        <v>0</v>
      </c>
      <c r="BB57" s="84">
        <f>'SO202 - SO 202 - Provizor...'!F32</f>
        <v>0</v>
      </c>
      <c r="BC57" s="84">
        <f>'SO202 - SO 202 - Provizor...'!F33</f>
        <v>0</v>
      </c>
      <c r="BD57" s="86">
        <f>'SO202 - SO 202 - Provizor...'!F34</f>
        <v>0</v>
      </c>
      <c r="BT57" s="87" t="s">
        <v>22</v>
      </c>
      <c r="BV57" s="87" t="s">
        <v>78</v>
      </c>
      <c r="BW57" s="87" t="s">
        <v>99</v>
      </c>
      <c r="BX57" s="87" t="s">
        <v>5</v>
      </c>
      <c r="CL57" s="87" t="s">
        <v>20</v>
      </c>
      <c r="CM57" s="87" t="s">
        <v>84</v>
      </c>
    </row>
    <row r="58" spans="1:91" s="5" customFormat="1" ht="27" customHeight="1">
      <c r="A58" s="284" t="s">
        <v>1413</v>
      </c>
      <c r="B58" s="79"/>
      <c r="C58" s="80"/>
      <c r="D58" s="276" t="s">
        <v>100</v>
      </c>
      <c r="E58" s="275"/>
      <c r="F58" s="275"/>
      <c r="G58" s="275"/>
      <c r="H58" s="275"/>
      <c r="I58" s="81"/>
      <c r="J58" s="276" t="s">
        <v>101</v>
      </c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4">
        <f>'SO403 - Přeložka vedení VO'!J27</f>
        <v>0</v>
      </c>
      <c r="AH58" s="275"/>
      <c r="AI58" s="275"/>
      <c r="AJ58" s="275"/>
      <c r="AK58" s="275"/>
      <c r="AL58" s="275"/>
      <c r="AM58" s="275"/>
      <c r="AN58" s="274">
        <f t="shared" si="0"/>
        <v>0</v>
      </c>
      <c r="AO58" s="275"/>
      <c r="AP58" s="275"/>
      <c r="AQ58" s="82" t="s">
        <v>82</v>
      </c>
      <c r="AR58" s="79"/>
      <c r="AS58" s="83">
        <v>0</v>
      </c>
      <c r="AT58" s="84">
        <f t="shared" si="1"/>
        <v>0</v>
      </c>
      <c r="AU58" s="85">
        <f>'SO403 - Přeložka vedení VO'!P83</f>
        <v>0</v>
      </c>
      <c r="AV58" s="84">
        <f>'SO403 - Přeložka vedení VO'!J30</f>
        <v>0</v>
      </c>
      <c r="AW58" s="84">
        <f>'SO403 - Přeložka vedení VO'!J31</f>
        <v>0</v>
      </c>
      <c r="AX58" s="84">
        <f>'SO403 - Přeložka vedení VO'!J32</f>
        <v>0</v>
      </c>
      <c r="AY58" s="84">
        <f>'SO403 - Přeložka vedení VO'!J33</f>
        <v>0</v>
      </c>
      <c r="AZ58" s="84">
        <f>'SO403 - Přeložka vedení VO'!F30</f>
        <v>0</v>
      </c>
      <c r="BA58" s="84">
        <f>'SO403 - Přeložka vedení VO'!F31</f>
        <v>0</v>
      </c>
      <c r="BB58" s="84">
        <f>'SO403 - Přeložka vedení VO'!F32</f>
        <v>0</v>
      </c>
      <c r="BC58" s="84">
        <f>'SO403 - Přeložka vedení VO'!F33</f>
        <v>0</v>
      </c>
      <c r="BD58" s="86">
        <f>'SO403 - Přeložka vedení VO'!F34</f>
        <v>0</v>
      </c>
      <c r="BT58" s="87" t="s">
        <v>22</v>
      </c>
      <c r="BV58" s="87" t="s">
        <v>78</v>
      </c>
      <c r="BW58" s="87" t="s">
        <v>102</v>
      </c>
      <c r="BX58" s="87" t="s">
        <v>5</v>
      </c>
      <c r="CL58" s="87" t="s">
        <v>20</v>
      </c>
      <c r="CM58" s="87" t="s">
        <v>84</v>
      </c>
    </row>
    <row r="59" spans="1:91" s="5" customFormat="1" ht="27" customHeight="1">
      <c r="A59" s="284" t="s">
        <v>1413</v>
      </c>
      <c r="B59" s="79"/>
      <c r="C59" s="80"/>
      <c r="D59" s="276" t="s">
        <v>103</v>
      </c>
      <c r="E59" s="275"/>
      <c r="F59" s="275"/>
      <c r="G59" s="275"/>
      <c r="H59" s="275"/>
      <c r="I59" s="81"/>
      <c r="J59" s="276" t="s">
        <v>104</v>
      </c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4">
        <f>'SO404 - Přeložka přípojky...'!J27</f>
        <v>0</v>
      </c>
      <c r="AH59" s="275"/>
      <c r="AI59" s="275"/>
      <c r="AJ59" s="275"/>
      <c r="AK59" s="275"/>
      <c r="AL59" s="275"/>
      <c r="AM59" s="275"/>
      <c r="AN59" s="274">
        <f t="shared" si="0"/>
        <v>0</v>
      </c>
      <c r="AO59" s="275"/>
      <c r="AP59" s="275"/>
      <c r="AQ59" s="82" t="s">
        <v>82</v>
      </c>
      <c r="AR59" s="79"/>
      <c r="AS59" s="88">
        <v>0</v>
      </c>
      <c r="AT59" s="89">
        <f t="shared" si="1"/>
        <v>0</v>
      </c>
      <c r="AU59" s="90">
        <f>'SO404 - Přeložka přípojky...'!P89</f>
        <v>0</v>
      </c>
      <c r="AV59" s="89">
        <f>'SO404 - Přeložka přípojky...'!J30</f>
        <v>0</v>
      </c>
      <c r="AW59" s="89">
        <f>'SO404 - Přeložka přípojky...'!J31</f>
        <v>0</v>
      </c>
      <c r="AX59" s="89">
        <f>'SO404 - Přeložka přípojky...'!J32</f>
        <v>0</v>
      </c>
      <c r="AY59" s="89">
        <f>'SO404 - Přeložka přípojky...'!J33</f>
        <v>0</v>
      </c>
      <c r="AZ59" s="89">
        <f>'SO404 - Přeložka přípojky...'!F30</f>
        <v>0</v>
      </c>
      <c r="BA59" s="89">
        <f>'SO404 - Přeložka přípojky...'!F31</f>
        <v>0</v>
      </c>
      <c r="BB59" s="89">
        <f>'SO404 - Přeložka přípojky...'!F32</f>
        <v>0</v>
      </c>
      <c r="BC59" s="89">
        <f>'SO404 - Přeložka přípojky...'!F33</f>
        <v>0</v>
      </c>
      <c r="BD59" s="91">
        <f>'SO404 - Přeložka přípojky...'!F34</f>
        <v>0</v>
      </c>
      <c r="BT59" s="87" t="s">
        <v>22</v>
      </c>
      <c r="BV59" s="87" t="s">
        <v>78</v>
      </c>
      <c r="BW59" s="87" t="s">
        <v>105</v>
      </c>
      <c r="BX59" s="87" t="s">
        <v>5</v>
      </c>
      <c r="CL59" s="87" t="s">
        <v>20</v>
      </c>
      <c r="CM59" s="87" t="s">
        <v>84</v>
      </c>
    </row>
    <row r="60" spans="2:44" s="1" customFormat="1" ht="30" customHeight="1">
      <c r="B60" s="35"/>
      <c r="AR60" s="35"/>
    </row>
    <row r="61" spans="2:44" s="1" customFormat="1" ht="6.75" customHeight="1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35"/>
    </row>
  </sheetData>
  <sheetProtection password="CC35" sheet="1" objects="1" scenarios="1" formatColumns="0" formatRows="0" sort="0" autoFilter="0"/>
  <mergeCells count="69">
    <mergeCell ref="AR2:BE2"/>
    <mergeCell ref="AN59:AP59"/>
    <mergeCell ref="AG59:AM59"/>
    <mergeCell ref="D59:H59"/>
    <mergeCell ref="J59:AF59"/>
    <mergeCell ref="AG51:AM51"/>
    <mergeCell ref="AN51:AP51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0 - Vedlejší a ostat...'!C2" tooltip="SO 000 - Vedlejší a ostat..." display="/"/>
    <hyperlink ref="A53" location="'SO 001 - SO 001 - Demolic...'!C2" tooltip="SO 001 - SO 001 - Demolic..." display="/"/>
    <hyperlink ref="A54" location="'SO101 - SO 101 - Úprava s...'!C2" tooltip="SO101 - SO 101 - Úprava s..." display="/"/>
    <hyperlink ref="A55" location="'SO102 - SO 102 - DIO a tr...'!C2" tooltip="SO102 - SO 102 - DIO a tr..." display="/"/>
    <hyperlink ref="A56" location="'SO201 - SO 201 - Most ev....'!C2" tooltip="SO201 - SO 201 - Most ev...." display="/"/>
    <hyperlink ref="A57" location="'SO202 - SO 202 - Provizor...'!C2" tooltip="SO202 - SO 202 - Provizor..." display="/"/>
    <hyperlink ref="A58" location="'SO403 - Přeložka vedení VO'!C2" tooltip="SO403 - Přeložka vedení VO" display="/"/>
    <hyperlink ref="A59" location="'SO404 - Přeložka přípojky...'!C2" tooltip="SO404 - Přeložka přípojky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94" customWidth="1"/>
    <col min="2" max="2" width="1.421875" style="294" customWidth="1"/>
    <col min="3" max="4" width="4.28125" style="294" customWidth="1"/>
    <col min="5" max="5" width="10.00390625" style="294" customWidth="1"/>
    <col min="6" max="6" width="7.8515625" style="294" customWidth="1"/>
    <col min="7" max="7" width="4.28125" style="294" customWidth="1"/>
    <col min="8" max="8" width="66.7109375" style="294" customWidth="1"/>
    <col min="9" max="10" width="17.140625" style="294" customWidth="1"/>
    <col min="11" max="11" width="1.421875" style="294" customWidth="1"/>
    <col min="12" max="16384" width="9.14062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301" customFormat="1" ht="45" customHeight="1">
      <c r="B3" s="298"/>
      <c r="C3" s="299" t="s">
        <v>1418</v>
      </c>
      <c r="D3" s="299"/>
      <c r="E3" s="299"/>
      <c r="F3" s="299"/>
      <c r="G3" s="299"/>
      <c r="H3" s="299"/>
      <c r="I3" s="299"/>
      <c r="J3" s="299"/>
      <c r="K3" s="300"/>
    </row>
    <row r="4" spans="2:11" ht="25.5" customHeight="1">
      <c r="B4" s="302"/>
      <c r="C4" s="303" t="s">
        <v>1419</v>
      </c>
      <c r="D4" s="303"/>
      <c r="E4" s="303"/>
      <c r="F4" s="303"/>
      <c r="G4" s="303"/>
      <c r="H4" s="303"/>
      <c r="I4" s="303"/>
      <c r="J4" s="303"/>
      <c r="K4" s="304"/>
    </row>
    <row r="5" spans="2:1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ht="15" customHeight="1">
      <c r="B6" s="302"/>
      <c r="C6" s="306" t="s">
        <v>1420</v>
      </c>
      <c r="D6" s="306"/>
      <c r="E6" s="306"/>
      <c r="F6" s="306"/>
      <c r="G6" s="306"/>
      <c r="H6" s="306"/>
      <c r="I6" s="306"/>
      <c r="J6" s="306"/>
      <c r="K6" s="304"/>
    </row>
    <row r="7" spans="2:11" ht="15" customHeight="1">
      <c r="B7" s="307"/>
      <c r="C7" s="306" t="s">
        <v>1421</v>
      </c>
      <c r="D7" s="306"/>
      <c r="E7" s="306"/>
      <c r="F7" s="306"/>
      <c r="G7" s="306"/>
      <c r="H7" s="306"/>
      <c r="I7" s="306"/>
      <c r="J7" s="306"/>
      <c r="K7" s="304"/>
    </row>
    <row r="8" spans="2:11" ht="12.75" customHeight="1">
      <c r="B8" s="307"/>
      <c r="C8" s="308"/>
      <c r="D8" s="308"/>
      <c r="E8" s="308"/>
      <c r="F8" s="308"/>
      <c r="G8" s="308"/>
      <c r="H8" s="308"/>
      <c r="I8" s="308"/>
      <c r="J8" s="308"/>
      <c r="K8" s="304"/>
    </row>
    <row r="9" spans="2:11" ht="15" customHeight="1">
      <c r="B9" s="307"/>
      <c r="C9" s="306" t="s">
        <v>1422</v>
      </c>
      <c r="D9" s="306"/>
      <c r="E9" s="306"/>
      <c r="F9" s="306"/>
      <c r="G9" s="306"/>
      <c r="H9" s="306"/>
      <c r="I9" s="306"/>
      <c r="J9" s="306"/>
      <c r="K9" s="304"/>
    </row>
    <row r="10" spans="2:11" ht="15" customHeight="1">
      <c r="B10" s="307"/>
      <c r="C10" s="308"/>
      <c r="D10" s="306" t="s">
        <v>1423</v>
      </c>
      <c r="E10" s="306"/>
      <c r="F10" s="306"/>
      <c r="G10" s="306"/>
      <c r="H10" s="306"/>
      <c r="I10" s="306"/>
      <c r="J10" s="306"/>
      <c r="K10" s="304"/>
    </row>
    <row r="11" spans="2:11" ht="15" customHeight="1">
      <c r="B11" s="307"/>
      <c r="C11" s="309"/>
      <c r="D11" s="306" t="s">
        <v>1424</v>
      </c>
      <c r="E11" s="306"/>
      <c r="F11" s="306"/>
      <c r="G11" s="306"/>
      <c r="H11" s="306"/>
      <c r="I11" s="306"/>
      <c r="J11" s="306"/>
      <c r="K11" s="304"/>
    </row>
    <row r="12" spans="2:11" ht="12.75" customHeight="1">
      <c r="B12" s="307"/>
      <c r="C12" s="309"/>
      <c r="D12" s="309"/>
      <c r="E12" s="309"/>
      <c r="F12" s="309"/>
      <c r="G12" s="309"/>
      <c r="H12" s="309"/>
      <c r="I12" s="309"/>
      <c r="J12" s="309"/>
      <c r="K12" s="304"/>
    </row>
    <row r="13" spans="2:11" ht="15" customHeight="1">
      <c r="B13" s="307"/>
      <c r="C13" s="309"/>
      <c r="D13" s="306" t="s">
        <v>1425</v>
      </c>
      <c r="E13" s="306"/>
      <c r="F13" s="306"/>
      <c r="G13" s="306"/>
      <c r="H13" s="306"/>
      <c r="I13" s="306"/>
      <c r="J13" s="306"/>
      <c r="K13" s="304"/>
    </row>
    <row r="14" spans="2:11" ht="15" customHeight="1">
      <c r="B14" s="307"/>
      <c r="C14" s="309"/>
      <c r="D14" s="306" t="s">
        <v>1426</v>
      </c>
      <c r="E14" s="306"/>
      <c r="F14" s="306"/>
      <c r="G14" s="306"/>
      <c r="H14" s="306"/>
      <c r="I14" s="306"/>
      <c r="J14" s="306"/>
      <c r="K14" s="304"/>
    </row>
    <row r="15" spans="2:11" ht="15" customHeight="1">
      <c r="B15" s="307"/>
      <c r="C15" s="309"/>
      <c r="D15" s="306" t="s">
        <v>1427</v>
      </c>
      <c r="E15" s="306"/>
      <c r="F15" s="306"/>
      <c r="G15" s="306"/>
      <c r="H15" s="306"/>
      <c r="I15" s="306"/>
      <c r="J15" s="306"/>
      <c r="K15" s="304"/>
    </row>
    <row r="16" spans="2:11" ht="15" customHeight="1">
      <c r="B16" s="307"/>
      <c r="C16" s="309"/>
      <c r="D16" s="309"/>
      <c r="E16" s="310" t="s">
        <v>82</v>
      </c>
      <c r="F16" s="306" t="s">
        <v>1428</v>
      </c>
      <c r="G16" s="306"/>
      <c r="H16" s="306"/>
      <c r="I16" s="306"/>
      <c r="J16" s="306"/>
      <c r="K16" s="304"/>
    </row>
    <row r="17" spans="2:11" ht="15" customHeight="1">
      <c r="B17" s="307"/>
      <c r="C17" s="309"/>
      <c r="D17" s="309"/>
      <c r="E17" s="310" t="s">
        <v>1429</v>
      </c>
      <c r="F17" s="306" t="s">
        <v>1430</v>
      </c>
      <c r="G17" s="306"/>
      <c r="H17" s="306"/>
      <c r="I17" s="306"/>
      <c r="J17" s="306"/>
      <c r="K17" s="304"/>
    </row>
    <row r="18" spans="2:11" ht="15" customHeight="1">
      <c r="B18" s="307"/>
      <c r="C18" s="309"/>
      <c r="D18" s="309"/>
      <c r="E18" s="310" t="s">
        <v>1431</v>
      </c>
      <c r="F18" s="306" t="s">
        <v>1432</v>
      </c>
      <c r="G18" s="306"/>
      <c r="H18" s="306"/>
      <c r="I18" s="306"/>
      <c r="J18" s="306"/>
      <c r="K18" s="304"/>
    </row>
    <row r="19" spans="2:11" ht="15" customHeight="1">
      <c r="B19" s="307"/>
      <c r="C19" s="309"/>
      <c r="D19" s="309"/>
      <c r="E19" s="310" t="s">
        <v>1433</v>
      </c>
      <c r="F19" s="306" t="s">
        <v>81</v>
      </c>
      <c r="G19" s="306"/>
      <c r="H19" s="306"/>
      <c r="I19" s="306"/>
      <c r="J19" s="306"/>
      <c r="K19" s="304"/>
    </row>
    <row r="20" spans="2:11" ht="15" customHeight="1">
      <c r="B20" s="307"/>
      <c r="C20" s="309"/>
      <c r="D20" s="309"/>
      <c r="E20" s="310" t="s">
        <v>1434</v>
      </c>
      <c r="F20" s="306" t="s">
        <v>1435</v>
      </c>
      <c r="G20" s="306"/>
      <c r="H20" s="306"/>
      <c r="I20" s="306"/>
      <c r="J20" s="306"/>
      <c r="K20" s="304"/>
    </row>
    <row r="21" spans="2:11" ht="15" customHeight="1">
      <c r="B21" s="307"/>
      <c r="C21" s="309"/>
      <c r="D21" s="309"/>
      <c r="E21" s="310" t="s">
        <v>1436</v>
      </c>
      <c r="F21" s="306" t="s">
        <v>1437</v>
      </c>
      <c r="G21" s="306"/>
      <c r="H21" s="306"/>
      <c r="I21" s="306"/>
      <c r="J21" s="306"/>
      <c r="K21" s="304"/>
    </row>
    <row r="22" spans="2:11" ht="12.75" customHeight="1">
      <c r="B22" s="307"/>
      <c r="C22" s="309"/>
      <c r="D22" s="309"/>
      <c r="E22" s="309"/>
      <c r="F22" s="309"/>
      <c r="G22" s="309"/>
      <c r="H22" s="309"/>
      <c r="I22" s="309"/>
      <c r="J22" s="309"/>
      <c r="K22" s="304"/>
    </row>
    <row r="23" spans="2:11" ht="15" customHeight="1">
      <c r="B23" s="307"/>
      <c r="C23" s="306" t="s">
        <v>1438</v>
      </c>
      <c r="D23" s="306"/>
      <c r="E23" s="306"/>
      <c r="F23" s="306"/>
      <c r="G23" s="306"/>
      <c r="H23" s="306"/>
      <c r="I23" s="306"/>
      <c r="J23" s="306"/>
      <c r="K23" s="304"/>
    </row>
    <row r="24" spans="2:11" ht="15" customHeight="1">
      <c r="B24" s="307"/>
      <c r="C24" s="306" t="s">
        <v>1439</v>
      </c>
      <c r="D24" s="306"/>
      <c r="E24" s="306"/>
      <c r="F24" s="306"/>
      <c r="G24" s="306"/>
      <c r="H24" s="306"/>
      <c r="I24" s="306"/>
      <c r="J24" s="306"/>
      <c r="K24" s="304"/>
    </row>
    <row r="25" spans="2:11" ht="15" customHeight="1">
      <c r="B25" s="307"/>
      <c r="C25" s="308"/>
      <c r="D25" s="306" t="s">
        <v>1440</v>
      </c>
      <c r="E25" s="306"/>
      <c r="F25" s="306"/>
      <c r="G25" s="306"/>
      <c r="H25" s="306"/>
      <c r="I25" s="306"/>
      <c r="J25" s="306"/>
      <c r="K25" s="304"/>
    </row>
    <row r="26" spans="2:11" ht="15" customHeight="1">
      <c r="B26" s="307"/>
      <c r="C26" s="309"/>
      <c r="D26" s="306" t="s">
        <v>1441</v>
      </c>
      <c r="E26" s="306"/>
      <c r="F26" s="306"/>
      <c r="G26" s="306"/>
      <c r="H26" s="306"/>
      <c r="I26" s="306"/>
      <c r="J26" s="306"/>
      <c r="K26" s="304"/>
    </row>
    <row r="27" spans="2:11" ht="12.75" customHeight="1">
      <c r="B27" s="307"/>
      <c r="C27" s="309"/>
      <c r="D27" s="309"/>
      <c r="E27" s="309"/>
      <c r="F27" s="309"/>
      <c r="G27" s="309"/>
      <c r="H27" s="309"/>
      <c r="I27" s="309"/>
      <c r="J27" s="309"/>
      <c r="K27" s="304"/>
    </row>
    <row r="28" spans="2:11" ht="15" customHeight="1">
      <c r="B28" s="307"/>
      <c r="C28" s="309"/>
      <c r="D28" s="306" t="s">
        <v>1442</v>
      </c>
      <c r="E28" s="306"/>
      <c r="F28" s="306"/>
      <c r="G28" s="306"/>
      <c r="H28" s="306"/>
      <c r="I28" s="306"/>
      <c r="J28" s="306"/>
      <c r="K28" s="304"/>
    </row>
    <row r="29" spans="2:11" ht="15" customHeight="1">
      <c r="B29" s="307"/>
      <c r="C29" s="309"/>
      <c r="D29" s="306" t="s">
        <v>1443</v>
      </c>
      <c r="E29" s="306"/>
      <c r="F29" s="306"/>
      <c r="G29" s="306"/>
      <c r="H29" s="306"/>
      <c r="I29" s="306"/>
      <c r="J29" s="306"/>
      <c r="K29" s="304"/>
    </row>
    <row r="30" spans="2:11" ht="12.75" customHeight="1">
      <c r="B30" s="307"/>
      <c r="C30" s="309"/>
      <c r="D30" s="309"/>
      <c r="E30" s="309"/>
      <c r="F30" s="309"/>
      <c r="G30" s="309"/>
      <c r="H30" s="309"/>
      <c r="I30" s="309"/>
      <c r="J30" s="309"/>
      <c r="K30" s="304"/>
    </row>
    <row r="31" spans="2:11" ht="15" customHeight="1">
      <c r="B31" s="307"/>
      <c r="C31" s="309"/>
      <c r="D31" s="306" t="s">
        <v>1444</v>
      </c>
      <c r="E31" s="306"/>
      <c r="F31" s="306"/>
      <c r="G31" s="306"/>
      <c r="H31" s="306"/>
      <c r="I31" s="306"/>
      <c r="J31" s="306"/>
      <c r="K31" s="304"/>
    </row>
    <row r="32" spans="2:11" ht="15" customHeight="1">
      <c r="B32" s="307"/>
      <c r="C32" s="309"/>
      <c r="D32" s="306" t="s">
        <v>1445</v>
      </c>
      <c r="E32" s="306"/>
      <c r="F32" s="306"/>
      <c r="G32" s="306"/>
      <c r="H32" s="306"/>
      <c r="I32" s="306"/>
      <c r="J32" s="306"/>
      <c r="K32" s="304"/>
    </row>
    <row r="33" spans="2:11" ht="15" customHeight="1">
      <c r="B33" s="307"/>
      <c r="C33" s="309"/>
      <c r="D33" s="306" t="s">
        <v>1446</v>
      </c>
      <c r="E33" s="306"/>
      <c r="F33" s="306"/>
      <c r="G33" s="306"/>
      <c r="H33" s="306"/>
      <c r="I33" s="306"/>
      <c r="J33" s="306"/>
      <c r="K33" s="304"/>
    </row>
    <row r="34" spans="2:11" ht="15" customHeight="1">
      <c r="B34" s="307"/>
      <c r="C34" s="309"/>
      <c r="D34" s="308"/>
      <c r="E34" s="311" t="s">
        <v>123</v>
      </c>
      <c r="F34" s="308"/>
      <c r="G34" s="306" t="s">
        <v>1447</v>
      </c>
      <c r="H34" s="306"/>
      <c r="I34" s="306"/>
      <c r="J34" s="306"/>
      <c r="K34" s="304"/>
    </row>
    <row r="35" spans="2:11" ht="30.75" customHeight="1">
      <c r="B35" s="307"/>
      <c r="C35" s="309"/>
      <c r="D35" s="308"/>
      <c r="E35" s="311" t="s">
        <v>1448</v>
      </c>
      <c r="F35" s="308"/>
      <c r="G35" s="306" t="s">
        <v>1449</v>
      </c>
      <c r="H35" s="306"/>
      <c r="I35" s="306"/>
      <c r="J35" s="306"/>
      <c r="K35" s="304"/>
    </row>
    <row r="36" spans="2:11" ht="15" customHeight="1">
      <c r="B36" s="307"/>
      <c r="C36" s="309"/>
      <c r="D36" s="308"/>
      <c r="E36" s="311" t="s">
        <v>57</v>
      </c>
      <c r="F36" s="308"/>
      <c r="G36" s="306" t="s">
        <v>1450</v>
      </c>
      <c r="H36" s="306"/>
      <c r="I36" s="306"/>
      <c r="J36" s="306"/>
      <c r="K36" s="304"/>
    </row>
    <row r="37" spans="2:11" ht="15" customHeight="1">
      <c r="B37" s="307"/>
      <c r="C37" s="309"/>
      <c r="D37" s="308"/>
      <c r="E37" s="311" t="s">
        <v>124</v>
      </c>
      <c r="F37" s="308"/>
      <c r="G37" s="306" t="s">
        <v>1451</v>
      </c>
      <c r="H37" s="306"/>
      <c r="I37" s="306"/>
      <c r="J37" s="306"/>
      <c r="K37" s="304"/>
    </row>
    <row r="38" spans="2:11" ht="15" customHeight="1">
      <c r="B38" s="307"/>
      <c r="C38" s="309"/>
      <c r="D38" s="308"/>
      <c r="E38" s="311" t="s">
        <v>125</v>
      </c>
      <c r="F38" s="308"/>
      <c r="G38" s="306" t="s">
        <v>1452</v>
      </c>
      <c r="H38" s="306"/>
      <c r="I38" s="306"/>
      <c r="J38" s="306"/>
      <c r="K38" s="304"/>
    </row>
    <row r="39" spans="2:11" ht="15" customHeight="1">
      <c r="B39" s="307"/>
      <c r="C39" s="309"/>
      <c r="D39" s="308"/>
      <c r="E39" s="311" t="s">
        <v>126</v>
      </c>
      <c r="F39" s="308"/>
      <c r="G39" s="306" t="s">
        <v>1453</v>
      </c>
      <c r="H39" s="306"/>
      <c r="I39" s="306"/>
      <c r="J39" s="306"/>
      <c r="K39" s="304"/>
    </row>
    <row r="40" spans="2:11" ht="15" customHeight="1">
      <c r="B40" s="307"/>
      <c r="C40" s="309"/>
      <c r="D40" s="308"/>
      <c r="E40" s="311" t="s">
        <v>1454</v>
      </c>
      <c r="F40" s="308"/>
      <c r="G40" s="306" t="s">
        <v>1455</v>
      </c>
      <c r="H40" s="306"/>
      <c r="I40" s="306"/>
      <c r="J40" s="306"/>
      <c r="K40" s="304"/>
    </row>
    <row r="41" spans="2:11" ht="15" customHeight="1">
      <c r="B41" s="307"/>
      <c r="C41" s="309"/>
      <c r="D41" s="308"/>
      <c r="E41" s="311"/>
      <c r="F41" s="308"/>
      <c r="G41" s="306" t="s">
        <v>1456</v>
      </c>
      <c r="H41" s="306"/>
      <c r="I41" s="306"/>
      <c r="J41" s="306"/>
      <c r="K41" s="304"/>
    </row>
    <row r="42" spans="2:11" ht="15" customHeight="1">
      <c r="B42" s="307"/>
      <c r="C42" s="309"/>
      <c r="D42" s="308"/>
      <c r="E42" s="311" t="s">
        <v>1457</v>
      </c>
      <c r="F42" s="308"/>
      <c r="G42" s="306" t="s">
        <v>1458</v>
      </c>
      <c r="H42" s="306"/>
      <c r="I42" s="306"/>
      <c r="J42" s="306"/>
      <c r="K42" s="304"/>
    </row>
    <row r="43" spans="2:11" ht="15" customHeight="1">
      <c r="B43" s="307"/>
      <c r="C43" s="309"/>
      <c r="D43" s="308"/>
      <c r="E43" s="311" t="s">
        <v>128</v>
      </c>
      <c r="F43" s="308"/>
      <c r="G43" s="306" t="s">
        <v>1459</v>
      </c>
      <c r="H43" s="306"/>
      <c r="I43" s="306"/>
      <c r="J43" s="306"/>
      <c r="K43" s="304"/>
    </row>
    <row r="44" spans="2:11" ht="12.75" customHeight="1">
      <c r="B44" s="307"/>
      <c r="C44" s="309"/>
      <c r="D44" s="308"/>
      <c r="E44" s="308"/>
      <c r="F44" s="308"/>
      <c r="G44" s="308"/>
      <c r="H44" s="308"/>
      <c r="I44" s="308"/>
      <c r="J44" s="308"/>
      <c r="K44" s="304"/>
    </row>
    <row r="45" spans="2:11" ht="15" customHeight="1">
      <c r="B45" s="307"/>
      <c r="C45" s="309"/>
      <c r="D45" s="306" t="s">
        <v>1460</v>
      </c>
      <c r="E45" s="306"/>
      <c r="F45" s="306"/>
      <c r="G45" s="306"/>
      <c r="H45" s="306"/>
      <c r="I45" s="306"/>
      <c r="J45" s="306"/>
      <c r="K45" s="304"/>
    </row>
    <row r="46" spans="2:11" ht="15" customHeight="1">
      <c r="B46" s="307"/>
      <c r="C46" s="309"/>
      <c r="D46" s="309"/>
      <c r="E46" s="306" t="s">
        <v>1461</v>
      </c>
      <c r="F46" s="306"/>
      <c r="G46" s="306"/>
      <c r="H46" s="306"/>
      <c r="I46" s="306"/>
      <c r="J46" s="306"/>
      <c r="K46" s="304"/>
    </row>
    <row r="47" spans="2:11" ht="15" customHeight="1">
      <c r="B47" s="307"/>
      <c r="C47" s="309"/>
      <c r="D47" s="309"/>
      <c r="E47" s="306" t="s">
        <v>1462</v>
      </c>
      <c r="F47" s="306"/>
      <c r="G47" s="306"/>
      <c r="H47" s="306"/>
      <c r="I47" s="306"/>
      <c r="J47" s="306"/>
      <c r="K47" s="304"/>
    </row>
    <row r="48" spans="2:11" ht="15" customHeight="1">
      <c r="B48" s="307"/>
      <c r="C48" s="309"/>
      <c r="D48" s="309"/>
      <c r="E48" s="306" t="s">
        <v>1463</v>
      </c>
      <c r="F48" s="306"/>
      <c r="G48" s="306"/>
      <c r="H48" s="306"/>
      <c r="I48" s="306"/>
      <c r="J48" s="306"/>
      <c r="K48" s="304"/>
    </row>
    <row r="49" spans="2:11" ht="15" customHeight="1">
      <c r="B49" s="307"/>
      <c r="C49" s="309"/>
      <c r="D49" s="306" t="s">
        <v>1464</v>
      </c>
      <c r="E49" s="306"/>
      <c r="F49" s="306"/>
      <c r="G49" s="306"/>
      <c r="H49" s="306"/>
      <c r="I49" s="306"/>
      <c r="J49" s="306"/>
      <c r="K49" s="304"/>
    </row>
    <row r="50" spans="2:11" ht="25.5" customHeight="1">
      <c r="B50" s="302"/>
      <c r="C50" s="303" t="s">
        <v>1465</v>
      </c>
      <c r="D50" s="303"/>
      <c r="E50" s="303"/>
      <c r="F50" s="303"/>
      <c r="G50" s="303"/>
      <c r="H50" s="303"/>
      <c r="I50" s="303"/>
      <c r="J50" s="303"/>
      <c r="K50" s="304"/>
    </row>
    <row r="51" spans="2:11" ht="5.25" customHeight="1">
      <c r="B51" s="302"/>
      <c r="C51" s="305"/>
      <c r="D51" s="305"/>
      <c r="E51" s="305"/>
      <c r="F51" s="305"/>
      <c r="G51" s="305"/>
      <c r="H51" s="305"/>
      <c r="I51" s="305"/>
      <c r="J51" s="305"/>
      <c r="K51" s="304"/>
    </row>
    <row r="52" spans="2:11" ht="15" customHeight="1">
      <c r="B52" s="302"/>
      <c r="C52" s="306" t="s">
        <v>1466</v>
      </c>
      <c r="D52" s="306"/>
      <c r="E52" s="306"/>
      <c r="F52" s="306"/>
      <c r="G52" s="306"/>
      <c r="H52" s="306"/>
      <c r="I52" s="306"/>
      <c r="J52" s="306"/>
      <c r="K52" s="304"/>
    </row>
    <row r="53" spans="2:11" ht="15" customHeight="1">
      <c r="B53" s="302"/>
      <c r="C53" s="306" t="s">
        <v>1467</v>
      </c>
      <c r="D53" s="306"/>
      <c r="E53" s="306"/>
      <c r="F53" s="306"/>
      <c r="G53" s="306"/>
      <c r="H53" s="306"/>
      <c r="I53" s="306"/>
      <c r="J53" s="306"/>
      <c r="K53" s="304"/>
    </row>
    <row r="54" spans="2:11" ht="12.75" customHeight="1">
      <c r="B54" s="302"/>
      <c r="C54" s="308"/>
      <c r="D54" s="308"/>
      <c r="E54" s="308"/>
      <c r="F54" s="308"/>
      <c r="G54" s="308"/>
      <c r="H54" s="308"/>
      <c r="I54" s="308"/>
      <c r="J54" s="308"/>
      <c r="K54" s="304"/>
    </row>
    <row r="55" spans="2:11" ht="15" customHeight="1">
      <c r="B55" s="302"/>
      <c r="C55" s="306" t="s">
        <v>1468</v>
      </c>
      <c r="D55" s="306"/>
      <c r="E55" s="306"/>
      <c r="F55" s="306"/>
      <c r="G55" s="306"/>
      <c r="H55" s="306"/>
      <c r="I55" s="306"/>
      <c r="J55" s="306"/>
      <c r="K55" s="304"/>
    </row>
    <row r="56" spans="2:11" ht="15" customHeight="1">
      <c r="B56" s="302"/>
      <c r="C56" s="309"/>
      <c r="D56" s="306" t="s">
        <v>1469</v>
      </c>
      <c r="E56" s="306"/>
      <c r="F56" s="306"/>
      <c r="G56" s="306"/>
      <c r="H56" s="306"/>
      <c r="I56" s="306"/>
      <c r="J56" s="306"/>
      <c r="K56" s="304"/>
    </row>
    <row r="57" spans="2:11" ht="15" customHeight="1">
      <c r="B57" s="302"/>
      <c r="C57" s="309"/>
      <c r="D57" s="306" t="s">
        <v>1470</v>
      </c>
      <c r="E57" s="306"/>
      <c r="F57" s="306"/>
      <c r="G57" s="306"/>
      <c r="H57" s="306"/>
      <c r="I57" s="306"/>
      <c r="J57" s="306"/>
      <c r="K57" s="304"/>
    </row>
    <row r="58" spans="2:11" ht="15" customHeight="1">
      <c r="B58" s="302"/>
      <c r="C58" s="309"/>
      <c r="D58" s="306" t="s">
        <v>1471</v>
      </c>
      <c r="E58" s="306"/>
      <c r="F58" s="306"/>
      <c r="G58" s="306"/>
      <c r="H58" s="306"/>
      <c r="I58" s="306"/>
      <c r="J58" s="306"/>
      <c r="K58" s="304"/>
    </row>
    <row r="59" spans="2:11" ht="15" customHeight="1">
      <c r="B59" s="302"/>
      <c r="C59" s="309"/>
      <c r="D59" s="306" t="s">
        <v>1472</v>
      </c>
      <c r="E59" s="306"/>
      <c r="F59" s="306"/>
      <c r="G59" s="306"/>
      <c r="H59" s="306"/>
      <c r="I59" s="306"/>
      <c r="J59" s="306"/>
      <c r="K59" s="304"/>
    </row>
    <row r="60" spans="2:11" ht="15" customHeight="1">
      <c r="B60" s="302"/>
      <c r="C60" s="309"/>
      <c r="D60" s="312" t="s">
        <v>1473</v>
      </c>
      <c r="E60" s="312"/>
      <c r="F60" s="312"/>
      <c r="G60" s="312"/>
      <c r="H60" s="312"/>
      <c r="I60" s="312"/>
      <c r="J60" s="312"/>
      <c r="K60" s="304"/>
    </row>
    <row r="61" spans="2:11" ht="15" customHeight="1">
      <c r="B61" s="302"/>
      <c r="C61" s="309"/>
      <c r="D61" s="306" t="s">
        <v>1474</v>
      </c>
      <c r="E61" s="306"/>
      <c r="F61" s="306"/>
      <c r="G61" s="306"/>
      <c r="H61" s="306"/>
      <c r="I61" s="306"/>
      <c r="J61" s="306"/>
      <c r="K61" s="304"/>
    </row>
    <row r="62" spans="2:11" ht="12.75" customHeight="1">
      <c r="B62" s="302"/>
      <c r="C62" s="309"/>
      <c r="D62" s="309"/>
      <c r="E62" s="313"/>
      <c r="F62" s="309"/>
      <c r="G62" s="309"/>
      <c r="H62" s="309"/>
      <c r="I62" s="309"/>
      <c r="J62" s="309"/>
      <c r="K62" s="304"/>
    </row>
    <row r="63" spans="2:11" ht="15" customHeight="1">
      <c r="B63" s="302"/>
      <c r="C63" s="309"/>
      <c r="D63" s="306" t="s">
        <v>1475</v>
      </c>
      <c r="E63" s="306"/>
      <c r="F63" s="306"/>
      <c r="G63" s="306"/>
      <c r="H63" s="306"/>
      <c r="I63" s="306"/>
      <c r="J63" s="306"/>
      <c r="K63" s="304"/>
    </row>
    <row r="64" spans="2:11" ht="15" customHeight="1">
      <c r="B64" s="302"/>
      <c r="C64" s="309"/>
      <c r="D64" s="312" t="s">
        <v>1476</v>
      </c>
      <c r="E64" s="312"/>
      <c r="F64" s="312"/>
      <c r="G64" s="312"/>
      <c r="H64" s="312"/>
      <c r="I64" s="312"/>
      <c r="J64" s="312"/>
      <c r="K64" s="304"/>
    </row>
    <row r="65" spans="2:11" ht="15" customHeight="1">
      <c r="B65" s="302"/>
      <c r="C65" s="309"/>
      <c r="D65" s="306" t="s">
        <v>1477</v>
      </c>
      <c r="E65" s="306"/>
      <c r="F65" s="306"/>
      <c r="G65" s="306"/>
      <c r="H65" s="306"/>
      <c r="I65" s="306"/>
      <c r="J65" s="306"/>
      <c r="K65" s="304"/>
    </row>
    <row r="66" spans="2:11" ht="15" customHeight="1">
      <c r="B66" s="302"/>
      <c r="C66" s="309"/>
      <c r="D66" s="306" t="s">
        <v>1478</v>
      </c>
      <c r="E66" s="306"/>
      <c r="F66" s="306"/>
      <c r="G66" s="306"/>
      <c r="H66" s="306"/>
      <c r="I66" s="306"/>
      <c r="J66" s="306"/>
      <c r="K66" s="304"/>
    </row>
    <row r="67" spans="2:11" ht="15" customHeight="1">
      <c r="B67" s="302"/>
      <c r="C67" s="309"/>
      <c r="D67" s="306" t="s">
        <v>1479</v>
      </c>
      <c r="E67" s="306"/>
      <c r="F67" s="306"/>
      <c r="G67" s="306"/>
      <c r="H67" s="306"/>
      <c r="I67" s="306"/>
      <c r="J67" s="306"/>
      <c r="K67" s="304"/>
    </row>
    <row r="68" spans="2:11" ht="15" customHeight="1">
      <c r="B68" s="302"/>
      <c r="C68" s="309"/>
      <c r="D68" s="306" t="s">
        <v>1480</v>
      </c>
      <c r="E68" s="306"/>
      <c r="F68" s="306"/>
      <c r="G68" s="306"/>
      <c r="H68" s="306"/>
      <c r="I68" s="306"/>
      <c r="J68" s="306"/>
      <c r="K68" s="304"/>
    </row>
    <row r="69" spans="2:11" ht="12.75" customHeight="1">
      <c r="B69" s="314"/>
      <c r="C69" s="315"/>
      <c r="D69" s="315"/>
      <c r="E69" s="315"/>
      <c r="F69" s="315"/>
      <c r="G69" s="315"/>
      <c r="H69" s="315"/>
      <c r="I69" s="315"/>
      <c r="J69" s="315"/>
      <c r="K69" s="316"/>
    </row>
    <row r="70" spans="2:11" ht="18.75" customHeight="1">
      <c r="B70" s="317"/>
      <c r="C70" s="317"/>
      <c r="D70" s="317"/>
      <c r="E70" s="317"/>
      <c r="F70" s="317"/>
      <c r="G70" s="317"/>
      <c r="H70" s="317"/>
      <c r="I70" s="317"/>
      <c r="J70" s="317"/>
      <c r="K70" s="318"/>
    </row>
    <row r="71" spans="2:11" ht="18.75" customHeight="1">
      <c r="B71" s="318"/>
      <c r="C71" s="318"/>
      <c r="D71" s="318"/>
      <c r="E71" s="318"/>
      <c r="F71" s="318"/>
      <c r="G71" s="318"/>
      <c r="H71" s="318"/>
      <c r="I71" s="318"/>
      <c r="J71" s="318"/>
      <c r="K71" s="318"/>
    </row>
    <row r="72" spans="2:11" ht="7.5" customHeight="1">
      <c r="B72" s="319"/>
      <c r="C72" s="320"/>
      <c r="D72" s="320"/>
      <c r="E72" s="320"/>
      <c r="F72" s="320"/>
      <c r="G72" s="320"/>
      <c r="H72" s="320"/>
      <c r="I72" s="320"/>
      <c r="J72" s="320"/>
      <c r="K72" s="321"/>
    </row>
    <row r="73" spans="2:11" ht="45" customHeight="1">
      <c r="B73" s="322"/>
      <c r="C73" s="323" t="s">
        <v>1417</v>
      </c>
      <c r="D73" s="323"/>
      <c r="E73" s="323"/>
      <c r="F73" s="323"/>
      <c r="G73" s="323"/>
      <c r="H73" s="323"/>
      <c r="I73" s="323"/>
      <c r="J73" s="323"/>
      <c r="K73" s="324"/>
    </row>
    <row r="74" spans="2:11" ht="17.25" customHeight="1">
      <c r="B74" s="322"/>
      <c r="C74" s="325" t="s">
        <v>1481</v>
      </c>
      <c r="D74" s="325"/>
      <c r="E74" s="325"/>
      <c r="F74" s="325" t="s">
        <v>1482</v>
      </c>
      <c r="G74" s="326"/>
      <c r="H74" s="325" t="s">
        <v>124</v>
      </c>
      <c r="I74" s="325" t="s">
        <v>61</v>
      </c>
      <c r="J74" s="325" t="s">
        <v>1483</v>
      </c>
      <c r="K74" s="324"/>
    </row>
    <row r="75" spans="2:11" ht="17.25" customHeight="1">
      <c r="B75" s="322"/>
      <c r="C75" s="327" t="s">
        <v>1484</v>
      </c>
      <c r="D75" s="327"/>
      <c r="E75" s="327"/>
      <c r="F75" s="328" t="s">
        <v>1485</v>
      </c>
      <c r="G75" s="329"/>
      <c r="H75" s="327"/>
      <c r="I75" s="327"/>
      <c r="J75" s="327" t="s">
        <v>1486</v>
      </c>
      <c r="K75" s="324"/>
    </row>
    <row r="76" spans="2:11" ht="5.25" customHeight="1">
      <c r="B76" s="322"/>
      <c r="C76" s="330"/>
      <c r="D76" s="330"/>
      <c r="E76" s="330"/>
      <c r="F76" s="330"/>
      <c r="G76" s="331"/>
      <c r="H76" s="330"/>
      <c r="I76" s="330"/>
      <c r="J76" s="330"/>
      <c r="K76" s="324"/>
    </row>
    <row r="77" spans="2:11" ht="15" customHeight="1">
      <c r="B77" s="322"/>
      <c r="C77" s="311" t="s">
        <v>57</v>
      </c>
      <c r="D77" s="330"/>
      <c r="E77" s="330"/>
      <c r="F77" s="332" t="s">
        <v>1487</v>
      </c>
      <c r="G77" s="331"/>
      <c r="H77" s="311" t="s">
        <v>1488</v>
      </c>
      <c r="I77" s="311" t="s">
        <v>1489</v>
      </c>
      <c r="J77" s="311">
        <v>20</v>
      </c>
      <c r="K77" s="324"/>
    </row>
    <row r="78" spans="2:11" ht="15" customHeight="1">
      <c r="B78" s="322"/>
      <c r="C78" s="311" t="s">
        <v>1490</v>
      </c>
      <c r="D78" s="311"/>
      <c r="E78" s="311"/>
      <c r="F78" s="332" t="s">
        <v>1487</v>
      </c>
      <c r="G78" s="331"/>
      <c r="H78" s="311" t="s">
        <v>1491</v>
      </c>
      <c r="I78" s="311" t="s">
        <v>1489</v>
      </c>
      <c r="J78" s="311">
        <v>120</v>
      </c>
      <c r="K78" s="324"/>
    </row>
    <row r="79" spans="2:11" ht="15" customHeight="1">
      <c r="B79" s="333"/>
      <c r="C79" s="311" t="s">
        <v>1492</v>
      </c>
      <c r="D79" s="311"/>
      <c r="E79" s="311"/>
      <c r="F79" s="332" t="s">
        <v>1493</v>
      </c>
      <c r="G79" s="331"/>
      <c r="H79" s="311" t="s">
        <v>1494</v>
      </c>
      <c r="I79" s="311" t="s">
        <v>1489</v>
      </c>
      <c r="J79" s="311">
        <v>50</v>
      </c>
      <c r="K79" s="324"/>
    </row>
    <row r="80" spans="2:11" ht="15" customHeight="1">
      <c r="B80" s="333"/>
      <c r="C80" s="311" t="s">
        <v>1495</v>
      </c>
      <c r="D80" s="311"/>
      <c r="E80" s="311"/>
      <c r="F80" s="332" t="s">
        <v>1487</v>
      </c>
      <c r="G80" s="331"/>
      <c r="H80" s="311" t="s">
        <v>1496</v>
      </c>
      <c r="I80" s="311" t="s">
        <v>1497</v>
      </c>
      <c r="J80" s="311"/>
      <c r="K80" s="324"/>
    </row>
    <row r="81" spans="2:11" ht="15" customHeight="1">
      <c r="B81" s="333"/>
      <c r="C81" s="334" t="s">
        <v>1498</v>
      </c>
      <c r="D81" s="334"/>
      <c r="E81" s="334"/>
      <c r="F81" s="335" t="s">
        <v>1493</v>
      </c>
      <c r="G81" s="334"/>
      <c r="H81" s="334" t="s">
        <v>1499</v>
      </c>
      <c r="I81" s="334" t="s">
        <v>1489</v>
      </c>
      <c r="J81" s="334">
        <v>15</v>
      </c>
      <c r="K81" s="324"/>
    </row>
    <row r="82" spans="2:11" ht="15" customHeight="1">
      <c r="B82" s="333"/>
      <c r="C82" s="334" t="s">
        <v>1500</v>
      </c>
      <c r="D82" s="334"/>
      <c r="E82" s="334"/>
      <c r="F82" s="335" t="s">
        <v>1493</v>
      </c>
      <c r="G82" s="334"/>
      <c r="H82" s="334" t="s">
        <v>1501</v>
      </c>
      <c r="I82" s="334" t="s">
        <v>1489</v>
      </c>
      <c r="J82" s="334">
        <v>15</v>
      </c>
      <c r="K82" s="324"/>
    </row>
    <row r="83" spans="2:11" ht="15" customHeight="1">
      <c r="B83" s="333"/>
      <c r="C83" s="334" t="s">
        <v>1502</v>
      </c>
      <c r="D83" s="334"/>
      <c r="E83" s="334"/>
      <c r="F83" s="335" t="s">
        <v>1493</v>
      </c>
      <c r="G83" s="334"/>
      <c r="H83" s="334" t="s">
        <v>1503</v>
      </c>
      <c r="I83" s="334" t="s">
        <v>1489</v>
      </c>
      <c r="J83" s="334">
        <v>20</v>
      </c>
      <c r="K83" s="324"/>
    </row>
    <row r="84" spans="2:11" ht="15" customHeight="1">
      <c r="B84" s="333"/>
      <c r="C84" s="334" t="s">
        <v>1504</v>
      </c>
      <c r="D84" s="334"/>
      <c r="E84" s="334"/>
      <c r="F84" s="335" t="s">
        <v>1493</v>
      </c>
      <c r="G84" s="334"/>
      <c r="H84" s="334" t="s">
        <v>1505</v>
      </c>
      <c r="I84" s="334" t="s">
        <v>1489</v>
      </c>
      <c r="J84" s="334">
        <v>20</v>
      </c>
      <c r="K84" s="324"/>
    </row>
    <row r="85" spans="2:11" ht="15" customHeight="1">
      <c r="B85" s="333"/>
      <c r="C85" s="311" t="s">
        <v>1506</v>
      </c>
      <c r="D85" s="311"/>
      <c r="E85" s="311"/>
      <c r="F85" s="332" t="s">
        <v>1493</v>
      </c>
      <c r="G85" s="331"/>
      <c r="H85" s="311" t="s">
        <v>1507</v>
      </c>
      <c r="I85" s="311" t="s">
        <v>1489</v>
      </c>
      <c r="J85" s="311">
        <v>50</v>
      </c>
      <c r="K85" s="324"/>
    </row>
    <row r="86" spans="2:11" ht="15" customHeight="1">
      <c r="B86" s="333"/>
      <c r="C86" s="311" t="s">
        <v>1508</v>
      </c>
      <c r="D86" s="311"/>
      <c r="E86" s="311"/>
      <c r="F86" s="332" t="s">
        <v>1493</v>
      </c>
      <c r="G86" s="331"/>
      <c r="H86" s="311" t="s">
        <v>1509</v>
      </c>
      <c r="I86" s="311" t="s">
        <v>1489</v>
      </c>
      <c r="J86" s="311">
        <v>20</v>
      </c>
      <c r="K86" s="324"/>
    </row>
    <row r="87" spans="2:11" ht="15" customHeight="1">
      <c r="B87" s="333"/>
      <c r="C87" s="311" t="s">
        <v>1510</v>
      </c>
      <c r="D87" s="311"/>
      <c r="E87" s="311"/>
      <c r="F87" s="332" t="s">
        <v>1493</v>
      </c>
      <c r="G87" s="331"/>
      <c r="H87" s="311" t="s">
        <v>1511</v>
      </c>
      <c r="I87" s="311" t="s">
        <v>1489</v>
      </c>
      <c r="J87" s="311">
        <v>20</v>
      </c>
      <c r="K87" s="324"/>
    </row>
    <row r="88" spans="2:11" ht="15" customHeight="1">
      <c r="B88" s="333"/>
      <c r="C88" s="311" t="s">
        <v>1512</v>
      </c>
      <c r="D88" s="311"/>
      <c r="E88" s="311"/>
      <c r="F88" s="332" t="s">
        <v>1493</v>
      </c>
      <c r="G88" s="331"/>
      <c r="H88" s="311" t="s">
        <v>1513</v>
      </c>
      <c r="I88" s="311" t="s">
        <v>1489</v>
      </c>
      <c r="J88" s="311">
        <v>50</v>
      </c>
      <c r="K88" s="324"/>
    </row>
    <row r="89" spans="2:11" ht="15" customHeight="1">
      <c r="B89" s="333"/>
      <c r="C89" s="311" t="s">
        <v>1514</v>
      </c>
      <c r="D89" s="311"/>
      <c r="E89" s="311"/>
      <c r="F89" s="332" t="s">
        <v>1493</v>
      </c>
      <c r="G89" s="331"/>
      <c r="H89" s="311" t="s">
        <v>1514</v>
      </c>
      <c r="I89" s="311" t="s">
        <v>1489</v>
      </c>
      <c r="J89" s="311">
        <v>50</v>
      </c>
      <c r="K89" s="324"/>
    </row>
    <row r="90" spans="2:11" ht="15" customHeight="1">
      <c r="B90" s="333"/>
      <c r="C90" s="311" t="s">
        <v>129</v>
      </c>
      <c r="D90" s="311"/>
      <c r="E90" s="311"/>
      <c r="F90" s="332" t="s">
        <v>1493</v>
      </c>
      <c r="G90" s="331"/>
      <c r="H90" s="311" t="s">
        <v>1515</v>
      </c>
      <c r="I90" s="311" t="s">
        <v>1489</v>
      </c>
      <c r="J90" s="311">
        <v>255</v>
      </c>
      <c r="K90" s="324"/>
    </row>
    <row r="91" spans="2:11" ht="15" customHeight="1">
      <c r="B91" s="333"/>
      <c r="C91" s="311" t="s">
        <v>1516</v>
      </c>
      <c r="D91" s="311"/>
      <c r="E91" s="311"/>
      <c r="F91" s="332" t="s">
        <v>1487</v>
      </c>
      <c r="G91" s="331"/>
      <c r="H91" s="311" t="s">
        <v>1517</v>
      </c>
      <c r="I91" s="311" t="s">
        <v>1518</v>
      </c>
      <c r="J91" s="311"/>
      <c r="K91" s="324"/>
    </row>
    <row r="92" spans="2:11" ht="15" customHeight="1">
      <c r="B92" s="333"/>
      <c r="C92" s="311" t="s">
        <v>1519</v>
      </c>
      <c r="D92" s="311"/>
      <c r="E92" s="311"/>
      <c r="F92" s="332" t="s">
        <v>1487</v>
      </c>
      <c r="G92" s="331"/>
      <c r="H92" s="311" t="s">
        <v>1520</v>
      </c>
      <c r="I92" s="311" t="s">
        <v>1521</v>
      </c>
      <c r="J92" s="311"/>
      <c r="K92" s="324"/>
    </row>
    <row r="93" spans="2:11" ht="15" customHeight="1">
      <c r="B93" s="333"/>
      <c r="C93" s="311" t="s">
        <v>1522</v>
      </c>
      <c r="D93" s="311"/>
      <c r="E93" s="311"/>
      <c r="F93" s="332" t="s">
        <v>1487</v>
      </c>
      <c r="G93" s="331"/>
      <c r="H93" s="311" t="s">
        <v>1522</v>
      </c>
      <c r="I93" s="311" t="s">
        <v>1521</v>
      </c>
      <c r="J93" s="311"/>
      <c r="K93" s="324"/>
    </row>
    <row r="94" spans="2:11" ht="15" customHeight="1">
      <c r="B94" s="333"/>
      <c r="C94" s="311" t="s">
        <v>42</v>
      </c>
      <c r="D94" s="311"/>
      <c r="E94" s="311"/>
      <c r="F94" s="332" t="s">
        <v>1487</v>
      </c>
      <c r="G94" s="331"/>
      <c r="H94" s="311" t="s">
        <v>1523</v>
      </c>
      <c r="I94" s="311" t="s">
        <v>1521</v>
      </c>
      <c r="J94" s="311"/>
      <c r="K94" s="324"/>
    </row>
    <row r="95" spans="2:11" ht="15" customHeight="1">
      <c r="B95" s="333"/>
      <c r="C95" s="311" t="s">
        <v>52</v>
      </c>
      <c r="D95" s="311"/>
      <c r="E95" s="311"/>
      <c r="F95" s="332" t="s">
        <v>1487</v>
      </c>
      <c r="G95" s="331"/>
      <c r="H95" s="311" t="s">
        <v>1524</v>
      </c>
      <c r="I95" s="311" t="s">
        <v>1521</v>
      </c>
      <c r="J95" s="311"/>
      <c r="K95" s="324"/>
    </row>
    <row r="96" spans="2:11" ht="15" customHeight="1">
      <c r="B96" s="336"/>
      <c r="C96" s="337"/>
      <c r="D96" s="337"/>
      <c r="E96" s="337"/>
      <c r="F96" s="337"/>
      <c r="G96" s="337"/>
      <c r="H96" s="337"/>
      <c r="I96" s="337"/>
      <c r="J96" s="337"/>
      <c r="K96" s="338"/>
    </row>
    <row r="97" spans="2:11" ht="18.75" customHeight="1">
      <c r="B97" s="339"/>
      <c r="C97" s="340"/>
      <c r="D97" s="340"/>
      <c r="E97" s="340"/>
      <c r="F97" s="340"/>
      <c r="G97" s="340"/>
      <c r="H97" s="340"/>
      <c r="I97" s="340"/>
      <c r="J97" s="340"/>
      <c r="K97" s="339"/>
    </row>
    <row r="98" spans="2:11" ht="18.75" customHeight="1">
      <c r="B98" s="318"/>
      <c r="C98" s="318"/>
      <c r="D98" s="318"/>
      <c r="E98" s="318"/>
      <c r="F98" s="318"/>
      <c r="G98" s="318"/>
      <c r="H98" s="318"/>
      <c r="I98" s="318"/>
      <c r="J98" s="318"/>
      <c r="K98" s="318"/>
    </row>
    <row r="99" spans="2:11" ht="7.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21"/>
    </row>
    <row r="100" spans="2:11" ht="45" customHeight="1">
      <c r="B100" s="322"/>
      <c r="C100" s="323" t="s">
        <v>1525</v>
      </c>
      <c r="D100" s="323"/>
      <c r="E100" s="323"/>
      <c r="F100" s="323"/>
      <c r="G100" s="323"/>
      <c r="H100" s="323"/>
      <c r="I100" s="323"/>
      <c r="J100" s="323"/>
      <c r="K100" s="324"/>
    </row>
    <row r="101" spans="2:11" ht="17.25" customHeight="1">
      <c r="B101" s="322"/>
      <c r="C101" s="325" t="s">
        <v>1481</v>
      </c>
      <c r="D101" s="325"/>
      <c r="E101" s="325"/>
      <c r="F101" s="325" t="s">
        <v>1482</v>
      </c>
      <c r="G101" s="326"/>
      <c r="H101" s="325" t="s">
        <v>124</v>
      </c>
      <c r="I101" s="325" t="s">
        <v>61</v>
      </c>
      <c r="J101" s="325" t="s">
        <v>1483</v>
      </c>
      <c r="K101" s="324"/>
    </row>
    <row r="102" spans="2:11" ht="17.25" customHeight="1">
      <c r="B102" s="322"/>
      <c r="C102" s="327" t="s">
        <v>1484</v>
      </c>
      <c r="D102" s="327"/>
      <c r="E102" s="327"/>
      <c r="F102" s="328" t="s">
        <v>1485</v>
      </c>
      <c r="G102" s="329"/>
      <c r="H102" s="327"/>
      <c r="I102" s="327"/>
      <c r="J102" s="327" t="s">
        <v>1486</v>
      </c>
      <c r="K102" s="324"/>
    </row>
    <row r="103" spans="2:11" ht="5.25" customHeight="1">
      <c r="B103" s="322"/>
      <c r="C103" s="325"/>
      <c r="D103" s="325"/>
      <c r="E103" s="325"/>
      <c r="F103" s="325"/>
      <c r="G103" s="341"/>
      <c r="H103" s="325"/>
      <c r="I103" s="325"/>
      <c r="J103" s="325"/>
      <c r="K103" s="324"/>
    </row>
    <row r="104" spans="2:11" ht="15" customHeight="1">
      <c r="B104" s="322"/>
      <c r="C104" s="311" t="s">
        <v>57</v>
      </c>
      <c r="D104" s="330"/>
      <c r="E104" s="330"/>
      <c r="F104" s="332" t="s">
        <v>1487</v>
      </c>
      <c r="G104" s="341"/>
      <c r="H104" s="311" t="s">
        <v>1526</v>
      </c>
      <c r="I104" s="311" t="s">
        <v>1489</v>
      </c>
      <c r="J104" s="311">
        <v>20</v>
      </c>
      <c r="K104" s="324"/>
    </row>
    <row r="105" spans="2:11" ht="15" customHeight="1">
      <c r="B105" s="322"/>
      <c r="C105" s="311" t="s">
        <v>1490</v>
      </c>
      <c r="D105" s="311"/>
      <c r="E105" s="311"/>
      <c r="F105" s="332" t="s">
        <v>1487</v>
      </c>
      <c r="G105" s="311"/>
      <c r="H105" s="311" t="s">
        <v>1526</v>
      </c>
      <c r="I105" s="311" t="s">
        <v>1489</v>
      </c>
      <c r="J105" s="311">
        <v>120</v>
      </c>
      <c r="K105" s="324"/>
    </row>
    <row r="106" spans="2:11" ht="15" customHeight="1">
      <c r="B106" s="333"/>
      <c r="C106" s="311" t="s">
        <v>1492</v>
      </c>
      <c r="D106" s="311"/>
      <c r="E106" s="311"/>
      <c r="F106" s="332" t="s">
        <v>1493</v>
      </c>
      <c r="G106" s="311"/>
      <c r="H106" s="311" t="s">
        <v>1526</v>
      </c>
      <c r="I106" s="311" t="s">
        <v>1489</v>
      </c>
      <c r="J106" s="311">
        <v>50</v>
      </c>
      <c r="K106" s="324"/>
    </row>
    <row r="107" spans="2:11" ht="15" customHeight="1">
      <c r="B107" s="333"/>
      <c r="C107" s="311" t="s">
        <v>1495</v>
      </c>
      <c r="D107" s="311"/>
      <c r="E107" s="311"/>
      <c r="F107" s="332" t="s">
        <v>1487</v>
      </c>
      <c r="G107" s="311"/>
      <c r="H107" s="311" t="s">
        <v>1526</v>
      </c>
      <c r="I107" s="311" t="s">
        <v>1497</v>
      </c>
      <c r="J107" s="311"/>
      <c r="K107" s="324"/>
    </row>
    <row r="108" spans="2:11" ht="15" customHeight="1">
      <c r="B108" s="333"/>
      <c r="C108" s="311" t="s">
        <v>1506</v>
      </c>
      <c r="D108" s="311"/>
      <c r="E108" s="311"/>
      <c r="F108" s="332" t="s">
        <v>1493</v>
      </c>
      <c r="G108" s="311"/>
      <c r="H108" s="311" t="s">
        <v>1526</v>
      </c>
      <c r="I108" s="311" t="s">
        <v>1489</v>
      </c>
      <c r="J108" s="311">
        <v>50</v>
      </c>
      <c r="K108" s="324"/>
    </row>
    <row r="109" spans="2:11" ht="15" customHeight="1">
      <c r="B109" s="333"/>
      <c r="C109" s="311" t="s">
        <v>1514</v>
      </c>
      <c r="D109" s="311"/>
      <c r="E109" s="311"/>
      <c r="F109" s="332" t="s">
        <v>1493</v>
      </c>
      <c r="G109" s="311"/>
      <c r="H109" s="311" t="s">
        <v>1526</v>
      </c>
      <c r="I109" s="311" t="s">
        <v>1489</v>
      </c>
      <c r="J109" s="311">
        <v>50</v>
      </c>
      <c r="K109" s="324"/>
    </row>
    <row r="110" spans="2:11" ht="15" customHeight="1">
      <c r="B110" s="333"/>
      <c r="C110" s="311" t="s">
        <v>1512</v>
      </c>
      <c r="D110" s="311"/>
      <c r="E110" s="311"/>
      <c r="F110" s="332" t="s">
        <v>1493</v>
      </c>
      <c r="G110" s="311"/>
      <c r="H110" s="311" t="s">
        <v>1526</v>
      </c>
      <c r="I110" s="311" t="s">
        <v>1489</v>
      </c>
      <c r="J110" s="311">
        <v>50</v>
      </c>
      <c r="K110" s="324"/>
    </row>
    <row r="111" spans="2:11" ht="15" customHeight="1">
      <c r="B111" s="333"/>
      <c r="C111" s="311" t="s">
        <v>57</v>
      </c>
      <c r="D111" s="311"/>
      <c r="E111" s="311"/>
      <c r="F111" s="332" t="s">
        <v>1487</v>
      </c>
      <c r="G111" s="311"/>
      <c r="H111" s="311" t="s">
        <v>1527</v>
      </c>
      <c r="I111" s="311" t="s">
        <v>1489</v>
      </c>
      <c r="J111" s="311">
        <v>20</v>
      </c>
      <c r="K111" s="324"/>
    </row>
    <row r="112" spans="2:11" ht="15" customHeight="1">
      <c r="B112" s="333"/>
      <c r="C112" s="311" t="s">
        <v>1528</v>
      </c>
      <c r="D112" s="311"/>
      <c r="E112" s="311"/>
      <c r="F112" s="332" t="s">
        <v>1487</v>
      </c>
      <c r="G112" s="311"/>
      <c r="H112" s="311" t="s">
        <v>1529</v>
      </c>
      <c r="I112" s="311" t="s">
        <v>1489</v>
      </c>
      <c r="J112" s="311">
        <v>120</v>
      </c>
      <c r="K112" s="324"/>
    </row>
    <row r="113" spans="2:11" ht="15" customHeight="1">
      <c r="B113" s="333"/>
      <c r="C113" s="311" t="s">
        <v>42</v>
      </c>
      <c r="D113" s="311"/>
      <c r="E113" s="311"/>
      <c r="F113" s="332" t="s">
        <v>1487</v>
      </c>
      <c r="G113" s="311"/>
      <c r="H113" s="311" t="s">
        <v>1530</v>
      </c>
      <c r="I113" s="311" t="s">
        <v>1521</v>
      </c>
      <c r="J113" s="311"/>
      <c r="K113" s="324"/>
    </row>
    <row r="114" spans="2:11" ht="15" customHeight="1">
      <c r="B114" s="333"/>
      <c r="C114" s="311" t="s">
        <v>52</v>
      </c>
      <c r="D114" s="311"/>
      <c r="E114" s="311"/>
      <c r="F114" s="332" t="s">
        <v>1487</v>
      </c>
      <c r="G114" s="311"/>
      <c r="H114" s="311" t="s">
        <v>1531</v>
      </c>
      <c r="I114" s="311" t="s">
        <v>1521</v>
      </c>
      <c r="J114" s="311"/>
      <c r="K114" s="324"/>
    </row>
    <row r="115" spans="2:11" ht="15" customHeight="1">
      <c r="B115" s="333"/>
      <c r="C115" s="311" t="s">
        <v>61</v>
      </c>
      <c r="D115" s="311"/>
      <c r="E115" s="311"/>
      <c r="F115" s="332" t="s">
        <v>1487</v>
      </c>
      <c r="G115" s="311"/>
      <c r="H115" s="311" t="s">
        <v>1532</v>
      </c>
      <c r="I115" s="311" t="s">
        <v>1533</v>
      </c>
      <c r="J115" s="311"/>
      <c r="K115" s="324"/>
    </row>
    <row r="116" spans="2:11" ht="15" customHeight="1">
      <c r="B116" s="336"/>
      <c r="C116" s="342"/>
      <c r="D116" s="342"/>
      <c r="E116" s="342"/>
      <c r="F116" s="342"/>
      <c r="G116" s="342"/>
      <c r="H116" s="342"/>
      <c r="I116" s="342"/>
      <c r="J116" s="342"/>
      <c r="K116" s="338"/>
    </row>
    <row r="117" spans="2:11" ht="18.75" customHeight="1">
      <c r="B117" s="343"/>
      <c r="C117" s="308"/>
      <c r="D117" s="308"/>
      <c r="E117" s="308"/>
      <c r="F117" s="344"/>
      <c r="G117" s="308"/>
      <c r="H117" s="308"/>
      <c r="I117" s="308"/>
      <c r="J117" s="308"/>
      <c r="K117" s="343"/>
    </row>
    <row r="118" spans="2:11" ht="18.75" customHeight="1"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</row>
    <row r="119" spans="2:11" ht="7.5" customHeight="1">
      <c r="B119" s="345"/>
      <c r="C119" s="346"/>
      <c r="D119" s="346"/>
      <c r="E119" s="346"/>
      <c r="F119" s="346"/>
      <c r="G119" s="346"/>
      <c r="H119" s="346"/>
      <c r="I119" s="346"/>
      <c r="J119" s="346"/>
      <c r="K119" s="347"/>
    </row>
    <row r="120" spans="2:11" ht="45" customHeight="1">
      <c r="B120" s="348"/>
      <c r="C120" s="299" t="s">
        <v>1534</v>
      </c>
      <c r="D120" s="299"/>
      <c r="E120" s="299"/>
      <c r="F120" s="299"/>
      <c r="G120" s="299"/>
      <c r="H120" s="299"/>
      <c r="I120" s="299"/>
      <c r="J120" s="299"/>
      <c r="K120" s="349"/>
    </row>
    <row r="121" spans="2:11" ht="17.25" customHeight="1">
      <c r="B121" s="350"/>
      <c r="C121" s="325" t="s">
        <v>1481</v>
      </c>
      <c r="D121" s="325"/>
      <c r="E121" s="325"/>
      <c r="F121" s="325" t="s">
        <v>1482</v>
      </c>
      <c r="G121" s="326"/>
      <c r="H121" s="325" t="s">
        <v>124</v>
      </c>
      <c r="I121" s="325" t="s">
        <v>61</v>
      </c>
      <c r="J121" s="325" t="s">
        <v>1483</v>
      </c>
      <c r="K121" s="351"/>
    </row>
    <row r="122" spans="2:11" ht="17.25" customHeight="1">
      <c r="B122" s="350"/>
      <c r="C122" s="327" t="s">
        <v>1484</v>
      </c>
      <c r="D122" s="327"/>
      <c r="E122" s="327"/>
      <c r="F122" s="328" t="s">
        <v>1485</v>
      </c>
      <c r="G122" s="329"/>
      <c r="H122" s="327"/>
      <c r="I122" s="327"/>
      <c r="J122" s="327" t="s">
        <v>1486</v>
      </c>
      <c r="K122" s="351"/>
    </row>
    <row r="123" spans="2:11" ht="5.25" customHeight="1">
      <c r="B123" s="352"/>
      <c r="C123" s="330"/>
      <c r="D123" s="330"/>
      <c r="E123" s="330"/>
      <c r="F123" s="330"/>
      <c r="G123" s="311"/>
      <c r="H123" s="330"/>
      <c r="I123" s="330"/>
      <c r="J123" s="330"/>
      <c r="K123" s="353"/>
    </row>
    <row r="124" spans="2:11" ht="15" customHeight="1">
      <c r="B124" s="352"/>
      <c r="C124" s="311" t="s">
        <v>1490</v>
      </c>
      <c r="D124" s="330"/>
      <c r="E124" s="330"/>
      <c r="F124" s="332" t="s">
        <v>1487</v>
      </c>
      <c r="G124" s="311"/>
      <c r="H124" s="311" t="s">
        <v>1526</v>
      </c>
      <c r="I124" s="311" t="s">
        <v>1489</v>
      </c>
      <c r="J124" s="311">
        <v>120</v>
      </c>
      <c r="K124" s="354"/>
    </row>
    <row r="125" spans="2:11" ht="15" customHeight="1">
      <c r="B125" s="352"/>
      <c r="C125" s="311" t="s">
        <v>1535</v>
      </c>
      <c r="D125" s="311"/>
      <c r="E125" s="311"/>
      <c r="F125" s="332" t="s">
        <v>1487</v>
      </c>
      <c r="G125" s="311"/>
      <c r="H125" s="311" t="s">
        <v>1536</v>
      </c>
      <c r="I125" s="311" t="s">
        <v>1489</v>
      </c>
      <c r="J125" s="311" t="s">
        <v>1537</v>
      </c>
      <c r="K125" s="354"/>
    </row>
    <row r="126" spans="2:11" ht="15" customHeight="1">
      <c r="B126" s="352"/>
      <c r="C126" s="311" t="s">
        <v>1436</v>
      </c>
      <c r="D126" s="311"/>
      <c r="E126" s="311"/>
      <c r="F126" s="332" t="s">
        <v>1487</v>
      </c>
      <c r="G126" s="311"/>
      <c r="H126" s="311" t="s">
        <v>1538</v>
      </c>
      <c r="I126" s="311" t="s">
        <v>1489</v>
      </c>
      <c r="J126" s="311" t="s">
        <v>1537</v>
      </c>
      <c r="K126" s="354"/>
    </row>
    <row r="127" spans="2:11" ht="15" customHeight="1">
      <c r="B127" s="352"/>
      <c r="C127" s="311" t="s">
        <v>1498</v>
      </c>
      <c r="D127" s="311"/>
      <c r="E127" s="311"/>
      <c r="F127" s="332" t="s">
        <v>1493</v>
      </c>
      <c r="G127" s="311"/>
      <c r="H127" s="311" t="s">
        <v>1499</v>
      </c>
      <c r="I127" s="311" t="s">
        <v>1489</v>
      </c>
      <c r="J127" s="311">
        <v>15</v>
      </c>
      <c r="K127" s="354"/>
    </row>
    <row r="128" spans="2:11" ht="15" customHeight="1">
      <c r="B128" s="352"/>
      <c r="C128" s="334" t="s">
        <v>1500</v>
      </c>
      <c r="D128" s="334"/>
      <c r="E128" s="334"/>
      <c r="F128" s="335" t="s">
        <v>1493</v>
      </c>
      <c r="G128" s="334"/>
      <c r="H128" s="334" t="s">
        <v>1501</v>
      </c>
      <c r="I128" s="334" t="s">
        <v>1489</v>
      </c>
      <c r="J128" s="334">
        <v>15</v>
      </c>
      <c r="K128" s="354"/>
    </row>
    <row r="129" spans="2:11" ht="15" customHeight="1">
      <c r="B129" s="352"/>
      <c r="C129" s="334" t="s">
        <v>1502</v>
      </c>
      <c r="D129" s="334"/>
      <c r="E129" s="334"/>
      <c r="F129" s="335" t="s">
        <v>1493</v>
      </c>
      <c r="G129" s="334"/>
      <c r="H129" s="334" t="s">
        <v>1503</v>
      </c>
      <c r="I129" s="334" t="s">
        <v>1489</v>
      </c>
      <c r="J129" s="334">
        <v>20</v>
      </c>
      <c r="K129" s="354"/>
    </row>
    <row r="130" spans="2:11" ht="15" customHeight="1">
      <c r="B130" s="352"/>
      <c r="C130" s="334" t="s">
        <v>1504</v>
      </c>
      <c r="D130" s="334"/>
      <c r="E130" s="334"/>
      <c r="F130" s="335" t="s">
        <v>1493</v>
      </c>
      <c r="G130" s="334"/>
      <c r="H130" s="334" t="s">
        <v>1505</v>
      </c>
      <c r="I130" s="334" t="s">
        <v>1489</v>
      </c>
      <c r="J130" s="334">
        <v>20</v>
      </c>
      <c r="K130" s="354"/>
    </row>
    <row r="131" spans="2:11" ht="15" customHeight="1">
      <c r="B131" s="352"/>
      <c r="C131" s="311" t="s">
        <v>1492</v>
      </c>
      <c r="D131" s="311"/>
      <c r="E131" s="311"/>
      <c r="F131" s="332" t="s">
        <v>1493</v>
      </c>
      <c r="G131" s="311"/>
      <c r="H131" s="311" t="s">
        <v>1526</v>
      </c>
      <c r="I131" s="311" t="s">
        <v>1489</v>
      </c>
      <c r="J131" s="311">
        <v>50</v>
      </c>
      <c r="K131" s="354"/>
    </row>
    <row r="132" spans="2:11" ht="15" customHeight="1">
      <c r="B132" s="352"/>
      <c r="C132" s="311" t="s">
        <v>1506</v>
      </c>
      <c r="D132" s="311"/>
      <c r="E132" s="311"/>
      <c r="F132" s="332" t="s">
        <v>1493</v>
      </c>
      <c r="G132" s="311"/>
      <c r="H132" s="311" t="s">
        <v>1526</v>
      </c>
      <c r="I132" s="311" t="s">
        <v>1489</v>
      </c>
      <c r="J132" s="311">
        <v>50</v>
      </c>
      <c r="K132" s="354"/>
    </row>
    <row r="133" spans="2:11" ht="15" customHeight="1">
      <c r="B133" s="352"/>
      <c r="C133" s="311" t="s">
        <v>1512</v>
      </c>
      <c r="D133" s="311"/>
      <c r="E133" s="311"/>
      <c r="F133" s="332" t="s">
        <v>1493</v>
      </c>
      <c r="G133" s="311"/>
      <c r="H133" s="311" t="s">
        <v>1526</v>
      </c>
      <c r="I133" s="311" t="s">
        <v>1489</v>
      </c>
      <c r="J133" s="311">
        <v>50</v>
      </c>
      <c r="K133" s="354"/>
    </row>
    <row r="134" spans="2:11" ht="15" customHeight="1">
      <c r="B134" s="352"/>
      <c r="C134" s="311" t="s">
        <v>1514</v>
      </c>
      <c r="D134" s="311"/>
      <c r="E134" s="311"/>
      <c r="F134" s="332" t="s">
        <v>1493</v>
      </c>
      <c r="G134" s="311"/>
      <c r="H134" s="311" t="s">
        <v>1526</v>
      </c>
      <c r="I134" s="311" t="s">
        <v>1489</v>
      </c>
      <c r="J134" s="311">
        <v>50</v>
      </c>
      <c r="K134" s="354"/>
    </row>
    <row r="135" spans="2:11" ht="15" customHeight="1">
      <c r="B135" s="352"/>
      <c r="C135" s="311" t="s">
        <v>129</v>
      </c>
      <c r="D135" s="311"/>
      <c r="E135" s="311"/>
      <c r="F135" s="332" t="s">
        <v>1493</v>
      </c>
      <c r="G135" s="311"/>
      <c r="H135" s="311" t="s">
        <v>1539</v>
      </c>
      <c r="I135" s="311" t="s">
        <v>1489</v>
      </c>
      <c r="J135" s="311">
        <v>255</v>
      </c>
      <c r="K135" s="354"/>
    </row>
    <row r="136" spans="2:11" ht="15" customHeight="1">
      <c r="B136" s="352"/>
      <c r="C136" s="311" t="s">
        <v>1516</v>
      </c>
      <c r="D136" s="311"/>
      <c r="E136" s="311"/>
      <c r="F136" s="332" t="s">
        <v>1487</v>
      </c>
      <c r="G136" s="311"/>
      <c r="H136" s="311" t="s">
        <v>1540</v>
      </c>
      <c r="I136" s="311" t="s">
        <v>1518</v>
      </c>
      <c r="J136" s="311"/>
      <c r="K136" s="354"/>
    </row>
    <row r="137" spans="2:11" ht="15" customHeight="1">
      <c r="B137" s="352"/>
      <c r="C137" s="311" t="s">
        <v>1519</v>
      </c>
      <c r="D137" s="311"/>
      <c r="E137" s="311"/>
      <c r="F137" s="332" t="s">
        <v>1487</v>
      </c>
      <c r="G137" s="311"/>
      <c r="H137" s="311" t="s">
        <v>1541</v>
      </c>
      <c r="I137" s="311" t="s">
        <v>1521</v>
      </c>
      <c r="J137" s="311"/>
      <c r="K137" s="354"/>
    </row>
    <row r="138" spans="2:11" ht="15" customHeight="1">
      <c r="B138" s="352"/>
      <c r="C138" s="311" t="s">
        <v>1522</v>
      </c>
      <c r="D138" s="311"/>
      <c r="E138" s="311"/>
      <c r="F138" s="332" t="s">
        <v>1487</v>
      </c>
      <c r="G138" s="311"/>
      <c r="H138" s="311" t="s">
        <v>1522</v>
      </c>
      <c r="I138" s="311" t="s">
        <v>1521</v>
      </c>
      <c r="J138" s="311"/>
      <c r="K138" s="354"/>
    </row>
    <row r="139" spans="2:11" ht="15" customHeight="1">
      <c r="B139" s="352"/>
      <c r="C139" s="311" t="s">
        <v>42</v>
      </c>
      <c r="D139" s="311"/>
      <c r="E139" s="311"/>
      <c r="F139" s="332" t="s">
        <v>1487</v>
      </c>
      <c r="G139" s="311"/>
      <c r="H139" s="311" t="s">
        <v>1542</v>
      </c>
      <c r="I139" s="311" t="s">
        <v>1521</v>
      </c>
      <c r="J139" s="311"/>
      <c r="K139" s="354"/>
    </row>
    <row r="140" spans="2:11" ht="15" customHeight="1">
      <c r="B140" s="352"/>
      <c r="C140" s="311" t="s">
        <v>1543</v>
      </c>
      <c r="D140" s="311"/>
      <c r="E140" s="311"/>
      <c r="F140" s="332" t="s">
        <v>1487</v>
      </c>
      <c r="G140" s="311"/>
      <c r="H140" s="311" t="s">
        <v>1544</v>
      </c>
      <c r="I140" s="311" t="s">
        <v>1521</v>
      </c>
      <c r="J140" s="311"/>
      <c r="K140" s="354"/>
    </row>
    <row r="141" spans="2:11" ht="15" customHeight="1">
      <c r="B141" s="355"/>
      <c r="C141" s="356"/>
      <c r="D141" s="356"/>
      <c r="E141" s="356"/>
      <c r="F141" s="356"/>
      <c r="G141" s="356"/>
      <c r="H141" s="356"/>
      <c r="I141" s="356"/>
      <c r="J141" s="356"/>
      <c r="K141" s="357"/>
    </row>
    <row r="142" spans="2:11" ht="18.75" customHeight="1">
      <c r="B142" s="308"/>
      <c r="C142" s="308"/>
      <c r="D142" s="308"/>
      <c r="E142" s="308"/>
      <c r="F142" s="344"/>
      <c r="G142" s="308"/>
      <c r="H142" s="308"/>
      <c r="I142" s="308"/>
      <c r="J142" s="308"/>
      <c r="K142" s="308"/>
    </row>
    <row r="143" spans="2:11" ht="18.75" customHeight="1"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2:11" ht="7.5" customHeight="1">
      <c r="B144" s="319"/>
      <c r="C144" s="320"/>
      <c r="D144" s="320"/>
      <c r="E144" s="320"/>
      <c r="F144" s="320"/>
      <c r="G144" s="320"/>
      <c r="H144" s="320"/>
      <c r="I144" s="320"/>
      <c r="J144" s="320"/>
      <c r="K144" s="321"/>
    </row>
    <row r="145" spans="2:11" ht="45" customHeight="1">
      <c r="B145" s="322"/>
      <c r="C145" s="323" t="s">
        <v>1545</v>
      </c>
      <c r="D145" s="323"/>
      <c r="E145" s="323"/>
      <c r="F145" s="323"/>
      <c r="G145" s="323"/>
      <c r="H145" s="323"/>
      <c r="I145" s="323"/>
      <c r="J145" s="323"/>
      <c r="K145" s="324"/>
    </row>
    <row r="146" spans="2:11" ht="17.25" customHeight="1">
      <c r="B146" s="322"/>
      <c r="C146" s="325" t="s">
        <v>1481</v>
      </c>
      <c r="D146" s="325"/>
      <c r="E146" s="325"/>
      <c r="F146" s="325" t="s">
        <v>1482</v>
      </c>
      <c r="G146" s="326"/>
      <c r="H146" s="325" t="s">
        <v>124</v>
      </c>
      <c r="I146" s="325" t="s">
        <v>61</v>
      </c>
      <c r="J146" s="325" t="s">
        <v>1483</v>
      </c>
      <c r="K146" s="324"/>
    </row>
    <row r="147" spans="2:11" ht="17.25" customHeight="1">
      <c r="B147" s="322"/>
      <c r="C147" s="327" t="s">
        <v>1484</v>
      </c>
      <c r="D147" s="327"/>
      <c r="E147" s="327"/>
      <c r="F147" s="328" t="s">
        <v>1485</v>
      </c>
      <c r="G147" s="329"/>
      <c r="H147" s="327"/>
      <c r="I147" s="327"/>
      <c r="J147" s="327" t="s">
        <v>1486</v>
      </c>
      <c r="K147" s="324"/>
    </row>
    <row r="148" spans="2:11" ht="5.25" customHeight="1">
      <c r="B148" s="333"/>
      <c r="C148" s="330"/>
      <c r="D148" s="330"/>
      <c r="E148" s="330"/>
      <c r="F148" s="330"/>
      <c r="G148" s="331"/>
      <c r="H148" s="330"/>
      <c r="I148" s="330"/>
      <c r="J148" s="330"/>
      <c r="K148" s="354"/>
    </row>
    <row r="149" spans="2:11" ht="15" customHeight="1">
      <c r="B149" s="333"/>
      <c r="C149" s="358" t="s">
        <v>1490</v>
      </c>
      <c r="D149" s="311"/>
      <c r="E149" s="311"/>
      <c r="F149" s="359" t="s">
        <v>1487</v>
      </c>
      <c r="G149" s="311"/>
      <c r="H149" s="358" t="s">
        <v>1526</v>
      </c>
      <c r="I149" s="358" t="s">
        <v>1489</v>
      </c>
      <c r="J149" s="358">
        <v>120</v>
      </c>
      <c r="K149" s="354"/>
    </row>
    <row r="150" spans="2:11" ht="15" customHeight="1">
      <c r="B150" s="333"/>
      <c r="C150" s="358" t="s">
        <v>1535</v>
      </c>
      <c r="D150" s="311"/>
      <c r="E150" s="311"/>
      <c r="F150" s="359" t="s">
        <v>1487</v>
      </c>
      <c r="G150" s="311"/>
      <c r="H150" s="358" t="s">
        <v>1546</v>
      </c>
      <c r="I150" s="358" t="s">
        <v>1489</v>
      </c>
      <c r="J150" s="358" t="s">
        <v>1537</v>
      </c>
      <c r="K150" s="354"/>
    </row>
    <row r="151" spans="2:11" ht="15" customHeight="1">
      <c r="B151" s="333"/>
      <c r="C151" s="358" t="s">
        <v>1436</v>
      </c>
      <c r="D151" s="311"/>
      <c r="E151" s="311"/>
      <c r="F151" s="359" t="s">
        <v>1487</v>
      </c>
      <c r="G151" s="311"/>
      <c r="H151" s="358" t="s">
        <v>1547</v>
      </c>
      <c r="I151" s="358" t="s">
        <v>1489</v>
      </c>
      <c r="J151" s="358" t="s">
        <v>1537</v>
      </c>
      <c r="K151" s="354"/>
    </row>
    <row r="152" spans="2:11" ht="15" customHeight="1">
      <c r="B152" s="333"/>
      <c r="C152" s="358" t="s">
        <v>1492</v>
      </c>
      <c r="D152" s="311"/>
      <c r="E152" s="311"/>
      <c r="F152" s="359" t="s">
        <v>1493</v>
      </c>
      <c r="G152" s="311"/>
      <c r="H152" s="358" t="s">
        <v>1526</v>
      </c>
      <c r="I152" s="358" t="s">
        <v>1489</v>
      </c>
      <c r="J152" s="358">
        <v>50</v>
      </c>
      <c r="K152" s="354"/>
    </row>
    <row r="153" spans="2:11" ht="15" customHeight="1">
      <c r="B153" s="333"/>
      <c r="C153" s="358" t="s">
        <v>1495</v>
      </c>
      <c r="D153" s="311"/>
      <c r="E153" s="311"/>
      <c r="F153" s="359" t="s">
        <v>1487</v>
      </c>
      <c r="G153" s="311"/>
      <c r="H153" s="358" t="s">
        <v>1526</v>
      </c>
      <c r="I153" s="358" t="s">
        <v>1497</v>
      </c>
      <c r="J153" s="358"/>
      <c r="K153" s="354"/>
    </row>
    <row r="154" spans="2:11" ht="15" customHeight="1">
      <c r="B154" s="333"/>
      <c r="C154" s="358" t="s">
        <v>1506</v>
      </c>
      <c r="D154" s="311"/>
      <c r="E154" s="311"/>
      <c r="F154" s="359" t="s">
        <v>1493</v>
      </c>
      <c r="G154" s="311"/>
      <c r="H154" s="358" t="s">
        <v>1526</v>
      </c>
      <c r="I154" s="358" t="s">
        <v>1489</v>
      </c>
      <c r="J154" s="358">
        <v>50</v>
      </c>
      <c r="K154" s="354"/>
    </row>
    <row r="155" spans="2:11" ht="15" customHeight="1">
      <c r="B155" s="333"/>
      <c r="C155" s="358" t="s">
        <v>1514</v>
      </c>
      <c r="D155" s="311"/>
      <c r="E155" s="311"/>
      <c r="F155" s="359" t="s">
        <v>1493</v>
      </c>
      <c r="G155" s="311"/>
      <c r="H155" s="358" t="s">
        <v>1526</v>
      </c>
      <c r="I155" s="358" t="s">
        <v>1489</v>
      </c>
      <c r="J155" s="358">
        <v>50</v>
      </c>
      <c r="K155" s="354"/>
    </row>
    <row r="156" spans="2:11" ht="15" customHeight="1">
      <c r="B156" s="333"/>
      <c r="C156" s="358" t="s">
        <v>1512</v>
      </c>
      <c r="D156" s="311"/>
      <c r="E156" s="311"/>
      <c r="F156" s="359" t="s">
        <v>1493</v>
      </c>
      <c r="G156" s="311"/>
      <c r="H156" s="358" t="s">
        <v>1526</v>
      </c>
      <c r="I156" s="358" t="s">
        <v>1489</v>
      </c>
      <c r="J156" s="358">
        <v>50</v>
      </c>
      <c r="K156" s="354"/>
    </row>
    <row r="157" spans="2:11" ht="15" customHeight="1">
      <c r="B157" s="333"/>
      <c r="C157" s="358" t="s">
        <v>111</v>
      </c>
      <c r="D157" s="311"/>
      <c r="E157" s="311"/>
      <c r="F157" s="359" t="s">
        <v>1487</v>
      </c>
      <c r="G157" s="311"/>
      <c r="H157" s="358" t="s">
        <v>1548</v>
      </c>
      <c r="I157" s="358" t="s">
        <v>1489</v>
      </c>
      <c r="J157" s="358" t="s">
        <v>1549</v>
      </c>
      <c r="K157" s="354"/>
    </row>
    <row r="158" spans="2:11" ht="15" customHeight="1">
      <c r="B158" s="333"/>
      <c r="C158" s="358" t="s">
        <v>1550</v>
      </c>
      <c r="D158" s="311"/>
      <c r="E158" s="311"/>
      <c r="F158" s="359" t="s">
        <v>1487</v>
      </c>
      <c r="G158" s="311"/>
      <c r="H158" s="358" t="s">
        <v>1551</v>
      </c>
      <c r="I158" s="358" t="s">
        <v>1521</v>
      </c>
      <c r="J158" s="358"/>
      <c r="K158" s="354"/>
    </row>
    <row r="159" spans="2:11" ht="15" customHeight="1">
      <c r="B159" s="360"/>
      <c r="C159" s="342"/>
      <c r="D159" s="342"/>
      <c r="E159" s="342"/>
      <c r="F159" s="342"/>
      <c r="G159" s="342"/>
      <c r="H159" s="342"/>
      <c r="I159" s="342"/>
      <c r="J159" s="342"/>
      <c r="K159" s="361"/>
    </row>
    <row r="160" spans="2:11" ht="18.75" customHeight="1">
      <c r="B160" s="308"/>
      <c r="C160" s="311"/>
      <c r="D160" s="311"/>
      <c r="E160" s="311"/>
      <c r="F160" s="332"/>
      <c r="G160" s="311"/>
      <c r="H160" s="311"/>
      <c r="I160" s="311"/>
      <c r="J160" s="311"/>
      <c r="K160" s="308"/>
    </row>
    <row r="161" spans="2:11" ht="18.75" customHeight="1"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299" t="s">
        <v>1552</v>
      </c>
      <c r="D163" s="299"/>
      <c r="E163" s="299"/>
      <c r="F163" s="299"/>
      <c r="G163" s="299"/>
      <c r="H163" s="299"/>
      <c r="I163" s="299"/>
      <c r="J163" s="299"/>
      <c r="K163" s="300"/>
    </row>
    <row r="164" spans="2:11" ht="17.25" customHeight="1">
      <c r="B164" s="298"/>
      <c r="C164" s="325" t="s">
        <v>1481</v>
      </c>
      <c r="D164" s="325"/>
      <c r="E164" s="325"/>
      <c r="F164" s="325" t="s">
        <v>1482</v>
      </c>
      <c r="G164" s="362"/>
      <c r="H164" s="363" t="s">
        <v>124</v>
      </c>
      <c r="I164" s="363" t="s">
        <v>61</v>
      </c>
      <c r="J164" s="325" t="s">
        <v>1483</v>
      </c>
      <c r="K164" s="300"/>
    </row>
    <row r="165" spans="2:11" ht="17.25" customHeight="1">
      <c r="B165" s="302"/>
      <c r="C165" s="327" t="s">
        <v>1484</v>
      </c>
      <c r="D165" s="327"/>
      <c r="E165" s="327"/>
      <c r="F165" s="328" t="s">
        <v>1485</v>
      </c>
      <c r="G165" s="364"/>
      <c r="H165" s="365"/>
      <c r="I165" s="365"/>
      <c r="J165" s="327" t="s">
        <v>1486</v>
      </c>
      <c r="K165" s="304"/>
    </row>
    <row r="166" spans="2:11" ht="5.25" customHeight="1">
      <c r="B166" s="333"/>
      <c r="C166" s="330"/>
      <c r="D166" s="330"/>
      <c r="E166" s="330"/>
      <c r="F166" s="330"/>
      <c r="G166" s="331"/>
      <c r="H166" s="330"/>
      <c r="I166" s="330"/>
      <c r="J166" s="330"/>
      <c r="K166" s="354"/>
    </row>
    <row r="167" spans="2:11" ht="15" customHeight="1">
      <c r="B167" s="333"/>
      <c r="C167" s="311" t="s">
        <v>1490</v>
      </c>
      <c r="D167" s="311"/>
      <c r="E167" s="311"/>
      <c r="F167" s="332" t="s">
        <v>1487</v>
      </c>
      <c r="G167" s="311"/>
      <c r="H167" s="311" t="s">
        <v>1526</v>
      </c>
      <c r="I167" s="311" t="s">
        <v>1489</v>
      </c>
      <c r="J167" s="311">
        <v>120</v>
      </c>
      <c r="K167" s="354"/>
    </row>
    <row r="168" spans="2:11" ht="15" customHeight="1">
      <c r="B168" s="333"/>
      <c r="C168" s="311" t="s">
        <v>1535</v>
      </c>
      <c r="D168" s="311"/>
      <c r="E168" s="311"/>
      <c r="F168" s="332" t="s">
        <v>1487</v>
      </c>
      <c r="G168" s="311"/>
      <c r="H168" s="311" t="s">
        <v>1536</v>
      </c>
      <c r="I168" s="311" t="s">
        <v>1489</v>
      </c>
      <c r="J168" s="311" t="s">
        <v>1537</v>
      </c>
      <c r="K168" s="354"/>
    </row>
    <row r="169" spans="2:11" ht="15" customHeight="1">
      <c r="B169" s="333"/>
      <c r="C169" s="311" t="s">
        <v>1436</v>
      </c>
      <c r="D169" s="311"/>
      <c r="E169" s="311"/>
      <c r="F169" s="332" t="s">
        <v>1487</v>
      </c>
      <c r="G169" s="311"/>
      <c r="H169" s="311" t="s">
        <v>1553</v>
      </c>
      <c r="I169" s="311" t="s">
        <v>1489</v>
      </c>
      <c r="J169" s="311" t="s">
        <v>1537</v>
      </c>
      <c r="K169" s="354"/>
    </row>
    <row r="170" spans="2:11" ht="15" customHeight="1">
      <c r="B170" s="333"/>
      <c r="C170" s="311" t="s">
        <v>1492</v>
      </c>
      <c r="D170" s="311"/>
      <c r="E170" s="311"/>
      <c r="F170" s="332" t="s">
        <v>1493</v>
      </c>
      <c r="G170" s="311"/>
      <c r="H170" s="311" t="s">
        <v>1553</v>
      </c>
      <c r="I170" s="311" t="s">
        <v>1489</v>
      </c>
      <c r="J170" s="311">
        <v>50</v>
      </c>
      <c r="K170" s="354"/>
    </row>
    <row r="171" spans="2:11" ht="15" customHeight="1">
      <c r="B171" s="333"/>
      <c r="C171" s="311" t="s">
        <v>1495</v>
      </c>
      <c r="D171" s="311"/>
      <c r="E171" s="311"/>
      <c r="F171" s="332" t="s">
        <v>1487</v>
      </c>
      <c r="G171" s="311"/>
      <c r="H171" s="311" t="s">
        <v>1553</v>
      </c>
      <c r="I171" s="311" t="s">
        <v>1497</v>
      </c>
      <c r="J171" s="311"/>
      <c r="K171" s="354"/>
    </row>
    <row r="172" spans="2:11" ht="15" customHeight="1">
      <c r="B172" s="333"/>
      <c r="C172" s="311" t="s">
        <v>1506</v>
      </c>
      <c r="D172" s="311"/>
      <c r="E172" s="311"/>
      <c r="F172" s="332" t="s">
        <v>1493</v>
      </c>
      <c r="G172" s="311"/>
      <c r="H172" s="311" t="s">
        <v>1553</v>
      </c>
      <c r="I172" s="311" t="s">
        <v>1489</v>
      </c>
      <c r="J172" s="311">
        <v>50</v>
      </c>
      <c r="K172" s="354"/>
    </row>
    <row r="173" spans="2:11" ht="15" customHeight="1">
      <c r="B173" s="333"/>
      <c r="C173" s="311" t="s">
        <v>1514</v>
      </c>
      <c r="D173" s="311"/>
      <c r="E173" s="311"/>
      <c r="F173" s="332" t="s">
        <v>1493</v>
      </c>
      <c r="G173" s="311"/>
      <c r="H173" s="311" t="s">
        <v>1553</v>
      </c>
      <c r="I173" s="311" t="s">
        <v>1489</v>
      </c>
      <c r="J173" s="311">
        <v>50</v>
      </c>
      <c r="K173" s="354"/>
    </row>
    <row r="174" spans="2:11" ht="15" customHeight="1">
      <c r="B174" s="333"/>
      <c r="C174" s="311" t="s">
        <v>1512</v>
      </c>
      <c r="D174" s="311"/>
      <c r="E174" s="311"/>
      <c r="F174" s="332" t="s">
        <v>1493</v>
      </c>
      <c r="G174" s="311"/>
      <c r="H174" s="311" t="s">
        <v>1553</v>
      </c>
      <c r="I174" s="311" t="s">
        <v>1489</v>
      </c>
      <c r="J174" s="311">
        <v>50</v>
      </c>
      <c r="K174" s="354"/>
    </row>
    <row r="175" spans="2:11" ht="15" customHeight="1">
      <c r="B175" s="333"/>
      <c r="C175" s="311" t="s">
        <v>123</v>
      </c>
      <c r="D175" s="311"/>
      <c r="E175" s="311"/>
      <c r="F175" s="332" t="s">
        <v>1487</v>
      </c>
      <c r="G175" s="311"/>
      <c r="H175" s="311" t="s">
        <v>1554</v>
      </c>
      <c r="I175" s="311" t="s">
        <v>1555</v>
      </c>
      <c r="J175" s="311"/>
      <c r="K175" s="354"/>
    </row>
    <row r="176" spans="2:11" ht="15" customHeight="1">
      <c r="B176" s="333"/>
      <c r="C176" s="311" t="s">
        <v>61</v>
      </c>
      <c r="D176" s="311"/>
      <c r="E176" s="311"/>
      <c r="F176" s="332" t="s">
        <v>1487</v>
      </c>
      <c r="G176" s="311"/>
      <c r="H176" s="311" t="s">
        <v>1556</v>
      </c>
      <c r="I176" s="311" t="s">
        <v>1557</v>
      </c>
      <c r="J176" s="311">
        <v>1</v>
      </c>
      <c r="K176" s="354"/>
    </row>
    <row r="177" spans="2:11" ht="15" customHeight="1">
      <c r="B177" s="333"/>
      <c r="C177" s="311" t="s">
        <v>57</v>
      </c>
      <c r="D177" s="311"/>
      <c r="E177" s="311"/>
      <c r="F177" s="332" t="s">
        <v>1487</v>
      </c>
      <c r="G177" s="311"/>
      <c r="H177" s="311" t="s">
        <v>1558</v>
      </c>
      <c r="I177" s="311" t="s">
        <v>1489</v>
      </c>
      <c r="J177" s="311">
        <v>20</v>
      </c>
      <c r="K177" s="354"/>
    </row>
    <row r="178" spans="2:11" ht="15" customHeight="1">
      <c r="B178" s="333"/>
      <c r="C178" s="311" t="s">
        <v>124</v>
      </c>
      <c r="D178" s="311"/>
      <c r="E178" s="311"/>
      <c r="F178" s="332" t="s">
        <v>1487</v>
      </c>
      <c r="G178" s="311"/>
      <c r="H178" s="311" t="s">
        <v>1559</v>
      </c>
      <c r="I178" s="311" t="s">
        <v>1489</v>
      </c>
      <c r="J178" s="311">
        <v>255</v>
      </c>
      <c r="K178" s="354"/>
    </row>
    <row r="179" spans="2:11" ht="15" customHeight="1">
      <c r="B179" s="333"/>
      <c r="C179" s="311" t="s">
        <v>125</v>
      </c>
      <c r="D179" s="311"/>
      <c r="E179" s="311"/>
      <c r="F179" s="332" t="s">
        <v>1487</v>
      </c>
      <c r="G179" s="311"/>
      <c r="H179" s="311" t="s">
        <v>1452</v>
      </c>
      <c r="I179" s="311" t="s">
        <v>1489</v>
      </c>
      <c r="J179" s="311">
        <v>10</v>
      </c>
      <c r="K179" s="354"/>
    </row>
    <row r="180" spans="2:11" ht="15" customHeight="1">
      <c r="B180" s="333"/>
      <c r="C180" s="311" t="s">
        <v>126</v>
      </c>
      <c r="D180" s="311"/>
      <c r="E180" s="311"/>
      <c r="F180" s="332" t="s">
        <v>1487</v>
      </c>
      <c r="G180" s="311"/>
      <c r="H180" s="311" t="s">
        <v>1560</v>
      </c>
      <c r="I180" s="311" t="s">
        <v>1521</v>
      </c>
      <c r="J180" s="311"/>
      <c r="K180" s="354"/>
    </row>
    <row r="181" spans="2:11" ht="15" customHeight="1">
      <c r="B181" s="333"/>
      <c r="C181" s="311" t="s">
        <v>1561</v>
      </c>
      <c r="D181" s="311"/>
      <c r="E181" s="311"/>
      <c r="F181" s="332" t="s">
        <v>1487</v>
      </c>
      <c r="G181" s="311"/>
      <c r="H181" s="311" t="s">
        <v>1562</v>
      </c>
      <c r="I181" s="311" t="s">
        <v>1521</v>
      </c>
      <c r="J181" s="311"/>
      <c r="K181" s="354"/>
    </row>
    <row r="182" spans="2:11" ht="15" customHeight="1">
      <c r="B182" s="333"/>
      <c r="C182" s="311" t="s">
        <v>1550</v>
      </c>
      <c r="D182" s="311"/>
      <c r="E182" s="311"/>
      <c r="F182" s="332" t="s">
        <v>1487</v>
      </c>
      <c r="G182" s="311"/>
      <c r="H182" s="311" t="s">
        <v>1563</v>
      </c>
      <c r="I182" s="311" t="s">
        <v>1521</v>
      </c>
      <c r="J182" s="311"/>
      <c r="K182" s="354"/>
    </row>
    <row r="183" spans="2:11" ht="15" customHeight="1">
      <c r="B183" s="333"/>
      <c r="C183" s="311" t="s">
        <v>128</v>
      </c>
      <c r="D183" s="311"/>
      <c r="E183" s="311"/>
      <c r="F183" s="332" t="s">
        <v>1493</v>
      </c>
      <c r="G183" s="311"/>
      <c r="H183" s="311" t="s">
        <v>1564</v>
      </c>
      <c r="I183" s="311" t="s">
        <v>1489</v>
      </c>
      <c r="J183" s="311">
        <v>50</v>
      </c>
      <c r="K183" s="354"/>
    </row>
    <row r="184" spans="2:11" ht="15" customHeight="1">
      <c r="B184" s="333"/>
      <c r="C184" s="311" t="s">
        <v>1565</v>
      </c>
      <c r="D184" s="311"/>
      <c r="E184" s="311"/>
      <c r="F184" s="332" t="s">
        <v>1493</v>
      </c>
      <c r="G184" s="311"/>
      <c r="H184" s="311" t="s">
        <v>1566</v>
      </c>
      <c r="I184" s="311" t="s">
        <v>1567</v>
      </c>
      <c r="J184" s="311"/>
      <c r="K184" s="354"/>
    </row>
    <row r="185" spans="2:11" ht="15" customHeight="1">
      <c r="B185" s="333"/>
      <c r="C185" s="311" t="s">
        <v>1568</v>
      </c>
      <c r="D185" s="311"/>
      <c r="E185" s="311"/>
      <c r="F185" s="332" t="s">
        <v>1493</v>
      </c>
      <c r="G185" s="311"/>
      <c r="H185" s="311" t="s">
        <v>1569</v>
      </c>
      <c r="I185" s="311" t="s">
        <v>1567</v>
      </c>
      <c r="J185" s="311"/>
      <c r="K185" s="354"/>
    </row>
    <row r="186" spans="2:11" ht="15" customHeight="1">
      <c r="B186" s="333"/>
      <c r="C186" s="311" t="s">
        <v>1570</v>
      </c>
      <c r="D186" s="311"/>
      <c r="E186" s="311"/>
      <c r="F186" s="332" t="s">
        <v>1493</v>
      </c>
      <c r="G186" s="311"/>
      <c r="H186" s="311" t="s">
        <v>1571</v>
      </c>
      <c r="I186" s="311" t="s">
        <v>1567</v>
      </c>
      <c r="J186" s="311"/>
      <c r="K186" s="354"/>
    </row>
    <row r="187" spans="2:11" ht="15" customHeight="1">
      <c r="B187" s="333"/>
      <c r="C187" s="366" t="s">
        <v>1572</v>
      </c>
      <c r="D187" s="311"/>
      <c r="E187" s="311"/>
      <c r="F187" s="332" t="s">
        <v>1493</v>
      </c>
      <c r="G187" s="311"/>
      <c r="H187" s="311" t="s">
        <v>1573</v>
      </c>
      <c r="I187" s="311" t="s">
        <v>1574</v>
      </c>
      <c r="J187" s="367" t="s">
        <v>1575</v>
      </c>
      <c r="K187" s="354"/>
    </row>
    <row r="188" spans="2:11" ht="15" customHeight="1">
      <c r="B188" s="360"/>
      <c r="C188" s="368"/>
      <c r="D188" s="342"/>
      <c r="E188" s="342"/>
      <c r="F188" s="342"/>
      <c r="G188" s="342"/>
      <c r="H188" s="342"/>
      <c r="I188" s="342"/>
      <c r="J188" s="342"/>
      <c r="K188" s="361"/>
    </row>
    <row r="189" spans="2:11" ht="18.75" customHeight="1">
      <c r="B189" s="369"/>
      <c r="C189" s="370"/>
      <c r="D189" s="370"/>
      <c r="E189" s="370"/>
      <c r="F189" s="371"/>
      <c r="G189" s="311"/>
      <c r="H189" s="311"/>
      <c r="I189" s="311"/>
      <c r="J189" s="311"/>
      <c r="K189" s="308"/>
    </row>
    <row r="190" spans="2:11" ht="18.75" customHeight="1">
      <c r="B190" s="308"/>
      <c r="C190" s="311"/>
      <c r="D190" s="311"/>
      <c r="E190" s="311"/>
      <c r="F190" s="332"/>
      <c r="G190" s="311"/>
      <c r="H190" s="311"/>
      <c r="I190" s="311"/>
      <c r="J190" s="311"/>
      <c r="K190" s="308"/>
    </row>
    <row r="191" spans="2:11" ht="18.75" customHeight="1"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</row>
    <row r="192" spans="2:11" ht="13.5">
      <c r="B192" s="295"/>
      <c r="C192" s="296"/>
      <c r="D192" s="296"/>
      <c r="E192" s="296"/>
      <c r="F192" s="296"/>
      <c r="G192" s="296"/>
      <c r="H192" s="296"/>
      <c r="I192" s="296"/>
      <c r="J192" s="296"/>
      <c r="K192" s="297"/>
    </row>
    <row r="193" spans="2:11" ht="21">
      <c r="B193" s="298"/>
      <c r="C193" s="299" t="s">
        <v>1576</v>
      </c>
      <c r="D193" s="299"/>
      <c r="E193" s="299"/>
      <c r="F193" s="299"/>
      <c r="G193" s="299"/>
      <c r="H193" s="299"/>
      <c r="I193" s="299"/>
      <c r="J193" s="299"/>
      <c r="K193" s="300"/>
    </row>
    <row r="194" spans="2:11" ht="25.5" customHeight="1">
      <c r="B194" s="298"/>
      <c r="C194" s="372" t="s">
        <v>1577</v>
      </c>
      <c r="D194" s="372"/>
      <c r="E194" s="372"/>
      <c r="F194" s="372" t="s">
        <v>1578</v>
      </c>
      <c r="G194" s="373"/>
      <c r="H194" s="374" t="s">
        <v>1579</v>
      </c>
      <c r="I194" s="374"/>
      <c r="J194" s="374"/>
      <c r="K194" s="300"/>
    </row>
    <row r="195" spans="2:11" ht="5.25" customHeight="1">
      <c r="B195" s="333"/>
      <c r="C195" s="330"/>
      <c r="D195" s="330"/>
      <c r="E195" s="330"/>
      <c r="F195" s="330"/>
      <c r="G195" s="311"/>
      <c r="H195" s="330"/>
      <c r="I195" s="330"/>
      <c r="J195" s="330"/>
      <c r="K195" s="354"/>
    </row>
    <row r="196" spans="2:11" ht="15" customHeight="1">
      <c r="B196" s="333"/>
      <c r="C196" s="311" t="s">
        <v>1580</v>
      </c>
      <c r="D196" s="311"/>
      <c r="E196" s="311"/>
      <c r="F196" s="332" t="s">
        <v>47</v>
      </c>
      <c r="G196" s="311"/>
      <c r="H196" s="375" t="s">
        <v>1581</v>
      </c>
      <c r="I196" s="375"/>
      <c r="J196" s="375"/>
      <c r="K196" s="354"/>
    </row>
    <row r="197" spans="2:11" ht="15" customHeight="1">
      <c r="B197" s="333"/>
      <c r="C197" s="339"/>
      <c r="D197" s="311"/>
      <c r="E197" s="311"/>
      <c r="F197" s="332" t="s">
        <v>48</v>
      </c>
      <c r="G197" s="311"/>
      <c r="H197" s="375" t="s">
        <v>1582</v>
      </c>
      <c r="I197" s="375"/>
      <c r="J197" s="375"/>
      <c r="K197" s="354"/>
    </row>
    <row r="198" spans="2:11" ht="15" customHeight="1">
      <c r="B198" s="333"/>
      <c r="C198" s="339"/>
      <c r="D198" s="311"/>
      <c r="E198" s="311"/>
      <c r="F198" s="332" t="s">
        <v>51</v>
      </c>
      <c r="G198" s="311"/>
      <c r="H198" s="375" t="s">
        <v>1583</v>
      </c>
      <c r="I198" s="375"/>
      <c r="J198" s="375"/>
      <c r="K198" s="354"/>
    </row>
    <row r="199" spans="2:11" ht="15" customHeight="1">
      <c r="B199" s="333"/>
      <c r="C199" s="311"/>
      <c r="D199" s="311"/>
      <c r="E199" s="311"/>
      <c r="F199" s="332" t="s">
        <v>49</v>
      </c>
      <c r="G199" s="311"/>
      <c r="H199" s="375" t="s">
        <v>1584</v>
      </c>
      <c r="I199" s="375"/>
      <c r="J199" s="375"/>
      <c r="K199" s="354"/>
    </row>
    <row r="200" spans="2:11" ht="15" customHeight="1">
      <c r="B200" s="333"/>
      <c r="C200" s="311"/>
      <c r="D200" s="311"/>
      <c r="E200" s="311"/>
      <c r="F200" s="332" t="s">
        <v>50</v>
      </c>
      <c r="G200" s="311"/>
      <c r="H200" s="375" t="s">
        <v>1585</v>
      </c>
      <c r="I200" s="375"/>
      <c r="J200" s="375"/>
      <c r="K200" s="354"/>
    </row>
    <row r="201" spans="2:11" ht="15" customHeight="1">
      <c r="B201" s="333"/>
      <c r="C201" s="311"/>
      <c r="D201" s="311"/>
      <c r="E201" s="311"/>
      <c r="F201" s="332"/>
      <c r="G201" s="311"/>
      <c r="H201" s="311"/>
      <c r="I201" s="311"/>
      <c r="J201" s="311"/>
      <c r="K201" s="354"/>
    </row>
    <row r="202" spans="2:11" ht="15" customHeight="1">
      <c r="B202" s="333"/>
      <c r="C202" s="311" t="s">
        <v>1533</v>
      </c>
      <c r="D202" s="311"/>
      <c r="E202" s="311"/>
      <c r="F202" s="332" t="s">
        <v>82</v>
      </c>
      <c r="G202" s="311"/>
      <c r="H202" s="375" t="s">
        <v>1586</v>
      </c>
      <c r="I202" s="375"/>
      <c r="J202" s="375"/>
      <c r="K202" s="354"/>
    </row>
    <row r="203" spans="2:11" ht="15" customHeight="1">
      <c r="B203" s="333"/>
      <c r="C203" s="339"/>
      <c r="D203" s="311"/>
      <c r="E203" s="311"/>
      <c r="F203" s="332" t="s">
        <v>1431</v>
      </c>
      <c r="G203" s="311"/>
      <c r="H203" s="375" t="s">
        <v>1432</v>
      </c>
      <c r="I203" s="375"/>
      <c r="J203" s="375"/>
      <c r="K203" s="354"/>
    </row>
    <row r="204" spans="2:11" ht="15" customHeight="1">
      <c r="B204" s="333"/>
      <c r="C204" s="311"/>
      <c r="D204" s="311"/>
      <c r="E204" s="311"/>
      <c r="F204" s="332" t="s">
        <v>1429</v>
      </c>
      <c r="G204" s="311"/>
      <c r="H204" s="375" t="s">
        <v>1587</v>
      </c>
      <c r="I204" s="375"/>
      <c r="J204" s="375"/>
      <c r="K204" s="354"/>
    </row>
    <row r="205" spans="2:11" ht="15" customHeight="1">
      <c r="B205" s="376"/>
      <c r="C205" s="339"/>
      <c r="D205" s="339"/>
      <c r="E205" s="339"/>
      <c r="F205" s="332" t="s">
        <v>1433</v>
      </c>
      <c r="G205" s="317"/>
      <c r="H205" s="377" t="s">
        <v>81</v>
      </c>
      <c r="I205" s="377"/>
      <c r="J205" s="377"/>
      <c r="K205" s="378"/>
    </row>
    <row r="206" spans="2:11" ht="15" customHeight="1">
      <c r="B206" s="376"/>
      <c r="C206" s="339"/>
      <c r="D206" s="339"/>
      <c r="E206" s="339"/>
      <c r="F206" s="332" t="s">
        <v>1434</v>
      </c>
      <c r="G206" s="317"/>
      <c r="H206" s="377" t="s">
        <v>1588</v>
      </c>
      <c r="I206" s="377"/>
      <c r="J206" s="377"/>
      <c r="K206" s="378"/>
    </row>
    <row r="207" spans="2:11" ht="15" customHeight="1">
      <c r="B207" s="376"/>
      <c r="C207" s="339"/>
      <c r="D207" s="339"/>
      <c r="E207" s="339"/>
      <c r="F207" s="379"/>
      <c r="G207" s="317"/>
      <c r="H207" s="380"/>
      <c r="I207" s="380"/>
      <c r="J207" s="380"/>
      <c r="K207" s="378"/>
    </row>
    <row r="208" spans="2:11" ht="15" customHeight="1">
      <c r="B208" s="376"/>
      <c r="C208" s="311" t="s">
        <v>1557</v>
      </c>
      <c r="D208" s="339"/>
      <c r="E208" s="339"/>
      <c r="F208" s="332">
        <v>1</v>
      </c>
      <c r="G208" s="317"/>
      <c r="H208" s="377" t="s">
        <v>1589</v>
      </c>
      <c r="I208" s="377"/>
      <c r="J208" s="377"/>
      <c r="K208" s="378"/>
    </row>
    <row r="209" spans="2:11" ht="15" customHeight="1">
      <c r="B209" s="376"/>
      <c r="C209" s="339"/>
      <c r="D209" s="339"/>
      <c r="E209" s="339"/>
      <c r="F209" s="332">
        <v>2</v>
      </c>
      <c r="G209" s="317"/>
      <c r="H209" s="377" t="s">
        <v>1590</v>
      </c>
      <c r="I209" s="377"/>
      <c r="J209" s="377"/>
      <c r="K209" s="378"/>
    </row>
    <row r="210" spans="2:11" ht="15" customHeight="1">
      <c r="B210" s="376"/>
      <c r="C210" s="339"/>
      <c r="D210" s="339"/>
      <c r="E210" s="339"/>
      <c r="F210" s="332">
        <v>3</v>
      </c>
      <c r="G210" s="317"/>
      <c r="H210" s="377" t="s">
        <v>1591</v>
      </c>
      <c r="I210" s="377"/>
      <c r="J210" s="377"/>
      <c r="K210" s="378"/>
    </row>
    <row r="211" spans="2:11" ht="15" customHeight="1">
      <c r="B211" s="376"/>
      <c r="C211" s="339"/>
      <c r="D211" s="339"/>
      <c r="E211" s="339"/>
      <c r="F211" s="332">
        <v>4</v>
      </c>
      <c r="G211" s="317"/>
      <c r="H211" s="377" t="s">
        <v>1592</v>
      </c>
      <c r="I211" s="377"/>
      <c r="J211" s="377"/>
      <c r="K211" s="378"/>
    </row>
    <row r="212" spans="2:11" ht="12.75" customHeight="1">
      <c r="B212" s="381"/>
      <c r="C212" s="382"/>
      <c r="D212" s="382"/>
      <c r="E212" s="382"/>
      <c r="F212" s="382"/>
      <c r="G212" s="382"/>
      <c r="H212" s="382"/>
      <c r="I212" s="382"/>
      <c r="J212" s="382"/>
      <c r="K212" s="383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6"/>
      <c r="C1" s="286"/>
      <c r="D1" s="285" t="s">
        <v>1</v>
      </c>
      <c r="E1" s="286"/>
      <c r="F1" s="287" t="s">
        <v>1414</v>
      </c>
      <c r="G1" s="292" t="s">
        <v>1415</v>
      </c>
      <c r="H1" s="292"/>
      <c r="I1" s="293"/>
      <c r="J1" s="287" t="s">
        <v>1416</v>
      </c>
      <c r="K1" s="285" t="s">
        <v>106</v>
      </c>
      <c r="L1" s="287" t="s">
        <v>1417</v>
      </c>
      <c r="M1" s="287"/>
      <c r="N1" s="287"/>
      <c r="O1" s="287"/>
      <c r="P1" s="287"/>
      <c r="Q1" s="287"/>
      <c r="R1" s="287"/>
      <c r="S1" s="287"/>
      <c r="T1" s="287"/>
      <c r="U1" s="283"/>
      <c r="V1" s="28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79" t="str">
        <f>'Rekapitulace stavby'!K6</f>
        <v>II/125 Vlašim, most ev.č. 125-019 - Most přes potok za městem Vlašim</v>
      </c>
      <c r="F7" s="248"/>
      <c r="G7" s="248"/>
      <c r="H7" s="248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0" t="s">
        <v>109</v>
      </c>
      <c r="F9" s="255"/>
      <c r="G9" s="255"/>
      <c r="H9" s="25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31.5.2016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63" customHeight="1">
      <c r="B24" s="98"/>
      <c r="C24" s="99"/>
      <c r="D24" s="99"/>
      <c r="E24" s="251" t="s">
        <v>41</v>
      </c>
      <c r="F24" s="281"/>
      <c r="G24" s="281"/>
      <c r="H24" s="28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ROUND(J83,2)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ROUND(SUM(BE83:BE172),2)</f>
        <v>0</v>
      </c>
      <c r="G30" s="36"/>
      <c r="H30" s="36"/>
      <c r="I30" s="108">
        <v>0.21</v>
      </c>
      <c r="J30" s="107">
        <f>ROUND(ROUND((SUM(BE83:BE172)),2)*I30,2)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ROUND(SUM(BF83:BF172),2)</f>
        <v>0</v>
      </c>
      <c r="G31" s="36"/>
      <c r="H31" s="36"/>
      <c r="I31" s="108">
        <v>0.15</v>
      </c>
      <c r="J31" s="107">
        <f>ROUND(ROUND((SUM(BF83:BF172)),2)*I31,2)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ROUND(SUM(BG83:BG172),2)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ROUND(SUM(BH83:BH172),2)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ROUND(SUM(BI83:BI172),2)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79" t="str">
        <f>E7</f>
        <v>II/125 Vlašim, most ev.č. 125-019 - Most přes potok za městem Vlašim</v>
      </c>
      <c r="F45" s="255"/>
      <c r="G45" s="255"/>
      <c r="H45" s="255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0" t="str">
        <f>E9</f>
        <v>SO 000 - Vedlejší a ostatní náklady</v>
      </c>
      <c r="F47" s="255"/>
      <c r="G47" s="255"/>
      <c r="H47" s="25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Vlašim, Vlasákova ulice</v>
      </c>
      <c r="G49" s="36"/>
      <c r="H49" s="36"/>
      <c r="I49" s="96" t="s">
        <v>25</v>
      </c>
      <c r="J49" s="97" t="str">
        <f>IF(J12="","",J12)</f>
        <v>31.5.2016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Středočeský kraj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J83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J84</f>
        <v>0</v>
      </c>
      <c r="K57" s="130"/>
    </row>
    <row r="58" spans="2:11" s="8" customFormat="1" ht="19.5" customHeight="1">
      <c r="B58" s="131"/>
      <c r="C58" s="132"/>
      <c r="D58" s="133" t="s">
        <v>116</v>
      </c>
      <c r="E58" s="134"/>
      <c r="F58" s="134"/>
      <c r="G58" s="134"/>
      <c r="H58" s="134"/>
      <c r="I58" s="135"/>
      <c r="J58" s="136">
        <f>J85</f>
        <v>0</v>
      </c>
      <c r="K58" s="137"/>
    </row>
    <row r="59" spans="2:11" s="7" customFormat="1" ht="24.75" customHeight="1">
      <c r="B59" s="124"/>
      <c r="C59" s="125"/>
      <c r="D59" s="126" t="s">
        <v>117</v>
      </c>
      <c r="E59" s="127"/>
      <c r="F59" s="127"/>
      <c r="G59" s="127"/>
      <c r="H59" s="127"/>
      <c r="I59" s="128"/>
      <c r="J59" s="129">
        <f>J96</f>
        <v>0</v>
      </c>
      <c r="K59" s="130"/>
    </row>
    <row r="60" spans="2:11" s="8" customFormat="1" ht="19.5" customHeight="1">
      <c r="B60" s="131"/>
      <c r="C60" s="132"/>
      <c r="D60" s="133" t="s">
        <v>118</v>
      </c>
      <c r="E60" s="134"/>
      <c r="F60" s="134"/>
      <c r="G60" s="134"/>
      <c r="H60" s="134"/>
      <c r="I60" s="135"/>
      <c r="J60" s="136">
        <f>J97</f>
        <v>0</v>
      </c>
      <c r="K60" s="137"/>
    </row>
    <row r="61" spans="2:11" s="8" customFormat="1" ht="19.5" customHeight="1">
      <c r="B61" s="131"/>
      <c r="C61" s="132"/>
      <c r="D61" s="133" t="s">
        <v>119</v>
      </c>
      <c r="E61" s="134"/>
      <c r="F61" s="134"/>
      <c r="G61" s="134"/>
      <c r="H61" s="134"/>
      <c r="I61" s="135"/>
      <c r="J61" s="136">
        <f>J144</f>
        <v>0</v>
      </c>
      <c r="K61" s="137"/>
    </row>
    <row r="62" spans="2:11" s="8" customFormat="1" ht="19.5" customHeight="1">
      <c r="B62" s="131"/>
      <c r="C62" s="132"/>
      <c r="D62" s="133" t="s">
        <v>120</v>
      </c>
      <c r="E62" s="134"/>
      <c r="F62" s="134"/>
      <c r="G62" s="134"/>
      <c r="H62" s="134"/>
      <c r="I62" s="135"/>
      <c r="J62" s="136">
        <f>J150</f>
        <v>0</v>
      </c>
      <c r="K62" s="137"/>
    </row>
    <row r="63" spans="2:11" s="8" customFormat="1" ht="19.5" customHeight="1">
      <c r="B63" s="131"/>
      <c r="C63" s="132"/>
      <c r="D63" s="133" t="s">
        <v>121</v>
      </c>
      <c r="E63" s="134"/>
      <c r="F63" s="134"/>
      <c r="G63" s="134"/>
      <c r="H63" s="134"/>
      <c r="I63" s="135"/>
      <c r="J63" s="136">
        <f>J164</f>
        <v>0</v>
      </c>
      <c r="K63" s="13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95"/>
      <c r="J64" s="36"/>
      <c r="K64" s="39"/>
    </row>
    <row r="65" spans="2:11" s="1" customFormat="1" ht="6.75" customHeight="1">
      <c r="B65" s="50"/>
      <c r="C65" s="51"/>
      <c r="D65" s="51"/>
      <c r="E65" s="51"/>
      <c r="F65" s="51"/>
      <c r="G65" s="51"/>
      <c r="H65" s="51"/>
      <c r="I65" s="116"/>
      <c r="J65" s="51"/>
      <c r="K65" s="52"/>
    </row>
    <row r="69" spans="2:12" s="1" customFormat="1" ht="6.75" customHeight="1">
      <c r="B69" s="53"/>
      <c r="C69" s="54"/>
      <c r="D69" s="54"/>
      <c r="E69" s="54"/>
      <c r="F69" s="54"/>
      <c r="G69" s="54"/>
      <c r="H69" s="54"/>
      <c r="I69" s="117"/>
      <c r="J69" s="54"/>
      <c r="K69" s="54"/>
      <c r="L69" s="35"/>
    </row>
    <row r="70" spans="2:12" s="1" customFormat="1" ht="36.75" customHeight="1">
      <c r="B70" s="35"/>
      <c r="C70" s="55" t="s">
        <v>122</v>
      </c>
      <c r="I70" s="138"/>
      <c r="L70" s="35"/>
    </row>
    <row r="71" spans="2:12" s="1" customFormat="1" ht="6.75" customHeight="1">
      <c r="B71" s="35"/>
      <c r="I71" s="138"/>
      <c r="L71" s="35"/>
    </row>
    <row r="72" spans="2:12" s="1" customFormat="1" ht="14.25" customHeight="1">
      <c r="B72" s="35"/>
      <c r="C72" s="57" t="s">
        <v>16</v>
      </c>
      <c r="I72" s="138"/>
      <c r="L72" s="35"/>
    </row>
    <row r="73" spans="2:12" s="1" customFormat="1" ht="22.5" customHeight="1">
      <c r="B73" s="35"/>
      <c r="E73" s="282" t="str">
        <f>E7</f>
        <v>II/125 Vlašim, most ev.č. 125-019 - Most přes potok za městem Vlašim</v>
      </c>
      <c r="F73" s="245"/>
      <c r="G73" s="245"/>
      <c r="H73" s="245"/>
      <c r="I73" s="138"/>
      <c r="L73" s="35"/>
    </row>
    <row r="74" spans="2:12" s="1" customFormat="1" ht="14.25" customHeight="1">
      <c r="B74" s="35"/>
      <c r="C74" s="57" t="s">
        <v>108</v>
      </c>
      <c r="I74" s="138"/>
      <c r="L74" s="35"/>
    </row>
    <row r="75" spans="2:12" s="1" customFormat="1" ht="23.25" customHeight="1">
      <c r="B75" s="35"/>
      <c r="E75" s="263" t="str">
        <f>E9</f>
        <v>SO 000 - Vedlejší a ostatní náklady</v>
      </c>
      <c r="F75" s="245"/>
      <c r="G75" s="245"/>
      <c r="H75" s="245"/>
      <c r="I75" s="138"/>
      <c r="L75" s="35"/>
    </row>
    <row r="76" spans="2:12" s="1" customFormat="1" ht="6.75" customHeight="1">
      <c r="B76" s="35"/>
      <c r="I76" s="138"/>
      <c r="L76" s="35"/>
    </row>
    <row r="77" spans="2:12" s="1" customFormat="1" ht="18" customHeight="1">
      <c r="B77" s="35"/>
      <c r="C77" s="57" t="s">
        <v>23</v>
      </c>
      <c r="F77" s="139" t="str">
        <f>F12</f>
        <v>Vlašim, Vlasákova ulice</v>
      </c>
      <c r="I77" s="140" t="s">
        <v>25</v>
      </c>
      <c r="J77" s="61" t="str">
        <f>IF(J12="","",J12)</f>
        <v>31.5.2016</v>
      </c>
      <c r="L77" s="35"/>
    </row>
    <row r="78" spans="2:12" s="1" customFormat="1" ht="6.75" customHeight="1">
      <c r="B78" s="35"/>
      <c r="I78" s="138"/>
      <c r="L78" s="35"/>
    </row>
    <row r="79" spans="2:12" s="1" customFormat="1" ht="15">
      <c r="B79" s="35"/>
      <c r="C79" s="57" t="s">
        <v>29</v>
      </c>
      <c r="F79" s="139" t="str">
        <f>E15</f>
        <v>Středočeský kraj</v>
      </c>
      <c r="I79" s="140" t="s">
        <v>35</v>
      </c>
      <c r="J79" s="139" t="str">
        <f>E21</f>
        <v>Pragoprojekt, a.s.</v>
      </c>
      <c r="L79" s="35"/>
    </row>
    <row r="80" spans="2:12" s="1" customFormat="1" ht="14.25" customHeight="1">
      <c r="B80" s="35"/>
      <c r="C80" s="57" t="s">
        <v>33</v>
      </c>
      <c r="F80" s="139">
        <f>IF(E18="","",E18)</f>
      </c>
      <c r="I80" s="138"/>
      <c r="L80" s="35"/>
    </row>
    <row r="81" spans="2:12" s="1" customFormat="1" ht="9.75" customHeight="1">
      <c r="B81" s="35"/>
      <c r="I81" s="138"/>
      <c r="L81" s="35"/>
    </row>
    <row r="82" spans="2:20" s="9" customFormat="1" ht="29.25" customHeight="1">
      <c r="B82" s="141"/>
      <c r="C82" s="142" t="s">
        <v>123</v>
      </c>
      <c r="D82" s="143" t="s">
        <v>61</v>
      </c>
      <c r="E82" s="143" t="s">
        <v>57</v>
      </c>
      <c r="F82" s="143" t="s">
        <v>124</v>
      </c>
      <c r="G82" s="143" t="s">
        <v>125</v>
      </c>
      <c r="H82" s="143" t="s">
        <v>126</v>
      </c>
      <c r="I82" s="144" t="s">
        <v>127</v>
      </c>
      <c r="J82" s="143" t="s">
        <v>112</v>
      </c>
      <c r="K82" s="145" t="s">
        <v>128</v>
      </c>
      <c r="L82" s="141"/>
      <c r="M82" s="67" t="s">
        <v>129</v>
      </c>
      <c r="N82" s="68" t="s">
        <v>46</v>
      </c>
      <c r="O82" s="68" t="s">
        <v>130</v>
      </c>
      <c r="P82" s="68" t="s">
        <v>131</v>
      </c>
      <c r="Q82" s="68" t="s">
        <v>132</v>
      </c>
      <c r="R82" s="68" t="s">
        <v>133</v>
      </c>
      <c r="S82" s="68" t="s">
        <v>134</v>
      </c>
      <c r="T82" s="69" t="s">
        <v>135</v>
      </c>
    </row>
    <row r="83" spans="2:63" s="1" customFormat="1" ht="29.25" customHeight="1">
      <c r="B83" s="35"/>
      <c r="C83" s="71" t="s">
        <v>113</v>
      </c>
      <c r="I83" s="138"/>
      <c r="J83" s="146">
        <f>BK83</f>
        <v>0</v>
      </c>
      <c r="L83" s="35"/>
      <c r="M83" s="70"/>
      <c r="N83" s="62"/>
      <c r="O83" s="62"/>
      <c r="P83" s="147">
        <f>P84+P96</f>
        <v>0</v>
      </c>
      <c r="Q83" s="62"/>
      <c r="R83" s="147">
        <f>R84+R96</f>
        <v>517.7892</v>
      </c>
      <c r="S83" s="62"/>
      <c r="T83" s="148">
        <f>T84+T96</f>
        <v>0</v>
      </c>
      <c r="AT83" s="18" t="s">
        <v>75</v>
      </c>
      <c r="AU83" s="18" t="s">
        <v>114</v>
      </c>
      <c r="BK83" s="149">
        <f>BK84+BK96</f>
        <v>0</v>
      </c>
    </row>
    <row r="84" spans="2:63" s="10" customFormat="1" ht="36.75" customHeight="1">
      <c r="B84" s="150"/>
      <c r="D84" s="151" t="s">
        <v>75</v>
      </c>
      <c r="E84" s="152" t="s">
        <v>136</v>
      </c>
      <c r="F84" s="152" t="s">
        <v>137</v>
      </c>
      <c r="I84" s="153"/>
      <c r="J84" s="154">
        <f>BK84</f>
        <v>0</v>
      </c>
      <c r="L84" s="150"/>
      <c r="M84" s="155"/>
      <c r="N84" s="156"/>
      <c r="O84" s="156"/>
      <c r="P84" s="157">
        <f>P85</f>
        <v>0</v>
      </c>
      <c r="Q84" s="156"/>
      <c r="R84" s="157">
        <f>R85</f>
        <v>517.7892</v>
      </c>
      <c r="S84" s="156"/>
      <c r="T84" s="158">
        <f>T85</f>
        <v>0</v>
      </c>
      <c r="AR84" s="151" t="s">
        <v>22</v>
      </c>
      <c r="AT84" s="159" t="s">
        <v>75</v>
      </c>
      <c r="AU84" s="159" t="s">
        <v>76</v>
      </c>
      <c r="AY84" s="151" t="s">
        <v>138</v>
      </c>
      <c r="BK84" s="160">
        <f>BK85</f>
        <v>0</v>
      </c>
    </row>
    <row r="85" spans="2:63" s="10" customFormat="1" ht="19.5" customHeight="1">
      <c r="B85" s="150"/>
      <c r="D85" s="161" t="s">
        <v>75</v>
      </c>
      <c r="E85" s="162" t="s">
        <v>139</v>
      </c>
      <c r="F85" s="162" t="s">
        <v>140</v>
      </c>
      <c r="I85" s="153"/>
      <c r="J85" s="163">
        <f>BK85</f>
        <v>0</v>
      </c>
      <c r="L85" s="150"/>
      <c r="M85" s="155"/>
      <c r="N85" s="156"/>
      <c r="O85" s="156"/>
      <c r="P85" s="157">
        <f>SUM(P86:P95)</f>
        <v>0</v>
      </c>
      <c r="Q85" s="156"/>
      <c r="R85" s="157">
        <f>SUM(R86:R95)</f>
        <v>517.7892</v>
      </c>
      <c r="S85" s="156"/>
      <c r="T85" s="158">
        <f>SUM(T86:T95)</f>
        <v>0</v>
      </c>
      <c r="AR85" s="151" t="s">
        <v>22</v>
      </c>
      <c r="AT85" s="159" t="s">
        <v>75</v>
      </c>
      <c r="AU85" s="159" t="s">
        <v>22</v>
      </c>
      <c r="AY85" s="151" t="s">
        <v>138</v>
      </c>
      <c r="BK85" s="160">
        <f>SUM(BK86:BK95)</f>
        <v>0</v>
      </c>
    </row>
    <row r="86" spans="2:65" s="1" customFormat="1" ht="22.5" customHeight="1">
      <c r="B86" s="164"/>
      <c r="C86" s="165" t="s">
        <v>22</v>
      </c>
      <c r="D86" s="165" t="s">
        <v>141</v>
      </c>
      <c r="E86" s="166" t="s">
        <v>142</v>
      </c>
      <c r="F86" s="167" t="s">
        <v>143</v>
      </c>
      <c r="G86" s="168" t="s">
        <v>144</v>
      </c>
      <c r="H86" s="169">
        <v>208.8</v>
      </c>
      <c r="I86" s="170"/>
      <c r="J86" s="171">
        <f>ROUND(I86*H86,2)</f>
        <v>0</v>
      </c>
      <c r="K86" s="167" t="s">
        <v>145</v>
      </c>
      <c r="L86" s="35"/>
      <c r="M86" s="172" t="s">
        <v>20</v>
      </c>
      <c r="N86" s="173" t="s">
        <v>47</v>
      </c>
      <c r="O86" s="36"/>
      <c r="P86" s="174">
        <f>O86*H86</f>
        <v>0</v>
      </c>
      <c r="Q86" s="174">
        <v>1.92</v>
      </c>
      <c r="R86" s="174">
        <f>Q86*H86</f>
        <v>400.896</v>
      </c>
      <c r="S86" s="174">
        <v>0</v>
      </c>
      <c r="T86" s="175">
        <f>S86*H86</f>
        <v>0</v>
      </c>
      <c r="AR86" s="18" t="s">
        <v>146</v>
      </c>
      <c r="AT86" s="18" t="s">
        <v>141</v>
      </c>
      <c r="AU86" s="18" t="s">
        <v>84</v>
      </c>
      <c r="AY86" s="18" t="s">
        <v>138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8" t="s">
        <v>22</v>
      </c>
      <c r="BK86" s="176">
        <f>ROUND(I86*H86,2)</f>
        <v>0</v>
      </c>
      <c r="BL86" s="18" t="s">
        <v>146</v>
      </c>
      <c r="BM86" s="18" t="s">
        <v>147</v>
      </c>
    </row>
    <row r="87" spans="2:51" s="11" customFormat="1" ht="22.5" customHeight="1">
      <c r="B87" s="177"/>
      <c r="D87" s="178" t="s">
        <v>148</v>
      </c>
      <c r="E87" s="179" t="s">
        <v>20</v>
      </c>
      <c r="F87" s="180" t="s">
        <v>149</v>
      </c>
      <c r="H87" s="181" t="s">
        <v>20</v>
      </c>
      <c r="I87" s="182"/>
      <c r="L87" s="177"/>
      <c r="M87" s="183"/>
      <c r="N87" s="184"/>
      <c r="O87" s="184"/>
      <c r="P87" s="184"/>
      <c r="Q87" s="184"/>
      <c r="R87" s="184"/>
      <c r="S87" s="184"/>
      <c r="T87" s="185"/>
      <c r="AT87" s="181" t="s">
        <v>148</v>
      </c>
      <c r="AU87" s="181" t="s">
        <v>84</v>
      </c>
      <c r="AV87" s="11" t="s">
        <v>22</v>
      </c>
      <c r="AW87" s="11" t="s">
        <v>39</v>
      </c>
      <c r="AX87" s="11" t="s">
        <v>76</v>
      </c>
      <c r="AY87" s="181" t="s">
        <v>138</v>
      </c>
    </row>
    <row r="88" spans="2:51" s="11" customFormat="1" ht="22.5" customHeight="1">
      <c r="B88" s="177"/>
      <c r="D88" s="178" t="s">
        <v>148</v>
      </c>
      <c r="E88" s="179" t="s">
        <v>20</v>
      </c>
      <c r="F88" s="180" t="s">
        <v>150</v>
      </c>
      <c r="H88" s="181" t="s">
        <v>20</v>
      </c>
      <c r="I88" s="182"/>
      <c r="L88" s="177"/>
      <c r="M88" s="183"/>
      <c r="N88" s="184"/>
      <c r="O88" s="184"/>
      <c r="P88" s="184"/>
      <c r="Q88" s="184"/>
      <c r="R88" s="184"/>
      <c r="S88" s="184"/>
      <c r="T88" s="185"/>
      <c r="AT88" s="181" t="s">
        <v>148</v>
      </c>
      <c r="AU88" s="181" t="s">
        <v>84</v>
      </c>
      <c r="AV88" s="11" t="s">
        <v>22</v>
      </c>
      <c r="AW88" s="11" t="s">
        <v>39</v>
      </c>
      <c r="AX88" s="11" t="s">
        <v>76</v>
      </c>
      <c r="AY88" s="181" t="s">
        <v>138</v>
      </c>
    </row>
    <row r="89" spans="2:51" s="12" customFormat="1" ht="22.5" customHeight="1">
      <c r="B89" s="186"/>
      <c r="D89" s="178" t="s">
        <v>148</v>
      </c>
      <c r="E89" s="187" t="s">
        <v>20</v>
      </c>
      <c r="F89" s="188" t="s">
        <v>151</v>
      </c>
      <c r="H89" s="189">
        <v>208.8</v>
      </c>
      <c r="I89" s="190"/>
      <c r="L89" s="186"/>
      <c r="M89" s="191"/>
      <c r="N89" s="192"/>
      <c r="O89" s="192"/>
      <c r="P89" s="192"/>
      <c r="Q89" s="192"/>
      <c r="R89" s="192"/>
      <c r="S89" s="192"/>
      <c r="T89" s="193"/>
      <c r="AT89" s="187" t="s">
        <v>148</v>
      </c>
      <c r="AU89" s="187" t="s">
        <v>84</v>
      </c>
      <c r="AV89" s="12" t="s">
        <v>84</v>
      </c>
      <c r="AW89" s="12" t="s">
        <v>39</v>
      </c>
      <c r="AX89" s="12" t="s">
        <v>76</v>
      </c>
      <c r="AY89" s="187" t="s">
        <v>138</v>
      </c>
    </row>
    <row r="90" spans="2:51" s="13" customFormat="1" ht="22.5" customHeight="1">
      <c r="B90" s="194"/>
      <c r="D90" s="195" t="s">
        <v>148</v>
      </c>
      <c r="E90" s="196" t="s">
        <v>20</v>
      </c>
      <c r="F90" s="197" t="s">
        <v>152</v>
      </c>
      <c r="H90" s="198">
        <v>208.8</v>
      </c>
      <c r="I90" s="199"/>
      <c r="L90" s="194"/>
      <c r="M90" s="200"/>
      <c r="N90" s="201"/>
      <c r="O90" s="201"/>
      <c r="P90" s="201"/>
      <c r="Q90" s="201"/>
      <c r="R90" s="201"/>
      <c r="S90" s="201"/>
      <c r="T90" s="202"/>
      <c r="AT90" s="203" t="s">
        <v>148</v>
      </c>
      <c r="AU90" s="203" t="s">
        <v>84</v>
      </c>
      <c r="AV90" s="13" t="s">
        <v>146</v>
      </c>
      <c r="AW90" s="13" t="s">
        <v>39</v>
      </c>
      <c r="AX90" s="13" t="s">
        <v>22</v>
      </c>
      <c r="AY90" s="203" t="s">
        <v>138</v>
      </c>
    </row>
    <row r="91" spans="2:65" s="1" customFormat="1" ht="31.5" customHeight="1">
      <c r="B91" s="164"/>
      <c r="C91" s="165" t="s">
        <v>84</v>
      </c>
      <c r="D91" s="165" t="s">
        <v>141</v>
      </c>
      <c r="E91" s="166" t="s">
        <v>153</v>
      </c>
      <c r="F91" s="167" t="s">
        <v>154</v>
      </c>
      <c r="G91" s="168" t="s">
        <v>155</v>
      </c>
      <c r="H91" s="169">
        <v>696</v>
      </c>
      <c r="I91" s="170"/>
      <c r="J91" s="171">
        <f>ROUND(I91*H91,2)</f>
        <v>0</v>
      </c>
      <c r="K91" s="167" t="s">
        <v>145</v>
      </c>
      <c r="L91" s="35"/>
      <c r="M91" s="172" t="s">
        <v>20</v>
      </c>
      <c r="N91" s="173" t="s">
        <v>47</v>
      </c>
      <c r="O91" s="36"/>
      <c r="P91" s="174">
        <f>O91*H91</f>
        <v>0</v>
      </c>
      <c r="Q91" s="174">
        <v>0.16795</v>
      </c>
      <c r="R91" s="174">
        <f>Q91*H91</f>
        <v>116.8932</v>
      </c>
      <c r="S91" s="174">
        <v>0</v>
      </c>
      <c r="T91" s="175">
        <f>S91*H91</f>
        <v>0</v>
      </c>
      <c r="AR91" s="18" t="s">
        <v>146</v>
      </c>
      <c r="AT91" s="18" t="s">
        <v>141</v>
      </c>
      <c r="AU91" s="18" t="s">
        <v>84</v>
      </c>
      <c r="AY91" s="18" t="s">
        <v>138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8" t="s">
        <v>22</v>
      </c>
      <c r="BK91" s="176">
        <f>ROUND(I91*H91,2)</f>
        <v>0</v>
      </c>
      <c r="BL91" s="18" t="s">
        <v>146</v>
      </c>
      <c r="BM91" s="18" t="s">
        <v>156</v>
      </c>
    </row>
    <row r="92" spans="2:51" s="11" customFormat="1" ht="22.5" customHeight="1">
      <c r="B92" s="177"/>
      <c r="D92" s="178" t="s">
        <v>148</v>
      </c>
      <c r="E92" s="179" t="s">
        <v>20</v>
      </c>
      <c r="F92" s="180" t="s">
        <v>157</v>
      </c>
      <c r="H92" s="181" t="s">
        <v>20</v>
      </c>
      <c r="I92" s="182"/>
      <c r="L92" s="177"/>
      <c r="M92" s="183"/>
      <c r="N92" s="184"/>
      <c r="O92" s="184"/>
      <c r="P92" s="184"/>
      <c r="Q92" s="184"/>
      <c r="R92" s="184"/>
      <c r="S92" s="184"/>
      <c r="T92" s="185"/>
      <c r="AT92" s="181" t="s">
        <v>148</v>
      </c>
      <c r="AU92" s="181" t="s">
        <v>84</v>
      </c>
      <c r="AV92" s="11" t="s">
        <v>22</v>
      </c>
      <c r="AW92" s="11" t="s">
        <v>39</v>
      </c>
      <c r="AX92" s="11" t="s">
        <v>76</v>
      </c>
      <c r="AY92" s="181" t="s">
        <v>138</v>
      </c>
    </row>
    <row r="93" spans="2:51" s="11" customFormat="1" ht="22.5" customHeight="1">
      <c r="B93" s="177"/>
      <c r="D93" s="178" t="s">
        <v>148</v>
      </c>
      <c r="E93" s="179" t="s">
        <v>20</v>
      </c>
      <c r="F93" s="180" t="s">
        <v>158</v>
      </c>
      <c r="H93" s="181" t="s">
        <v>20</v>
      </c>
      <c r="I93" s="182"/>
      <c r="L93" s="177"/>
      <c r="M93" s="183"/>
      <c r="N93" s="184"/>
      <c r="O93" s="184"/>
      <c r="P93" s="184"/>
      <c r="Q93" s="184"/>
      <c r="R93" s="184"/>
      <c r="S93" s="184"/>
      <c r="T93" s="185"/>
      <c r="AT93" s="181" t="s">
        <v>148</v>
      </c>
      <c r="AU93" s="181" t="s">
        <v>84</v>
      </c>
      <c r="AV93" s="11" t="s">
        <v>22</v>
      </c>
      <c r="AW93" s="11" t="s">
        <v>39</v>
      </c>
      <c r="AX93" s="11" t="s">
        <v>76</v>
      </c>
      <c r="AY93" s="181" t="s">
        <v>138</v>
      </c>
    </row>
    <row r="94" spans="2:51" s="12" customFormat="1" ht="22.5" customHeight="1">
      <c r="B94" s="186"/>
      <c r="D94" s="178" t="s">
        <v>148</v>
      </c>
      <c r="E94" s="187" t="s">
        <v>20</v>
      </c>
      <c r="F94" s="188" t="s">
        <v>159</v>
      </c>
      <c r="H94" s="189">
        <v>696</v>
      </c>
      <c r="I94" s="190"/>
      <c r="L94" s="186"/>
      <c r="M94" s="191"/>
      <c r="N94" s="192"/>
      <c r="O94" s="192"/>
      <c r="P94" s="192"/>
      <c r="Q94" s="192"/>
      <c r="R94" s="192"/>
      <c r="S94" s="192"/>
      <c r="T94" s="193"/>
      <c r="AT94" s="187" t="s">
        <v>148</v>
      </c>
      <c r="AU94" s="187" t="s">
        <v>84</v>
      </c>
      <c r="AV94" s="12" t="s">
        <v>84</v>
      </c>
      <c r="AW94" s="12" t="s">
        <v>39</v>
      </c>
      <c r="AX94" s="12" t="s">
        <v>76</v>
      </c>
      <c r="AY94" s="187" t="s">
        <v>138</v>
      </c>
    </row>
    <row r="95" spans="2:51" s="13" customFormat="1" ht="22.5" customHeight="1">
      <c r="B95" s="194"/>
      <c r="D95" s="178" t="s">
        <v>148</v>
      </c>
      <c r="E95" s="204" t="s">
        <v>20</v>
      </c>
      <c r="F95" s="205" t="s">
        <v>152</v>
      </c>
      <c r="H95" s="206">
        <v>696</v>
      </c>
      <c r="I95" s="199"/>
      <c r="L95" s="194"/>
      <c r="M95" s="200"/>
      <c r="N95" s="201"/>
      <c r="O95" s="201"/>
      <c r="P95" s="201"/>
      <c r="Q95" s="201"/>
      <c r="R95" s="201"/>
      <c r="S95" s="201"/>
      <c r="T95" s="202"/>
      <c r="AT95" s="203" t="s">
        <v>148</v>
      </c>
      <c r="AU95" s="203" t="s">
        <v>84</v>
      </c>
      <c r="AV95" s="13" t="s">
        <v>146</v>
      </c>
      <c r="AW95" s="13" t="s">
        <v>39</v>
      </c>
      <c r="AX95" s="13" t="s">
        <v>22</v>
      </c>
      <c r="AY95" s="203" t="s">
        <v>138</v>
      </c>
    </row>
    <row r="96" spans="2:63" s="10" customFormat="1" ht="36.75" customHeight="1">
      <c r="B96" s="150"/>
      <c r="D96" s="151" t="s">
        <v>75</v>
      </c>
      <c r="E96" s="152" t="s">
        <v>160</v>
      </c>
      <c r="F96" s="152" t="s">
        <v>161</v>
      </c>
      <c r="I96" s="153"/>
      <c r="J96" s="154">
        <f>BK96</f>
        <v>0</v>
      </c>
      <c r="L96" s="150"/>
      <c r="M96" s="155"/>
      <c r="N96" s="156"/>
      <c r="O96" s="156"/>
      <c r="P96" s="157">
        <f>P97+P144+P150+P164</f>
        <v>0</v>
      </c>
      <c r="Q96" s="156"/>
      <c r="R96" s="157">
        <f>R97+R144+R150+R164</f>
        <v>0</v>
      </c>
      <c r="S96" s="156"/>
      <c r="T96" s="158">
        <f>T97+T144+T150+T164</f>
        <v>0</v>
      </c>
      <c r="AR96" s="151" t="s">
        <v>139</v>
      </c>
      <c r="AT96" s="159" t="s">
        <v>75</v>
      </c>
      <c r="AU96" s="159" t="s">
        <v>76</v>
      </c>
      <c r="AY96" s="151" t="s">
        <v>138</v>
      </c>
      <c r="BK96" s="160">
        <f>BK97+BK144+BK150+BK164</f>
        <v>0</v>
      </c>
    </row>
    <row r="97" spans="2:63" s="10" customFormat="1" ht="19.5" customHeight="1">
      <c r="B97" s="150"/>
      <c r="D97" s="161" t="s">
        <v>75</v>
      </c>
      <c r="E97" s="162" t="s">
        <v>162</v>
      </c>
      <c r="F97" s="162" t="s">
        <v>163</v>
      </c>
      <c r="I97" s="153"/>
      <c r="J97" s="163">
        <f>BK97</f>
        <v>0</v>
      </c>
      <c r="L97" s="150"/>
      <c r="M97" s="155"/>
      <c r="N97" s="156"/>
      <c r="O97" s="156"/>
      <c r="P97" s="157">
        <f>SUM(P98:P143)</f>
        <v>0</v>
      </c>
      <c r="Q97" s="156"/>
      <c r="R97" s="157">
        <f>SUM(R98:R143)</f>
        <v>0</v>
      </c>
      <c r="S97" s="156"/>
      <c r="T97" s="158">
        <f>SUM(T98:T143)</f>
        <v>0</v>
      </c>
      <c r="AR97" s="151" t="s">
        <v>139</v>
      </c>
      <c r="AT97" s="159" t="s">
        <v>75</v>
      </c>
      <c r="AU97" s="159" t="s">
        <v>22</v>
      </c>
      <c r="AY97" s="151" t="s">
        <v>138</v>
      </c>
      <c r="BK97" s="160">
        <f>SUM(BK98:BK143)</f>
        <v>0</v>
      </c>
    </row>
    <row r="98" spans="2:65" s="1" customFormat="1" ht="22.5" customHeight="1">
      <c r="B98" s="164"/>
      <c r="C98" s="165" t="s">
        <v>164</v>
      </c>
      <c r="D98" s="165" t="s">
        <v>141</v>
      </c>
      <c r="E98" s="166" t="s">
        <v>165</v>
      </c>
      <c r="F98" s="167" t="s">
        <v>166</v>
      </c>
      <c r="G98" s="168" t="s">
        <v>167</v>
      </c>
      <c r="H98" s="169">
        <v>1</v>
      </c>
      <c r="I98" s="170"/>
      <c r="J98" s="171">
        <f>ROUND(I98*H98,2)</f>
        <v>0</v>
      </c>
      <c r="K98" s="167" t="s">
        <v>145</v>
      </c>
      <c r="L98" s="35"/>
      <c r="M98" s="172" t="s">
        <v>20</v>
      </c>
      <c r="N98" s="173" t="s">
        <v>47</v>
      </c>
      <c r="O98" s="36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8" t="s">
        <v>168</v>
      </c>
      <c r="AT98" s="18" t="s">
        <v>141</v>
      </c>
      <c r="AU98" s="18" t="s">
        <v>84</v>
      </c>
      <c r="AY98" s="18" t="s">
        <v>138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8" t="s">
        <v>22</v>
      </c>
      <c r="BK98" s="176">
        <f>ROUND(I98*H98,2)</f>
        <v>0</v>
      </c>
      <c r="BL98" s="18" t="s">
        <v>168</v>
      </c>
      <c r="BM98" s="18" t="s">
        <v>169</v>
      </c>
    </row>
    <row r="99" spans="2:51" s="11" customFormat="1" ht="31.5" customHeight="1">
      <c r="B99" s="177"/>
      <c r="D99" s="178" t="s">
        <v>148</v>
      </c>
      <c r="E99" s="179" t="s">
        <v>20</v>
      </c>
      <c r="F99" s="180" t="s">
        <v>170</v>
      </c>
      <c r="H99" s="181" t="s">
        <v>20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81" t="s">
        <v>148</v>
      </c>
      <c r="AU99" s="181" t="s">
        <v>84</v>
      </c>
      <c r="AV99" s="11" t="s">
        <v>22</v>
      </c>
      <c r="AW99" s="11" t="s">
        <v>39</v>
      </c>
      <c r="AX99" s="11" t="s">
        <v>76</v>
      </c>
      <c r="AY99" s="181" t="s">
        <v>138</v>
      </c>
    </row>
    <row r="100" spans="2:51" s="11" customFormat="1" ht="31.5" customHeight="1">
      <c r="B100" s="177"/>
      <c r="D100" s="178" t="s">
        <v>148</v>
      </c>
      <c r="E100" s="179" t="s">
        <v>20</v>
      </c>
      <c r="F100" s="180" t="s">
        <v>171</v>
      </c>
      <c r="H100" s="181" t="s">
        <v>20</v>
      </c>
      <c r="I100" s="182"/>
      <c r="L100" s="177"/>
      <c r="M100" s="183"/>
      <c r="N100" s="184"/>
      <c r="O100" s="184"/>
      <c r="P100" s="184"/>
      <c r="Q100" s="184"/>
      <c r="R100" s="184"/>
      <c r="S100" s="184"/>
      <c r="T100" s="185"/>
      <c r="AT100" s="181" t="s">
        <v>148</v>
      </c>
      <c r="AU100" s="181" t="s">
        <v>84</v>
      </c>
      <c r="AV100" s="11" t="s">
        <v>22</v>
      </c>
      <c r="AW100" s="11" t="s">
        <v>39</v>
      </c>
      <c r="AX100" s="11" t="s">
        <v>76</v>
      </c>
      <c r="AY100" s="181" t="s">
        <v>138</v>
      </c>
    </row>
    <row r="101" spans="2:51" s="11" customFormat="1" ht="31.5" customHeight="1">
      <c r="B101" s="177"/>
      <c r="D101" s="178" t="s">
        <v>148</v>
      </c>
      <c r="E101" s="179" t="s">
        <v>20</v>
      </c>
      <c r="F101" s="180" t="s">
        <v>172</v>
      </c>
      <c r="H101" s="181" t="s">
        <v>20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81" t="s">
        <v>148</v>
      </c>
      <c r="AU101" s="181" t="s">
        <v>84</v>
      </c>
      <c r="AV101" s="11" t="s">
        <v>22</v>
      </c>
      <c r="AW101" s="11" t="s">
        <v>39</v>
      </c>
      <c r="AX101" s="11" t="s">
        <v>76</v>
      </c>
      <c r="AY101" s="181" t="s">
        <v>138</v>
      </c>
    </row>
    <row r="102" spans="2:51" s="11" customFormat="1" ht="22.5" customHeight="1">
      <c r="B102" s="177"/>
      <c r="D102" s="178" t="s">
        <v>148</v>
      </c>
      <c r="E102" s="179" t="s">
        <v>20</v>
      </c>
      <c r="F102" s="180" t="s">
        <v>173</v>
      </c>
      <c r="H102" s="181" t="s">
        <v>20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81" t="s">
        <v>148</v>
      </c>
      <c r="AU102" s="181" t="s">
        <v>84</v>
      </c>
      <c r="AV102" s="11" t="s">
        <v>22</v>
      </c>
      <c r="AW102" s="11" t="s">
        <v>39</v>
      </c>
      <c r="AX102" s="11" t="s">
        <v>76</v>
      </c>
      <c r="AY102" s="181" t="s">
        <v>138</v>
      </c>
    </row>
    <row r="103" spans="2:51" s="11" customFormat="1" ht="31.5" customHeight="1">
      <c r="B103" s="177"/>
      <c r="D103" s="178" t="s">
        <v>148</v>
      </c>
      <c r="E103" s="179" t="s">
        <v>20</v>
      </c>
      <c r="F103" s="180" t="s">
        <v>174</v>
      </c>
      <c r="H103" s="181" t="s">
        <v>20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81" t="s">
        <v>148</v>
      </c>
      <c r="AU103" s="181" t="s">
        <v>84</v>
      </c>
      <c r="AV103" s="11" t="s">
        <v>22</v>
      </c>
      <c r="AW103" s="11" t="s">
        <v>39</v>
      </c>
      <c r="AX103" s="11" t="s">
        <v>76</v>
      </c>
      <c r="AY103" s="181" t="s">
        <v>138</v>
      </c>
    </row>
    <row r="104" spans="2:51" s="12" customFormat="1" ht="22.5" customHeight="1">
      <c r="B104" s="186"/>
      <c r="D104" s="178" t="s">
        <v>148</v>
      </c>
      <c r="E104" s="187" t="s">
        <v>20</v>
      </c>
      <c r="F104" s="188" t="s">
        <v>22</v>
      </c>
      <c r="H104" s="189">
        <v>1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7" t="s">
        <v>148</v>
      </c>
      <c r="AU104" s="187" t="s">
        <v>84</v>
      </c>
      <c r="AV104" s="12" t="s">
        <v>84</v>
      </c>
      <c r="AW104" s="12" t="s">
        <v>39</v>
      </c>
      <c r="AX104" s="12" t="s">
        <v>76</v>
      </c>
      <c r="AY104" s="187" t="s">
        <v>138</v>
      </c>
    </row>
    <row r="105" spans="2:51" s="13" customFormat="1" ht="22.5" customHeight="1">
      <c r="B105" s="194"/>
      <c r="D105" s="195" t="s">
        <v>148</v>
      </c>
      <c r="E105" s="196" t="s">
        <v>20</v>
      </c>
      <c r="F105" s="197" t="s">
        <v>152</v>
      </c>
      <c r="H105" s="198">
        <v>1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03" t="s">
        <v>148</v>
      </c>
      <c r="AU105" s="203" t="s">
        <v>84</v>
      </c>
      <c r="AV105" s="13" t="s">
        <v>146</v>
      </c>
      <c r="AW105" s="13" t="s">
        <v>39</v>
      </c>
      <c r="AX105" s="13" t="s">
        <v>22</v>
      </c>
      <c r="AY105" s="203" t="s">
        <v>138</v>
      </c>
    </row>
    <row r="106" spans="2:65" s="1" customFormat="1" ht="22.5" customHeight="1">
      <c r="B106" s="164"/>
      <c r="C106" s="165" t="s">
        <v>146</v>
      </c>
      <c r="D106" s="165" t="s">
        <v>141</v>
      </c>
      <c r="E106" s="166" t="s">
        <v>175</v>
      </c>
      <c r="F106" s="167" t="s">
        <v>176</v>
      </c>
      <c r="G106" s="168" t="s">
        <v>167</v>
      </c>
      <c r="H106" s="169">
        <v>10</v>
      </c>
      <c r="I106" s="170"/>
      <c r="J106" s="171">
        <f>ROUND(I106*H106,2)</f>
        <v>0</v>
      </c>
      <c r="K106" s="167" t="s">
        <v>145</v>
      </c>
      <c r="L106" s="35"/>
      <c r="M106" s="172" t="s">
        <v>20</v>
      </c>
      <c r="N106" s="173" t="s">
        <v>47</v>
      </c>
      <c r="O106" s="36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8" t="s">
        <v>168</v>
      </c>
      <c r="AT106" s="18" t="s">
        <v>141</v>
      </c>
      <c r="AU106" s="18" t="s">
        <v>84</v>
      </c>
      <c r="AY106" s="18" t="s">
        <v>138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8" t="s">
        <v>22</v>
      </c>
      <c r="BK106" s="176">
        <f>ROUND(I106*H106,2)</f>
        <v>0</v>
      </c>
      <c r="BL106" s="18" t="s">
        <v>168</v>
      </c>
      <c r="BM106" s="18" t="s">
        <v>177</v>
      </c>
    </row>
    <row r="107" spans="2:51" s="11" customFormat="1" ht="31.5" customHeight="1">
      <c r="B107" s="177"/>
      <c r="D107" s="178" t="s">
        <v>148</v>
      </c>
      <c r="E107" s="179" t="s">
        <v>20</v>
      </c>
      <c r="F107" s="180" t="s">
        <v>178</v>
      </c>
      <c r="H107" s="181" t="s">
        <v>20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81" t="s">
        <v>148</v>
      </c>
      <c r="AU107" s="181" t="s">
        <v>84</v>
      </c>
      <c r="AV107" s="11" t="s">
        <v>22</v>
      </c>
      <c r="AW107" s="11" t="s">
        <v>39</v>
      </c>
      <c r="AX107" s="11" t="s">
        <v>76</v>
      </c>
      <c r="AY107" s="181" t="s">
        <v>138</v>
      </c>
    </row>
    <row r="108" spans="2:51" s="11" customFormat="1" ht="22.5" customHeight="1">
      <c r="B108" s="177"/>
      <c r="D108" s="178" t="s">
        <v>148</v>
      </c>
      <c r="E108" s="179" t="s">
        <v>20</v>
      </c>
      <c r="F108" s="180" t="s">
        <v>179</v>
      </c>
      <c r="H108" s="181" t="s">
        <v>20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81" t="s">
        <v>148</v>
      </c>
      <c r="AU108" s="181" t="s">
        <v>84</v>
      </c>
      <c r="AV108" s="11" t="s">
        <v>22</v>
      </c>
      <c r="AW108" s="11" t="s">
        <v>39</v>
      </c>
      <c r="AX108" s="11" t="s">
        <v>76</v>
      </c>
      <c r="AY108" s="181" t="s">
        <v>138</v>
      </c>
    </row>
    <row r="109" spans="2:51" s="11" customFormat="1" ht="31.5" customHeight="1">
      <c r="B109" s="177"/>
      <c r="D109" s="178" t="s">
        <v>148</v>
      </c>
      <c r="E109" s="179" t="s">
        <v>20</v>
      </c>
      <c r="F109" s="180" t="s">
        <v>180</v>
      </c>
      <c r="H109" s="181" t="s">
        <v>20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81" t="s">
        <v>148</v>
      </c>
      <c r="AU109" s="181" t="s">
        <v>84</v>
      </c>
      <c r="AV109" s="11" t="s">
        <v>22</v>
      </c>
      <c r="AW109" s="11" t="s">
        <v>39</v>
      </c>
      <c r="AX109" s="11" t="s">
        <v>76</v>
      </c>
      <c r="AY109" s="181" t="s">
        <v>138</v>
      </c>
    </row>
    <row r="110" spans="2:51" s="12" customFormat="1" ht="22.5" customHeight="1">
      <c r="B110" s="186"/>
      <c r="D110" s="178" t="s">
        <v>148</v>
      </c>
      <c r="E110" s="187" t="s">
        <v>20</v>
      </c>
      <c r="F110" s="188" t="s">
        <v>27</v>
      </c>
      <c r="H110" s="189">
        <v>10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7" t="s">
        <v>148</v>
      </c>
      <c r="AU110" s="187" t="s">
        <v>84</v>
      </c>
      <c r="AV110" s="12" t="s">
        <v>84</v>
      </c>
      <c r="AW110" s="12" t="s">
        <v>39</v>
      </c>
      <c r="AX110" s="12" t="s">
        <v>76</v>
      </c>
      <c r="AY110" s="187" t="s">
        <v>138</v>
      </c>
    </row>
    <row r="111" spans="2:51" s="13" customFormat="1" ht="22.5" customHeight="1">
      <c r="B111" s="194"/>
      <c r="D111" s="195" t="s">
        <v>148</v>
      </c>
      <c r="E111" s="196" t="s">
        <v>20</v>
      </c>
      <c r="F111" s="197" t="s">
        <v>152</v>
      </c>
      <c r="H111" s="198">
        <v>10</v>
      </c>
      <c r="I111" s="199"/>
      <c r="L111" s="194"/>
      <c r="M111" s="200"/>
      <c r="N111" s="201"/>
      <c r="O111" s="201"/>
      <c r="P111" s="201"/>
      <c r="Q111" s="201"/>
      <c r="R111" s="201"/>
      <c r="S111" s="201"/>
      <c r="T111" s="202"/>
      <c r="AT111" s="203" t="s">
        <v>148</v>
      </c>
      <c r="AU111" s="203" t="s">
        <v>84</v>
      </c>
      <c r="AV111" s="13" t="s">
        <v>146</v>
      </c>
      <c r="AW111" s="13" t="s">
        <v>39</v>
      </c>
      <c r="AX111" s="13" t="s">
        <v>22</v>
      </c>
      <c r="AY111" s="203" t="s">
        <v>138</v>
      </c>
    </row>
    <row r="112" spans="2:65" s="1" customFormat="1" ht="22.5" customHeight="1">
      <c r="B112" s="164"/>
      <c r="C112" s="165" t="s">
        <v>139</v>
      </c>
      <c r="D112" s="165" t="s">
        <v>141</v>
      </c>
      <c r="E112" s="166" t="s">
        <v>181</v>
      </c>
      <c r="F112" s="167" t="s">
        <v>182</v>
      </c>
      <c r="G112" s="168" t="s">
        <v>167</v>
      </c>
      <c r="H112" s="169">
        <v>1</v>
      </c>
      <c r="I112" s="170"/>
      <c r="J112" s="171">
        <f>ROUND(I112*H112,2)</f>
        <v>0</v>
      </c>
      <c r="K112" s="167" t="s">
        <v>20</v>
      </c>
      <c r="L112" s="35"/>
      <c r="M112" s="172" t="s">
        <v>20</v>
      </c>
      <c r="N112" s="173" t="s">
        <v>47</v>
      </c>
      <c r="O112" s="36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AR112" s="18" t="s">
        <v>168</v>
      </c>
      <c r="AT112" s="18" t="s">
        <v>141</v>
      </c>
      <c r="AU112" s="18" t="s">
        <v>84</v>
      </c>
      <c r="AY112" s="18" t="s">
        <v>138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8" t="s">
        <v>22</v>
      </c>
      <c r="BK112" s="176">
        <f>ROUND(I112*H112,2)</f>
        <v>0</v>
      </c>
      <c r="BL112" s="18" t="s">
        <v>168</v>
      </c>
      <c r="BM112" s="18" t="s">
        <v>183</v>
      </c>
    </row>
    <row r="113" spans="2:51" s="11" customFormat="1" ht="22.5" customHeight="1">
      <c r="B113" s="177"/>
      <c r="D113" s="178" t="s">
        <v>148</v>
      </c>
      <c r="E113" s="179" t="s">
        <v>20</v>
      </c>
      <c r="F113" s="180" t="s">
        <v>184</v>
      </c>
      <c r="H113" s="181" t="s">
        <v>20</v>
      </c>
      <c r="I113" s="182"/>
      <c r="L113" s="177"/>
      <c r="M113" s="183"/>
      <c r="N113" s="184"/>
      <c r="O113" s="184"/>
      <c r="P113" s="184"/>
      <c r="Q113" s="184"/>
      <c r="R113" s="184"/>
      <c r="S113" s="184"/>
      <c r="T113" s="185"/>
      <c r="AT113" s="181" t="s">
        <v>148</v>
      </c>
      <c r="AU113" s="181" t="s">
        <v>84</v>
      </c>
      <c r="AV113" s="11" t="s">
        <v>22</v>
      </c>
      <c r="AW113" s="11" t="s">
        <v>39</v>
      </c>
      <c r="AX113" s="11" t="s">
        <v>76</v>
      </c>
      <c r="AY113" s="181" t="s">
        <v>138</v>
      </c>
    </row>
    <row r="114" spans="2:51" s="11" customFormat="1" ht="31.5" customHeight="1">
      <c r="B114" s="177"/>
      <c r="D114" s="178" t="s">
        <v>148</v>
      </c>
      <c r="E114" s="179" t="s">
        <v>20</v>
      </c>
      <c r="F114" s="180" t="s">
        <v>185</v>
      </c>
      <c r="H114" s="181" t="s">
        <v>20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81" t="s">
        <v>148</v>
      </c>
      <c r="AU114" s="181" t="s">
        <v>84</v>
      </c>
      <c r="AV114" s="11" t="s">
        <v>22</v>
      </c>
      <c r="AW114" s="11" t="s">
        <v>39</v>
      </c>
      <c r="AX114" s="11" t="s">
        <v>76</v>
      </c>
      <c r="AY114" s="181" t="s">
        <v>138</v>
      </c>
    </row>
    <row r="115" spans="2:51" s="12" customFormat="1" ht="22.5" customHeight="1">
      <c r="B115" s="186"/>
      <c r="D115" s="178" t="s">
        <v>148</v>
      </c>
      <c r="E115" s="187" t="s">
        <v>20</v>
      </c>
      <c r="F115" s="188" t="s">
        <v>22</v>
      </c>
      <c r="H115" s="189">
        <v>1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7" t="s">
        <v>148</v>
      </c>
      <c r="AU115" s="187" t="s">
        <v>84</v>
      </c>
      <c r="AV115" s="12" t="s">
        <v>84</v>
      </c>
      <c r="AW115" s="12" t="s">
        <v>39</v>
      </c>
      <c r="AX115" s="12" t="s">
        <v>76</v>
      </c>
      <c r="AY115" s="187" t="s">
        <v>138</v>
      </c>
    </row>
    <row r="116" spans="2:51" s="13" customFormat="1" ht="22.5" customHeight="1">
      <c r="B116" s="194"/>
      <c r="D116" s="195" t="s">
        <v>148</v>
      </c>
      <c r="E116" s="196" t="s">
        <v>20</v>
      </c>
      <c r="F116" s="197" t="s">
        <v>152</v>
      </c>
      <c r="H116" s="198">
        <v>1</v>
      </c>
      <c r="I116" s="199"/>
      <c r="L116" s="194"/>
      <c r="M116" s="200"/>
      <c r="N116" s="201"/>
      <c r="O116" s="201"/>
      <c r="P116" s="201"/>
      <c r="Q116" s="201"/>
      <c r="R116" s="201"/>
      <c r="S116" s="201"/>
      <c r="T116" s="202"/>
      <c r="AT116" s="203" t="s">
        <v>148</v>
      </c>
      <c r="AU116" s="203" t="s">
        <v>84</v>
      </c>
      <c r="AV116" s="13" t="s">
        <v>146</v>
      </c>
      <c r="AW116" s="13" t="s">
        <v>39</v>
      </c>
      <c r="AX116" s="13" t="s">
        <v>22</v>
      </c>
      <c r="AY116" s="203" t="s">
        <v>138</v>
      </c>
    </row>
    <row r="117" spans="2:65" s="1" customFormat="1" ht="22.5" customHeight="1">
      <c r="B117" s="164"/>
      <c r="C117" s="165" t="s">
        <v>186</v>
      </c>
      <c r="D117" s="165" t="s">
        <v>141</v>
      </c>
      <c r="E117" s="166" t="s">
        <v>187</v>
      </c>
      <c r="F117" s="167" t="s">
        <v>188</v>
      </c>
      <c r="G117" s="168" t="s">
        <v>167</v>
      </c>
      <c r="H117" s="169">
        <v>1</v>
      </c>
      <c r="I117" s="170"/>
      <c r="J117" s="171">
        <f>ROUND(I117*H117,2)</f>
        <v>0</v>
      </c>
      <c r="K117" s="167" t="s">
        <v>20</v>
      </c>
      <c r="L117" s="35"/>
      <c r="M117" s="172" t="s">
        <v>20</v>
      </c>
      <c r="N117" s="173" t="s">
        <v>47</v>
      </c>
      <c r="O117" s="36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8" t="s">
        <v>168</v>
      </c>
      <c r="AT117" s="18" t="s">
        <v>141</v>
      </c>
      <c r="AU117" s="18" t="s">
        <v>84</v>
      </c>
      <c r="AY117" s="18" t="s">
        <v>138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8" t="s">
        <v>22</v>
      </c>
      <c r="BK117" s="176">
        <f>ROUND(I117*H117,2)</f>
        <v>0</v>
      </c>
      <c r="BL117" s="18" t="s">
        <v>168</v>
      </c>
      <c r="BM117" s="18" t="s">
        <v>189</v>
      </c>
    </row>
    <row r="118" spans="2:51" s="11" customFormat="1" ht="22.5" customHeight="1">
      <c r="B118" s="177"/>
      <c r="D118" s="178" t="s">
        <v>148</v>
      </c>
      <c r="E118" s="179" t="s">
        <v>20</v>
      </c>
      <c r="F118" s="180" t="s">
        <v>190</v>
      </c>
      <c r="H118" s="181" t="s">
        <v>20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81" t="s">
        <v>148</v>
      </c>
      <c r="AU118" s="181" t="s">
        <v>84</v>
      </c>
      <c r="AV118" s="11" t="s">
        <v>22</v>
      </c>
      <c r="AW118" s="11" t="s">
        <v>39</v>
      </c>
      <c r="AX118" s="11" t="s">
        <v>76</v>
      </c>
      <c r="AY118" s="181" t="s">
        <v>138</v>
      </c>
    </row>
    <row r="119" spans="2:51" s="11" customFormat="1" ht="22.5" customHeight="1">
      <c r="B119" s="177"/>
      <c r="D119" s="178" t="s">
        <v>148</v>
      </c>
      <c r="E119" s="179" t="s">
        <v>20</v>
      </c>
      <c r="F119" s="180" t="s">
        <v>191</v>
      </c>
      <c r="H119" s="181" t="s">
        <v>20</v>
      </c>
      <c r="I119" s="182"/>
      <c r="L119" s="177"/>
      <c r="M119" s="183"/>
      <c r="N119" s="184"/>
      <c r="O119" s="184"/>
      <c r="P119" s="184"/>
      <c r="Q119" s="184"/>
      <c r="R119" s="184"/>
      <c r="S119" s="184"/>
      <c r="T119" s="185"/>
      <c r="AT119" s="181" t="s">
        <v>148</v>
      </c>
      <c r="AU119" s="181" t="s">
        <v>84</v>
      </c>
      <c r="AV119" s="11" t="s">
        <v>22</v>
      </c>
      <c r="AW119" s="11" t="s">
        <v>39</v>
      </c>
      <c r="AX119" s="11" t="s">
        <v>76</v>
      </c>
      <c r="AY119" s="181" t="s">
        <v>138</v>
      </c>
    </row>
    <row r="120" spans="2:51" s="11" customFormat="1" ht="22.5" customHeight="1">
      <c r="B120" s="177"/>
      <c r="D120" s="178" t="s">
        <v>148</v>
      </c>
      <c r="E120" s="179" t="s">
        <v>20</v>
      </c>
      <c r="F120" s="180" t="s">
        <v>192</v>
      </c>
      <c r="H120" s="181" t="s">
        <v>20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81" t="s">
        <v>148</v>
      </c>
      <c r="AU120" s="181" t="s">
        <v>84</v>
      </c>
      <c r="AV120" s="11" t="s">
        <v>22</v>
      </c>
      <c r="AW120" s="11" t="s">
        <v>39</v>
      </c>
      <c r="AX120" s="11" t="s">
        <v>76</v>
      </c>
      <c r="AY120" s="181" t="s">
        <v>138</v>
      </c>
    </row>
    <row r="121" spans="2:51" s="11" customFormat="1" ht="22.5" customHeight="1">
      <c r="B121" s="177"/>
      <c r="D121" s="178" t="s">
        <v>148</v>
      </c>
      <c r="E121" s="179" t="s">
        <v>20</v>
      </c>
      <c r="F121" s="180" t="s">
        <v>193</v>
      </c>
      <c r="H121" s="181" t="s">
        <v>20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81" t="s">
        <v>148</v>
      </c>
      <c r="AU121" s="181" t="s">
        <v>84</v>
      </c>
      <c r="AV121" s="11" t="s">
        <v>22</v>
      </c>
      <c r="AW121" s="11" t="s">
        <v>39</v>
      </c>
      <c r="AX121" s="11" t="s">
        <v>76</v>
      </c>
      <c r="AY121" s="181" t="s">
        <v>138</v>
      </c>
    </row>
    <row r="122" spans="2:51" s="11" customFormat="1" ht="22.5" customHeight="1">
      <c r="B122" s="177"/>
      <c r="D122" s="178" t="s">
        <v>148</v>
      </c>
      <c r="E122" s="179" t="s">
        <v>20</v>
      </c>
      <c r="F122" s="180" t="s">
        <v>194</v>
      </c>
      <c r="H122" s="181" t="s">
        <v>20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81" t="s">
        <v>148</v>
      </c>
      <c r="AU122" s="181" t="s">
        <v>84</v>
      </c>
      <c r="AV122" s="11" t="s">
        <v>22</v>
      </c>
      <c r="AW122" s="11" t="s">
        <v>39</v>
      </c>
      <c r="AX122" s="11" t="s">
        <v>76</v>
      </c>
      <c r="AY122" s="181" t="s">
        <v>138</v>
      </c>
    </row>
    <row r="123" spans="2:51" s="11" customFormat="1" ht="22.5" customHeight="1">
      <c r="B123" s="177"/>
      <c r="D123" s="178" t="s">
        <v>148</v>
      </c>
      <c r="E123" s="179" t="s">
        <v>20</v>
      </c>
      <c r="F123" s="180" t="s">
        <v>195</v>
      </c>
      <c r="H123" s="181" t="s">
        <v>20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81" t="s">
        <v>148</v>
      </c>
      <c r="AU123" s="181" t="s">
        <v>84</v>
      </c>
      <c r="AV123" s="11" t="s">
        <v>22</v>
      </c>
      <c r="AW123" s="11" t="s">
        <v>39</v>
      </c>
      <c r="AX123" s="11" t="s">
        <v>76</v>
      </c>
      <c r="AY123" s="181" t="s">
        <v>138</v>
      </c>
    </row>
    <row r="124" spans="2:51" s="12" customFormat="1" ht="22.5" customHeight="1">
      <c r="B124" s="186"/>
      <c r="D124" s="178" t="s">
        <v>148</v>
      </c>
      <c r="E124" s="187" t="s">
        <v>20</v>
      </c>
      <c r="F124" s="188" t="s">
        <v>22</v>
      </c>
      <c r="H124" s="189">
        <v>1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7" t="s">
        <v>148</v>
      </c>
      <c r="AU124" s="187" t="s">
        <v>84</v>
      </c>
      <c r="AV124" s="12" t="s">
        <v>84</v>
      </c>
      <c r="AW124" s="12" t="s">
        <v>39</v>
      </c>
      <c r="AX124" s="12" t="s">
        <v>76</v>
      </c>
      <c r="AY124" s="187" t="s">
        <v>138</v>
      </c>
    </row>
    <row r="125" spans="2:51" s="13" customFormat="1" ht="22.5" customHeight="1">
      <c r="B125" s="194"/>
      <c r="D125" s="195" t="s">
        <v>148</v>
      </c>
      <c r="E125" s="196" t="s">
        <v>20</v>
      </c>
      <c r="F125" s="197" t="s">
        <v>152</v>
      </c>
      <c r="H125" s="198">
        <v>1</v>
      </c>
      <c r="I125" s="199"/>
      <c r="L125" s="194"/>
      <c r="M125" s="200"/>
      <c r="N125" s="201"/>
      <c r="O125" s="201"/>
      <c r="P125" s="201"/>
      <c r="Q125" s="201"/>
      <c r="R125" s="201"/>
      <c r="S125" s="201"/>
      <c r="T125" s="202"/>
      <c r="AT125" s="203" t="s">
        <v>148</v>
      </c>
      <c r="AU125" s="203" t="s">
        <v>84</v>
      </c>
      <c r="AV125" s="13" t="s">
        <v>146</v>
      </c>
      <c r="AW125" s="13" t="s">
        <v>39</v>
      </c>
      <c r="AX125" s="13" t="s">
        <v>22</v>
      </c>
      <c r="AY125" s="203" t="s">
        <v>138</v>
      </c>
    </row>
    <row r="126" spans="2:65" s="1" customFormat="1" ht="22.5" customHeight="1">
      <c r="B126" s="164"/>
      <c r="C126" s="165" t="s">
        <v>196</v>
      </c>
      <c r="D126" s="165" t="s">
        <v>141</v>
      </c>
      <c r="E126" s="166" t="s">
        <v>197</v>
      </c>
      <c r="F126" s="167" t="s">
        <v>198</v>
      </c>
      <c r="G126" s="168" t="s">
        <v>167</v>
      </c>
      <c r="H126" s="169">
        <v>1</v>
      </c>
      <c r="I126" s="170"/>
      <c r="J126" s="171">
        <f>ROUND(I126*H126,2)</f>
        <v>0</v>
      </c>
      <c r="K126" s="167" t="s">
        <v>20</v>
      </c>
      <c r="L126" s="35"/>
      <c r="M126" s="172" t="s">
        <v>20</v>
      </c>
      <c r="N126" s="173" t="s">
        <v>47</v>
      </c>
      <c r="O126" s="36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8" t="s">
        <v>168</v>
      </c>
      <c r="AT126" s="18" t="s">
        <v>141</v>
      </c>
      <c r="AU126" s="18" t="s">
        <v>84</v>
      </c>
      <c r="AY126" s="18" t="s">
        <v>138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8" t="s">
        <v>22</v>
      </c>
      <c r="BK126" s="176">
        <f>ROUND(I126*H126,2)</f>
        <v>0</v>
      </c>
      <c r="BL126" s="18" t="s">
        <v>168</v>
      </c>
      <c r="BM126" s="18" t="s">
        <v>199</v>
      </c>
    </row>
    <row r="127" spans="2:51" s="11" customFormat="1" ht="22.5" customHeight="1">
      <c r="B127" s="177"/>
      <c r="D127" s="178" t="s">
        <v>148</v>
      </c>
      <c r="E127" s="179" t="s">
        <v>20</v>
      </c>
      <c r="F127" s="180" t="s">
        <v>200</v>
      </c>
      <c r="H127" s="181" t="s">
        <v>20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81" t="s">
        <v>148</v>
      </c>
      <c r="AU127" s="181" t="s">
        <v>84</v>
      </c>
      <c r="AV127" s="11" t="s">
        <v>22</v>
      </c>
      <c r="AW127" s="11" t="s">
        <v>39</v>
      </c>
      <c r="AX127" s="11" t="s">
        <v>76</v>
      </c>
      <c r="AY127" s="181" t="s">
        <v>138</v>
      </c>
    </row>
    <row r="128" spans="2:51" s="11" customFormat="1" ht="22.5" customHeight="1">
      <c r="B128" s="177"/>
      <c r="D128" s="178" t="s">
        <v>148</v>
      </c>
      <c r="E128" s="179" t="s">
        <v>20</v>
      </c>
      <c r="F128" s="180" t="s">
        <v>201</v>
      </c>
      <c r="H128" s="181" t="s">
        <v>20</v>
      </c>
      <c r="I128" s="182"/>
      <c r="L128" s="177"/>
      <c r="M128" s="183"/>
      <c r="N128" s="184"/>
      <c r="O128" s="184"/>
      <c r="P128" s="184"/>
      <c r="Q128" s="184"/>
      <c r="R128" s="184"/>
      <c r="S128" s="184"/>
      <c r="T128" s="185"/>
      <c r="AT128" s="181" t="s">
        <v>148</v>
      </c>
      <c r="AU128" s="181" t="s">
        <v>84</v>
      </c>
      <c r="AV128" s="11" t="s">
        <v>22</v>
      </c>
      <c r="AW128" s="11" t="s">
        <v>39</v>
      </c>
      <c r="AX128" s="11" t="s">
        <v>76</v>
      </c>
      <c r="AY128" s="181" t="s">
        <v>138</v>
      </c>
    </row>
    <row r="129" spans="2:51" s="11" customFormat="1" ht="31.5" customHeight="1">
      <c r="B129" s="177"/>
      <c r="D129" s="178" t="s">
        <v>148</v>
      </c>
      <c r="E129" s="179" t="s">
        <v>20</v>
      </c>
      <c r="F129" s="180" t="s">
        <v>202</v>
      </c>
      <c r="H129" s="181" t="s">
        <v>20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81" t="s">
        <v>148</v>
      </c>
      <c r="AU129" s="181" t="s">
        <v>84</v>
      </c>
      <c r="AV129" s="11" t="s">
        <v>22</v>
      </c>
      <c r="AW129" s="11" t="s">
        <v>39</v>
      </c>
      <c r="AX129" s="11" t="s">
        <v>76</v>
      </c>
      <c r="AY129" s="181" t="s">
        <v>138</v>
      </c>
    </row>
    <row r="130" spans="2:51" s="11" customFormat="1" ht="22.5" customHeight="1">
      <c r="B130" s="177"/>
      <c r="D130" s="178" t="s">
        <v>148</v>
      </c>
      <c r="E130" s="179" t="s">
        <v>20</v>
      </c>
      <c r="F130" s="180" t="s">
        <v>203</v>
      </c>
      <c r="H130" s="181" t="s">
        <v>20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81" t="s">
        <v>148</v>
      </c>
      <c r="AU130" s="181" t="s">
        <v>84</v>
      </c>
      <c r="AV130" s="11" t="s">
        <v>22</v>
      </c>
      <c r="AW130" s="11" t="s">
        <v>39</v>
      </c>
      <c r="AX130" s="11" t="s">
        <v>76</v>
      </c>
      <c r="AY130" s="181" t="s">
        <v>138</v>
      </c>
    </row>
    <row r="131" spans="2:51" s="11" customFormat="1" ht="22.5" customHeight="1">
      <c r="B131" s="177"/>
      <c r="D131" s="178" t="s">
        <v>148</v>
      </c>
      <c r="E131" s="179" t="s">
        <v>20</v>
      </c>
      <c r="F131" s="180" t="s">
        <v>204</v>
      </c>
      <c r="H131" s="181" t="s">
        <v>20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81" t="s">
        <v>148</v>
      </c>
      <c r="AU131" s="181" t="s">
        <v>84</v>
      </c>
      <c r="AV131" s="11" t="s">
        <v>22</v>
      </c>
      <c r="AW131" s="11" t="s">
        <v>39</v>
      </c>
      <c r="AX131" s="11" t="s">
        <v>76</v>
      </c>
      <c r="AY131" s="181" t="s">
        <v>138</v>
      </c>
    </row>
    <row r="132" spans="2:51" s="12" customFormat="1" ht="22.5" customHeight="1">
      <c r="B132" s="186"/>
      <c r="D132" s="178" t="s">
        <v>148</v>
      </c>
      <c r="E132" s="187" t="s">
        <v>20</v>
      </c>
      <c r="F132" s="188" t="s">
        <v>22</v>
      </c>
      <c r="H132" s="189">
        <v>1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148</v>
      </c>
      <c r="AU132" s="187" t="s">
        <v>84</v>
      </c>
      <c r="AV132" s="12" t="s">
        <v>84</v>
      </c>
      <c r="AW132" s="12" t="s">
        <v>39</v>
      </c>
      <c r="AX132" s="12" t="s">
        <v>76</v>
      </c>
      <c r="AY132" s="187" t="s">
        <v>138</v>
      </c>
    </row>
    <row r="133" spans="2:51" s="13" customFormat="1" ht="22.5" customHeight="1">
      <c r="B133" s="194"/>
      <c r="D133" s="195" t="s">
        <v>148</v>
      </c>
      <c r="E133" s="196" t="s">
        <v>20</v>
      </c>
      <c r="F133" s="197" t="s">
        <v>152</v>
      </c>
      <c r="H133" s="198">
        <v>1</v>
      </c>
      <c r="I133" s="199"/>
      <c r="L133" s="194"/>
      <c r="M133" s="200"/>
      <c r="N133" s="201"/>
      <c r="O133" s="201"/>
      <c r="P133" s="201"/>
      <c r="Q133" s="201"/>
      <c r="R133" s="201"/>
      <c r="S133" s="201"/>
      <c r="T133" s="202"/>
      <c r="AT133" s="203" t="s">
        <v>148</v>
      </c>
      <c r="AU133" s="203" t="s">
        <v>84</v>
      </c>
      <c r="AV133" s="13" t="s">
        <v>146</v>
      </c>
      <c r="AW133" s="13" t="s">
        <v>39</v>
      </c>
      <c r="AX133" s="13" t="s">
        <v>22</v>
      </c>
      <c r="AY133" s="203" t="s">
        <v>138</v>
      </c>
    </row>
    <row r="134" spans="2:65" s="1" customFormat="1" ht="22.5" customHeight="1">
      <c r="B134" s="164"/>
      <c r="C134" s="165" t="s">
        <v>205</v>
      </c>
      <c r="D134" s="165" t="s">
        <v>141</v>
      </c>
      <c r="E134" s="166" t="s">
        <v>206</v>
      </c>
      <c r="F134" s="167" t="s">
        <v>207</v>
      </c>
      <c r="G134" s="168" t="s">
        <v>167</v>
      </c>
      <c r="H134" s="169">
        <v>1</v>
      </c>
      <c r="I134" s="170"/>
      <c r="J134" s="171">
        <f>ROUND(I134*H134,2)</f>
        <v>0</v>
      </c>
      <c r="K134" s="167" t="s">
        <v>20</v>
      </c>
      <c r="L134" s="35"/>
      <c r="M134" s="172" t="s">
        <v>20</v>
      </c>
      <c r="N134" s="173" t="s">
        <v>47</v>
      </c>
      <c r="O134" s="36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8" t="s">
        <v>168</v>
      </c>
      <c r="AT134" s="18" t="s">
        <v>141</v>
      </c>
      <c r="AU134" s="18" t="s">
        <v>84</v>
      </c>
      <c r="AY134" s="18" t="s">
        <v>138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168</v>
      </c>
      <c r="BM134" s="18" t="s">
        <v>208</v>
      </c>
    </row>
    <row r="135" spans="2:51" s="11" customFormat="1" ht="31.5" customHeight="1">
      <c r="B135" s="177"/>
      <c r="D135" s="178" t="s">
        <v>148</v>
      </c>
      <c r="E135" s="179" t="s">
        <v>20</v>
      </c>
      <c r="F135" s="180" t="s">
        <v>209</v>
      </c>
      <c r="H135" s="181" t="s">
        <v>20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81" t="s">
        <v>148</v>
      </c>
      <c r="AU135" s="181" t="s">
        <v>84</v>
      </c>
      <c r="AV135" s="11" t="s">
        <v>22</v>
      </c>
      <c r="AW135" s="11" t="s">
        <v>39</v>
      </c>
      <c r="AX135" s="11" t="s">
        <v>76</v>
      </c>
      <c r="AY135" s="181" t="s">
        <v>138</v>
      </c>
    </row>
    <row r="136" spans="2:51" s="11" customFormat="1" ht="22.5" customHeight="1">
      <c r="B136" s="177"/>
      <c r="D136" s="178" t="s">
        <v>148</v>
      </c>
      <c r="E136" s="179" t="s">
        <v>20</v>
      </c>
      <c r="F136" s="180" t="s">
        <v>210</v>
      </c>
      <c r="H136" s="181" t="s">
        <v>20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81" t="s">
        <v>148</v>
      </c>
      <c r="AU136" s="181" t="s">
        <v>84</v>
      </c>
      <c r="AV136" s="11" t="s">
        <v>22</v>
      </c>
      <c r="AW136" s="11" t="s">
        <v>39</v>
      </c>
      <c r="AX136" s="11" t="s">
        <v>76</v>
      </c>
      <c r="AY136" s="181" t="s">
        <v>138</v>
      </c>
    </row>
    <row r="137" spans="2:51" s="12" customFormat="1" ht="22.5" customHeight="1">
      <c r="B137" s="186"/>
      <c r="D137" s="178" t="s">
        <v>148</v>
      </c>
      <c r="E137" s="187" t="s">
        <v>20</v>
      </c>
      <c r="F137" s="188" t="s">
        <v>22</v>
      </c>
      <c r="H137" s="189">
        <v>1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148</v>
      </c>
      <c r="AU137" s="187" t="s">
        <v>84</v>
      </c>
      <c r="AV137" s="12" t="s">
        <v>84</v>
      </c>
      <c r="AW137" s="12" t="s">
        <v>39</v>
      </c>
      <c r="AX137" s="12" t="s">
        <v>76</v>
      </c>
      <c r="AY137" s="187" t="s">
        <v>138</v>
      </c>
    </row>
    <row r="138" spans="2:51" s="13" customFormat="1" ht="22.5" customHeight="1">
      <c r="B138" s="194"/>
      <c r="D138" s="195" t="s">
        <v>148</v>
      </c>
      <c r="E138" s="196" t="s">
        <v>20</v>
      </c>
      <c r="F138" s="197" t="s">
        <v>152</v>
      </c>
      <c r="H138" s="198">
        <v>1</v>
      </c>
      <c r="I138" s="199"/>
      <c r="L138" s="194"/>
      <c r="M138" s="200"/>
      <c r="N138" s="201"/>
      <c r="O138" s="201"/>
      <c r="P138" s="201"/>
      <c r="Q138" s="201"/>
      <c r="R138" s="201"/>
      <c r="S138" s="201"/>
      <c r="T138" s="202"/>
      <c r="AT138" s="203" t="s">
        <v>148</v>
      </c>
      <c r="AU138" s="203" t="s">
        <v>84</v>
      </c>
      <c r="AV138" s="13" t="s">
        <v>146</v>
      </c>
      <c r="AW138" s="13" t="s">
        <v>39</v>
      </c>
      <c r="AX138" s="13" t="s">
        <v>22</v>
      </c>
      <c r="AY138" s="203" t="s">
        <v>138</v>
      </c>
    </row>
    <row r="139" spans="2:65" s="1" customFormat="1" ht="22.5" customHeight="1">
      <c r="B139" s="164"/>
      <c r="C139" s="165" t="s">
        <v>211</v>
      </c>
      <c r="D139" s="165" t="s">
        <v>141</v>
      </c>
      <c r="E139" s="166" t="s">
        <v>212</v>
      </c>
      <c r="F139" s="167" t="s">
        <v>213</v>
      </c>
      <c r="G139" s="168" t="s">
        <v>167</v>
      </c>
      <c r="H139" s="169">
        <v>1</v>
      </c>
      <c r="I139" s="170"/>
      <c r="J139" s="171">
        <f>ROUND(I139*H139,2)</f>
        <v>0</v>
      </c>
      <c r="K139" s="167" t="s">
        <v>20</v>
      </c>
      <c r="L139" s="35"/>
      <c r="M139" s="172" t="s">
        <v>20</v>
      </c>
      <c r="N139" s="173" t="s">
        <v>47</v>
      </c>
      <c r="O139" s="36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AR139" s="18" t="s">
        <v>168</v>
      </c>
      <c r="AT139" s="18" t="s">
        <v>141</v>
      </c>
      <c r="AU139" s="18" t="s">
        <v>84</v>
      </c>
      <c r="AY139" s="18" t="s">
        <v>138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8" t="s">
        <v>22</v>
      </c>
      <c r="BK139" s="176">
        <f>ROUND(I139*H139,2)</f>
        <v>0</v>
      </c>
      <c r="BL139" s="18" t="s">
        <v>168</v>
      </c>
      <c r="BM139" s="18" t="s">
        <v>214</v>
      </c>
    </row>
    <row r="140" spans="2:51" s="11" customFormat="1" ht="31.5" customHeight="1">
      <c r="B140" s="177"/>
      <c r="D140" s="178" t="s">
        <v>148</v>
      </c>
      <c r="E140" s="179" t="s">
        <v>20</v>
      </c>
      <c r="F140" s="180" t="s">
        <v>215</v>
      </c>
      <c r="H140" s="181" t="s">
        <v>20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81" t="s">
        <v>148</v>
      </c>
      <c r="AU140" s="181" t="s">
        <v>84</v>
      </c>
      <c r="AV140" s="11" t="s">
        <v>22</v>
      </c>
      <c r="AW140" s="11" t="s">
        <v>39</v>
      </c>
      <c r="AX140" s="11" t="s">
        <v>76</v>
      </c>
      <c r="AY140" s="181" t="s">
        <v>138</v>
      </c>
    </row>
    <row r="141" spans="2:51" s="11" customFormat="1" ht="22.5" customHeight="1">
      <c r="B141" s="177"/>
      <c r="D141" s="178" t="s">
        <v>148</v>
      </c>
      <c r="E141" s="179" t="s">
        <v>20</v>
      </c>
      <c r="F141" s="180" t="s">
        <v>216</v>
      </c>
      <c r="H141" s="181" t="s">
        <v>20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81" t="s">
        <v>148</v>
      </c>
      <c r="AU141" s="181" t="s">
        <v>84</v>
      </c>
      <c r="AV141" s="11" t="s">
        <v>22</v>
      </c>
      <c r="AW141" s="11" t="s">
        <v>39</v>
      </c>
      <c r="AX141" s="11" t="s">
        <v>76</v>
      </c>
      <c r="AY141" s="181" t="s">
        <v>138</v>
      </c>
    </row>
    <row r="142" spans="2:51" s="12" customFormat="1" ht="22.5" customHeight="1">
      <c r="B142" s="186"/>
      <c r="D142" s="178" t="s">
        <v>148</v>
      </c>
      <c r="E142" s="187" t="s">
        <v>20</v>
      </c>
      <c r="F142" s="188" t="s">
        <v>22</v>
      </c>
      <c r="H142" s="189">
        <v>1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148</v>
      </c>
      <c r="AU142" s="187" t="s">
        <v>84</v>
      </c>
      <c r="AV142" s="12" t="s">
        <v>84</v>
      </c>
      <c r="AW142" s="12" t="s">
        <v>39</v>
      </c>
      <c r="AX142" s="12" t="s">
        <v>76</v>
      </c>
      <c r="AY142" s="187" t="s">
        <v>138</v>
      </c>
    </row>
    <row r="143" spans="2:51" s="13" customFormat="1" ht="22.5" customHeight="1">
      <c r="B143" s="194"/>
      <c r="D143" s="178" t="s">
        <v>148</v>
      </c>
      <c r="E143" s="204" t="s">
        <v>20</v>
      </c>
      <c r="F143" s="205" t="s">
        <v>152</v>
      </c>
      <c r="H143" s="206">
        <v>1</v>
      </c>
      <c r="I143" s="199"/>
      <c r="L143" s="194"/>
      <c r="M143" s="200"/>
      <c r="N143" s="201"/>
      <c r="O143" s="201"/>
      <c r="P143" s="201"/>
      <c r="Q143" s="201"/>
      <c r="R143" s="201"/>
      <c r="S143" s="201"/>
      <c r="T143" s="202"/>
      <c r="AT143" s="203" t="s">
        <v>148</v>
      </c>
      <c r="AU143" s="203" t="s">
        <v>84</v>
      </c>
      <c r="AV143" s="13" t="s">
        <v>146</v>
      </c>
      <c r="AW143" s="13" t="s">
        <v>39</v>
      </c>
      <c r="AX143" s="13" t="s">
        <v>22</v>
      </c>
      <c r="AY143" s="203" t="s">
        <v>138</v>
      </c>
    </row>
    <row r="144" spans="2:63" s="10" customFormat="1" ht="29.25" customHeight="1">
      <c r="B144" s="150"/>
      <c r="D144" s="161" t="s">
        <v>75</v>
      </c>
      <c r="E144" s="162" t="s">
        <v>217</v>
      </c>
      <c r="F144" s="162" t="s">
        <v>218</v>
      </c>
      <c r="I144" s="153"/>
      <c r="J144" s="163">
        <f>BK144</f>
        <v>0</v>
      </c>
      <c r="L144" s="150"/>
      <c r="M144" s="155"/>
      <c r="N144" s="156"/>
      <c r="O144" s="156"/>
      <c r="P144" s="157">
        <f>SUM(P145:P149)</f>
        <v>0</v>
      </c>
      <c r="Q144" s="156"/>
      <c r="R144" s="157">
        <f>SUM(R145:R149)</f>
        <v>0</v>
      </c>
      <c r="S144" s="156"/>
      <c r="T144" s="158">
        <f>SUM(T145:T149)</f>
        <v>0</v>
      </c>
      <c r="AR144" s="151" t="s">
        <v>139</v>
      </c>
      <c r="AT144" s="159" t="s">
        <v>75</v>
      </c>
      <c r="AU144" s="159" t="s">
        <v>22</v>
      </c>
      <c r="AY144" s="151" t="s">
        <v>138</v>
      </c>
      <c r="BK144" s="160">
        <f>SUM(BK145:BK149)</f>
        <v>0</v>
      </c>
    </row>
    <row r="145" spans="2:65" s="1" customFormat="1" ht="22.5" customHeight="1">
      <c r="B145" s="164"/>
      <c r="C145" s="165" t="s">
        <v>27</v>
      </c>
      <c r="D145" s="165" t="s">
        <v>141</v>
      </c>
      <c r="E145" s="166" t="s">
        <v>219</v>
      </c>
      <c r="F145" s="167" t="s">
        <v>220</v>
      </c>
      <c r="G145" s="168" t="s">
        <v>167</v>
      </c>
      <c r="H145" s="169">
        <v>1</v>
      </c>
      <c r="I145" s="170"/>
      <c r="J145" s="171">
        <f>ROUND(I145*H145,2)</f>
        <v>0</v>
      </c>
      <c r="K145" s="167" t="s">
        <v>145</v>
      </c>
      <c r="L145" s="35"/>
      <c r="M145" s="172" t="s">
        <v>20</v>
      </c>
      <c r="N145" s="173" t="s">
        <v>47</v>
      </c>
      <c r="O145" s="36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AR145" s="18" t="s">
        <v>168</v>
      </c>
      <c r="AT145" s="18" t="s">
        <v>141</v>
      </c>
      <c r="AU145" s="18" t="s">
        <v>84</v>
      </c>
      <c r="AY145" s="18" t="s">
        <v>138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8" t="s">
        <v>22</v>
      </c>
      <c r="BK145" s="176">
        <f>ROUND(I145*H145,2)</f>
        <v>0</v>
      </c>
      <c r="BL145" s="18" t="s">
        <v>168</v>
      </c>
      <c r="BM145" s="18" t="s">
        <v>221</v>
      </c>
    </row>
    <row r="146" spans="2:51" s="11" customFormat="1" ht="22.5" customHeight="1">
      <c r="B146" s="177"/>
      <c r="D146" s="178" t="s">
        <v>148</v>
      </c>
      <c r="E146" s="179" t="s">
        <v>20</v>
      </c>
      <c r="F146" s="180" t="s">
        <v>222</v>
      </c>
      <c r="H146" s="181" t="s">
        <v>20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81" t="s">
        <v>148</v>
      </c>
      <c r="AU146" s="181" t="s">
        <v>84</v>
      </c>
      <c r="AV146" s="11" t="s">
        <v>22</v>
      </c>
      <c r="AW146" s="11" t="s">
        <v>39</v>
      </c>
      <c r="AX146" s="11" t="s">
        <v>76</v>
      </c>
      <c r="AY146" s="181" t="s">
        <v>138</v>
      </c>
    </row>
    <row r="147" spans="2:51" s="11" customFormat="1" ht="31.5" customHeight="1">
      <c r="B147" s="177"/>
      <c r="D147" s="178" t="s">
        <v>148</v>
      </c>
      <c r="E147" s="179" t="s">
        <v>20</v>
      </c>
      <c r="F147" s="180" t="s">
        <v>223</v>
      </c>
      <c r="H147" s="181" t="s">
        <v>20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81" t="s">
        <v>148</v>
      </c>
      <c r="AU147" s="181" t="s">
        <v>84</v>
      </c>
      <c r="AV147" s="11" t="s">
        <v>22</v>
      </c>
      <c r="AW147" s="11" t="s">
        <v>39</v>
      </c>
      <c r="AX147" s="11" t="s">
        <v>76</v>
      </c>
      <c r="AY147" s="181" t="s">
        <v>138</v>
      </c>
    </row>
    <row r="148" spans="2:51" s="12" customFormat="1" ht="22.5" customHeight="1">
      <c r="B148" s="186"/>
      <c r="D148" s="178" t="s">
        <v>148</v>
      </c>
      <c r="E148" s="187" t="s">
        <v>20</v>
      </c>
      <c r="F148" s="188" t="s">
        <v>22</v>
      </c>
      <c r="H148" s="189">
        <v>1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148</v>
      </c>
      <c r="AU148" s="187" t="s">
        <v>84</v>
      </c>
      <c r="AV148" s="12" t="s">
        <v>84</v>
      </c>
      <c r="AW148" s="12" t="s">
        <v>39</v>
      </c>
      <c r="AX148" s="12" t="s">
        <v>76</v>
      </c>
      <c r="AY148" s="187" t="s">
        <v>138</v>
      </c>
    </row>
    <row r="149" spans="2:51" s="13" customFormat="1" ht="22.5" customHeight="1">
      <c r="B149" s="194"/>
      <c r="D149" s="178" t="s">
        <v>148</v>
      </c>
      <c r="E149" s="204" t="s">
        <v>20</v>
      </c>
      <c r="F149" s="205" t="s">
        <v>152</v>
      </c>
      <c r="H149" s="206">
        <v>1</v>
      </c>
      <c r="I149" s="199"/>
      <c r="L149" s="194"/>
      <c r="M149" s="200"/>
      <c r="N149" s="201"/>
      <c r="O149" s="201"/>
      <c r="P149" s="201"/>
      <c r="Q149" s="201"/>
      <c r="R149" s="201"/>
      <c r="S149" s="201"/>
      <c r="T149" s="202"/>
      <c r="AT149" s="203" t="s">
        <v>148</v>
      </c>
      <c r="AU149" s="203" t="s">
        <v>84</v>
      </c>
      <c r="AV149" s="13" t="s">
        <v>146</v>
      </c>
      <c r="AW149" s="13" t="s">
        <v>39</v>
      </c>
      <c r="AX149" s="13" t="s">
        <v>22</v>
      </c>
      <c r="AY149" s="203" t="s">
        <v>138</v>
      </c>
    </row>
    <row r="150" spans="2:63" s="10" customFormat="1" ht="29.25" customHeight="1">
      <c r="B150" s="150"/>
      <c r="D150" s="161" t="s">
        <v>75</v>
      </c>
      <c r="E150" s="162" t="s">
        <v>224</v>
      </c>
      <c r="F150" s="162" t="s">
        <v>225</v>
      </c>
      <c r="I150" s="153"/>
      <c r="J150" s="163">
        <f>BK150</f>
        <v>0</v>
      </c>
      <c r="L150" s="150"/>
      <c r="M150" s="155"/>
      <c r="N150" s="156"/>
      <c r="O150" s="156"/>
      <c r="P150" s="157">
        <f>SUM(P151:P163)</f>
        <v>0</v>
      </c>
      <c r="Q150" s="156"/>
      <c r="R150" s="157">
        <f>SUM(R151:R163)</f>
        <v>0</v>
      </c>
      <c r="S150" s="156"/>
      <c r="T150" s="158">
        <f>SUM(T151:T163)</f>
        <v>0</v>
      </c>
      <c r="AR150" s="151" t="s">
        <v>139</v>
      </c>
      <c r="AT150" s="159" t="s">
        <v>75</v>
      </c>
      <c r="AU150" s="159" t="s">
        <v>22</v>
      </c>
      <c r="AY150" s="151" t="s">
        <v>138</v>
      </c>
      <c r="BK150" s="160">
        <f>SUM(BK151:BK163)</f>
        <v>0</v>
      </c>
    </row>
    <row r="151" spans="2:65" s="1" customFormat="1" ht="22.5" customHeight="1">
      <c r="B151" s="164"/>
      <c r="C151" s="165" t="s">
        <v>226</v>
      </c>
      <c r="D151" s="165" t="s">
        <v>141</v>
      </c>
      <c r="E151" s="166" t="s">
        <v>227</v>
      </c>
      <c r="F151" s="167" t="s">
        <v>228</v>
      </c>
      <c r="G151" s="168" t="s">
        <v>167</v>
      </c>
      <c r="H151" s="169">
        <v>1</v>
      </c>
      <c r="I151" s="170"/>
      <c r="J151" s="171">
        <f>ROUND(I151*H151,2)</f>
        <v>0</v>
      </c>
      <c r="K151" s="167" t="s">
        <v>145</v>
      </c>
      <c r="L151" s="35"/>
      <c r="M151" s="172" t="s">
        <v>20</v>
      </c>
      <c r="N151" s="173" t="s">
        <v>47</v>
      </c>
      <c r="O151" s="36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AR151" s="18" t="s">
        <v>168</v>
      </c>
      <c r="AT151" s="18" t="s">
        <v>141</v>
      </c>
      <c r="AU151" s="18" t="s">
        <v>84</v>
      </c>
      <c r="AY151" s="18" t="s">
        <v>138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8" t="s">
        <v>22</v>
      </c>
      <c r="BK151" s="176">
        <f>ROUND(I151*H151,2)</f>
        <v>0</v>
      </c>
      <c r="BL151" s="18" t="s">
        <v>168</v>
      </c>
      <c r="BM151" s="18" t="s">
        <v>229</v>
      </c>
    </row>
    <row r="152" spans="2:51" s="11" customFormat="1" ht="22.5" customHeight="1">
      <c r="B152" s="177"/>
      <c r="D152" s="178" t="s">
        <v>148</v>
      </c>
      <c r="E152" s="179" t="s">
        <v>20</v>
      </c>
      <c r="F152" s="180" t="s">
        <v>230</v>
      </c>
      <c r="H152" s="181" t="s">
        <v>20</v>
      </c>
      <c r="I152" s="182"/>
      <c r="L152" s="177"/>
      <c r="M152" s="183"/>
      <c r="N152" s="184"/>
      <c r="O152" s="184"/>
      <c r="P152" s="184"/>
      <c r="Q152" s="184"/>
      <c r="R152" s="184"/>
      <c r="S152" s="184"/>
      <c r="T152" s="185"/>
      <c r="AT152" s="181" t="s">
        <v>148</v>
      </c>
      <c r="AU152" s="181" t="s">
        <v>84</v>
      </c>
      <c r="AV152" s="11" t="s">
        <v>22</v>
      </c>
      <c r="AW152" s="11" t="s">
        <v>39</v>
      </c>
      <c r="AX152" s="11" t="s">
        <v>76</v>
      </c>
      <c r="AY152" s="181" t="s">
        <v>138</v>
      </c>
    </row>
    <row r="153" spans="2:51" s="11" customFormat="1" ht="22.5" customHeight="1">
      <c r="B153" s="177"/>
      <c r="D153" s="178" t="s">
        <v>148</v>
      </c>
      <c r="E153" s="179" t="s">
        <v>20</v>
      </c>
      <c r="F153" s="180" t="s">
        <v>231</v>
      </c>
      <c r="H153" s="181" t="s">
        <v>20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81" t="s">
        <v>148</v>
      </c>
      <c r="AU153" s="181" t="s">
        <v>84</v>
      </c>
      <c r="AV153" s="11" t="s">
        <v>22</v>
      </c>
      <c r="AW153" s="11" t="s">
        <v>39</v>
      </c>
      <c r="AX153" s="11" t="s">
        <v>76</v>
      </c>
      <c r="AY153" s="181" t="s">
        <v>138</v>
      </c>
    </row>
    <row r="154" spans="2:51" s="11" customFormat="1" ht="22.5" customHeight="1">
      <c r="B154" s="177"/>
      <c r="D154" s="178" t="s">
        <v>148</v>
      </c>
      <c r="E154" s="179" t="s">
        <v>20</v>
      </c>
      <c r="F154" s="180" t="s">
        <v>232</v>
      </c>
      <c r="H154" s="181" t="s">
        <v>20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81" t="s">
        <v>148</v>
      </c>
      <c r="AU154" s="181" t="s">
        <v>84</v>
      </c>
      <c r="AV154" s="11" t="s">
        <v>22</v>
      </c>
      <c r="AW154" s="11" t="s">
        <v>39</v>
      </c>
      <c r="AX154" s="11" t="s">
        <v>76</v>
      </c>
      <c r="AY154" s="181" t="s">
        <v>138</v>
      </c>
    </row>
    <row r="155" spans="2:51" s="11" customFormat="1" ht="31.5" customHeight="1">
      <c r="B155" s="177"/>
      <c r="D155" s="178" t="s">
        <v>148</v>
      </c>
      <c r="E155" s="179" t="s">
        <v>20</v>
      </c>
      <c r="F155" s="180" t="s">
        <v>233</v>
      </c>
      <c r="H155" s="181" t="s">
        <v>20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81" t="s">
        <v>148</v>
      </c>
      <c r="AU155" s="181" t="s">
        <v>84</v>
      </c>
      <c r="AV155" s="11" t="s">
        <v>22</v>
      </c>
      <c r="AW155" s="11" t="s">
        <v>39</v>
      </c>
      <c r="AX155" s="11" t="s">
        <v>76</v>
      </c>
      <c r="AY155" s="181" t="s">
        <v>138</v>
      </c>
    </row>
    <row r="156" spans="2:51" s="12" customFormat="1" ht="22.5" customHeight="1">
      <c r="B156" s="186"/>
      <c r="D156" s="178" t="s">
        <v>148</v>
      </c>
      <c r="E156" s="187" t="s">
        <v>20</v>
      </c>
      <c r="F156" s="188" t="s">
        <v>22</v>
      </c>
      <c r="H156" s="189">
        <v>1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148</v>
      </c>
      <c r="AU156" s="187" t="s">
        <v>84</v>
      </c>
      <c r="AV156" s="12" t="s">
        <v>84</v>
      </c>
      <c r="AW156" s="12" t="s">
        <v>39</v>
      </c>
      <c r="AX156" s="12" t="s">
        <v>76</v>
      </c>
      <c r="AY156" s="187" t="s">
        <v>138</v>
      </c>
    </row>
    <row r="157" spans="2:51" s="13" customFormat="1" ht="22.5" customHeight="1">
      <c r="B157" s="194"/>
      <c r="D157" s="195" t="s">
        <v>148</v>
      </c>
      <c r="E157" s="196" t="s">
        <v>20</v>
      </c>
      <c r="F157" s="197" t="s">
        <v>152</v>
      </c>
      <c r="H157" s="198">
        <v>1</v>
      </c>
      <c r="I157" s="199"/>
      <c r="L157" s="194"/>
      <c r="M157" s="200"/>
      <c r="N157" s="201"/>
      <c r="O157" s="201"/>
      <c r="P157" s="201"/>
      <c r="Q157" s="201"/>
      <c r="R157" s="201"/>
      <c r="S157" s="201"/>
      <c r="T157" s="202"/>
      <c r="AT157" s="203" t="s">
        <v>148</v>
      </c>
      <c r="AU157" s="203" t="s">
        <v>84</v>
      </c>
      <c r="AV157" s="13" t="s">
        <v>146</v>
      </c>
      <c r="AW157" s="13" t="s">
        <v>39</v>
      </c>
      <c r="AX157" s="13" t="s">
        <v>22</v>
      </c>
      <c r="AY157" s="203" t="s">
        <v>138</v>
      </c>
    </row>
    <row r="158" spans="2:65" s="1" customFormat="1" ht="22.5" customHeight="1">
      <c r="B158" s="164"/>
      <c r="C158" s="165" t="s">
        <v>234</v>
      </c>
      <c r="D158" s="165" t="s">
        <v>141</v>
      </c>
      <c r="E158" s="166" t="s">
        <v>235</v>
      </c>
      <c r="F158" s="167" t="s">
        <v>236</v>
      </c>
      <c r="G158" s="168" t="s">
        <v>167</v>
      </c>
      <c r="H158" s="169">
        <v>1</v>
      </c>
      <c r="I158" s="170"/>
      <c r="J158" s="171">
        <f>ROUND(I158*H158,2)</f>
        <v>0</v>
      </c>
      <c r="K158" s="167" t="s">
        <v>145</v>
      </c>
      <c r="L158" s="35"/>
      <c r="M158" s="172" t="s">
        <v>20</v>
      </c>
      <c r="N158" s="173" t="s">
        <v>47</v>
      </c>
      <c r="O158" s="36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AR158" s="18" t="s">
        <v>168</v>
      </c>
      <c r="AT158" s="18" t="s">
        <v>141</v>
      </c>
      <c r="AU158" s="18" t="s">
        <v>84</v>
      </c>
      <c r="AY158" s="18" t="s">
        <v>138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8" t="s">
        <v>22</v>
      </c>
      <c r="BK158" s="176">
        <f>ROUND(I158*H158,2)</f>
        <v>0</v>
      </c>
      <c r="BL158" s="18" t="s">
        <v>168</v>
      </c>
      <c r="BM158" s="18" t="s">
        <v>237</v>
      </c>
    </row>
    <row r="159" spans="2:51" s="11" customFormat="1" ht="22.5" customHeight="1">
      <c r="B159" s="177"/>
      <c r="D159" s="178" t="s">
        <v>148</v>
      </c>
      <c r="E159" s="179" t="s">
        <v>20</v>
      </c>
      <c r="F159" s="180" t="s">
        <v>238</v>
      </c>
      <c r="H159" s="181" t="s">
        <v>20</v>
      </c>
      <c r="I159" s="182"/>
      <c r="L159" s="177"/>
      <c r="M159" s="183"/>
      <c r="N159" s="184"/>
      <c r="O159" s="184"/>
      <c r="P159" s="184"/>
      <c r="Q159" s="184"/>
      <c r="R159" s="184"/>
      <c r="S159" s="184"/>
      <c r="T159" s="185"/>
      <c r="AT159" s="181" t="s">
        <v>148</v>
      </c>
      <c r="AU159" s="181" t="s">
        <v>84</v>
      </c>
      <c r="AV159" s="11" t="s">
        <v>22</v>
      </c>
      <c r="AW159" s="11" t="s">
        <v>39</v>
      </c>
      <c r="AX159" s="11" t="s">
        <v>76</v>
      </c>
      <c r="AY159" s="181" t="s">
        <v>138</v>
      </c>
    </row>
    <row r="160" spans="2:51" s="11" customFormat="1" ht="31.5" customHeight="1">
      <c r="B160" s="177"/>
      <c r="D160" s="178" t="s">
        <v>148</v>
      </c>
      <c r="E160" s="179" t="s">
        <v>20</v>
      </c>
      <c r="F160" s="180" t="s">
        <v>239</v>
      </c>
      <c r="H160" s="181" t="s">
        <v>20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81" t="s">
        <v>148</v>
      </c>
      <c r="AU160" s="181" t="s">
        <v>84</v>
      </c>
      <c r="AV160" s="11" t="s">
        <v>22</v>
      </c>
      <c r="AW160" s="11" t="s">
        <v>39</v>
      </c>
      <c r="AX160" s="11" t="s">
        <v>76</v>
      </c>
      <c r="AY160" s="181" t="s">
        <v>138</v>
      </c>
    </row>
    <row r="161" spans="2:51" s="11" customFormat="1" ht="31.5" customHeight="1">
      <c r="B161" s="177"/>
      <c r="D161" s="178" t="s">
        <v>148</v>
      </c>
      <c r="E161" s="179" t="s">
        <v>20</v>
      </c>
      <c r="F161" s="180" t="s">
        <v>240</v>
      </c>
      <c r="H161" s="181" t="s">
        <v>20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81" t="s">
        <v>148</v>
      </c>
      <c r="AU161" s="181" t="s">
        <v>84</v>
      </c>
      <c r="AV161" s="11" t="s">
        <v>22</v>
      </c>
      <c r="AW161" s="11" t="s">
        <v>39</v>
      </c>
      <c r="AX161" s="11" t="s">
        <v>76</v>
      </c>
      <c r="AY161" s="181" t="s">
        <v>138</v>
      </c>
    </row>
    <row r="162" spans="2:51" s="12" customFormat="1" ht="22.5" customHeight="1">
      <c r="B162" s="186"/>
      <c r="D162" s="178" t="s">
        <v>148</v>
      </c>
      <c r="E162" s="187" t="s">
        <v>20</v>
      </c>
      <c r="F162" s="188" t="s">
        <v>22</v>
      </c>
      <c r="H162" s="189">
        <v>1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148</v>
      </c>
      <c r="AU162" s="187" t="s">
        <v>84</v>
      </c>
      <c r="AV162" s="12" t="s">
        <v>84</v>
      </c>
      <c r="AW162" s="12" t="s">
        <v>39</v>
      </c>
      <c r="AX162" s="12" t="s">
        <v>76</v>
      </c>
      <c r="AY162" s="187" t="s">
        <v>138</v>
      </c>
    </row>
    <row r="163" spans="2:51" s="13" customFormat="1" ht="22.5" customHeight="1">
      <c r="B163" s="194"/>
      <c r="D163" s="178" t="s">
        <v>148</v>
      </c>
      <c r="E163" s="204" t="s">
        <v>20</v>
      </c>
      <c r="F163" s="205" t="s">
        <v>152</v>
      </c>
      <c r="H163" s="206">
        <v>1</v>
      </c>
      <c r="I163" s="199"/>
      <c r="L163" s="194"/>
      <c r="M163" s="200"/>
      <c r="N163" s="201"/>
      <c r="O163" s="201"/>
      <c r="P163" s="201"/>
      <c r="Q163" s="201"/>
      <c r="R163" s="201"/>
      <c r="S163" s="201"/>
      <c r="T163" s="202"/>
      <c r="AT163" s="203" t="s">
        <v>148</v>
      </c>
      <c r="AU163" s="203" t="s">
        <v>84</v>
      </c>
      <c r="AV163" s="13" t="s">
        <v>146</v>
      </c>
      <c r="AW163" s="13" t="s">
        <v>39</v>
      </c>
      <c r="AX163" s="13" t="s">
        <v>22</v>
      </c>
      <c r="AY163" s="203" t="s">
        <v>138</v>
      </c>
    </row>
    <row r="164" spans="2:63" s="10" customFormat="1" ht="29.25" customHeight="1">
      <c r="B164" s="150"/>
      <c r="D164" s="161" t="s">
        <v>75</v>
      </c>
      <c r="E164" s="162" t="s">
        <v>241</v>
      </c>
      <c r="F164" s="162" t="s">
        <v>242</v>
      </c>
      <c r="I164" s="153"/>
      <c r="J164" s="163">
        <f>BK164</f>
        <v>0</v>
      </c>
      <c r="L164" s="150"/>
      <c r="M164" s="155"/>
      <c r="N164" s="156"/>
      <c r="O164" s="156"/>
      <c r="P164" s="157">
        <f>SUM(P165:P172)</f>
        <v>0</v>
      </c>
      <c r="Q164" s="156"/>
      <c r="R164" s="157">
        <f>SUM(R165:R172)</f>
        <v>0</v>
      </c>
      <c r="S164" s="156"/>
      <c r="T164" s="158">
        <f>SUM(T165:T172)</f>
        <v>0</v>
      </c>
      <c r="AR164" s="151" t="s">
        <v>139</v>
      </c>
      <c r="AT164" s="159" t="s">
        <v>75</v>
      </c>
      <c r="AU164" s="159" t="s">
        <v>22</v>
      </c>
      <c r="AY164" s="151" t="s">
        <v>138</v>
      </c>
      <c r="BK164" s="160">
        <f>SUM(BK165:BK172)</f>
        <v>0</v>
      </c>
    </row>
    <row r="165" spans="2:65" s="1" customFormat="1" ht="22.5" customHeight="1">
      <c r="B165" s="164"/>
      <c r="C165" s="165" t="s">
        <v>243</v>
      </c>
      <c r="D165" s="165" t="s">
        <v>141</v>
      </c>
      <c r="E165" s="166" t="s">
        <v>244</v>
      </c>
      <c r="F165" s="167" t="s">
        <v>245</v>
      </c>
      <c r="G165" s="168" t="s">
        <v>167</v>
      </c>
      <c r="H165" s="169">
        <v>1</v>
      </c>
      <c r="I165" s="170"/>
      <c r="J165" s="171">
        <f>ROUND(I165*H165,2)</f>
        <v>0</v>
      </c>
      <c r="K165" s="167" t="s">
        <v>145</v>
      </c>
      <c r="L165" s="35"/>
      <c r="M165" s="172" t="s">
        <v>20</v>
      </c>
      <c r="N165" s="173" t="s">
        <v>47</v>
      </c>
      <c r="O165" s="36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AR165" s="18" t="s">
        <v>168</v>
      </c>
      <c r="AT165" s="18" t="s">
        <v>141</v>
      </c>
      <c r="AU165" s="18" t="s">
        <v>84</v>
      </c>
      <c r="AY165" s="18" t="s">
        <v>138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8" t="s">
        <v>22</v>
      </c>
      <c r="BK165" s="176">
        <f>ROUND(I165*H165,2)</f>
        <v>0</v>
      </c>
      <c r="BL165" s="18" t="s">
        <v>168</v>
      </c>
      <c r="BM165" s="18" t="s">
        <v>246</v>
      </c>
    </row>
    <row r="166" spans="2:51" s="11" customFormat="1" ht="22.5" customHeight="1">
      <c r="B166" s="177"/>
      <c r="D166" s="178" t="s">
        <v>148</v>
      </c>
      <c r="E166" s="179" t="s">
        <v>20</v>
      </c>
      <c r="F166" s="180" t="s">
        <v>231</v>
      </c>
      <c r="H166" s="181" t="s">
        <v>20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81" t="s">
        <v>148</v>
      </c>
      <c r="AU166" s="181" t="s">
        <v>84</v>
      </c>
      <c r="AV166" s="11" t="s">
        <v>22</v>
      </c>
      <c r="AW166" s="11" t="s">
        <v>39</v>
      </c>
      <c r="AX166" s="11" t="s">
        <v>76</v>
      </c>
      <c r="AY166" s="181" t="s">
        <v>138</v>
      </c>
    </row>
    <row r="167" spans="2:51" s="11" customFormat="1" ht="31.5" customHeight="1">
      <c r="B167" s="177"/>
      <c r="D167" s="178" t="s">
        <v>148</v>
      </c>
      <c r="E167" s="179" t="s">
        <v>20</v>
      </c>
      <c r="F167" s="180" t="s">
        <v>247</v>
      </c>
      <c r="H167" s="181" t="s">
        <v>20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81" t="s">
        <v>148</v>
      </c>
      <c r="AU167" s="181" t="s">
        <v>84</v>
      </c>
      <c r="AV167" s="11" t="s">
        <v>22</v>
      </c>
      <c r="AW167" s="11" t="s">
        <v>39</v>
      </c>
      <c r="AX167" s="11" t="s">
        <v>76</v>
      </c>
      <c r="AY167" s="181" t="s">
        <v>138</v>
      </c>
    </row>
    <row r="168" spans="2:51" s="11" customFormat="1" ht="22.5" customHeight="1">
      <c r="B168" s="177"/>
      <c r="D168" s="178" t="s">
        <v>148</v>
      </c>
      <c r="E168" s="179" t="s">
        <v>20</v>
      </c>
      <c r="F168" s="180" t="s">
        <v>248</v>
      </c>
      <c r="H168" s="181" t="s">
        <v>20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81" t="s">
        <v>148</v>
      </c>
      <c r="AU168" s="181" t="s">
        <v>84</v>
      </c>
      <c r="AV168" s="11" t="s">
        <v>22</v>
      </c>
      <c r="AW168" s="11" t="s">
        <v>39</v>
      </c>
      <c r="AX168" s="11" t="s">
        <v>76</v>
      </c>
      <c r="AY168" s="181" t="s">
        <v>138</v>
      </c>
    </row>
    <row r="169" spans="2:51" s="11" customFormat="1" ht="31.5" customHeight="1">
      <c r="B169" s="177"/>
      <c r="D169" s="178" t="s">
        <v>148</v>
      </c>
      <c r="E169" s="179" t="s">
        <v>20</v>
      </c>
      <c r="F169" s="180" t="s">
        <v>249</v>
      </c>
      <c r="H169" s="181" t="s">
        <v>20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81" t="s">
        <v>148</v>
      </c>
      <c r="AU169" s="181" t="s">
        <v>84</v>
      </c>
      <c r="AV169" s="11" t="s">
        <v>22</v>
      </c>
      <c r="AW169" s="11" t="s">
        <v>39</v>
      </c>
      <c r="AX169" s="11" t="s">
        <v>76</v>
      </c>
      <c r="AY169" s="181" t="s">
        <v>138</v>
      </c>
    </row>
    <row r="170" spans="2:51" s="11" customFormat="1" ht="31.5" customHeight="1">
      <c r="B170" s="177"/>
      <c r="D170" s="178" t="s">
        <v>148</v>
      </c>
      <c r="E170" s="179" t="s">
        <v>20</v>
      </c>
      <c r="F170" s="180" t="s">
        <v>250</v>
      </c>
      <c r="H170" s="181" t="s">
        <v>20</v>
      </c>
      <c r="I170" s="182"/>
      <c r="L170" s="177"/>
      <c r="M170" s="183"/>
      <c r="N170" s="184"/>
      <c r="O170" s="184"/>
      <c r="P170" s="184"/>
      <c r="Q170" s="184"/>
      <c r="R170" s="184"/>
      <c r="S170" s="184"/>
      <c r="T170" s="185"/>
      <c r="AT170" s="181" t="s">
        <v>148</v>
      </c>
      <c r="AU170" s="181" t="s">
        <v>84</v>
      </c>
      <c r="AV170" s="11" t="s">
        <v>22</v>
      </c>
      <c r="AW170" s="11" t="s">
        <v>39</v>
      </c>
      <c r="AX170" s="11" t="s">
        <v>76</v>
      </c>
      <c r="AY170" s="181" t="s">
        <v>138</v>
      </c>
    </row>
    <row r="171" spans="2:51" s="12" customFormat="1" ht="22.5" customHeight="1">
      <c r="B171" s="186"/>
      <c r="D171" s="178" t="s">
        <v>148</v>
      </c>
      <c r="E171" s="187" t="s">
        <v>20</v>
      </c>
      <c r="F171" s="188" t="s">
        <v>22</v>
      </c>
      <c r="H171" s="189">
        <v>1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148</v>
      </c>
      <c r="AU171" s="187" t="s">
        <v>84</v>
      </c>
      <c r="AV171" s="12" t="s">
        <v>84</v>
      </c>
      <c r="AW171" s="12" t="s">
        <v>39</v>
      </c>
      <c r="AX171" s="12" t="s">
        <v>76</v>
      </c>
      <c r="AY171" s="187" t="s">
        <v>138</v>
      </c>
    </row>
    <row r="172" spans="2:51" s="13" customFormat="1" ht="22.5" customHeight="1">
      <c r="B172" s="194"/>
      <c r="D172" s="178" t="s">
        <v>148</v>
      </c>
      <c r="E172" s="204" t="s">
        <v>20</v>
      </c>
      <c r="F172" s="205" t="s">
        <v>152</v>
      </c>
      <c r="H172" s="206">
        <v>1</v>
      </c>
      <c r="I172" s="199"/>
      <c r="L172" s="194"/>
      <c r="M172" s="207"/>
      <c r="N172" s="208"/>
      <c r="O172" s="208"/>
      <c r="P172" s="208"/>
      <c r="Q172" s="208"/>
      <c r="R172" s="208"/>
      <c r="S172" s="208"/>
      <c r="T172" s="209"/>
      <c r="AT172" s="203" t="s">
        <v>148</v>
      </c>
      <c r="AU172" s="203" t="s">
        <v>84</v>
      </c>
      <c r="AV172" s="13" t="s">
        <v>146</v>
      </c>
      <c r="AW172" s="13" t="s">
        <v>39</v>
      </c>
      <c r="AX172" s="13" t="s">
        <v>22</v>
      </c>
      <c r="AY172" s="203" t="s">
        <v>138</v>
      </c>
    </row>
    <row r="173" spans="2:12" s="1" customFormat="1" ht="6.75" customHeight="1">
      <c r="B173" s="50"/>
      <c r="C173" s="51"/>
      <c r="D173" s="51"/>
      <c r="E173" s="51"/>
      <c r="F173" s="51"/>
      <c r="G173" s="51"/>
      <c r="H173" s="51"/>
      <c r="I173" s="116"/>
      <c r="J173" s="51"/>
      <c r="K173" s="51"/>
      <c r="L173" s="35"/>
    </row>
    <row r="174" ht="13.5">
      <c r="AT174" s="210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6"/>
      <c r="C1" s="286"/>
      <c r="D1" s="285" t="s">
        <v>1</v>
      </c>
      <c r="E1" s="286"/>
      <c r="F1" s="287" t="s">
        <v>1414</v>
      </c>
      <c r="G1" s="292" t="s">
        <v>1415</v>
      </c>
      <c r="H1" s="292"/>
      <c r="I1" s="293"/>
      <c r="J1" s="287" t="s">
        <v>1416</v>
      </c>
      <c r="K1" s="285" t="s">
        <v>106</v>
      </c>
      <c r="L1" s="287" t="s">
        <v>1417</v>
      </c>
      <c r="M1" s="287"/>
      <c r="N1" s="287"/>
      <c r="O1" s="287"/>
      <c r="P1" s="287"/>
      <c r="Q1" s="287"/>
      <c r="R1" s="287"/>
      <c r="S1" s="287"/>
      <c r="T1" s="287"/>
      <c r="U1" s="283"/>
      <c r="V1" s="28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87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79" t="str">
        <f>'Rekapitulace stavby'!K6</f>
        <v>II/125 Vlašim, most ev.č. 125-019 - Most přes potok za městem Vlašim</v>
      </c>
      <c r="F7" s="248"/>
      <c r="G7" s="248"/>
      <c r="H7" s="248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0" t="s">
        <v>251</v>
      </c>
      <c r="F9" s="255"/>
      <c r="G9" s="255"/>
      <c r="H9" s="25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31.5.2016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63" customHeight="1">
      <c r="B24" s="98"/>
      <c r="C24" s="99"/>
      <c r="D24" s="99"/>
      <c r="E24" s="251" t="s">
        <v>41</v>
      </c>
      <c r="F24" s="281"/>
      <c r="G24" s="281"/>
      <c r="H24" s="28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ROUND(SUM(BE81:BE172),2)</f>
        <v>0</v>
      </c>
      <c r="G30" s="36"/>
      <c r="H30" s="36"/>
      <c r="I30" s="108">
        <v>0.21</v>
      </c>
      <c r="J30" s="107">
        <f>ROUND(ROUND((SUM(BE81:BE172)),2)*I30,2)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ROUND(SUM(BF81:BF172),2)</f>
        <v>0</v>
      </c>
      <c r="G31" s="36"/>
      <c r="H31" s="36"/>
      <c r="I31" s="108">
        <v>0.15</v>
      </c>
      <c r="J31" s="107">
        <f>ROUND(ROUND((SUM(BF81:BF172)),2)*I31,2)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ROUND(SUM(BG81:BG172),2)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ROUND(SUM(BH81:BH172),2)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ROUND(SUM(BI81:BI172),2)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79" t="str">
        <f>E7</f>
        <v>II/125 Vlašim, most ev.č. 125-019 - Most přes potok za městem Vlašim</v>
      </c>
      <c r="F45" s="255"/>
      <c r="G45" s="255"/>
      <c r="H45" s="255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0" t="str">
        <f>E9</f>
        <v>SO 001 - SO 001 - Demolice mostu přes potok</v>
      </c>
      <c r="F47" s="255"/>
      <c r="G47" s="255"/>
      <c r="H47" s="25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Vlašim, Vlasákova ulice</v>
      </c>
      <c r="G49" s="36"/>
      <c r="H49" s="36"/>
      <c r="I49" s="96" t="s">
        <v>25</v>
      </c>
      <c r="J49" s="97" t="str">
        <f>IF(J12="","",J12)</f>
        <v>31.5.2016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Středočeský kraj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J81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J82</f>
        <v>0</v>
      </c>
      <c r="K57" s="130"/>
    </row>
    <row r="58" spans="2:11" s="8" customFormat="1" ht="19.5" customHeight="1">
      <c r="B58" s="131"/>
      <c r="C58" s="132"/>
      <c r="D58" s="133" t="s">
        <v>252</v>
      </c>
      <c r="E58" s="134"/>
      <c r="F58" s="134"/>
      <c r="G58" s="134"/>
      <c r="H58" s="134"/>
      <c r="I58" s="135"/>
      <c r="J58" s="136">
        <f>J83</f>
        <v>0</v>
      </c>
      <c r="K58" s="137"/>
    </row>
    <row r="59" spans="2:11" s="8" customFormat="1" ht="19.5" customHeight="1">
      <c r="B59" s="131"/>
      <c r="C59" s="132"/>
      <c r="D59" s="133" t="s">
        <v>253</v>
      </c>
      <c r="E59" s="134"/>
      <c r="F59" s="134"/>
      <c r="G59" s="134"/>
      <c r="H59" s="134"/>
      <c r="I59" s="135"/>
      <c r="J59" s="136">
        <f>J132</f>
        <v>0</v>
      </c>
      <c r="K59" s="137"/>
    </row>
    <row r="60" spans="2:11" s="8" customFormat="1" ht="19.5" customHeight="1">
      <c r="B60" s="131"/>
      <c r="C60" s="132"/>
      <c r="D60" s="133" t="s">
        <v>254</v>
      </c>
      <c r="E60" s="134"/>
      <c r="F60" s="134"/>
      <c r="G60" s="134"/>
      <c r="H60" s="134"/>
      <c r="I60" s="135"/>
      <c r="J60" s="136">
        <f>J137</f>
        <v>0</v>
      </c>
      <c r="K60" s="137"/>
    </row>
    <row r="61" spans="2:11" s="8" customFormat="1" ht="19.5" customHeight="1">
      <c r="B61" s="131"/>
      <c r="C61" s="132"/>
      <c r="D61" s="133" t="s">
        <v>255</v>
      </c>
      <c r="E61" s="134"/>
      <c r="F61" s="134"/>
      <c r="G61" s="134"/>
      <c r="H61" s="134"/>
      <c r="I61" s="135"/>
      <c r="J61" s="136">
        <f>J155</f>
        <v>0</v>
      </c>
      <c r="K61" s="137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5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6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17"/>
      <c r="J67" s="54"/>
      <c r="K67" s="54"/>
      <c r="L67" s="35"/>
    </row>
    <row r="68" spans="2:12" s="1" customFormat="1" ht="36.75" customHeight="1">
      <c r="B68" s="35"/>
      <c r="C68" s="55" t="s">
        <v>122</v>
      </c>
      <c r="I68" s="138"/>
      <c r="L68" s="35"/>
    </row>
    <row r="69" spans="2:12" s="1" customFormat="1" ht="6.75" customHeight="1">
      <c r="B69" s="35"/>
      <c r="I69" s="138"/>
      <c r="L69" s="35"/>
    </row>
    <row r="70" spans="2:12" s="1" customFormat="1" ht="14.25" customHeight="1">
      <c r="B70" s="35"/>
      <c r="C70" s="57" t="s">
        <v>16</v>
      </c>
      <c r="I70" s="138"/>
      <c r="L70" s="35"/>
    </row>
    <row r="71" spans="2:12" s="1" customFormat="1" ht="22.5" customHeight="1">
      <c r="B71" s="35"/>
      <c r="E71" s="282" t="str">
        <f>E7</f>
        <v>II/125 Vlašim, most ev.č. 125-019 - Most přes potok za městem Vlašim</v>
      </c>
      <c r="F71" s="245"/>
      <c r="G71" s="245"/>
      <c r="H71" s="245"/>
      <c r="I71" s="138"/>
      <c r="L71" s="35"/>
    </row>
    <row r="72" spans="2:12" s="1" customFormat="1" ht="14.25" customHeight="1">
      <c r="B72" s="35"/>
      <c r="C72" s="57" t="s">
        <v>108</v>
      </c>
      <c r="I72" s="138"/>
      <c r="L72" s="35"/>
    </row>
    <row r="73" spans="2:12" s="1" customFormat="1" ht="23.25" customHeight="1">
      <c r="B73" s="35"/>
      <c r="E73" s="263" t="str">
        <f>E9</f>
        <v>SO 001 - SO 001 - Demolice mostu přes potok</v>
      </c>
      <c r="F73" s="245"/>
      <c r="G73" s="245"/>
      <c r="H73" s="245"/>
      <c r="I73" s="138"/>
      <c r="L73" s="35"/>
    </row>
    <row r="74" spans="2:12" s="1" customFormat="1" ht="6.75" customHeight="1">
      <c r="B74" s="35"/>
      <c r="I74" s="138"/>
      <c r="L74" s="35"/>
    </row>
    <row r="75" spans="2:12" s="1" customFormat="1" ht="18" customHeight="1">
      <c r="B75" s="35"/>
      <c r="C75" s="57" t="s">
        <v>23</v>
      </c>
      <c r="F75" s="139" t="str">
        <f>F12</f>
        <v>Vlašim, Vlasákova ulice</v>
      </c>
      <c r="I75" s="140" t="s">
        <v>25</v>
      </c>
      <c r="J75" s="61" t="str">
        <f>IF(J12="","",J12)</f>
        <v>31.5.2016</v>
      </c>
      <c r="L75" s="35"/>
    </row>
    <row r="76" spans="2:12" s="1" customFormat="1" ht="6.75" customHeight="1">
      <c r="B76" s="35"/>
      <c r="I76" s="138"/>
      <c r="L76" s="35"/>
    </row>
    <row r="77" spans="2:12" s="1" customFormat="1" ht="15">
      <c r="B77" s="35"/>
      <c r="C77" s="57" t="s">
        <v>29</v>
      </c>
      <c r="F77" s="139" t="str">
        <f>E15</f>
        <v>Středočeský kraj</v>
      </c>
      <c r="I77" s="140" t="s">
        <v>35</v>
      </c>
      <c r="J77" s="139" t="str">
        <f>E21</f>
        <v>Pragoprojekt, a.s.</v>
      </c>
      <c r="L77" s="35"/>
    </row>
    <row r="78" spans="2:12" s="1" customFormat="1" ht="14.25" customHeight="1">
      <c r="B78" s="35"/>
      <c r="C78" s="57" t="s">
        <v>33</v>
      </c>
      <c r="F78" s="139">
        <f>IF(E18="","",E18)</f>
      </c>
      <c r="I78" s="138"/>
      <c r="L78" s="35"/>
    </row>
    <row r="79" spans="2:12" s="1" customFormat="1" ht="9.75" customHeight="1">
      <c r="B79" s="35"/>
      <c r="I79" s="138"/>
      <c r="L79" s="35"/>
    </row>
    <row r="80" spans="2:20" s="9" customFormat="1" ht="29.25" customHeight="1">
      <c r="B80" s="141"/>
      <c r="C80" s="142" t="s">
        <v>123</v>
      </c>
      <c r="D80" s="143" t="s">
        <v>61</v>
      </c>
      <c r="E80" s="143" t="s">
        <v>57</v>
      </c>
      <c r="F80" s="143" t="s">
        <v>124</v>
      </c>
      <c r="G80" s="143" t="s">
        <v>125</v>
      </c>
      <c r="H80" s="143" t="s">
        <v>126</v>
      </c>
      <c r="I80" s="144" t="s">
        <v>127</v>
      </c>
      <c r="J80" s="143" t="s">
        <v>112</v>
      </c>
      <c r="K80" s="145" t="s">
        <v>128</v>
      </c>
      <c r="L80" s="141"/>
      <c r="M80" s="67" t="s">
        <v>129</v>
      </c>
      <c r="N80" s="68" t="s">
        <v>46</v>
      </c>
      <c r="O80" s="68" t="s">
        <v>130</v>
      </c>
      <c r="P80" s="68" t="s">
        <v>131</v>
      </c>
      <c r="Q80" s="68" t="s">
        <v>132</v>
      </c>
      <c r="R80" s="68" t="s">
        <v>133</v>
      </c>
      <c r="S80" s="68" t="s">
        <v>134</v>
      </c>
      <c r="T80" s="69" t="s">
        <v>135</v>
      </c>
    </row>
    <row r="81" spans="2:63" s="1" customFormat="1" ht="29.25" customHeight="1">
      <c r="B81" s="35"/>
      <c r="C81" s="71" t="s">
        <v>113</v>
      </c>
      <c r="I81" s="138"/>
      <c r="J81" s="146">
        <f>BK81</f>
        <v>0</v>
      </c>
      <c r="L81" s="35"/>
      <c r="M81" s="70"/>
      <c r="N81" s="62"/>
      <c r="O81" s="62"/>
      <c r="P81" s="147">
        <f>P82</f>
        <v>0</v>
      </c>
      <c r="Q81" s="62"/>
      <c r="R81" s="147">
        <f>R82</f>
        <v>0.0015501</v>
      </c>
      <c r="S81" s="62"/>
      <c r="T81" s="148">
        <f>T82</f>
        <v>203.254328</v>
      </c>
      <c r="AT81" s="18" t="s">
        <v>75</v>
      </c>
      <c r="AU81" s="18" t="s">
        <v>114</v>
      </c>
      <c r="BK81" s="149">
        <f>BK82</f>
        <v>0</v>
      </c>
    </row>
    <row r="82" spans="2:63" s="10" customFormat="1" ht="36.75" customHeight="1">
      <c r="B82" s="150"/>
      <c r="D82" s="151" t="s">
        <v>75</v>
      </c>
      <c r="E82" s="152" t="s">
        <v>136</v>
      </c>
      <c r="F82" s="152" t="s">
        <v>137</v>
      </c>
      <c r="I82" s="153"/>
      <c r="J82" s="154">
        <f>BK82</f>
        <v>0</v>
      </c>
      <c r="L82" s="150"/>
      <c r="M82" s="155"/>
      <c r="N82" s="156"/>
      <c r="O82" s="156"/>
      <c r="P82" s="157">
        <f>P83+P132+P137+P155</f>
        <v>0</v>
      </c>
      <c r="Q82" s="156"/>
      <c r="R82" s="157">
        <f>R83+R132+R137+R155</f>
        <v>0.0015501</v>
      </c>
      <c r="S82" s="156"/>
      <c r="T82" s="158">
        <f>T83+T132+T137+T155</f>
        <v>203.254328</v>
      </c>
      <c r="AR82" s="151" t="s">
        <v>22</v>
      </c>
      <c r="AT82" s="159" t="s">
        <v>75</v>
      </c>
      <c r="AU82" s="159" t="s">
        <v>76</v>
      </c>
      <c r="AY82" s="151" t="s">
        <v>138</v>
      </c>
      <c r="BK82" s="160">
        <f>BK83+BK132+BK137+BK155</f>
        <v>0</v>
      </c>
    </row>
    <row r="83" spans="2:63" s="10" customFormat="1" ht="19.5" customHeight="1">
      <c r="B83" s="150"/>
      <c r="D83" s="161" t="s">
        <v>75</v>
      </c>
      <c r="E83" s="162" t="s">
        <v>22</v>
      </c>
      <c r="F83" s="162" t="s">
        <v>256</v>
      </c>
      <c r="I83" s="153"/>
      <c r="J83" s="163">
        <f>BK83</f>
        <v>0</v>
      </c>
      <c r="L83" s="150"/>
      <c r="M83" s="155"/>
      <c r="N83" s="156"/>
      <c r="O83" s="156"/>
      <c r="P83" s="157">
        <f>SUM(P84:P131)</f>
        <v>0</v>
      </c>
      <c r="Q83" s="156"/>
      <c r="R83" s="157">
        <f>SUM(R84:R131)</f>
        <v>0</v>
      </c>
      <c r="S83" s="156"/>
      <c r="T83" s="158">
        <f>SUM(T84:T131)</f>
        <v>10.475999999999999</v>
      </c>
      <c r="AR83" s="151" t="s">
        <v>22</v>
      </c>
      <c r="AT83" s="159" t="s">
        <v>75</v>
      </c>
      <c r="AU83" s="159" t="s">
        <v>22</v>
      </c>
      <c r="AY83" s="151" t="s">
        <v>138</v>
      </c>
      <c r="BK83" s="160">
        <f>SUM(BK84:BK131)</f>
        <v>0</v>
      </c>
    </row>
    <row r="84" spans="2:65" s="1" customFormat="1" ht="22.5" customHeight="1">
      <c r="B84" s="164"/>
      <c r="C84" s="165" t="s">
        <v>22</v>
      </c>
      <c r="D84" s="165" t="s">
        <v>141</v>
      </c>
      <c r="E84" s="166" t="s">
        <v>257</v>
      </c>
      <c r="F84" s="167" t="s">
        <v>258</v>
      </c>
      <c r="G84" s="168" t="s">
        <v>155</v>
      </c>
      <c r="H84" s="169">
        <v>44.9</v>
      </c>
      <c r="I84" s="170"/>
      <c r="J84" s="171">
        <f>ROUND(I84*H84,2)</f>
        <v>0</v>
      </c>
      <c r="K84" s="167" t="s">
        <v>145</v>
      </c>
      <c r="L84" s="35"/>
      <c r="M84" s="172" t="s">
        <v>20</v>
      </c>
      <c r="N84" s="173" t="s">
        <v>47</v>
      </c>
      <c r="O84" s="36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8" t="s">
        <v>146</v>
      </c>
      <c r="AT84" s="18" t="s">
        <v>141</v>
      </c>
      <c r="AU84" s="18" t="s">
        <v>84</v>
      </c>
      <c r="AY84" s="18" t="s">
        <v>138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8" t="s">
        <v>22</v>
      </c>
      <c r="BK84" s="176">
        <f>ROUND(I84*H84,2)</f>
        <v>0</v>
      </c>
      <c r="BL84" s="18" t="s">
        <v>146</v>
      </c>
      <c r="BM84" s="18" t="s">
        <v>259</v>
      </c>
    </row>
    <row r="85" spans="2:51" s="12" customFormat="1" ht="22.5" customHeight="1">
      <c r="B85" s="186"/>
      <c r="D85" s="178" t="s">
        <v>148</v>
      </c>
      <c r="E85" s="187" t="s">
        <v>20</v>
      </c>
      <c r="F85" s="188" t="s">
        <v>260</v>
      </c>
      <c r="H85" s="189">
        <v>27.5</v>
      </c>
      <c r="I85" s="190"/>
      <c r="L85" s="186"/>
      <c r="M85" s="191"/>
      <c r="N85" s="192"/>
      <c r="O85" s="192"/>
      <c r="P85" s="192"/>
      <c r="Q85" s="192"/>
      <c r="R85" s="192"/>
      <c r="S85" s="192"/>
      <c r="T85" s="193"/>
      <c r="AT85" s="187" t="s">
        <v>148</v>
      </c>
      <c r="AU85" s="187" t="s">
        <v>84</v>
      </c>
      <c r="AV85" s="12" t="s">
        <v>84</v>
      </c>
      <c r="AW85" s="12" t="s">
        <v>39</v>
      </c>
      <c r="AX85" s="12" t="s">
        <v>76</v>
      </c>
      <c r="AY85" s="187" t="s">
        <v>138</v>
      </c>
    </row>
    <row r="86" spans="2:51" s="12" customFormat="1" ht="22.5" customHeight="1">
      <c r="B86" s="186"/>
      <c r="D86" s="178" t="s">
        <v>148</v>
      </c>
      <c r="E86" s="187" t="s">
        <v>20</v>
      </c>
      <c r="F86" s="188" t="s">
        <v>261</v>
      </c>
      <c r="H86" s="189">
        <v>17.4</v>
      </c>
      <c r="I86" s="190"/>
      <c r="L86" s="186"/>
      <c r="M86" s="191"/>
      <c r="N86" s="192"/>
      <c r="O86" s="192"/>
      <c r="P86" s="192"/>
      <c r="Q86" s="192"/>
      <c r="R86" s="192"/>
      <c r="S86" s="192"/>
      <c r="T86" s="193"/>
      <c r="AT86" s="187" t="s">
        <v>148</v>
      </c>
      <c r="AU86" s="187" t="s">
        <v>84</v>
      </c>
      <c r="AV86" s="12" t="s">
        <v>84</v>
      </c>
      <c r="AW86" s="12" t="s">
        <v>39</v>
      </c>
      <c r="AX86" s="12" t="s">
        <v>76</v>
      </c>
      <c r="AY86" s="187" t="s">
        <v>138</v>
      </c>
    </row>
    <row r="87" spans="2:51" s="13" customFormat="1" ht="22.5" customHeight="1">
      <c r="B87" s="194"/>
      <c r="D87" s="195" t="s">
        <v>148</v>
      </c>
      <c r="E87" s="196" t="s">
        <v>20</v>
      </c>
      <c r="F87" s="197" t="s">
        <v>152</v>
      </c>
      <c r="H87" s="198">
        <v>44.9</v>
      </c>
      <c r="I87" s="199"/>
      <c r="L87" s="194"/>
      <c r="M87" s="200"/>
      <c r="N87" s="201"/>
      <c r="O87" s="201"/>
      <c r="P87" s="201"/>
      <c r="Q87" s="201"/>
      <c r="R87" s="201"/>
      <c r="S87" s="201"/>
      <c r="T87" s="202"/>
      <c r="AT87" s="203" t="s">
        <v>148</v>
      </c>
      <c r="AU87" s="203" t="s">
        <v>84</v>
      </c>
      <c r="AV87" s="13" t="s">
        <v>146</v>
      </c>
      <c r="AW87" s="13" t="s">
        <v>39</v>
      </c>
      <c r="AX87" s="13" t="s">
        <v>22</v>
      </c>
      <c r="AY87" s="203" t="s">
        <v>138</v>
      </c>
    </row>
    <row r="88" spans="2:65" s="1" customFormat="1" ht="22.5" customHeight="1">
      <c r="B88" s="164"/>
      <c r="C88" s="165" t="s">
        <v>84</v>
      </c>
      <c r="D88" s="165" t="s">
        <v>141</v>
      </c>
      <c r="E88" s="166" t="s">
        <v>262</v>
      </c>
      <c r="F88" s="167" t="s">
        <v>263</v>
      </c>
      <c r="G88" s="168" t="s">
        <v>155</v>
      </c>
      <c r="H88" s="169">
        <v>18</v>
      </c>
      <c r="I88" s="170"/>
      <c r="J88" s="171">
        <f>ROUND(I88*H88,2)</f>
        <v>0</v>
      </c>
      <c r="K88" s="167" t="s">
        <v>145</v>
      </c>
      <c r="L88" s="35"/>
      <c r="M88" s="172" t="s">
        <v>20</v>
      </c>
      <c r="N88" s="173" t="s">
        <v>47</v>
      </c>
      <c r="O88" s="36"/>
      <c r="P88" s="174">
        <f>O88*H88</f>
        <v>0</v>
      </c>
      <c r="Q88" s="174">
        <v>0</v>
      </c>
      <c r="R88" s="174">
        <f>Q88*H88</f>
        <v>0</v>
      </c>
      <c r="S88" s="174">
        <v>0.582</v>
      </c>
      <c r="T88" s="175">
        <f>S88*H88</f>
        <v>10.475999999999999</v>
      </c>
      <c r="AR88" s="18" t="s">
        <v>146</v>
      </c>
      <c r="AT88" s="18" t="s">
        <v>141</v>
      </c>
      <c r="AU88" s="18" t="s">
        <v>84</v>
      </c>
      <c r="AY88" s="18" t="s">
        <v>138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8" t="s">
        <v>22</v>
      </c>
      <c r="BK88" s="176">
        <f>ROUND(I88*H88,2)</f>
        <v>0</v>
      </c>
      <c r="BL88" s="18" t="s">
        <v>146</v>
      </c>
      <c r="BM88" s="18" t="s">
        <v>84</v>
      </c>
    </row>
    <row r="89" spans="2:51" s="12" customFormat="1" ht="22.5" customHeight="1">
      <c r="B89" s="186"/>
      <c r="D89" s="178" t="s">
        <v>148</v>
      </c>
      <c r="E89" s="187" t="s">
        <v>20</v>
      </c>
      <c r="F89" s="188" t="s">
        <v>264</v>
      </c>
      <c r="H89" s="189">
        <v>18</v>
      </c>
      <c r="I89" s="190"/>
      <c r="L89" s="186"/>
      <c r="M89" s="191"/>
      <c r="N89" s="192"/>
      <c r="O89" s="192"/>
      <c r="P89" s="192"/>
      <c r="Q89" s="192"/>
      <c r="R89" s="192"/>
      <c r="S89" s="192"/>
      <c r="T89" s="193"/>
      <c r="AT89" s="187" t="s">
        <v>148</v>
      </c>
      <c r="AU89" s="187" t="s">
        <v>84</v>
      </c>
      <c r="AV89" s="12" t="s">
        <v>84</v>
      </c>
      <c r="AW89" s="12" t="s">
        <v>39</v>
      </c>
      <c r="AX89" s="12" t="s">
        <v>76</v>
      </c>
      <c r="AY89" s="187" t="s">
        <v>138</v>
      </c>
    </row>
    <row r="90" spans="2:51" s="13" customFormat="1" ht="22.5" customHeight="1">
      <c r="B90" s="194"/>
      <c r="D90" s="195" t="s">
        <v>148</v>
      </c>
      <c r="E90" s="196" t="s">
        <v>20</v>
      </c>
      <c r="F90" s="197" t="s">
        <v>152</v>
      </c>
      <c r="H90" s="198">
        <v>18</v>
      </c>
      <c r="I90" s="199"/>
      <c r="L90" s="194"/>
      <c r="M90" s="200"/>
      <c r="N90" s="201"/>
      <c r="O90" s="201"/>
      <c r="P90" s="201"/>
      <c r="Q90" s="201"/>
      <c r="R90" s="201"/>
      <c r="S90" s="201"/>
      <c r="T90" s="202"/>
      <c r="AT90" s="203" t="s">
        <v>148</v>
      </c>
      <c r="AU90" s="203" t="s">
        <v>84</v>
      </c>
      <c r="AV90" s="13" t="s">
        <v>146</v>
      </c>
      <c r="AW90" s="13" t="s">
        <v>39</v>
      </c>
      <c r="AX90" s="13" t="s">
        <v>22</v>
      </c>
      <c r="AY90" s="203" t="s">
        <v>138</v>
      </c>
    </row>
    <row r="91" spans="2:65" s="1" customFormat="1" ht="22.5" customHeight="1">
      <c r="B91" s="164"/>
      <c r="C91" s="165" t="s">
        <v>164</v>
      </c>
      <c r="D91" s="165" t="s">
        <v>141</v>
      </c>
      <c r="E91" s="166" t="s">
        <v>265</v>
      </c>
      <c r="F91" s="167" t="s">
        <v>266</v>
      </c>
      <c r="G91" s="168" t="s">
        <v>144</v>
      </c>
      <c r="H91" s="169">
        <v>52.294</v>
      </c>
      <c r="I91" s="170"/>
      <c r="J91" s="171">
        <f>ROUND(I91*H91,2)</f>
        <v>0</v>
      </c>
      <c r="K91" s="167" t="s">
        <v>145</v>
      </c>
      <c r="L91" s="35"/>
      <c r="M91" s="172" t="s">
        <v>20</v>
      </c>
      <c r="N91" s="173" t="s">
        <v>47</v>
      </c>
      <c r="O91" s="36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8" t="s">
        <v>146</v>
      </c>
      <c r="AT91" s="18" t="s">
        <v>141</v>
      </c>
      <c r="AU91" s="18" t="s">
        <v>84</v>
      </c>
      <c r="AY91" s="18" t="s">
        <v>138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8" t="s">
        <v>22</v>
      </c>
      <c r="BK91" s="176">
        <f>ROUND(I91*H91,2)</f>
        <v>0</v>
      </c>
      <c r="BL91" s="18" t="s">
        <v>146</v>
      </c>
      <c r="BM91" s="18" t="s">
        <v>164</v>
      </c>
    </row>
    <row r="92" spans="2:51" s="12" customFormat="1" ht="22.5" customHeight="1">
      <c r="B92" s="186"/>
      <c r="D92" s="178" t="s">
        <v>148</v>
      </c>
      <c r="E92" s="187" t="s">
        <v>20</v>
      </c>
      <c r="F92" s="188" t="s">
        <v>267</v>
      </c>
      <c r="H92" s="189">
        <v>40.946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7" t="s">
        <v>148</v>
      </c>
      <c r="AU92" s="187" t="s">
        <v>84</v>
      </c>
      <c r="AV92" s="12" t="s">
        <v>84</v>
      </c>
      <c r="AW92" s="12" t="s">
        <v>39</v>
      </c>
      <c r="AX92" s="12" t="s">
        <v>76</v>
      </c>
      <c r="AY92" s="187" t="s">
        <v>138</v>
      </c>
    </row>
    <row r="93" spans="2:51" s="12" customFormat="1" ht="22.5" customHeight="1">
      <c r="B93" s="186"/>
      <c r="D93" s="178" t="s">
        <v>148</v>
      </c>
      <c r="E93" s="187" t="s">
        <v>20</v>
      </c>
      <c r="F93" s="188" t="s">
        <v>268</v>
      </c>
      <c r="H93" s="189">
        <v>50.025</v>
      </c>
      <c r="I93" s="190"/>
      <c r="L93" s="186"/>
      <c r="M93" s="191"/>
      <c r="N93" s="192"/>
      <c r="O93" s="192"/>
      <c r="P93" s="192"/>
      <c r="Q93" s="192"/>
      <c r="R93" s="192"/>
      <c r="S93" s="192"/>
      <c r="T93" s="193"/>
      <c r="AT93" s="187" t="s">
        <v>148</v>
      </c>
      <c r="AU93" s="187" t="s">
        <v>84</v>
      </c>
      <c r="AV93" s="12" t="s">
        <v>84</v>
      </c>
      <c r="AW93" s="12" t="s">
        <v>39</v>
      </c>
      <c r="AX93" s="12" t="s">
        <v>76</v>
      </c>
      <c r="AY93" s="187" t="s">
        <v>138</v>
      </c>
    </row>
    <row r="94" spans="2:51" s="12" customFormat="1" ht="22.5" customHeight="1">
      <c r="B94" s="186"/>
      <c r="D94" s="178" t="s">
        <v>148</v>
      </c>
      <c r="E94" s="187" t="s">
        <v>20</v>
      </c>
      <c r="F94" s="188" t="s">
        <v>269</v>
      </c>
      <c r="H94" s="189">
        <v>5.712</v>
      </c>
      <c r="I94" s="190"/>
      <c r="L94" s="186"/>
      <c r="M94" s="191"/>
      <c r="N94" s="192"/>
      <c r="O94" s="192"/>
      <c r="P94" s="192"/>
      <c r="Q94" s="192"/>
      <c r="R94" s="192"/>
      <c r="S94" s="192"/>
      <c r="T94" s="193"/>
      <c r="AT94" s="187" t="s">
        <v>148</v>
      </c>
      <c r="AU94" s="187" t="s">
        <v>84</v>
      </c>
      <c r="AV94" s="12" t="s">
        <v>84</v>
      </c>
      <c r="AW94" s="12" t="s">
        <v>39</v>
      </c>
      <c r="AX94" s="12" t="s">
        <v>76</v>
      </c>
      <c r="AY94" s="187" t="s">
        <v>138</v>
      </c>
    </row>
    <row r="95" spans="2:51" s="12" customFormat="1" ht="22.5" customHeight="1">
      <c r="B95" s="186"/>
      <c r="D95" s="178" t="s">
        <v>148</v>
      </c>
      <c r="E95" s="187" t="s">
        <v>20</v>
      </c>
      <c r="F95" s="188" t="s">
        <v>270</v>
      </c>
      <c r="H95" s="189">
        <v>9.322</v>
      </c>
      <c r="I95" s="190"/>
      <c r="L95" s="186"/>
      <c r="M95" s="191"/>
      <c r="N95" s="192"/>
      <c r="O95" s="192"/>
      <c r="P95" s="192"/>
      <c r="Q95" s="192"/>
      <c r="R95" s="192"/>
      <c r="S95" s="192"/>
      <c r="T95" s="193"/>
      <c r="AT95" s="187" t="s">
        <v>148</v>
      </c>
      <c r="AU95" s="187" t="s">
        <v>84</v>
      </c>
      <c r="AV95" s="12" t="s">
        <v>84</v>
      </c>
      <c r="AW95" s="12" t="s">
        <v>39</v>
      </c>
      <c r="AX95" s="12" t="s">
        <v>76</v>
      </c>
      <c r="AY95" s="187" t="s">
        <v>138</v>
      </c>
    </row>
    <row r="96" spans="2:51" s="12" customFormat="1" ht="22.5" customHeight="1">
      <c r="B96" s="186"/>
      <c r="D96" s="178" t="s">
        <v>148</v>
      </c>
      <c r="E96" s="187" t="s">
        <v>20</v>
      </c>
      <c r="F96" s="188" t="s">
        <v>271</v>
      </c>
      <c r="H96" s="189">
        <v>43.406</v>
      </c>
      <c r="I96" s="190"/>
      <c r="L96" s="186"/>
      <c r="M96" s="191"/>
      <c r="N96" s="192"/>
      <c r="O96" s="192"/>
      <c r="P96" s="192"/>
      <c r="Q96" s="192"/>
      <c r="R96" s="192"/>
      <c r="S96" s="192"/>
      <c r="T96" s="193"/>
      <c r="AT96" s="187" t="s">
        <v>148</v>
      </c>
      <c r="AU96" s="187" t="s">
        <v>84</v>
      </c>
      <c r="AV96" s="12" t="s">
        <v>84</v>
      </c>
      <c r="AW96" s="12" t="s">
        <v>39</v>
      </c>
      <c r="AX96" s="12" t="s">
        <v>76</v>
      </c>
      <c r="AY96" s="187" t="s">
        <v>138</v>
      </c>
    </row>
    <row r="97" spans="2:51" s="13" customFormat="1" ht="22.5" customHeight="1">
      <c r="B97" s="194"/>
      <c r="D97" s="178" t="s">
        <v>148</v>
      </c>
      <c r="E97" s="204" t="s">
        <v>20</v>
      </c>
      <c r="F97" s="205" t="s">
        <v>152</v>
      </c>
      <c r="H97" s="206">
        <v>149.411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03" t="s">
        <v>148</v>
      </c>
      <c r="AU97" s="203" t="s">
        <v>84</v>
      </c>
      <c r="AV97" s="13" t="s">
        <v>146</v>
      </c>
      <c r="AW97" s="13" t="s">
        <v>39</v>
      </c>
      <c r="AX97" s="13" t="s">
        <v>76</v>
      </c>
      <c r="AY97" s="203" t="s">
        <v>138</v>
      </c>
    </row>
    <row r="98" spans="2:51" s="12" customFormat="1" ht="22.5" customHeight="1">
      <c r="B98" s="186"/>
      <c r="D98" s="178" t="s">
        <v>148</v>
      </c>
      <c r="E98" s="187" t="s">
        <v>20</v>
      </c>
      <c r="F98" s="188" t="s">
        <v>272</v>
      </c>
      <c r="H98" s="189">
        <v>52.294</v>
      </c>
      <c r="I98" s="190"/>
      <c r="L98" s="186"/>
      <c r="M98" s="191"/>
      <c r="N98" s="192"/>
      <c r="O98" s="192"/>
      <c r="P98" s="192"/>
      <c r="Q98" s="192"/>
      <c r="R98" s="192"/>
      <c r="S98" s="192"/>
      <c r="T98" s="193"/>
      <c r="AT98" s="187" t="s">
        <v>148</v>
      </c>
      <c r="AU98" s="187" t="s">
        <v>84</v>
      </c>
      <c r="AV98" s="12" t="s">
        <v>84</v>
      </c>
      <c r="AW98" s="12" t="s">
        <v>39</v>
      </c>
      <c r="AX98" s="12" t="s">
        <v>76</v>
      </c>
      <c r="AY98" s="187" t="s">
        <v>138</v>
      </c>
    </row>
    <row r="99" spans="2:51" s="13" customFormat="1" ht="22.5" customHeight="1">
      <c r="B99" s="194"/>
      <c r="D99" s="195" t="s">
        <v>148</v>
      </c>
      <c r="E99" s="196" t="s">
        <v>20</v>
      </c>
      <c r="F99" s="197" t="s">
        <v>152</v>
      </c>
      <c r="H99" s="198">
        <v>52.294</v>
      </c>
      <c r="I99" s="199"/>
      <c r="L99" s="194"/>
      <c r="M99" s="200"/>
      <c r="N99" s="201"/>
      <c r="O99" s="201"/>
      <c r="P99" s="201"/>
      <c r="Q99" s="201"/>
      <c r="R99" s="201"/>
      <c r="S99" s="201"/>
      <c r="T99" s="202"/>
      <c r="AT99" s="203" t="s">
        <v>148</v>
      </c>
      <c r="AU99" s="203" t="s">
        <v>84</v>
      </c>
      <c r="AV99" s="13" t="s">
        <v>146</v>
      </c>
      <c r="AW99" s="13" t="s">
        <v>39</v>
      </c>
      <c r="AX99" s="13" t="s">
        <v>22</v>
      </c>
      <c r="AY99" s="203" t="s">
        <v>138</v>
      </c>
    </row>
    <row r="100" spans="2:65" s="1" customFormat="1" ht="22.5" customHeight="1">
      <c r="B100" s="164"/>
      <c r="C100" s="165" t="s">
        <v>146</v>
      </c>
      <c r="D100" s="165" t="s">
        <v>141</v>
      </c>
      <c r="E100" s="166" t="s">
        <v>273</v>
      </c>
      <c r="F100" s="167" t="s">
        <v>274</v>
      </c>
      <c r="G100" s="168" t="s">
        <v>144</v>
      </c>
      <c r="H100" s="169">
        <v>74.706</v>
      </c>
      <c r="I100" s="170"/>
      <c r="J100" s="171">
        <f>ROUND(I100*H100,2)</f>
        <v>0</v>
      </c>
      <c r="K100" s="167" t="s">
        <v>145</v>
      </c>
      <c r="L100" s="35"/>
      <c r="M100" s="172" t="s">
        <v>20</v>
      </c>
      <c r="N100" s="173" t="s">
        <v>47</v>
      </c>
      <c r="O100" s="36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8" t="s">
        <v>146</v>
      </c>
      <c r="AT100" s="18" t="s">
        <v>141</v>
      </c>
      <c r="AU100" s="18" t="s">
        <v>84</v>
      </c>
      <c r="AY100" s="18" t="s">
        <v>138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8" t="s">
        <v>22</v>
      </c>
      <c r="BK100" s="176">
        <f>ROUND(I100*H100,2)</f>
        <v>0</v>
      </c>
      <c r="BL100" s="18" t="s">
        <v>146</v>
      </c>
      <c r="BM100" s="18" t="s">
        <v>146</v>
      </c>
    </row>
    <row r="101" spans="2:51" s="12" customFormat="1" ht="22.5" customHeight="1">
      <c r="B101" s="186"/>
      <c r="D101" s="178" t="s">
        <v>148</v>
      </c>
      <c r="E101" s="187" t="s">
        <v>20</v>
      </c>
      <c r="F101" s="188" t="s">
        <v>275</v>
      </c>
      <c r="H101" s="189">
        <v>74.706</v>
      </c>
      <c r="I101" s="190"/>
      <c r="L101" s="186"/>
      <c r="M101" s="191"/>
      <c r="N101" s="192"/>
      <c r="O101" s="192"/>
      <c r="P101" s="192"/>
      <c r="Q101" s="192"/>
      <c r="R101" s="192"/>
      <c r="S101" s="192"/>
      <c r="T101" s="193"/>
      <c r="AT101" s="187" t="s">
        <v>148</v>
      </c>
      <c r="AU101" s="187" t="s">
        <v>84</v>
      </c>
      <c r="AV101" s="12" t="s">
        <v>84</v>
      </c>
      <c r="AW101" s="12" t="s">
        <v>39</v>
      </c>
      <c r="AX101" s="12" t="s">
        <v>76</v>
      </c>
      <c r="AY101" s="187" t="s">
        <v>138</v>
      </c>
    </row>
    <row r="102" spans="2:51" s="13" customFormat="1" ht="22.5" customHeight="1">
      <c r="B102" s="194"/>
      <c r="D102" s="195" t="s">
        <v>148</v>
      </c>
      <c r="E102" s="196" t="s">
        <v>20</v>
      </c>
      <c r="F102" s="197" t="s">
        <v>152</v>
      </c>
      <c r="H102" s="198">
        <v>74.706</v>
      </c>
      <c r="I102" s="199"/>
      <c r="L102" s="194"/>
      <c r="M102" s="200"/>
      <c r="N102" s="201"/>
      <c r="O102" s="201"/>
      <c r="P102" s="201"/>
      <c r="Q102" s="201"/>
      <c r="R102" s="201"/>
      <c r="S102" s="201"/>
      <c r="T102" s="202"/>
      <c r="AT102" s="203" t="s">
        <v>148</v>
      </c>
      <c r="AU102" s="203" t="s">
        <v>84</v>
      </c>
      <c r="AV102" s="13" t="s">
        <v>146</v>
      </c>
      <c r="AW102" s="13" t="s">
        <v>39</v>
      </c>
      <c r="AX102" s="13" t="s">
        <v>22</v>
      </c>
      <c r="AY102" s="203" t="s">
        <v>138</v>
      </c>
    </row>
    <row r="103" spans="2:65" s="1" customFormat="1" ht="22.5" customHeight="1">
      <c r="B103" s="164"/>
      <c r="C103" s="165" t="s">
        <v>139</v>
      </c>
      <c r="D103" s="165" t="s">
        <v>141</v>
      </c>
      <c r="E103" s="166" t="s">
        <v>276</v>
      </c>
      <c r="F103" s="167" t="s">
        <v>277</v>
      </c>
      <c r="G103" s="168" t="s">
        <v>144</v>
      </c>
      <c r="H103" s="169">
        <v>22.412</v>
      </c>
      <c r="I103" s="170"/>
      <c r="J103" s="171">
        <f>ROUND(I103*H103,2)</f>
        <v>0</v>
      </c>
      <c r="K103" s="167" t="s">
        <v>145</v>
      </c>
      <c r="L103" s="35"/>
      <c r="M103" s="172" t="s">
        <v>20</v>
      </c>
      <c r="N103" s="173" t="s">
        <v>47</v>
      </c>
      <c r="O103" s="36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8" t="s">
        <v>146</v>
      </c>
      <c r="AT103" s="18" t="s">
        <v>141</v>
      </c>
      <c r="AU103" s="18" t="s">
        <v>84</v>
      </c>
      <c r="AY103" s="18" t="s">
        <v>138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8" t="s">
        <v>22</v>
      </c>
      <c r="BK103" s="176">
        <f>ROUND(I103*H103,2)</f>
        <v>0</v>
      </c>
      <c r="BL103" s="18" t="s">
        <v>146</v>
      </c>
      <c r="BM103" s="18" t="s">
        <v>139</v>
      </c>
    </row>
    <row r="104" spans="2:51" s="12" customFormat="1" ht="22.5" customHeight="1">
      <c r="B104" s="186"/>
      <c r="D104" s="178" t="s">
        <v>148</v>
      </c>
      <c r="E104" s="187" t="s">
        <v>20</v>
      </c>
      <c r="F104" s="188" t="s">
        <v>278</v>
      </c>
      <c r="H104" s="189">
        <v>22.412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7" t="s">
        <v>148</v>
      </c>
      <c r="AU104" s="187" t="s">
        <v>84</v>
      </c>
      <c r="AV104" s="12" t="s">
        <v>84</v>
      </c>
      <c r="AW104" s="12" t="s">
        <v>39</v>
      </c>
      <c r="AX104" s="12" t="s">
        <v>76</v>
      </c>
      <c r="AY104" s="187" t="s">
        <v>138</v>
      </c>
    </row>
    <row r="105" spans="2:51" s="13" customFormat="1" ht="22.5" customHeight="1">
      <c r="B105" s="194"/>
      <c r="D105" s="195" t="s">
        <v>148</v>
      </c>
      <c r="E105" s="196" t="s">
        <v>20</v>
      </c>
      <c r="F105" s="197" t="s">
        <v>152</v>
      </c>
      <c r="H105" s="198">
        <v>22.412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03" t="s">
        <v>148</v>
      </c>
      <c r="AU105" s="203" t="s">
        <v>84</v>
      </c>
      <c r="AV105" s="13" t="s">
        <v>146</v>
      </c>
      <c r="AW105" s="13" t="s">
        <v>39</v>
      </c>
      <c r="AX105" s="13" t="s">
        <v>22</v>
      </c>
      <c r="AY105" s="203" t="s">
        <v>138</v>
      </c>
    </row>
    <row r="106" spans="2:65" s="1" customFormat="1" ht="22.5" customHeight="1">
      <c r="B106" s="164"/>
      <c r="C106" s="165" t="s">
        <v>186</v>
      </c>
      <c r="D106" s="165" t="s">
        <v>141</v>
      </c>
      <c r="E106" s="166" t="s">
        <v>279</v>
      </c>
      <c r="F106" s="167" t="s">
        <v>280</v>
      </c>
      <c r="G106" s="168" t="s">
        <v>144</v>
      </c>
      <c r="H106" s="169">
        <v>22.412</v>
      </c>
      <c r="I106" s="170"/>
      <c r="J106" s="171">
        <f>ROUND(I106*H106,2)</f>
        <v>0</v>
      </c>
      <c r="K106" s="167" t="s">
        <v>145</v>
      </c>
      <c r="L106" s="35"/>
      <c r="M106" s="172" t="s">
        <v>20</v>
      </c>
      <c r="N106" s="173" t="s">
        <v>47</v>
      </c>
      <c r="O106" s="36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8" t="s">
        <v>146</v>
      </c>
      <c r="AT106" s="18" t="s">
        <v>141</v>
      </c>
      <c r="AU106" s="18" t="s">
        <v>84</v>
      </c>
      <c r="AY106" s="18" t="s">
        <v>138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8" t="s">
        <v>22</v>
      </c>
      <c r="BK106" s="176">
        <f>ROUND(I106*H106,2)</f>
        <v>0</v>
      </c>
      <c r="BL106" s="18" t="s">
        <v>146</v>
      </c>
      <c r="BM106" s="18" t="s">
        <v>186</v>
      </c>
    </row>
    <row r="107" spans="2:51" s="12" customFormat="1" ht="22.5" customHeight="1">
      <c r="B107" s="186"/>
      <c r="D107" s="178" t="s">
        <v>148</v>
      </c>
      <c r="E107" s="187" t="s">
        <v>20</v>
      </c>
      <c r="F107" s="188" t="s">
        <v>281</v>
      </c>
      <c r="H107" s="189">
        <v>22.412</v>
      </c>
      <c r="I107" s="190"/>
      <c r="L107" s="186"/>
      <c r="M107" s="191"/>
      <c r="N107" s="192"/>
      <c r="O107" s="192"/>
      <c r="P107" s="192"/>
      <c r="Q107" s="192"/>
      <c r="R107" s="192"/>
      <c r="S107" s="192"/>
      <c r="T107" s="193"/>
      <c r="AT107" s="187" t="s">
        <v>148</v>
      </c>
      <c r="AU107" s="187" t="s">
        <v>84</v>
      </c>
      <c r="AV107" s="12" t="s">
        <v>84</v>
      </c>
      <c r="AW107" s="12" t="s">
        <v>39</v>
      </c>
      <c r="AX107" s="12" t="s">
        <v>76</v>
      </c>
      <c r="AY107" s="187" t="s">
        <v>138</v>
      </c>
    </row>
    <row r="108" spans="2:51" s="13" customFormat="1" ht="22.5" customHeight="1">
      <c r="B108" s="194"/>
      <c r="D108" s="195" t="s">
        <v>148</v>
      </c>
      <c r="E108" s="196" t="s">
        <v>20</v>
      </c>
      <c r="F108" s="197" t="s">
        <v>152</v>
      </c>
      <c r="H108" s="198">
        <v>22.412</v>
      </c>
      <c r="I108" s="199"/>
      <c r="L108" s="194"/>
      <c r="M108" s="200"/>
      <c r="N108" s="201"/>
      <c r="O108" s="201"/>
      <c r="P108" s="201"/>
      <c r="Q108" s="201"/>
      <c r="R108" s="201"/>
      <c r="S108" s="201"/>
      <c r="T108" s="202"/>
      <c r="AT108" s="203" t="s">
        <v>148</v>
      </c>
      <c r="AU108" s="203" t="s">
        <v>84</v>
      </c>
      <c r="AV108" s="13" t="s">
        <v>146</v>
      </c>
      <c r="AW108" s="13" t="s">
        <v>39</v>
      </c>
      <c r="AX108" s="13" t="s">
        <v>22</v>
      </c>
      <c r="AY108" s="203" t="s">
        <v>138</v>
      </c>
    </row>
    <row r="109" spans="2:65" s="1" customFormat="1" ht="22.5" customHeight="1">
      <c r="B109" s="164"/>
      <c r="C109" s="165" t="s">
        <v>196</v>
      </c>
      <c r="D109" s="165" t="s">
        <v>141</v>
      </c>
      <c r="E109" s="166" t="s">
        <v>282</v>
      </c>
      <c r="F109" s="167" t="s">
        <v>283</v>
      </c>
      <c r="G109" s="168" t="s">
        <v>144</v>
      </c>
      <c r="H109" s="169">
        <v>6.726</v>
      </c>
      <c r="I109" s="170"/>
      <c r="J109" s="171">
        <f>ROUND(I109*H109,2)</f>
        <v>0</v>
      </c>
      <c r="K109" s="167" t="s">
        <v>145</v>
      </c>
      <c r="L109" s="35"/>
      <c r="M109" s="172" t="s">
        <v>20</v>
      </c>
      <c r="N109" s="173" t="s">
        <v>47</v>
      </c>
      <c r="O109" s="36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AR109" s="18" t="s">
        <v>146</v>
      </c>
      <c r="AT109" s="18" t="s">
        <v>141</v>
      </c>
      <c r="AU109" s="18" t="s">
        <v>84</v>
      </c>
      <c r="AY109" s="18" t="s">
        <v>138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8" t="s">
        <v>22</v>
      </c>
      <c r="BK109" s="176">
        <f>ROUND(I109*H109,2)</f>
        <v>0</v>
      </c>
      <c r="BL109" s="18" t="s">
        <v>146</v>
      </c>
      <c r="BM109" s="18" t="s">
        <v>196</v>
      </c>
    </row>
    <row r="110" spans="2:51" s="12" customFormat="1" ht="22.5" customHeight="1">
      <c r="B110" s="186"/>
      <c r="D110" s="178" t="s">
        <v>148</v>
      </c>
      <c r="E110" s="187" t="s">
        <v>20</v>
      </c>
      <c r="F110" s="188" t="s">
        <v>284</v>
      </c>
      <c r="H110" s="189">
        <v>6.726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7" t="s">
        <v>148</v>
      </c>
      <c r="AU110" s="187" t="s">
        <v>84</v>
      </c>
      <c r="AV110" s="12" t="s">
        <v>84</v>
      </c>
      <c r="AW110" s="12" t="s">
        <v>39</v>
      </c>
      <c r="AX110" s="12" t="s">
        <v>76</v>
      </c>
      <c r="AY110" s="187" t="s">
        <v>138</v>
      </c>
    </row>
    <row r="111" spans="2:51" s="13" customFormat="1" ht="22.5" customHeight="1">
      <c r="B111" s="194"/>
      <c r="D111" s="195" t="s">
        <v>148</v>
      </c>
      <c r="E111" s="196" t="s">
        <v>20</v>
      </c>
      <c r="F111" s="197" t="s">
        <v>152</v>
      </c>
      <c r="H111" s="198">
        <v>6.726</v>
      </c>
      <c r="I111" s="199"/>
      <c r="L111" s="194"/>
      <c r="M111" s="200"/>
      <c r="N111" s="201"/>
      <c r="O111" s="201"/>
      <c r="P111" s="201"/>
      <c r="Q111" s="201"/>
      <c r="R111" s="201"/>
      <c r="S111" s="201"/>
      <c r="T111" s="202"/>
      <c r="AT111" s="203" t="s">
        <v>148</v>
      </c>
      <c r="AU111" s="203" t="s">
        <v>84</v>
      </c>
      <c r="AV111" s="13" t="s">
        <v>146</v>
      </c>
      <c r="AW111" s="13" t="s">
        <v>39</v>
      </c>
      <c r="AX111" s="13" t="s">
        <v>22</v>
      </c>
      <c r="AY111" s="203" t="s">
        <v>138</v>
      </c>
    </row>
    <row r="112" spans="2:65" s="1" customFormat="1" ht="22.5" customHeight="1">
      <c r="B112" s="164"/>
      <c r="C112" s="165" t="s">
        <v>205</v>
      </c>
      <c r="D112" s="165" t="s">
        <v>141</v>
      </c>
      <c r="E112" s="166" t="s">
        <v>285</v>
      </c>
      <c r="F112" s="167" t="s">
        <v>286</v>
      </c>
      <c r="G112" s="168" t="s">
        <v>144</v>
      </c>
      <c r="H112" s="169">
        <v>23.906</v>
      </c>
      <c r="I112" s="170"/>
      <c r="J112" s="171">
        <f>ROUND(I112*H112,2)</f>
        <v>0</v>
      </c>
      <c r="K112" s="167" t="s">
        <v>145</v>
      </c>
      <c r="L112" s="35"/>
      <c r="M112" s="172" t="s">
        <v>20</v>
      </c>
      <c r="N112" s="173" t="s">
        <v>47</v>
      </c>
      <c r="O112" s="36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AR112" s="18" t="s">
        <v>146</v>
      </c>
      <c r="AT112" s="18" t="s">
        <v>141</v>
      </c>
      <c r="AU112" s="18" t="s">
        <v>84</v>
      </c>
      <c r="AY112" s="18" t="s">
        <v>138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8" t="s">
        <v>22</v>
      </c>
      <c r="BK112" s="176">
        <f>ROUND(I112*H112,2)</f>
        <v>0</v>
      </c>
      <c r="BL112" s="18" t="s">
        <v>146</v>
      </c>
      <c r="BM112" s="18" t="s">
        <v>234</v>
      </c>
    </row>
    <row r="113" spans="2:51" s="12" customFormat="1" ht="22.5" customHeight="1">
      <c r="B113" s="186"/>
      <c r="D113" s="178" t="s">
        <v>148</v>
      </c>
      <c r="E113" s="187" t="s">
        <v>20</v>
      </c>
      <c r="F113" s="188" t="s">
        <v>287</v>
      </c>
      <c r="H113" s="189">
        <v>23.906</v>
      </c>
      <c r="I113" s="190"/>
      <c r="L113" s="186"/>
      <c r="M113" s="191"/>
      <c r="N113" s="192"/>
      <c r="O113" s="192"/>
      <c r="P113" s="192"/>
      <c r="Q113" s="192"/>
      <c r="R113" s="192"/>
      <c r="S113" s="192"/>
      <c r="T113" s="193"/>
      <c r="AT113" s="187" t="s">
        <v>148</v>
      </c>
      <c r="AU113" s="187" t="s">
        <v>84</v>
      </c>
      <c r="AV113" s="12" t="s">
        <v>84</v>
      </c>
      <c r="AW113" s="12" t="s">
        <v>39</v>
      </c>
      <c r="AX113" s="12" t="s">
        <v>76</v>
      </c>
      <c r="AY113" s="187" t="s">
        <v>138</v>
      </c>
    </row>
    <row r="114" spans="2:51" s="13" customFormat="1" ht="22.5" customHeight="1">
      <c r="B114" s="194"/>
      <c r="D114" s="195" t="s">
        <v>148</v>
      </c>
      <c r="E114" s="196" t="s">
        <v>20</v>
      </c>
      <c r="F114" s="197" t="s">
        <v>152</v>
      </c>
      <c r="H114" s="198">
        <v>23.906</v>
      </c>
      <c r="I114" s="199"/>
      <c r="L114" s="194"/>
      <c r="M114" s="200"/>
      <c r="N114" s="201"/>
      <c r="O114" s="201"/>
      <c r="P114" s="201"/>
      <c r="Q114" s="201"/>
      <c r="R114" s="201"/>
      <c r="S114" s="201"/>
      <c r="T114" s="202"/>
      <c r="AT114" s="203" t="s">
        <v>148</v>
      </c>
      <c r="AU114" s="203" t="s">
        <v>84</v>
      </c>
      <c r="AV114" s="13" t="s">
        <v>146</v>
      </c>
      <c r="AW114" s="13" t="s">
        <v>39</v>
      </c>
      <c r="AX114" s="13" t="s">
        <v>22</v>
      </c>
      <c r="AY114" s="203" t="s">
        <v>138</v>
      </c>
    </row>
    <row r="115" spans="2:65" s="1" customFormat="1" ht="22.5" customHeight="1">
      <c r="B115" s="164"/>
      <c r="C115" s="165" t="s">
        <v>211</v>
      </c>
      <c r="D115" s="165" t="s">
        <v>141</v>
      </c>
      <c r="E115" s="166" t="s">
        <v>288</v>
      </c>
      <c r="F115" s="167" t="s">
        <v>289</v>
      </c>
      <c r="G115" s="168" t="s">
        <v>144</v>
      </c>
      <c r="H115" s="169">
        <v>149.411</v>
      </c>
      <c r="I115" s="170"/>
      <c r="J115" s="171">
        <f>ROUND(I115*H115,2)</f>
        <v>0</v>
      </c>
      <c r="K115" s="167" t="s">
        <v>145</v>
      </c>
      <c r="L115" s="35"/>
      <c r="M115" s="172" t="s">
        <v>20</v>
      </c>
      <c r="N115" s="173" t="s">
        <v>47</v>
      </c>
      <c r="O115" s="36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AR115" s="18" t="s">
        <v>146</v>
      </c>
      <c r="AT115" s="18" t="s">
        <v>141</v>
      </c>
      <c r="AU115" s="18" t="s">
        <v>84</v>
      </c>
      <c r="AY115" s="18" t="s">
        <v>138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8" t="s">
        <v>22</v>
      </c>
      <c r="BK115" s="176">
        <f>ROUND(I115*H115,2)</f>
        <v>0</v>
      </c>
      <c r="BL115" s="18" t="s">
        <v>146</v>
      </c>
      <c r="BM115" s="18" t="s">
        <v>290</v>
      </c>
    </row>
    <row r="116" spans="2:51" s="12" customFormat="1" ht="22.5" customHeight="1">
      <c r="B116" s="186"/>
      <c r="D116" s="178" t="s">
        <v>148</v>
      </c>
      <c r="E116" s="187" t="s">
        <v>20</v>
      </c>
      <c r="F116" s="188" t="s">
        <v>291</v>
      </c>
      <c r="H116" s="189">
        <v>149.411</v>
      </c>
      <c r="I116" s="190"/>
      <c r="L116" s="186"/>
      <c r="M116" s="191"/>
      <c r="N116" s="192"/>
      <c r="O116" s="192"/>
      <c r="P116" s="192"/>
      <c r="Q116" s="192"/>
      <c r="R116" s="192"/>
      <c r="S116" s="192"/>
      <c r="T116" s="193"/>
      <c r="AT116" s="187" t="s">
        <v>148</v>
      </c>
      <c r="AU116" s="187" t="s">
        <v>84</v>
      </c>
      <c r="AV116" s="12" t="s">
        <v>84</v>
      </c>
      <c r="AW116" s="12" t="s">
        <v>39</v>
      </c>
      <c r="AX116" s="12" t="s">
        <v>76</v>
      </c>
      <c r="AY116" s="187" t="s">
        <v>138</v>
      </c>
    </row>
    <row r="117" spans="2:51" s="13" customFormat="1" ht="22.5" customHeight="1">
      <c r="B117" s="194"/>
      <c r="D117" s="195" t="s">
        <v>148</v>
      </c>
      <c r="E117" s="196" t="s">
        <v>20</v>
      </c>
      <c r="F117" s="197" t="s">
        <v>152</v>
      </c>
      <c r="H117" s="198">
        <v>149.411</v>
      </c>
      <c r="I117" s="199"/>
      <c r="L117" s="194"/>
      <c r="M117" s="200"/>
      <c r="N117" s="201"/>
      <c r="O117" s="201"/>
      <c r="P117" s="201"/>
      <c r="Q117" s="201"/>
      <c r="R117" s="201"/>
      <c r="S117" s="201"/>
      <c r="T117" s="202"/>
      <c r="AT117" s="203" t="s">
        <v>148</v>
      </c>
      <c r="AU117" s="203" t="s">
        <v>84</v>
      </c>
      <c r="AV117" s="13" t="s">
        <v>146</v>
      </c>
      <c r="AW117" s="13" t="s">
        <v>39</v>
      </c>
      <c r="AX117" s="13" t="s">
        <v>22</v>
      </c>
      <c r="AY117" s="203" t="s">
        <v>138</v>
      </c>
    </row>
    <row r="118" spans="2:65" s="1" customFormat="1" ht="31.5" customHeight="1">
      <c r="B118" s="164"/>
      <c r="C118" s="165" t="s">
        <v>27</v>
      </c>
      <c r="D118" s="165" t="s">
        <v>141</v>
      </c>
      <c r="E118" s="166" t="s">
        <v>292</v>
      </c>
      <c r="F118" s="167" t="s">
        <v>293</v>
      </c>
      <c r="G118" s="168" t="s">
        <v>144</v>
      </c>
      <c r="H118" s="169">
        <v>1494.11</v>
      </c>
      <c r="I118" s="170"/>
      <c r="J118" s="171">
        <f>ROUND(I118*H118,2)</f>
        <v>0</v>
      </c>
      <c r="K118" s="167" t="s">
        <v>145</v>
      </c>
      <c r="L118" s="35"/>
      <c r="M118" s="172" t="s">
        <v>20</v>
      </c>
      <c r="N118" s="173" t="s">
        <v>47</v>
      </c>
      <c r="O118" s="36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AR118" s="18" t="s">
        <v>146</v>
      </c>
      <c r="AT118" s="18" t="s">
        <v>141</v>
      </c>
      <c r="AU118" s="18" t="s">
        <v>84</v>
      </c>
      <c r="AY118" s="18" t="s">
        <v>138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8" t="s">
        <v>22</v>
      </c>
      <c r="BK118" s="176">
        <f>ROUND(I118*H118,2)</f>
        <v>0</v>
      </c>
      <c r="BL118" s="18" t="s">
        <v>146</v>
      </c>
      <c r="BM118" s="18" t="s">
        <v>8</v>
      </c>
    </row>
    <row r="119" spans="2:51" s="12" customFormat="1" ht="22.5" customHeight="1">
      <c r="B119" s="186"/>
      <c r="D119" s="178" t="s">
        <v>148</v>
      </c>
      <c r="E119" s="187" t="s">
        <v>20</v>
      </c>
      <c r="F119" s="188" t="s">
        <v>294</v>
      </c>
      <c r="H119" s="189">
        <v>1494.11</v>
      </c>
      <c r="I119" s="190"/>
      <c r="L119" s="186"/>
      <c r="M119" s="191"/>
      <c r="N119" s="192"/>
      <c r="O119" s="192"/>
      <c r="P119" s="192"/>
      <c r="Q119" s="192"/>
      <c r="R119" s="192"/>
      <c r="S119" s="192"/>
      <c r="T119" s="193"/>
      <c r="AT119" s="187" t="s">
        <v>148</v>
      </c>
      <c r="AU119" s="187" t="s">
        <v>84</v>
      </c>
      <c r="AV119" s="12" t="s">
        <v>84</v>
      </c>
      <c r="AW119" s="12" t="s">
        <v>39</v>
      </c>
      <c r="AX119" s="12" t="s">
        <v>76</v>
      </c>
      <c r="AY119" s="187" t="s">
        <v>138</v>
      </c>
    </row>
    <row r="120" spans="2:51" s="13" customFormat="1" ht="22.5" customHeight="1">
      <c r="B120" s="194"/>
      <c r="D120" s="195" t="s">
        <v>148</v>
      </c>
      <c r="E120" s="196" t="s">
        <v>20</v>
      </c>
      <c r="F120" s="197" t="s">
        <v>152</v>
      </c>
      <c r="H120" s="198">
        <v>1494.11</v>
      </c>
      <c r="I120" s="199"/>
      <c r="L120" s="194"/>
      <c r="M120" s="200"/>
      <c r="N120" s="201"/>
      <c r="O120" s="201"/>
      <c r="P120" s="201"/>
      <c r="Q120" s="201"/>
      <c r="R120" s="201"/>
      <c r="S120" s="201"/>
      <c r="T120" s="202"/>
      <c r="AT120" s="203" t="s">
        <v>148</v>
      </c>
      <c r="AU120" s="203" t="s">
        <v>84</v>
      </c>
      <c r="AV120" s="13" t="s">
        <v>146</v>
      </c>
      <c r="AW120" s="13" t="s">
        <v>39</v>
      </c>
      <c r="AX120" s="13" t="s">
        <v>22</v>
      </c>
      <c r="AY120" s="203" t="s">
        <v>138</v>
      </c>
    </row>
    <row r="121" spans="2:65" s="1" customFormat="1" ht="22.5" customHeight="1">
      <c r="B121" s="164"/>
      <c r="C121" s="165" t="s">
        <v>226</v>
      </c>
      <c r="D121" s="165" t="s">
        <v>141</v>
      </c>
      <c r="E121" s="166" t="s">
        <v>295</v>
      </c>
      <c r="F121" s="167" t="s">
        <v>296</v>
      </c>
      <c r="G121" s="168" t="s">
        <v>155</v>
      </c>
      <c r="H121" s="169">
        <v>44.9</v>
      </c>
      <c r="I121" s="170"/>
      <c r="J121" s="171">
        <f>ROUND(I121*H121,2)</f>
        <v>0</v>
      </c>
      <c r="K121" s="167" t="s">
        <v>145</v>
      </c>
      <c r="L121" s="35"/>
      <c r="M121" s="172" t="s">
        <v>20</v>
      </c>
      <c r="N121" s="173" t="s">
        <v>47</v>
      </c>
      <c r="O121" s="36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8" t="s">
        <v>146</v>
      </c>
      <c r="AT121" s="18" t="s">
        <v>141</v>
      </c>
      <c r="AU121" s="18" t="s">
        <v>84</v>
      </c>
      <c r="AY121" s="18" t="s">
        <v>138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8" t="s">
        <v>22</v>
      </c>
      <c r="BK121" s="176">
        <f>ROUND(I121*H121,2)</f>
        <v>0</v>
      </c>
      <c r="BL121" s="18" t="s">
        <v>146</v>
      </c>
      <c r="BM121" s="18" t="s">
        <v>297</v>
      </c>
    </row>
    <row r="122" spans="2:65" s="1" customFormat="1" ht="22.5" customHeight="1">
      <c r="B122" s="164"/>
      <c r="C122" s="165" t="s">
        <v>234</v>
      </c>
      <c r="D122" s="165" t="s">
        <v>141</v>
      </c>
      <c r="E122" s="166" t="s">
        <v>298</v>
      </c>
      <c r="F122" s="167" t="s">
        <v>299</v>
      </c>
      <c r="G122" s="168" t="s">
        <v>155</v>
      </c>
      <c r="H122" s="169">
        <v>628.6</v>
      </c>
      <c r="I122" s="170"/>
      <c r="J122" s="171">
        <f>ROUND(I122*H122,2)</f>
        <v>0</v>
      </c>
      <c r="K122" s="167" t="s">
        <v>145</v>
      </c>
      <c r="L122" s="35"/>
      <c r="M122" s="172" t="s">
        <v>20</v>
      </c>
      <c r="N122" s="173" t="s">
        <v>47</v>
      </c>
      <c r="O122" s="36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8" t="s">
        <v>146</v>
      </c>
      <c r="AT122" s="18" t="s">
        <v>141</v>
      </c>
      <c r="AU122" s="18" t="s">
        <v>84</v>
      </c>
      <c r="AY122" s="18" t="s">
        <v>138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8" t="s">
        <v>22</v>
      </c>
      <c r="BK122" s="176">
        <f>ROUND(I122*H122,2)</f>
        <v>0</v>
      </c>
      <c r="BL122" s="18" t="s">
        <v>146</v>
      </c>
      <c r="BM122" s="18" t="s">
        <v>300</v>
      </c>
    </row>
    <row r="123" spans="2:51" s="12" customFormat="1" ht="22.5" customHeight="1">
      <c r="B123" s="186"/>
      <c r="D123" s="178" t="s">
        <v>148</v>
      </c>
      <c r="E123" s="187" t="s">
        <v>20</v>
      </c>
      <c r="F123" s="188" t="s">
        <v>301</v>
      </c>
      <c r="H123" s="189">
        <v>628.6</v>
      </c>
      <c r="I123" s="190"/>
      <c r="L123" s="186"/>
      <c r="M123" s="191"/>
      <c r="N123" s="192"/>
      <c r="O123" s="192"/>
      <c r="P123" s="192"/>
      <c r="Q123" s="192"/>
      <c r="R123" s="192"/>
      <c r="S123" s="192"/>
      <c r="T123" s="193"/>
      <c r="AT123" s="187" t="s">
        <v>148</v>
      </c>
      <c r="AU123" s="187" t="s">
        <v>84</v>
      </c>
      <c r="AV123" s="12" t="s">
        <v>84</v>
      </c>
      <c r="AW123" s="12" t="s">
        <v>39</v>
      </c>
      <c r="AX123" s="12" t="s">
        <v>76</v>
      </c>
      <c r="AY123" s="187" t="s">
        <v>138</v>
      </c>
    </row>
    <row r="124" spans="2:51" s="13" customFormat="1" ht="22.5" customHeight="1">
      <c r="B124" s="194"/>
      <c r="D124" s="195" t="s">
        <v>148</v>
      </c>
      <c r="E124" s="196" t="s">
        <v>20</v>
      </c>
      <c r="F124" s="197" t="s">
        <v>152</v>
      </c>
      <c r="H124" s="198">
        <v>628.6</v>
      </c>
      <c r="I124" s="199"/>
      <c r="L124" s="194"/>
      <c r="M124" s="200"/>
      <c r="N124" s="201"/>
      <c r="O124" s="201"/>
      <c r="P124" s="201"/>
      <c r="Q124" s="201"/>
      <c r="R124" s="201"/>
      <c r="S124" s="201"/>
      <c r="T124" s="202"/>
      <c r="AT124" s="203" t="s">
        <v>148</v>
      </c>
      <c r="AU124" s="203" t="s">
        <v>84</v>
      </c>
      <c r="AV124" s="13" t="s">
        <v>146</v>
      </c>
      <c r="AW124" s="13" t="s">
        <v>39</v>
      </c>
      <c r="AX124" s="13" t="s">
        <v>22</v>
      </c>
      <c r="AY124" s="203" t="s">
        <v>138</v>
      </c>
    </row>
    <row r="125" spans="2:65" s="1" customFormat="1" ht="22.5" customHeight="1">
      <c r="B125" s="164"/>
      <c r="C125" s="165" t="s">
        <v>243</v>
      </c>
      <c r="D125" s="165" t="s">
        <v>141</v>
      </c>
      <c r="E125" s="166" t="s">
        <v>302</v>
      </c>
      <c r="F125" s="167" t="s">
        <v>303</v>
      </c>
      <c r="G125" s="168" t="s">
        <v>144</v>
      </c>
      <c r="H125" s="169">
        <v>194.311</v>
      </c>
      <c r="I125" s="170"/>
      <c r="J125" s="171">
        <f>ROUND(I125*H125,2)</f>
        <v>0</v>
      </c>
      <c r="K125" s="167" t="s">
        <v>145</v>
      </c>
      <c r="L125" s="35"/>
      <c r="M125" s="172" t="s">
        <v>20</v>
      </c>
      <c r="N125" s="173" t="s">
        <v>47</v>
      </c>
      <c r="O125" s="36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18" t="s">
        <v>146</v>
      </c>
      <c r="AT125" s="18" t="s">
        <v>141</v>
      </c>
      <c r="AU125" s="18" t="s">
        <v>84</v>
      </c>
      <c r="AY125" s="18" t="s">
        <v>138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8" t="s">
        <v>22</v>
      </c>
      <c r="BK125" s="176">
        <f>ROUND(I125*H125,2)</f>
        <v>0</v>
      </c>
      <c r="BL125" s="18" t="s">
        <v>146</v>
      </c>
      <c r="BM125" s="18" t="s">
        <v>304</v>
      </c>
    </row>
    <row r="126" spans="2:51" s="12" customFormat="1" ht="22.5" customHeight="1">
      <c r="B126" s="186"/>
      <c r="D126" s="178" t="s">
        <v>148</v>
      </c>
      <c r="E126" s="187" t="s">
        <v>20</v>
      </c>
      <c r="F126" s="188" t="s">
        <v>305</v>
      </c>
      <c r="H126" s="189">
        <v>194.311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148</v>
      </c>
      <c r="AU126" s="187" t="s">
        <v>84</v>
      </c>
      <c r="AV126" s="12" t="s">
        <v>84</v>
      </c>
      <c r="AW126" s="12" t="s">
        <v>39</v>
      </c>
      <c r="AX126" s="12" t="s">
        <v>76</v>
      </c>
      <c r="AY126" s="187" t="s">
        <v>138</v>
      </c>
    </row>
    <row r="127" spans="2:51" s="13" customFormat="1" ht="22.5" customHeight="1">
      <c r="B127" s="194"/>
      <c r="D127" s="195" t="s">
        <v>148</v>
      </c>
      <c r="E127" s="196" t="s">
        <v>20</v>
      </c>
      <c r="F127" s="197" t="s">
        <v>152</v>
      </c>
      <c r="H127" s="198">
        <v>194.311</v>
      </c>
      <c r="I127" s="199"/>
      <c r="L127" s="194"/>
      <c r="M127" s="200"/>
      <c r="N127" s="201"/>
      <c r="O127" s="201"/>
      <c r="P127" s="201"/>
      <c r="Q127" s="201"/>
      <c r="R127" s="201"/>
      <c r="S127" s="201"/>
      <c r="T127" s="202"/>
      <c r="AT127" s="203" t="s">
        <v>148</v>
      </c>
      <c r="AU127" s="203" t="s">
        <v>84</v>
      </c>
      <c r="AV127" s="13" t="s">
        <v>146</v>
      </c>
      <c r="AW127" s="13" t="s">
        <v>39</v>
      </c>
      <c r="AX127" s="13" t="s">
        <v>22</v>
      </c>
      <c r="AY127" s="203" t="s">
        <v>138</v>
      </c>
    </row>
    <row r="128" spans="2:65" s="1" customFormat="1" ht="22.5" customHeight="1">
      <c r="B128" s="164"/>
      <c r="C128" s="165" t="s">
        <v>290</v>
      </c>
      <c r="D128" s="165" t="s">
        <v>141</v>
      </c>
      <c r="E128" s="166" t="s">
        <v>306</v>
      </c>
      <c r="F128" s="167" t="s">
        <v>307</v>
      </c>
      <c r="G128" s="168" t="s">
        <v>308</v>
      </c>
      <c r="H128" s="169">
        <v>274.328</v>
      </c>
      <c r="I128" s="170"/>
      <c r="J128" s="171">
        <f>ROUND(I128*H128,2)</f>
        <v>0</v>
      </c>
      <c r="K128" s="167" t="s">
        <v>145</v>
      </c>
      <c r="L128" s="35"/>
      <c r="M128" s="172" t="s">
        <v>20</v>
      </c>
      <c r="N128" s="173" t="s">
        <v>47</v>
      </c>
      <c r="O128" s="36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8" t="s">
        <v>146</v>
      </c>
      <c r="AT128" s="18" t="s">
        <v>141</v>
      </c>
      <c r="AU128" s="18" t="s">
        <v>84</v>
      </c>
      <c r="AY128" s="18" t="s">
        <v>138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8" t="s">
        <v>22</v>
      </c>
      <c r="BK128" s="176">
        <f>ROUND(I128*H128,2)</f>
        <v>0</v>
      </c>
      <c r="BL128" s="18" t="s">
        <v>146</v>
      </c>
      <c r="BM128" s="18" t="s">
        <v>309</v>
      </c>
    </row>
    <row r="129" spans="2:51" s="12" customFormat="1" ht="22.5" customHeight="1">
      <c r="B129" s="186"/>
      <c r="D129" s="178" t="s">
        <v>148</v>
      </c>
      <c r="E129" s="187" t="s">
        <v>20</v>
      </c>
      <c r="F129" s="188" t="s">
        <v>310</v>
      </c>
      <c r="H129" s="189">
        <v>268.94</v>
      </c>
      <c r="I129" s="190"/>
      <c r="L129" s="186"/>
      <c r="M129" s="191"/>
      <c r="N129" s="192"/>
      <c r="O129" s="192"/>
      <c r="P129" s="192"/>
      <c r="Q129" s="192"/>
      <c r="R129" s="192"/>
      <c r="S129" s="192"/>
      <c r="T129" s="193"/>
      <c r="AT129" s="187" t="s">
        <v>148</v>
      </c>
      <c r="AU129" s="187" t="s">
        <v>84</v>
      </c>
      <c r="AV129" s="12" t="s">
        <v>84</v>
      </c>
      <c r="AW129" s="12" t="s">
        <v>39</v>
      </c>
      <c r="AX129" s="12" t="s">
        <v>76</v>
      </c>
      <c r="AY129" s="187" t="s">
        <v>138</v>
      </c>
    </row>
    <row r="130" spans="2:51" s="12" customFormat="1" ht="22.5" customHeight="1">
      <c r="B130" s="186"/>
      <c r="D130" s="178" t="s">
        <v>148</v>
      </c>
      <c r="E130" s="187" t="s">
        <v>20</v>
      </c>
      <c r="F130" s="188" t="s">
        <v>311</v>
      </c>
      <c r="H130" s="189">
        <v>5.388</v>
      </c>
      <c r="I130" s="190"/>
      <c r="L130" s="186"/>
      <c r="M130" s="191"/>
      <c r="N130" s="192"/>
      <c r="O130" s="192"/>
      <c r="P130" s="192"/>
      <c r="Q130" s="192"/>
      <c r="R130" s="192"/>
      <c r="S130" s="192"/>
      <c r="T130" s="193"/>
      <c r="AT130" s="187" t="s">
        <v>148</v>
      </c>
      <c r="AU130" s="187" t="s">
        <v>84</v>
      </c>
      <c r="AV130" s="12" t="s">
        <v>84</v>
      </c>
      <c r="AW130" s="12" t="s">
        <v>39</v>
      </c>
      <c r="AX130" s="12" t="s">
        <v>76</v>
      </c>
      <c r="AY130" s="187" t="s">
        <v>138</v>
      </c>
    </row>
    <row r="131" spans="2:51" s="13" customFormat="1" ht="22.5" customHeight="1">
      <c r="B131" s="194"/>
      <c r="D131" s="178" t="s">
        <v>148</v>
      </c>
      <c r="E131" s="204" t="s">
        <v>20</v>
      </c>
      <c r="F131" s="205" t="s">
        <v>152</v>
      </c>
      <c r="H131" s="206">
        <v>274.328</v>
      </c>
      <c r="I131" s="199"/>
      <c r="L131" s="194"/>
      <c r="M131" s="200"/>
      <c r="N131" s="201"/>
      <c r="O131" s="201"/>
      <c r="P131" s="201"/>
      <c r="Q131" s="201"/>
      <c r="R131" s="201"/>
      <c r="S131" s="201"/>
      <c r="T131" s="202"/>
      <c r="AT131" s="203" t="s">
        <v>148</v>
      </c>
      <c r="AU131" s="203" t="s">
        <v>84</v>
      </c>
      <c r="AV131" s="13" t="s">
        <v>146</v>
      </c>
      <c r="AW131" s="13" t="s">
        <v>39</v>
      </c>
      <c r="AX131" s="13" t="s">
        <v>22</v>
      </c>
      <c r="AY131" s="203" t="s">
        <v>138</v>
      </c>
    </row>
    <row r="132" spans="2:63" s="10" customFormat="1" ht="29.25" customHeight="1">
      <c r="B132" s="150"/>
      <c r="D132" s="161" t="s">
        <v>75</v>
      </c>
      <c r="E132" s="162" t="s">
        <v>84</v>
      </c>
      <c r="F132" s="162" t="s">
        <v>312</v>
      </c>
      <c r="I132" s="153"/>
      <c r="J132" s="163">
        <f>BK132</f>
        <v>0</v>
      </c>
      <c r="L132" s="150"/>
      <c r="M132" s="155"/>
      <c r="N132" s="156"/>
      <c r="O132" s="156"/>
      <c r="P132" s="157">
        <f>SUM(P133:P136)</f>
        <v>0</v>
      </c>
      <c r="Q132" s="156"/>
      <c r="R132" s="157">
        <f>SUM(R133:R136)</f>
        <v>0</v>
      </c>
      <c r="S132" s="156"/>
      <c r="T132" s="158">
        <f>SUM(T133:T136)</f>
        <v>0</v>
      </c>
      <c r="AR132" s="151" t="s">
        <v>22</v>
      </c>
      <c r="AT132" s="159" t="s">
        <v>75</v>
      </c>
      <c r="AU132" s="159" t="s">
        <v>22</v>
      </c>
      <c r="AY132" s="151" t="s">
        <v>138</v>
      </c>
      <c r="BK132" s="160">
        <f>SUM(BK133:BK136)</f>
        <v>0</v>
      </c>
    </row>
    <row r="133" spans="2:65" s="1" customFormat="1" ht="22.5" customHeight="1">
      <c r="B133" s="164"/>
      <c r="C133" s="165" t="s">
        <v>8</v>
      </c>
      <c r="D133" s="165" t="s">
        <v>141</v>
      </c>
      <c r="E133" s="166" t="s">
        <v>313</v>
      </c>
      <c r="F133" s="167" t="s">
        <v>314</v>
      </c>
      <c r="G133" s="168" t="s">
        <v>315</v>
      </c>
      <c r="H133" s="169">
        <v>48</v>
      </c>
      <c r="I133" s="170"/>
      <c r="J133" s="171">
        <f>ROUND(I133*H133,2)</f>
        <v>0</v>
      </c>
      <c r="K133" s="167" t="s">
        <v>20</v>
      </c>
      <c r="L133" s="35"/>
      <c r="M133" s="172" t="s">
        <v>20</v>
      </c>
      <c r="N133" s="173" t="s">
        <v>47</v>
      </c>
      <c r="O133" s="36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8" t="s">
        <v>146</v>
      </c>
      <c r="AT133" s="18" t="s">
        <v>141</v>
      </c>
      <c r="AU133" s="18" t="s">
        <v>84</v>
      </c>
      <c r="AY133" s="18" t="s">
        <v>138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8" t="s">
        <v>22</v>
      </c>
      <c r="BK133" s="176">
        <f>ROUND(I133*H133,2)</f>
        <v>0</v>
      </c>
      <c r="BL133" s="18" t="s">
        <v>146</v>
      </c>
      <c r="BM133" s="18" t="s">
        <v>316</v>
      </c>
    </row>
    <row r="134" spans="2:51" s="12" customFormat="1" ht="22.5" customHeight="1">
      <c r="B134" s="186"/>
      <c r="D134" s="178" t="s">
        <v>148</v>
      </c>
      <c r="E134" s="187" t="s">
        <v>20</v>
      </c>
      <c r="F134" s="188" t="s">
        <v>317</v>
      </c>
      <c r="H134" s="189">
        <v>48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148</v>
      </c>
      <c r="AU134" s="187" t="s">
        <v>84</v>
      </c>
      <c r="AV134" s="12" t="s">
        <v>84</v>
      </c>
      <c r="AW134" s="12" t="s">
        <v>39</v>
      </c>
      <c r="AX134" s="12" t="s">
        <v>76</v>
      </c>
      <c r="AY134" s="187" t="s">
        <v>138</v>
      </c>
    </row>
    <row r="135" spans="2:51" s="13" customFormat="1" ht="22.5" customHeight="1">
      <c r="B135" s="194"/>
      <c r="D135" s="195" t="s">
        <v>148</v>
      </c>
      <c r="E135" s="196" t="s">
        <v>20</v>
      </c>
      <c r="F135" s="197" t="s">
        <v>152</v>
      </c>
      <c r="H135" s="198">
        <v>48</v>
      </c>
      <c r="I135" s="199"/>
      <c r="L135" s="194"/>
      <c r="M135" s="200"/>
      <c r="N135" s="201"/>
      <c r="O135" s="201"/>
      <c r="P135" s="201"/>
      <c r="Q135" s="201"/>
      <c r="R135" s="201"/>
      <c r="S135" s="201"/>
      <c r="T135" s="202"/>
      <c r="AT135" s="203" t="s">
        <v>148</v>
      </c>
      <c r="AU135" s="203" t="s">
        <v>84</v>
      </c>
      <c r="AV135" s="13" t="s">
        <v>146</v>
      </c>
      <c r="AW135" s="13" t="s">
        <v>39</v>
      </c>
      <c r="AX135" s="13" t="s">
        <v>22</v>
      </c>
      <c r="AY135" s="203" t="s">
        <v>138</v>
      </c>
    </row>
    <row r="136" spans="2:65" s="1" customFormat="1" ht="22.5" customHeight="1">
      <c r="B136" s="164"/>
      <c r="C136" s="165" t="s">
        <v>297</v>
      </c>
      <c r="D136" s="165" t="s">
        <v>141</v>
      </c>
      <c r="E136" s="166" t="s">
        <v>318</v>
      </c>
      <c r="F136" s="167" t="s">
        <v>319</v>
      </c>
      <c r="G136" s="168" t="s">
        <v>315</v>
      </c>
      <c r="H136" s="169">
        <v>48</v>
      </c>
      <c r="I136" s="170"/>
      <c r="J136" s="171">
        <f>ROUND(I136*H136,2)</f>
        <v>0</v>
      </c>
      <c r="K136" s="167" t="s">
        <v>20</v>
      </c>
      <c r="L136" s="35"/>
      <c r="M136" s="172" t="s">
        <v>20</v>
      </c>
      <c r="N136" s="173" t="s">
        <v>47</v>
      </c>
      <c r="O136" s="36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8" t="s">
        <v>146</v>
      </c>
      <c r="AT136" s="18" t="s">
        <v>141</v>
      </c>
      <c r="AU136" s="18" t="s">
        <v>84</v>
      </c>
      <c r="AY136" s="18" t="s">
        <v>138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8" t="s">
        <v>22</v>
      </c>
      <c r="BK136" s="176">
        <f>ROUND(I136*H136,2)</f>
        <v>0</v>
      </c>
      <c r="BL136" s="18" t="s">
        <v>146</v>
      </c>
      <c r="BM136" s="18" t="s">
        <v>320</v>
      </c>
    </row>
    <row r="137" spans="2:63" s="10" customFormat="1" ht="29.25" customHeight="1">
      <c r="B137" s="150"/>
      <c r="D137" s="161" t="s">
        <v>75</v>
      </c>
      <c r="E137" s="162" t="s">
        <v>211</v>
      </c>
      <c r="F137" s="162" t="s">
        <v>321</v>
      </c>
      <c r="I137" s="153"/>
      <c r="J137" s="163">
        <f>BK137</f>
        <v>0</v>
      </c>
      <c r="L137" s="150"/>
      <c r="M137" s="155"/>
      <c r="N137" s="156"/>
      <c r="O137" s="156"/>
      <c r="P137" s="157">
        <f>SUM(P138:P154)</f>
        <v>0</v>
      </c>
      <c r="Q137" s="156"/>
      <c r="R137" s="157">
        <f>SUM(R138:R154)</f>
        <v>0.0015501</v>
      </c>
      <c r="S137" s="156"/>
      <c r="T137" s="158">
        <f>SUM(T138:T154)</f>
        <v>192.778328</v>
      </c>
      <c r="AR137" s="151" t="s">
        <v>22</v>
      </c>
      <c r="AT137" s="159" t="s">
        <v>75</v>
      </c>
      <c r="AU137" s="159" t="s">
        <v>22</v>
      </c>
      <c r="AY137" s="151" t="s">
        <v>138</v>
      </c>
      <c r="BK137" s="160">
        <f>SUM(BK138:BK154)</f>
        <v>0</v>
      </c>
    </row>
    <row r="138" spans="2:65" s="1" customFormat="1" ht="22.5" customHeight="1">
      <c r="B138" s="164"/>
      <c r="C138" s="165" t="s">
        <v>300</v>
      </c>
      <c r="D138" s="165" t="s">
        <v>141</v>
      </c>
      <c r="E138" s="166" t="s">
        <v>322</v>
      </c>
      <c r="F138" s="167" t="s">
        <v>323</v>
      </c>
      <c r="G138" s="168" t="s">
        <v>324</v>
      </c>
      <c r="H138" s="169">
        <v>36</v>
      </c>
      <c r="I138" s="170"/>
      <c r="J138" s="171">
        <f>ROUND(I138*H138,2)</f>
        <v>0</v>
      </c>
      <c r="K138" s="167" t="s">
        <v>145</v>
      </c>
      <c r="L138" s="35"/>
      <c r="M138" s="172" t="s">
        <v>20</v>
      </c>
      <c r="N138" s="173" t="s">
        <v>47</v>
      </c>
      <c r="O138" s="36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8" t="s">
        <v>146</v>
      </c>
      <c r="AT138" s="18" t="s">
        <v>141</v>
      </c>
      <c r="AU138" s="18" t="s">
        <v>84</v>
      </c>
      <c r="AY138" s="18" t="s">
        <v>138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8" t="s">
        <v>22</v>
      </c>
      <c r="BK138" s="176">
        <f>ROUND(I138*H138,2)</f>
        <v>0</v>
      </c>
      <c r="BL138" s="18" t="s">
        <v>146</v>
      </c>
      <c r="BM138" s="18" t="s">
        <v>325</v>
      </c>
    </row>
    <row r="139" spans="2:51" s="12" customFormat="1" ht="22.5" customHeight="1">
      <c r="B139" s="186"/>
      <c r="D139" s="178" t="s">
        <v>148</v>
      </c>
      <c r="E139" s="187" t="s">
        <v>20</v>
      </c>
      <c r="F139" s="188" t="s">
        <v>326</v>
      </c>
      <c r="H139" s="189">
        <v>36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148</v>
      </c>
      <c r="AU139" s="187" t="s">
        <v>84</v>
      </c>
      <c r="AV139" s="12" t="s">
        <v>84</v>
      </c>
      <c r="AW139" s="12" t="s">
        <v>39</v>
      </c>
      <c r="AX139" s="12" t="s">
        <v>76</v>
      </c>
      <c r="AY139" s="187" t="s">
        <v>138</v>
      </c>
    </row>
    <row r="140" spans="2:51" s="13" customFormat="1" ht="22.5" customHeight="1">
      <c r="B140" s="194"/>
      <c r="D140" s="195" t="s">
        <v>148</v>
      </c>
      <c r="E140" s="196" t="s">
        <v>20</v>
      </c>
      <c r="F140" s="197" t="s">
        <v>152</v>
      </c>
      <c r="H140" s="198">
        <v>36</v>
      </c>
      <c r="I140" s="199"/>
      <c r="L140" s="194"/>
      <c r="M140" s="200"/>
      <c r="N140" s="201"/>
      <c r="O140" s="201"/>
      <c r="P140" s="201"/>
      <c r="Q140" s="201"/>
      <c r="R140" s="201"/>
      <c r="S140" s="201"/>
      <c r="T140" s="202"/>
      <c r="AT140" s="203" t="s">
        <v>148</v>
      </c>
      <c r="AU140" s="203" t="s">
        <v>84</v>
      </c>
      <c r="AV140" s="13" t="s">
        <v>146</v>
      </c>
      <c r="AW140" s="13" t="s">
        <v>39</v>
      </c>
      <c r="AX140" s="13" t="s">
        <v>22</v>
      </c>
      <c r="AY140" s="203" t="s">
        <v>138</v>
      </c>
    </row>
    <row r="141" spans="2:65" s="1" customFormat="1" ht="22.5" customHeight="1">
      <c r="B141" s="164"/>
      <c r="C141" s="165" t="s">
        <v>309</v>
      </c>
      <c r="D141" s="165" t="s">
        <v>141</v>
      </c>
      <c r="E141" s="166" t="s">
        <v>327</v>
      </c>
      <c r="F141" s="167" t="s">
        <v>328</v>
      </c>
      <c r="G141" s="168" t="s">
        <v>155</v>
      </c>
      <c r="H141" s="169">
        <v>43.326</v>
      </c>
      <c r="I141" s="170"/>
      <c r="J141" s="171">
        <f>ROUND(I141*H141,2)</f>
        <v>0</v>
      </c>
      <c r="K141" s="167" t="s">
        <v>145</v>
      </c>
      <c r="L141" s="35"/>
      <c r="M141" s="172" t="s">
        <v>20</v>
      </c>
      <c r="N141" s="173" t="s">
        <v>47</v>
      </c>
      <c r="O141" s="36"/>
      <c r="P141" s="174">
        <f>O141*H141</f>
        <v>0</v>
      </c>
      <c r="Q141" s="174">
        <v>0</v>
      </c>
      <c r="R141" s="174">
        <f>Q141*H141</f>
        <v>0</v>
      </c>
      <c r="S141" s="174">
        <v>0.073</v>
      </c>
      <c r="T141" s="175">
        <f>S141*H141</f>
        <v>3.162798</v>
      </c>
      <c r="AR141" s="18" t="s">
        <v>146</v>
      </c>
      <c r="AT141" s="18" t="s">
        <v>141</v>
      </c>
      <c r="AU141" s="18" t="s">
        <v>84</v>
      </c>
      <c r="AY141" s="18" t="s">
        <v>138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8" t="s">
        <v>22</v>
      </c>
      <c r="BK141" s="176">
        <f>ROUND(I141*H141,2)</f>
        <v>0</v>
      </c>
      <c r="BL141" s="18" t="s">
        <v>146</v>
      </c>
      <c r="BM141" s="18" t="s">
        <v>7</v>
      </c>
    </row>
    <row r="142" spans="2:51" s="12" customFormat="1" ht="22.5" customHeight="1">
      <c r="B142" s="186"/>
      <c r="D142" s="178" t="s">
        <v>148</v>
      </c>
      <c r="E142" s="187" t="s">
        <v>20</v>
      </c>
      <c r="F142" s="188" t="s">
        <v>329</v>
      </c>
      <c r="H142" s="189">
        <v>43.326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148</v>
      </c>
      <c r="AU142" s="187" t="s">
        <v>84</v>
      </c>
      <c r="AV142" s="12" t="s">
        <v>84</v>
      </c>
      <c r="AW142" s="12" t="s">
        <v>39</v>
      </c>
      <c r="AX142" s="12" t="s">
        <v>76</v>
      </c>
      <c r="AY142" s="187" t="s">
        <v>138</v>
      </c>
    </row>
    <row r="143" spans="2:51" s="13" customFormat="1" ht="22.5" customHeight="1">
      <c r="B143" s="194"/>
      <c r="D143" s="195" t="s">
        <v>148</v>
      </c>
      <c r="E143" s="196" t="s">
        <v>20</v>
      </c>
      <c r="F143" s="197" t="s">
        <v>152</v>
      </c>
      <c r="H143" s="198">
        <v>43.326</v>
      </c>
      <c r="I143" s="199"/>
      <c r="L143" s="194"/>
      <c r="M143" s="200"/>
      <c r="N143" s="201"/>
      <c r="O143" s="201"/>
      <c r="P143" s="201"/>
      <c r="Q143" s="201"/>
      <c r="R143" s="201"/>
      <c r="S143" s="201"/>
      <c r="T143" s="202"/>
      <c r="AT143" s="203" t="s">
        <v>148</v>
      </c>
      <c r="AU143" s="203" t="s">
        <v>84</v>
      </c>
      <c r="AV143" s="13" t="s">
        <v>146</v>
      </c>
      <c r="AW143" s="13" t="s">
        <v>39</v>
      </c>
      <c r="AX143" s="13" t="s">
        <v>22</v>
      </c>
      <c r="AY143" s="203" t="s">
        <v>138</v>
      </c>
    </row>
    <row r="144" spans="2:65" s="1" customFormat="1" ht="22.5" customHeight="1">
      <c r="B144" s="164"/>
      <c r="C144" s="165" t="s">
        <v>330</v>
      </c>
      <c r="D144" s="165" t="s">
        <v>141</v>
      </c>
      <c r="E144" s="166" t="s">
        <v>331</v>
      </c>
      <c r="F144" s="167" t="s">
        <v>332</v>
      </c>
      <c r="G144" s="168" t="s">
        <v>144</v>
      </c>
      <c r="H144" s="169">
        <v>63.974</v>
      </c>
      <c r="I144" s="170"/>
      <c r="J144" s="171">
        <f>ROUND(I144*H144,2)</f>
        <v>0</v>
      </c>
      <c r="K144" s="167" t="s">
        <v>145</v>
      </c>
      <c r="L144" s="35"/>
      <c r="M144" s="172" t="s">
        <v>20</v>
      </c>
      <c r="N144" s="173" t="s">
        <v>47</v>
      </c>
      <c r="O144" s="36"/>
      <c r="P144" s="174">
        <f>O144*H144</f>
        <v>0</v>
      </c>
      <c r="Q144" s="174">
        <v>0</v>
      </c>
      <c r="R144" s="174">
        <f>Q144*H144</f>
        <v>0</v>
      </c>
      <c r="S144" s="174">
        <v>2.38</v>
      </c>
      <c r="T144" s="175">
        <f>S144*H144</f>
        <v>152.25812</v>
      </c>
      <c r="AR144" s="18" t="s">
        <v>146</v>
      </c>
      <c r="AT144" s="18" t="s">
        <v>141</v>
      </c>
      <c r="AU144" s="18" t="s">
        <v>84</v>
      </c>
      <c r="AY144" s="18" t="s">
        <v>138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8" t="s">
        <v>22</v>
      </c>
      <c r="BK144" s="176">
        <f>ROUND(I144*H144,2)</f>
        <v>0</v>
      </c>
      <c r="BL144" s="18" t="s">
        <v>146</v>
      </c>
      <c r="BM144" s="18" t="s">
        <v>333</v>
      </c>
    </row>
    <row r="145" spans="2:51" s="12" customFormat="1" ht="22.5" customHeight="1">
      <c r="B145" s="186"/>
      <c r="D145" s="178" t="s">
        <v>148</v>
      </c>
      <c r="E145" s="187" t="s">
        <v>20</v>
      </c>
      <c r="F145" s="188" t="s">
        <v>334</v>
      </c>
      <c r="H145" s="189">
        <v>38.22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148</v>
      </c>
      <c r="AU145" s="187" t="s">
        <v>84</v>
      </c>
      <c r="AV145" s="12" t="s">
        <v>84</v>
      </c>
      <c r="AW145" s="12" t="s">
        <v>39</v>
      </c>
      <c r="AX145" s="12" t="s">
        <v>76</v>
      </c>
      <c r="AY145" s="187" t="s">
        <v>138</v>
      </c>
    </row>
    <row r="146" spans="2:51" s="12" customFormat="1" ht="22.5" customHeight="1">
      <c r="B146" s="186"/>
      <c r="D146" s="178" t="s">
        <v>148</v>
      </c>
      <c r="E146" s="187" t="s">
        <v>20</v>
      </c>
      <c r="F146" s="188" t="s">
        <v>335</v>
      </c>
      <c r="H146" s="189">
        <v>12.4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148</v>
      </c>
      <c r="AU146" s="187" t="s">
        <v>84</v>
      </c>
      <c r="AV146" s="12" t="s">
        <v>84</v>
      </c>
      <c r="AW146" s="12" t="s">
        <v>39</v>
      </c>
      <c r="AX146" s="12" t="s">
        <v>76</v>
      </c>
      <c r="AY146" s="187" t="s">
        <v>138</v>
      </c>
    </row>
    <row r="147" spans="2:51" s="12" customFormat="1" ht="22.5" customHeight="1">
      <c r="B147" s="186"/>
      <c r="D147" s="178" t="s">
        <v>148</v>
      </c>
      <c r="E147" s="187" t="s">
        <v>20</v>
      </c>
      <c r="F147" s="188" t="s">
        <v>336</v>
      </c>
      <c r="H147" s="189">
        <v>0.734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148</v>
      </c>
      <c r="AU147" s="187" t="s">
        <v>84</v>
      </c>
      <c r="AV147" s="12" t="s">
        <v>84</v>
      </c>
      <c r="AW147" s="12" t="s">
        <v>39</v>
      </c>
      <c r="AX147" s="12" t="s">
        <v>76</v>
      </c>
      <c r="AY147" s="187" t="s">
        <v>138</v>
      </c>
    </row>
    <row r="148" spans="2:51" s="12" customFormat="1" ht="22.5" customHeight="1">
      <c r="B148" s="186"/>
      <c r="D148" s="178" t="s">
        <v>148</v>
      </c>
      <c r="E148" s="187" t="s">
        <v>20</v>
      </c>
      <c r="F148" s="188" t="s">
        <v>337</v>
      </c>
      <c r="H148" s="189">
        <v>11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148</v>
      </c>
      <c r="AU148" s="187" t="s">
        <v>84</v>
      </c>
      <c r="AV148" s="12" t="s">
        <v>84</v>
      </c>
      <c r="AW148" s="12" t="s">
        <v>39</v>
      </c>
      <c r="AX148" s="12" t="s">
        <v>76</v>
      </c>
      <c r="AY148" s="187" t="s">
        <v>138</v>
      </c>
    </row>
    <row r="149" spans="2:51" s="12" customFormat="1" ht="22.5" customHeight="1">
      <c r="B149" s="186"/>
      <c r="D149" s="178" t="s">
        <v>148</v>
      </c>
      <c r="E149" s="187" t="s">
        <v>20</v>
      </c>
      <c r="F149" s="188" t="s">
        <v>338</v>
      </c>
      <c r="H149" s="189">
        <v>1.62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148</v>
      </c>
      <c r="AU149" s="187" t="s">
        <v>84</v>
      </c>
      <c r="AV149" s="12" t="s">
        <v>84</v>
      </c>
      <c r="AW149" s="12" t="s">
        <v>39</v>
      </c>
      <c r="AX149" s="12" t="s">
        <v>76</v>
      </c>
      <c r="AY149" s="187" t="s">
        <v>138</v>
      </c>
    </row>
    <row r="150" spans="2:51" s="13" customFormat="1" ht="22.5" customHeight="1">
      <c r="B150" s="194"/>
      <c r="D150" s="195" t="s">
        <v>148</v>
      </c>
      <c r="E150" s="196" t="s">
        <v>20</v>
      </c>
      <c r="F150" s="197" t="s">
        <v>152</v>
      </c>
      <c r="H150" s="198">
        <v>63.974</v>
      </c>
      <c r="I150" s="199"/>
      <c r="L150" s="194"/>
      <c r="M150" s="200"/>
      <c r="N150" s="201"/>
      <c r="O150" s="201"/>
      <c r="P150" s="201"/>
      <c r="Q150" s="201"/>
      <c r="R150" s="201"/>
      <c r="S150" s="201"/>
      <c r="T150" s="202"/>
      <c r="AT150" s="203" t="s">
        <v>148</v>
      </c>
      <c r="AU150" s="203" t="s">
        <v>84</v>
      </c>
      <c r="AV150" s="13" t="s">
        <v>146</v>
      </c>
      <c r="AW150" s="13" t="s">
        <v>39</v>
      </c>
      <c r="AX150" s="13" t="s">
        <v>22</v>
      </c>
      <c r="AY150" s="203" t="s">
        <v>138</v>
      </c>
    </row>
    <row r="151" spans="2:65" s="1" customFormat="1" ht="22.5" customHeight="1">
      <c r="B151" s="164"/>
      <c r="C151" s="165" t="s">
        <v>325</v>
      </c>
      <c r="D151" s="165" t="s">
        <v>141</v>
      </c>
      <c r="E151" s="166" t="s">
        <v>339</v>
      </c>
      <c r="F151" s="167" t="s">
        <v>340</v>
      </c>
      <c r="G151" s="168" t="s">
        <v>144</v>
      </c>
      <c r="H151" s="169">
        <v>15.501</v>
      </c>
      <c r="I151" s="170"/>
      <c r="J151" s="171">
        <f>ROUND(I151*H151,2)</f>
        <v>0</v>
      </c>
      <c r="K151" s="167" t="s">
        <v>145</v>
      </c>
      <c r="L151" s="35"/>
      <c r="M151" s="172" t="s">
        <v>20</v>
      </c>
      <c r="N151" s="173" t="s">
        <v>47</v>
      </c>
      <c r="O151" s="36"/>
      <c r="P151" s="174">
        <f>O151*H151</f>
        <v>0</v>
      </c>
      <c r="Q151" s="174">
        <v>0.0001</v>
      </c>
      <c r="R151" s="174">
        <f>Q151*H151</f>
        <v>0.0015501</v>
      </c>
      <c r="S151" s="174">
        <v>2.41</v>
      </c>
      <c r="T151" s="175">
        <f>S151*H151</f>
        <v>37.35741</v>
      </c>
      <c r="AR151" s="18" t="s">
        <v>146</v>
      </c>
      <c r="AT151" s="18" t="s">
        <v>141</v>
      </c>
      <c r="AU151" s="18" t="s">
        <v>84</v>
      </c>
      <c r="AY151" s="18" t="s">
        <v>138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8" t="s">
        <v>22</v>
      </c>
      <c r="BK151" s="176">
        <f>ROUND(I151*H151,2)</f>
        <v>0</v>
      </c>
      <c r="BL151" s="18" t="s">
        <v>146</v>
      </c>
      <c r="BM151" s="18" t="s">
        <v>341</v>
      </c>
    </row>
    <row r="152" spans="2:51" s="12" customFormat="1" ht="22.5" customHeight="1">
      <c r="B152" s="186"/>
      <c r="D152" s="178" t="s">
        <v>148</v>
      </c>
      <c r="E152" s="187" t="s">
        <v>20</v>
      </c>
      <c r="F152" s="188" t="s">
        <v>342</v>
      </c>
      <c r="H152" s="189">
        <v>13.104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148</v>
      </c>
      <c r="AU152" s="187" t="s">
        <v>84</v>
      </c>
      <c r="AV152" s="12" t="s">
        <v>84</v>
      </c>
      <c r="AW152" s="12" t="s">
        <v>39</v>
      </c>
      <c r="AX152" s="12" t="s">
        <v>76</v>
      </c>
      <c r="AY152" s="187" t="s">
        <v>138</v>
      </c>
    </row>
    <row r="153" spans="2:51" s="12" customFormat="1" ht="22.5" customHeight="1">
      <c r="B153" s="186"/>
      <c r="D153" s="178" t="s">
        <v>148</v>
      </c>
      <c r="E153" s="187" t="s">
        <v>20</v>
      </c>
      <c r="F153" s="188" t="s">
        <v>343</v>
      </c>
      <c r="H153" s="189">
        <v>2.397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148</v>
      </c>
      <c r="AU153" s="187" t="s">
        <v>84</v>
      </c>
      <c r="AV153" s="12" t="s">
        <v>84</v>
      </c>
      <c r="AW153" s="12" t="s">
        <v>39</v>
      </c>
      <c r="AX153" s="12" t="s">
        <v>76</v>
      </c>
      <c r="AY153" s="187" t="s">
        <v>138</v>
      </c>
    </row>
    <row r="154" spans="2:51" s="13" customFormat="1" ht="22.5" customHeight="1">
      <c r="B154" s="194"/>
      <c r="D154" s="178" t="s">
        <v>148</v>
      </c>
      <c r="E154" s="204" t="s">
        <v>20</v>
      </c>
      <c r="F154" s="205" t="s">
        <v>152</v>
      </c>
      <c r="H154" s="206">
        <v>15.501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03" t="s">
        <v>148</v>
      </c>
      <c r="AU154" s="203" t="s">
        <v>84</v>
      </c>
      <c r="AV154" s="13" t="s">
        <v>146</v>
      </c>
      <c r="AW154" s="13" t="s">
        <v>39</v>
      </c>
      <c r="AX154" s="13" t="s">
        <v>22</v>
      </c>
      <c r="AY154" s="203" t="s">
        <v>138</v>
      </c>
    </row>
    <row r="155" spans="2:63" s="10" customFormat="1" ht="29.25" customHeight="1">
      <c r="B155" s="150"/>
      <c r="D155" s="161" t="s">
        <v>75</v>
      </c>
      <c r="E155" s="162" t="s">
        <v>344</v>
      </c>
      <c r="F155" s="162" t="s">
        <v>345</v>
      </c>
      <c r="I155" s="153"/>
      <c r="J155" s="163">
        <f>BK155</f>
        <v>0</v>
      </c>
      <c r="L155" s="150"/>
      <c r="M155" s="155"/>
      <c r="N155" s="156"/>
      <c r="O155" s="156"/>
      <c r="P155" s="157">
        <f>SUM(P156:P172)</f>
        <v>0</v>
      </c>
      <c r="Q155" s="156"/>
      <c r="R155" s="157">
        <f>SUM(R156:R172)</f>
        <v>0</v>
      </c>
      <c r="S155" s="156"/>
      <c r="T155" s="158">
        <f>SUM(T156:T172)</f>
        <v>0</v>
      </c>
      <c r="AR155" s="151" t="s">
        <v>22</v>
      </c>
      <c r="AT155" s="159" t="s">
        <v>75</v>
      </c>
      <c r="AU155" s="159" t="s">
        <v>22</v>
      </c>
      <c r="AY155" s="151" t="s">
        <v>138</v>
      </c>
      <c r="BK155" s="160">
        <f>SUM(BK156:BK172)</f>
        <v>0</v>
      </c>
    </row>
    <row r="156" spans="2:65" s="1" customFormat="1" ht="22.5" customHeight="1">
      <c r="B156" s="164"/>
      <c r="C156" s="165" t="s">
        <v>7</v>
      </c>
      <c r="D156" s="165" t="s">
        <v>141</v>
      </c>
      <c r="E156" s="166" t="s">
        <v>346</v>
      </c>
      <c r="F156" s="167" t="s">
        <v>347</v>
      </c>
      <c r="G156" s="168" t="s">
        <v>308</v>
      </c>
      <c r="H156" s="169">
        <v>265.137</v>
      </c>
      <c r="I156" s="170"/>
      <c r="J156" s="171">
        <f>ROUND(I156*H156,2)</f>
        <v>0</v>
      </c>
      <c r="K156" s="167" t="s">
        <v>145</v>
      </c>
      <c r="L156" s="35"/>
      <c r="M156" s="172" t="s">
        <v>20</v>
      </c>
      <c r="N156" s="173" t="s">
        <v>47</v>
      </c>
      <c r="O156" s="36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8" t="s">
        <v>146</v>
      </c>
      <c r="AT156" s="18" t="s">
        <v>141</v>
      </c>
      <c r="AU156" s="18" t="s">
        <v>84</v>
      </c>
      <c r="AY156" s="18" t="s">
        <v>138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8" t="s">
        <v>22</v>
      </c>
      <c r="BK156" s="176">
        <f>ROUND(I156*H156,2)</f>
        <v>0</v>
      </c>
      <c r="BL156" s="18" t="s">
        <v>146</v>
      </c>
      <c r="BM156" s="18" t="s">
        <v>348</v>
      </c>
    </row>
    <row r="157" spans="2:65" s="1" customFormat="1" ht="22.5" customHeight="1">
      <c r="B157" s="164"/>
      <c r="C157" s="165" t="s">
        <v>333</v>
      </c>
      <c r="D157" s="165" t="s">
        <v>141</v>
      </c>
      <c r="E157" s="166" t="s">
        <v>349</v>
      </c>
      <c r="F157" s="167" t="s">
        <v>350</v>
      </c>
      <c r="G157" s="168" t="s">
        <v>308</v>
      </c>
      <c r="H157" s="169">
        <v>5037.603</v>
      </c>
      <c r="I157" s="170"/>
      <c r="J157" s="171">
        <f>ROUND(I157*H157,2)</f>
        <v>0</v>
      </c>
      <c r="K157" s="167" t="s">
        <v>145</v>
      </c>
      <c r="L157" s="35"/>
      <c r="M157" s="172" t="s">
        <v>20</v>
      </c>
      <c r="N157" s="173" t="s">
        <v>47</v>
      </c>
      <c r="O157" s="36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AR157" s="18" t="s">
        <v>146</v>
      </c>
      <c r="AT157" s="18" t="s">
        <v>141</v>
      </c>
      <c r="AU157" s="18" t="s">
        <v>84</v>
      </c>
      <c r="AY157" s="18" t="s">
        <v>138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8" t="s">
        <v>22</v>
      </c>
      <c r="BK157" s="176">
        <f>ROUND(I157*H157,2)</f>
        <v>0</v>
      </c>
      <c r="BL157" s="18" t="s">
        <v>146</v>
      </c>
      <c r="BM157" s="18" t="s">
        <v>351</v>
      </c>
    </row>
    <row r="158" spans="2:51" s="12" customFormat="1" ht="22.5" customHeight="1">
      <c r="B158" s="186"/>
      <c r="D158" s="178" t="s">
        <v>148</v>
      </c>
      <c r="E158" s="187" t="s">
        <v>20</v>
      </c>
      <c r="F158" s="188" t="s">
        <v>352</v>
      </c>
      <c r="H158" s="189">
        <v>5037.603</v>
      </c>
      <c r="I158" s="190"/>
      <c r="L158" s="186"/>
      <c r="M158" s="191"/>
      <c r="N158" s="192"/>
      <c r="O158" s="192"/>
      <c r="P158" s="192"/>
      <c r="Q158" s="192"/>
      <c r="R158" s="192"/>
      <c r="S158" s="192"/>
      <c r="T158" s="193"/>
      <c r="AT158" s="187" t="s">
        <v>148</v>
      </c>
      <c r="AU158" s="187" t="s">
        <v>84</v>
      </c>
      <c r="AV158" s="12" t="s">
        <v>84</v>
      </c>
      <c r="AW158" s="12" t="s">
        <v>39</v>
      </c>
      <c r="AX158" s="12" t="s">
        <v>76</v>
      </c>
      <c r="AY158" s="187" t="s">
        <v>138</v>
      </c>
    </row>
    <row r="159" spans="2:51" s="13" customFormat="1" ht="22.5" customHeight="1">
      <c r="B159" s="194"/>
      <c r="D159" s="195" t="s">
        <v>148</v>
      </c>
      <c r="E159" s="196" t="s">
        <v>20</v>
      </c>
      <c r="F159" s="197" t="s">
        <v>152</v>
      </c>
      <c r="H159" s="198">
        <v>5037.603</v>
      </c>
      <c r="I159" s="199"/>
      <c r="L159" s="194"/>
      <c r="M159" s="200"/>
      <c r="N159" s="201"/>
      <c r="O159" s="201"/>
      <c r="P159" s="201"/>
      <c r="Q159" s="201"/>
      <c r="R159" s="201"/>
      <c r="S159" s="201"/>
      <c r="T159" s="202"/>
      <c r="AT159" s="203" t="s">
        <v>148</v>
      </c>
      <c r="AU159" s="203" t="s">
        <v>84</v>
      </c>
      <c r="AV159" s="13" t="s">
        <v>146</v>
      </c>
      <c r="AW159" s="13" t="s">
        <v>39</v>
      </c>
      <c r="AX159" s="13" t="s">
        <v>22</v>
      </c>
      <c r="AY159" s="203" t="s">
        <v>138</v>
      </c>
    </row>
    <row r="160" spans="2:65" s="1" customFormat="1" ht="22.5" customHeight="1">
      <c r="B160" s="164"/>
      <c r="C160" s="165" t="s">
        <v>341</v>
      </c>
      <c r="D160" s="165" t="s">
        <v>141</v>
      </c>
      <c r="E160" s="166" t="s">
        <v>353</v>
      </c>
      <c r="F160" s="167" t="s">
        <v>354</v>
      </c>
      <c r="G160" s="168" t="s">
        <v>308</v>
      </c>
      <c r="H160" s="169">
        <v>50.278</v>
      </c>
      <c r="I160" s="170"/>
      <c r="J160" s="171">
        <f>ROUND(I160*H160,2)</f>
        <v>0</v>
      </c>
      <c r="K160" s="167" t="s">
        <v>145</v>
      </c>
      <c r="L160" s="35"/>
      <c r="M160" s="172" t="s">
        <v>20</v>
      </c>
      <c r="N160" s="173" t="s">
        <v>47</v>
      </c>
      <c r="O160" s="36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AR160" s="18" t="s">
        <v>146</v>
      </c>
      <c r="AT160" s="18" t="s">
        <v>141</v>
      </c>
      <c r="AU160" s="18" t="s">
        <v>84</v>
      </c>
      <c r="AY160" s="18" t="s">
        <v>138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8" t="s">
        <v>22</v>
      </c>
      <c r="BK160" s="176">
        <f>ROUND(I160*H160,2)</f>
        <v>0</v>
      </c>
      <c r="BL160" s="18" t="s">
        <v>146</v>
      </c>
      <c r="BM160" s="18" t="s">
        <v>355</v>
      </c>
    </row>
    <row r="161" spans="2:51" s="12" customFormat="1" ht="22.5" customHeight="1">
      <c r="B161" s="186"/>
      <c r="D161" s="178" t="s">
        <v>148</v>
      </c>
      <c r="E161" s="187" t="s">
        <v>20</v>
      </c>
      <c r="F161" s="188" t="s">
        <v>356</v>
      </c>
      <c r="H161" s="189">
        <v>50.278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148</v>
      </c>
      <c r="AU161" s="187" t="s">
        <v>84</v>
      </c>
      <c r="AV161" s="12" t="s">
        <v>84</v>
      </c>
      <c r="AW161" s="12" t="s">
        <v>39</v>
      </c>
      <c r="AX161" s="12" t="s">
        <v>76</v>
      </c>
      <c r="AY161" s="187" t="s">
        <v>138</v>
      </c>
    </row>
    <row r="162" spans="2:51" s="13" customFormat="1" ht="22.5" customHeight="1">
      <c r="B162" s="194"/>
      <c r="D162" s="195" t="s">
        <v>148</v>
      </c>
      <c r="E162" s="196" t="s">
        <v>20</v>
      </c>
      <c r="F162" s="197" t="s">
        <v>152</v>
      </c>
      <c r="H162" s="198">
        <v>50.278</v>
      </c>
      <c r="I162" s="199"/>
      <c r="L162" s="194"/>
      <c r="M162" s="200"/>
      <c r="N162" s="201"/>
      <c r="O162" s="201"/>
      <c r="P162" s="201"/>
      <c r="Q162" s="201"/>
      <c r="R162" s="201"/>
      <c r="S162" s="201"/>
      <c r="T162" s="202"/>
      <c r="AT162" s="203" t="s">
        <v>148</v>
      </c>
      <c r="AU162" s="203" t="s">
        <v>84</v>
      </c>
      <c r="AV162" s="13" t="s">
        <v>146</v>
      </c>
      <c r="AW162" s="13" t="s">
        <v>39</v>
      </c>
      <c r="AX162" s="13" t="s">
        <v>22</v>
      </c>
      <c r="AY162" s="203" t="s">
        <v>138</v>
      </c>
    </row>
    <row r="163" spans="2:65" s="1" customFormat="1" ht="22.5" customHeight="1">
      <c r="B163" s="164"/>
      <c r="C163" s="165" t="s">
        <v>348</v>
      </c>
      <c r="D163" s="165" t="s">
        <v>141</v>
      </c>
      <c r="E163" s="166" t="s">
        <v>357</v>
      </c>
      <c r="F163" s="167" t="s">
        <v>358</v>
      </c>
      <c r="G163" s="168" t="s">
        <v>308</v>
      </c>
      <c r="H163" s="169">
        <v>37.357</v>
      </c>
      <c r="I163" s="170"/>
      <c r="J163" s="171">
        <f>ROUND(I163*H163,2)</f>
        <v>0</v>
      </c>
      <c r="K163" s="167" t="s">
        <v>145</v>
      </c>
      <c r="L163" s="35"/>
      <c r="M163" s="172" t="s">
        <v>20</v>
      </c>
      <c r="N163" s="173" t="s">
        <v>47</v>
      </c>
      <c r="O163" s="36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AR163" s="18" t="s">
        <v>146</v>
      </c>
      <c r="AT163" s="18" t="s">
        <v>141</v>
      </c>
      <c r="AU163" s="18" t="s">
        <v>84</v>
      </c>
      <c r="AY163" s="18" t="s">
        <v>138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8" t="s">
        <v>22</v>
      </c>
      <c r="BK163" s="176">
        <f>ROUND(I163*H163,2)</f>
        <v>0</v>
      </c>
      <c r="BL163" s="18" t="s">
        <v>146</v>
      </c>
      <c r="BM163" s="18" t="s">
        <v>359</v>
      </c>
    </row>
    <row r="164" spans="2:51" s="12" customFormat="1" ht="22.5" customHeight="1">
      <c r="B164" s="186"/>
      <c r="D164" s="178" t="s">
        <v>148</v>
      </c>
      <c r="E164" s="187" t="s">
        <v>20</v>
      </c>
      <c r="F164" s="188" t="s">
        <v>360</v>
      </c>
      <c r="H164" s="189">
        <v>37.357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7" t="s">
        <v>148</v>
      </c>
      <c r="AU164" s="187" t="s">
        <v>84</v>
      </c>
      <c r="AV164" s="12" t="s">
        <v>84</v>
      </c>
      <c r="AW164" s="12" t="s">
        <v>39</v>
      </c>
      <c r="AX164" s="12" t="s">
        <v>76</v>
      </c>
      <c r="AY164" s="187" t="s">
        <v>138</v>
      </c>
    </row>
    <row r="165" spans="2:51" s="13" customFormat="1" ht="22.5" customHeight="1">
      <c r="B165" s="194"/>
      <c r="D165" s="195" t="s">
        <v>148</v>
      </c>
      <c r="E165" s="196" t="s">
        <v>20</v>
      </c>
      <c r="F165" s="197" t="s">
        <v>152</v>
      </c>
      <c r="H165" s="198">
        <v>37.357</v>
      </c>
      <c r="I165" s="199"/>
      <c r="L165" s="194"/>
      <c r="M165" s="200"/>
      <c r="N165" s="201"/>
      <c r="O165" s="201"/>
      <c r="P165" s="201"/>
      <c r="Q165" s="201"/>
      <c r="R165" s="201"/>
      <c r="S165" s="201"/>
      <c r="T165" s="202"/>
      <c r="AT165" s="203" t="s">
        <v>148</v>
      </c>
      <c r="AU165" s="203" t="s">
        <v>84</v>
      </c>
      <c r="AV165" s="13" t="s">
        <v>146</v>
      </c>
      <c r="AW165" s="13" t="s">
        <v>39</v>
      </c>
      <c r="AX165" s="13" t="s">
        <v>22</v>
      </c>
      <c r="AY165" s="203" t="s">
        <v>138</v>
      </c>
    </row>
    <row r="166" spans="2:65" s="1" customFormat="1" ht="22.5" customHeight="1">
      <c r="B166" s="164"/>
      <c r="C166" s="165" t="s">
        <v>351</v>
      </c>
      <c r="D166" s="165" t="s">
        <v>141</v>
      </c>
      <c r="E166" s="166" t="s">
        <v>361</v>
      </c>
      <c r="F166" s="167" t="s">
        <v>362</v>
      </c>
      <c r="G166" s="168" t="s">
        <v>308</v>
      </c>
      <c r="H166" s="169">
        <v>3.163</v>
      </c>
      <c r="I166" s="170"/>
      <c r="J166" s="171">
        <f>ROUND(I166*H166,2)</f>
        <v>0</v>
      </c>
      <c r="K166" s="167" t="s">
        <v>145</v>
      </c>
      <c r="L166" s="35"/>
      <c r="M166" s="172" t="s">
        <v>20</v>
      </c>
      <c r="N166" s="173" t="s">
        <v>47</v>
      </c>
      <c r="O166" s="36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8" t="s">
        <v>146</v>
      </c>
      <c r="AT166" s="18" t="s">
        <v>141</v>
      </c>
      <c r="AU166" s="18" t="s">
        <v>84</v>
      </c>
      <c r="AY166" s="18" t="s">
        <v>138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8" t="s">
        <v>22</v>
      </c>
      <c r="BK166" s="176">
        <f>ROUND(I166*H166,2)</f>
        <v>0</v>
      </c>
      <c r="BL166" s="18" t="s">
        <v>146</v>
      </c>
      <c r="BM166" s="18" t="s">
        <v>363</v>
      </c>
    </row>
    <row r="167" spans="2:51" s="12" customFormat="1" ht="22.5" customHeight="1">
      <c r="B167" s="186"/>
      <c r="D167" s="178" t="s">
        <v>148</v>
      </c>
      <c r="E167" s="187" t="s">
        <v>20</v>
      </c>
      <c r="F167" s="188" t="s">
        <v>364</v>
      </c>
      <c r="H167" s="189">
        <v>3.163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148</v>
      </c>
      <c r="AU167" s="187" t="s">
        <v>84</v>
      </c>
      <c r="AV167" s="12" t="s">
        <v>84</v>
      </c>
      <c r="AW167" s="12" t="s">
        <v>39</v>
      </c>
      <c r="AX167" s="12" t="s">
        <v>76</v>
      </c>
      <c r="AY167" s="187" t="s">
        <v>138</v>
      </c>
    </row>
    <row r="168" spans="2:51" s="13" customFormat="1" ht="22.5" customHeight="1">
      <c r="B168" s="194"/>
      <c r="D168" s="195" t="s">
        <v>148</v>
      </c>
      <c r="E168" s="196" t="s">
        <v>20</v>
      </c>
      <c r="F168" s="197" t="s">
        <v>152</v>
      </c>
      <c r="H168" s="198">
        <v>3.163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203" t="s">
        <v>148</v>
      </c>
      <c r="AU168" s="203" t="s">
        <v>84</v>
      </c>
      <c r="AV168" s="13" t="s">
        <v>146</v>
      </c>
      <c r="AW168" s="13" t="s">
        <v>39</v>
      </c>
      <c r="AX168" s="13" t="s">
        <v>22</v>
      </c>
      <c r="AY168" s="203" t="s">
        <v>138</v>
      </c>
    </row>
    <row r="169" spans="2:65" s="1" customFormat="1" ht="22.5" customHeight="1">
      <c r="B169" s="164"/>
      <c r="C169" s="165" t="s">
        <v>365</v>
      </c>
      <c r="D169" s="165" t="s">
        <v>141</v>
      </c>
      <c r="E169" s="166" t="s">
        <v>366</v>
      </c>
      <c r="F169" s="167" t="s">
        <v>367</v>
      </c>
      <c r="G169" s="168" t="s">
        <v>308</v>
      </c>
      <c r="H169" s="169">
        <v>10.476</v>
      </c>
      <c r="I169" s="170"/>
      <c r="J169" s="171">
        <f>ROUND(I169*H169,2)</f>
        <v>0</v>
      </c>
      <c r="K169" s="167" t="s">
        <v>145</v>
      </c>
      <c r="L169" s="35"/>
      <c r="M169" s="172" t="s">
        <v>20</v>
      </c>
      <c r="N169" s="173" t="s">
        <v>47</v>
      </c>
      <c r="O169" s="36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AR169" s="18" t="s">
        <v>146</v>
      </c>
      <c r="AT169" s="18" t="s">
        <v>141</v>
      </c>
      <c r="AU169" s="18" t="s">
        <v>84</v>
      </c>
      <c r="AY169" s="18" t="s">
        <v>138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8" t="s">
        <v>22</v>
      </c>
      <c r="BK169" s="176">
        <f>ROUND(I169*H169,2)</f>
        <v>0</v>
      </c>
      <c r="BL169" s="18" t="s">
        <v>146</v>
      </c>
      <c r="BM169" s="18" t="s">
        <v>368</v>
      </c>
    </row>
    <row r="170" spans="2:65" s="1" customFormat="1" ht="22.5" customHeight="1">
      <c r="B170" s="164"/>
      <c r="C170" s="165" t="s">
        <v>355</v>
      </c>
      <c r="D170" s="165" t="s">
        <v>141</v>
      </c>
      <c r="E170" s="166" t="s">
        <v>369</v>
      </c>
      <c r="F170" s="167" t="s">
        <v>370</v>
      </c>
      <c r="G170" s="168" t="s">
        <v>308</v>
      </c>
      <c r="H170" s="169">
        <v>162.116</v>
      </c>
      <c r="I170" s="170"/>
      <c r="J170" s="171">
        <f>ROUND(I170*H170,2)</f>
        <v>0</v>
      </c>
      <c r="K170" s="167" t="s">
        <v>145</v>
      </c>
      <c r="L170" s="35"/>
      <c r="M170" s="172" t="s">
        <v>20</v>
      </c>
      <c r="N170" s="173" t="s">
        <v>47</v>
      </c>
      <c r="O170" s="36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AR170" s="18" t="s">
        <v>146</v>
      </c>
      <c r="AT170" s="18" t="s">
        <v>141</v>
      </c>
      <c r="AU170" s="18" t="s">
        <v>84</v>
      </c>
      <c r="AY170" s="18" t="s">
        <v>138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8" t="s">
        <v>22</v>
      </c>
      <c r="BK170" s="176">
        <f>ROUND(I170*H170,2)</f>
        <v>0</v>
      </c>
      <c r="BL170" s="18" t="s">
        <v>146</v>
      </c>
      <c r="BM170" s="18" t="s">
        <v>371</v>
      </c>
    </row>
    <row r="171" spans="2:51" s="12" customFormat="1" ht="22.5" customHeight="1">
      <c r="B171" s="186"/>
      <c r="D171" s="178" t="s">
        <v>148</v>
      </c>
      <c r="E171" s="187" t="s">
        <v>20</v>
      </c>
      <c r="F171" s="188" t="s">
        <v>372</v>
      </c>
      <c r="H171" s="189">
        <v>162.116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148</v>
      </c>
      <c r="AU171" s="187" t="s">
        <v>84</v>
      </c>
      <c r="AV171" s="12" t="s">
        <v>84</v>
      </c>
      <c r="AW171" s="12" t="s">
        <v>39</v>
      </c>
      <c r="AX171" s="12" t="s">
        <v>76</v>
      </c>
      <c r="AY171" s="187" t="s">
        <v>138</v>
      </c>
    </row>
    <row r="172" spans="2:51" s="13" customFormat="1" ht="22.5" customHeight="1">
      <c r="B172" s="194"/>
      <c r="D172" s="178" t="s">
        <v>148</v>
      </c>
      <c r="E172" s="204" t="s">
        <v>20</v>
      </c>
      <c r="F172" s="205" t="s">
        <v>152</v>
      </c>
      <c r="H172" s="206">
        <v>162.116</v>
      </c>
      <c r="I172" s="199"/>
      <c r="L172" s="194"/>
      <c r="M172" s="207"/>
      <c r="N172" s="208"/>
      <c r="O172" s="208"/>
      <c r="P172" s="208"/>
      <c r="Q172" s="208"/>
      <c r="R172" s="208"/>
      <c r="S172" s="208"/>
      <c r="T172" s="209"/>
      <c r="AT172" s="203" t="s">
        <v>148</v>
      </c>
      <c r="AU172" s="203" t="s">
        <v>84</v>
      </c>
      <c r="AV172" s="13" t="s">
        <v>146</v>
      </c>
      <c r="AW172" s="13" t="s">
        <v>39</v>
      </c>
      <c r="AX172" s="13" t="s">
        <v>22</v>
      </c>
      <c r="AY172" s="203" t="s">
        <v>138</v>
      </c>
    </row>
    <row r="173" spans="2:12" s="1" customFormat="1" ht="6.75" customHeight="1">
      <c r="B173" s="50"/>
      <c r="C173" s="51"/>
      <c r="D173" s="51"/>
      <c r="E173" s="51"/>
      <c r="F173" s="51"/>
      <c r="G173" s="51"/>
      <c r="H173" s="51"/>
      <c r="I173" s="116"/>
      <c r="J173" s="51"/>
      <c r="K173" s="51"/>
      <c r="L173" s="35"/>
    </row>
    <row r="174" ht="13.5">
      <c r="AT174" s="210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6"/>
      <c r="C1" s="286"/>
      <c r="D1" s="285" t="s">
        <v>1</v>
      </c>
      <c r="E1" s="286"/>
      <c r="F1" s="287" t="s">
        <v>1414</v>
      </c>
      <c r="G1" s="292" t="s">
        <v>1415</v>
      </c>
      <c r="H1" s="292"/>
      <c r="I1" s="293"/>
      <c r="J1" s="287" t="s">
        <v>1416</v>
      </c>
      <c r="K1" s="285" t="s">
        <v>106</v>
      </c>
      <c r="L1" s="287" t="s">
        <v>1417</v>
      </c>
      <c r="M1" s="287"/>
      <c r="N1" s="287"/>
      <c r="O1" s="287"/>
      <c r="P1" s="287"/>
      <c r="Q1" s="287"/>
      <c r="R1" s="287"/>
      <c r="S1" s="287"/>
      <c r="T1" s="287"/>
      <c r="U1" s="283"/>
      <c r="V1" s="28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90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79" t="str">
        <f>'Rekapitulace stavby'!K6</f>
        <v>II/125 Vlašim, most ev.č. 125-019 - Most přes potok za městem Vlašim</v>
      </c>
      <c r="F7" s="248"/>
      <c r="G7" s="248"/>
      <c r="H7" s="248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0" t="s">
        <v>373</v>
      </c>
      <c r="F9" s="255"/>
      <c r="G9" s="255"/>
      <c r="H9" s="25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31.5.2016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63" customHeight="1">
      <c r="B24" s="98"/>
      <c r="C24" s="99"/>
      <c r="D24" s="99"/>
      <c r="E24" s="251" t="s">
        <v>41</v>
      </c>
      <c r="F24" s="281"/>
      <c r="G24" s="281"/>
      <c r="H24" s="28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ROUND(J85,2)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ROUND(SUM(BE85:BE370),2)</f>
        <v>0</v>
      </c>
      <c r="G30" s="36"/>
      <c r="H30" s="36"/>
      <c r="I30" s="108">
        <v>0.21</v>
      </c>
      <c r="J30" s="107">
        <f>ROUND(ROUND((SUM(BE85:BE370)),2)*I30,2)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ROUND(SUM(BF85:BF370),2)</f>
        <v>0</v>
      </c>
      <c r="G31" s="36"/>
      <c r="H31" s="36"/>
      <c r="I31" s="108">
        <v>0.15</v>
      </c>
      <c r="J31" s="107">
        <f>ROUND(ROUND((SUM(BF85:BF370)),2)*I31,2)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ROUND(SUM(BG85:BG370),2)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ROUND(SUM(BH85:BH370),2)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ROUND(SUM(BI85:BI370),2)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79" t="str">
        <f>E7</f>
        <v>II/125 Vlašim, most ev.č. 125-019 - Most přes potok za městem Vlašim</v>
      </c>
      <c r="F45" s="255"/>
      <c r="G45" s="255"/>
      <c r="H45" s="255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0" t="str">
        <f>E9</f>
        <v>SO101 - SO 101 - Úprava silnice II/125</v>
      </c>
      <c r="F47" s="255"/>
      <c r="G47" s="255"/>
      <c r="H47" s="25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Vlašim, Vlasákova ulice</v>
      </c>
      <c r="G49" s="36"/>
      <c r="H49" s="36"/>
      <c r="I49" s="96" t="s">
        <v>25</v>
      </c>
      <c r="J49" s="97" t="str">
        <f>IF(J12="","",J12)</f>
        <v>31.5.2016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Středočeský kraj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J85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J86</f>
        <v>0</v>
      </c>
      <c r="K57" s="130"/>
    </row>
    <row r="58" spans="2:11" s="8" customFormat="1" ht="19.5" customHeight="1">
      <c r="B58" s="131"/>
      <c r="C58" s="132"/>
      <c r="D58" s="133" t="s">
        <v>252</v>
      </c>
      <c r="E58" s="134"/>
      <c r="F58" s="134"/>
      <c r="G58" s="134"/>
      <c r="H58" s="134"/>
      <c r="I58" s="135"/>
      <c r="J58" s="136">
        <f>J87</f>
        <v>0</v>
      </c>
      <c r="K58" s="137"/>
    </row>
    <row r="59" spans="2:11" s="8" customFormat="1" ht="19.5" customHeight="1">
      <c r="B59" s="131"/>
      <c r="C59" s="132"/>
      <c r="D59" s="133" t="s">
        <v>253</v>
      </c>
      <c r="E59" s="134"/>
      <c r="F59" s="134"/>
      <c r="G59" s="134"/>
      <c r="H59" s="134"/>
      <c r="I59" s="135"/>
      <c r="J59" s="136">
        <f>J214</f>
        <v>0</v>
      </c>
      <c r="K59" s="137"/>
    </row>
    <row r="60" spans="2:11" s="8" customFormat="1" ht="19.5" customHeight="1">
      <c r="B60" s="131"/>
      <c r="C60" s="132"/>
      <c r="D60" s="133" t="s">
        <v>374</v>
      </c>
      <c r="E60" s="134"/>
      <c r="F60" s="134"/>
      <c r="G60" s="134"/>
      <c r="H60" s="134"/>
      <c r="I60" s="135"/>
      <c r="J60" s="136">
        <f>J228</f>
        <v>0</v>
      </c>
      <c r="K60" s="137"/>
    </row>
    <row r="61" spans="2:11" s="8" customFormat="1" ht="19.5" customHeight="1">
      <c r="B61" s="131"/>
      <c r="C61" s="132"/>
      <c r="D61" s="133" t="s">
        <v>375</v>
      </c>
      <c r="E61" s="134"/>
      <c r="F61" s="134"/>
      <c r="G61" s="134"/>
      <c r="H61" s="134"/>
      <c r="I61" s="135"/>
      <c r="J61" s="136">
        <f>J249</f>
        <v>0</v>
      </c>
      <c r="K61" s="137"/>
    </row>
    <row r="62" spans="2:11" s="8" customFormat="1" ht="19.5" customHeight="1">
      <c r="B62" s="131"/>
      <c r="C62" s="132"/>
      <c r="D62" s="133" t="s">
        <v>376</v>
      </c>
      <c r="E62" s="134"/>
      <c r="F62" s="134"/>
      <c r="G62" s="134"/>
      <c r="H62" s="134"/>
      <c r="I62" s="135"/>
      <c r="J62" s="136">
        <f>J252</f>
        <v>0</v>
      </c>
      <c r="K62" s="137"/>
    </row>
    <row r="63" spans="2:11" s="8" customFormat="1" ht="19.5" customHeight="1">
      <c r="B63" s="131"/>
      <c r="C63" s="132"/>
      <c r="D63" s="133" t="s">
        <v>377</v>
      </c>
      <c r="E63" s="134"/>
      <c r="F63" s="134"/>
      <c r="G63" s="134"/>
      <c r="H63" s="134"/>
      <c r="I63" s="135"/>
      <c r="J63" s="136">
        <f>J302</f>
        <v>0</v>
      </c>
      <c r="K63" s="137"/>
    </row>
    <row r="64" spans="2:11" s="8" customFormat="1" ht="19.5" customHeight="1">
      <c r="B64" s="131"/>
      <c r="C64" s="132"/>
      <c r="D64" s="133" t="s">
        <v>254</v>
      </c>
      <c r="E64" s="134"/>
      <c r="F64" s="134"/>
      <c r="G64" s="134"/>
      <c r="H64" s="134"/>
      <c r="I64" s="135"/>
      <c r="J64" s="136">
        <f>J315</f>
        <v>0</v>
      </c>
      <c r="K64" s="137"/>
    </row>
    <row r="65" spans="2:11" s="8" customFormat="1" ht="19.5" customHeight="1">
      <c r="B65" s="131"/>
      <c r="C65" s="132"/>
      <c r="D65" s="133" t="s">
        <v>378</v>
      </c>
      <c r="E65" s="134"/>
      <c r="F65" s="134"/>
      <c r="G65" s="134"/>
      <c r="H65" s="134"/>
      <c r="I65" s="135"/>
      <c r="J65" s="136">
        <f>J341</f>
        <v>0</v>
      </c>
      <c r="K65" s="13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95"/>
      <c r="J66" s="36"/>
      <c r="K66" s="39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6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7"/>
      <c r="J71" s="54"/>
      <c r="K71" s="54"/>
      <c r="L71" s="35"/>
    </row>
    <row r="72" spans="2:12" s="1" customFormat="1" ht="36.75" customHeight="1">
      <c r="B72" s="35"/>
      <c r="C72" s="55" t="s">
        <v>122</v>
      </c>
      <c r="I72" s="138"/>
      <c r="L72" s="35"/>
    </row>
    <row r="73" spans="2:12" s="1" customFormat="1" ht="6.75" customHeight="1">
      <c r="B73" s="35"/>
      <c r="I73" s="138"/>
      <c r="L73" s="35"/>
    </row>
    <row r="74" spans="2:12" s="1" customFormat="1" ht="14.25" customHeight="1">
      <c r="B74" s="35"/>
      <c r="C74" s="57" t="s">
        <v>16</v>
      </c>
      <c r="I74" s="138"/>
      <c r="L74" s="35"/>
    </row>
    <row r="75" spans="2:12" s="1" customFormat="1" ht="22.5" customHeight="1">
      <c r="B75" s="35"/>
      <c r="E75" s="282" t="str">
        <f>E7</f>
        <v>II/125 Vlašim, most ev.č. 125-019 - Most přes potok za městem Vlašim</v>
      </c>
      <c r="F75" s="245"/>
      <c r="G75" s="245"/>
      <c r="H75" s="245"/>
      <c r="I75" s="138"/>
      <c r="L75" s="35"/>
    </row>
    <row r="76" spans="2:12" s="1" customFormat="1" ht="14.25" customHeight="1">
      <c r="B76" s="35"/>
      <c r="C76" s="57" t="s">
        <v>108</v>
      </c>
      <c r="I76" s="138"/>
      <c r="L76" s="35"/>
    </row>
    <row r="77" spans="2:12" s="1" customFormat="1" ht="23.25" customHeight="1">
      <c r="B77" s="35"/>
      <c r="E77" s="263" t="str">
        <f>E9</f>
        <v>SO101 - SO 101 - Úprava silnice II/125</v>
      </c>
      <c r="F77" s="245"/>
      <c r="G77" s="245"/>
      <c r="H77" s="245"/>
      <c r="I77" s="138"/>
      <c r="L77" s="35"/>
    </row>
    <row r="78" spans="2:12" s="1" customFormat="1" ht="6.75" customHeight="1">
      <c r="B78" s="35"/>
      <c r="I78" s="138"/>
      <c r="L78" s="35"/>
    </row>
    <row r="79" spans="2:12" s="1" customFormat="1" ht="18" customHeight="1">
      <c r="B79" s="35"/>
      <c r="C79" s="57" t="s">
        <v>23</v>
      </c>
      <c r="F79" s="139" t="str">
        <f>F12</f>
        <v>Vlašim, Vlasákova ulice</v>
      </c>
      <c r="I79" s="140" t="s">
        <v>25</v>
      </c>
      <c r="J79" s="61" t="str">
        <f>IF(J12="","",J12)</f>
        <v>31.5.2016</v>
      </c>
      <c r="L79" s="35"/>
    </row>
    <row r="80" spans="2:12" s="1" customFormat="1" ht="6.75" customHeight="1">
      <c r="B80" s="35"/>
      <c r="I80" s="138"/>
      <c r="L80" s="35"/>
    </row>
    <row r="81" spans="2:12" s="1" customFormat="1" ht="15">
      <c r="B81" s="35"/>
      <c r="C81" s="57" t="s">
        <v>29</v>
      </c>
      <c r="F81" s="139" t="str">
        <f>E15</f>
        <v>Středočeský kraj</v>
      </c>
      <c r="I81" s="140" t="s">
        <v>35</v>
      </c>
      <c r="J81" s="139" t="str">
        <f>E21</f>
        <v>Pragoprojekt, a.s.</v>
      </c>
      <c r="L81" s="35"/>
    </row>
    <row r="82" spans="2:12" s="1" customFormat="1" ht="14.25" customHeight="1">
      <c r="B82" s="35"/>
      <c r="C82" s="57" t="s">
        <v>33</v>
      </c>
      <c r="F82" s="139">
        <f>IF(E18="","",E18)</f>
      </c>
      <c r="I82" s="138"/>
      <c r="L82" s="35"/>
    </row>
    <row r="83" spans="2:12" s="1" customFormat="1" ht="9.75" customHeight="1">
      <c r="B83" s="35"/>
      <c r="I83" s="138"/>
      <c r="L83" s="35"/>
    </row>
    <row r="84" spans="2:20" s="9" customFormat="1" ht="29.25" customHeight="1">
      <c r="B84" s="141"/>
      <c r="C84" s="142" t="s">
        <v>123</v>
      </c>
      <c r="D84" s="143" t="s">
        <v>61</v>
      </c>
      <c r="E84" s="143" t="s">
        <v>57</v>
      </c>
      <c r="F84" s="143" t="s">
        <v>124</v>
      </c>
      <c r="G84" s="143" t="s">
        <v>125</v>
      </c>
      <c r="H84" s="143" t="s">
        <v>126</v>
      </c>
      <c r="I84" s="144" t="s">
        <v>127</v>
      </c>
      <c r="J84" s="143" t="s">
        <v>112</v>
      </c>
      <c r="K84" s="145" t="s">
        <v>128</v>
      </c>
      <c r="L84" s="141"/>
      <c r="M84" s="67" t="s">
        <v>129</v>
      </c>
      <c r="N84" s="68" t="s">
        <v>46</v>
      </c>
      <c r="O84" s="68" t="s">
        <v>130</v>
      </c>
      <c r="P84" s="68" t="s">
        <v>131</v>
      </c>
      <c r="Q84" s="68" t="s">
        <v>132</v>
      </c>
      <c r="R84" s="68" t="s">
        <v>133</v>
      </c>
      <c r="S84" s="68" t="s">
        <v>134</v>
      </c>
      <c r="T84" s="69" t="s">
        <v>135</v>
      </c>
    </row>
    <row r="85" spans="2:63" s="1" customFormat="1" ht="29.25" customHeight="1">
      <c r="B85" s="35"/>
      <c r="C85" s="71" t="s">
        <v>113</v>
      </c>
      <c r="I85" s="138"/>
      <c r="J85" s="146">
        <f>BK85</f>
        <v>0</v>
      </c>
      <c r="L85" s="35"/>
      <c r="M85" s="70"/>
      <c r="N85" s="62"/>
      <c r="O85" s="62"/>
      <c r="P85" s="147">
        <f>P86</f>
        <v>0</v>
      </c>
      <c r="Q85" s="62"/>
      <c r="R85" s="147">
        <f>R86</f>
        <v>1347.0537399999998</v>
      </c>
      <c r="S85" s="62"/>
      <c r="T85" s="148">
        <f>T86</f>
        <v>742.285</v>
      </c>
      <c r="AT85" s="18" t="s">
        <v>75</v>
      </c>
      <c r="AU85" s="18" t="s">
        <v>114</v>
      </c>
      <c r="BK85" s="149">
        <f>BK86</f>
        <v>0</v>
      </c>
    </row>
    <row r="86" spans="2:63" s="10" customFormat="1" ht="36.75" customHeight="1">
      <c r="B86" s="150"/>
      <c r="D86" s="151" t="s">
        <v>75</v>
      </c>
      <c r="E86" s="152" t="s">
        <v>136</v>
      </c>
      <c r="F86" s="152" t="s">
        <v>137</v>
      </c>
      <c r="I86" s="153"/>
      <c r="J86" s="154">
        <f>BK86</f>
        <v>0</v>
      </c>
      <c r="L86" s="150"/>
      <c r="M86" s="155"/>
      <c r="N86" s="156"/>
      <c r="O86" s="156"/>
      <c r="P86" s="157">
        <f>P87+P214+P228+P249+P252+P302+P315+P341</f>
        <v>0</v>
      </c>
      <c r="Q86" s="156"/>
      <c r="R86" s="157">
        <f>R87+R214+R228+R249+R252+R302+R315+R341</f>
        <v>1347.0537399999998</v>
      </c>
      <c r="S86" s="156"/>
      <c r="T86" s="158">
        <f>T87+T214+T228+T249+T252+T302+T315+T341</f>
        <v>742.285</v>
      </c>
      <c r="AR86" s="151" t="s">
        <v>22</v>
      </c>
      <c r="AT86" s="159" t="s">
        <v>75</v>
      </c>
      <c r="AU86" s="159" t="s">
        <v>76</v>
      </c>
      <c r="AY86" s="151" t="s">
        <v>138</v>
      </c>
      <c r="BK86" s="160">
        <f>BK87+BK214+BK228+BK249+BK252+BK302+BK315+BK341</f>
        <v>0</v>
      </c>
    </row>
    <row r="87" spans="2:63" s="10" customFormat="1" ht="19.5" customHeight="1">
      <c r="B87" s="150"/>
      <c r="D87" s="161" t="s">
        <v>75</v>
      </c>
      <c r="E87" s="162" t="s">
        <v>22</v>
      </c>
      <c r="F87" s="162" t="s">
        <v>256</v>
      </c>
      <c r="I87" s="153"/>
      <c r="J87" s="163">
        <f>BK87</f>
        <v>0</v>
      </c>
      <c r="L87" s="150"/>
      <c r="M87" s="155"/>
      <c r="N87" s="156"/>
      <c r="O87" s="156"/>
      <c r="P87" s="157">
        <f>SUM(P88:P213)</f>
        <v>0</v>
      </c>
      <c r="Q87" s="156"/>
      <c r="R87" s="157">
        <f>SUM(R88:R213)</f>
        <v>313.939215</v>
      </c>
      <c r="S87" s="156"/>
      <c r="T87" s="158">
        <f>SUM(T88:T213)</f>
        <v>742.285</v>
      </c>
      <c r="AR87" s="151" t="s">
        <v>22</v>
      </c>
      <c r="AT87" s="159" t="s">
        <v>75</v>
      </c>
      <c r="AU87" s="159" t="s">
        <v>22</v>
      </c>
      <c r="AY87" s="151" t="s">
        <v>138</v>
      </c>
      <c r="BK87" s="160">
        <f>SUM(BK88:BK213)</f>
        <v>0</v>
      </c>
    </row>
    <row r="88" spans="2:65" s="1" customFormat="1" ht="22.5" customHeight="1">
      <c r="B88" s="164"/>
      <c r="C88" s="165" t="s">
        <v>22</v>
      </c>
      <c r="D88" s="165" t="s">
        <v>141</v>
      </c>
      <c r="E88" s="166" t="s">
        <v>379</v>
      </c>
      <c r="F88" s="167" t="s">
        <v>380</v>
      </c>
      <c r="G88" s="168" t="s">
        <v>155</v>
      </c>
      <c r="H88" s="169">
        <v>15</v>
      </c>
      <c r="I88" s="170"/>
      <c r="J88" s="171">
        <f>ROUND(I88*H88,2)</f>
        <v>0</v>
      </c>
      <c r="K88" s="167" t="s">
        <v>145</v>
      </c>
      <c r="L88" s="35"/>
      <c r="M88" s="172" t="s">
        <v>20</v>
      </c>
      <c r="N88" s="173" t="s">
        <v>47</v>
      </c>
      <c r="O88" s="36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8" t="s">
        <v>146</v>
      </c>
      <c r="AT88" s="18" t="s">
        <v>141</v>
      </c>
      <c r="AU88" s="18" t="s">
        <v>84</v>
      </c>
      <c r="AY88" s="18" t="s">
        <v>138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8" t="s">
        <v>22</v>
      </c>
      <c r="BK88" s="176">
        <f>ROUND(I88*H88,2)</f>
        <v>0</v>
      </c>
      <c r="BL88" s="18" t="s">
        <v>146</v>
      </c>
      <c r="BM88" s="18" t="s">
        <v>22</v>
      </c>
    </row>
    <row r="89" spans="2:51" s="12" customFormat="1" ht="22.5" customHeight="1">
      <c r="B89" s="186"/>
      <c r="D89" s="178" t="s">
        <v>148</v>
      </c>
      <c r="E89" s="187" t="s">
        <v>20</v>
      </c>
      <c r="F89" s="188" t="s">
        <v>381</v>
      </c>
      <c r="H89" s="189">
        <v>15</v>
      </c>
      <c r="I89" s="190"/>
      <c r="L89" s="186"/>
      <c r="M89" s="191"/>
      <c r="N89" s="192"/>
      <c r="O89" s="192"/>
      <c r="P89" s="192"/>
      <c r="Q89" s="192"/>
      <c r="R89" s="192"/>
      <c r="S89" s="192"/>
      <c r="T89" s="193"/>
      <c r="AT89" s="187" t="s">
        <v>148</v>
      </c>
      <c r="AU89" s="187" t="s">
        <v>84</v>
      </c>
      <c r="AV89" s="12" t="s">
        <v>84</v>
      </c>
      <c r="AW89" s="12" t="s">
        <v>39</v>
      </c>
      <c r="AX89" s="12" t="s">
        <v>76</v>
      </c>
      <c r="AY89" s="187" t="s">
        <v>138</v>
      </c>
    </row>
    <row r="90" spans="2:51" s="13" customFormat="1" ht="22.5" customHeight="1">
      <c r="B90" s="194"/>
      <c r="D90" s="195" t="s">
        <v>148</v>
      </c>
      <c r="E90" s="196" t="s">
        <v>20</v>
      </c>
      <c r="F90" s="197" t="s">
        <v>152</v>
      </c>
      <c r="H90" s="198">
        <v>15</v>
      </c>
      <c r="I90" s="199"/>
      <c r="L90" s="194"/>
      <c r="M90" s="200"/>
      <c r="N90" s="201"/>
      <c r="O90" s="201"/>
      <c r="P90" s="201"/>
      <c r="Q90" s="201"/>
      <c r="R90" s="201"/>
      <c r="S90" s="201"/>
      <c r="T90" s="202"/>
      <c r="AT90" s="203" t="s">
        <v>148</v>
      </c>
      <c r="AU90" s="203" t="s">
        <v>84</v>
      </c>
      <c r="AV90" s="13" t="s">
        <v>146</v>
      </c>
      <c r="AW90" s="13" t="s">
        <v>39</v>
      </c>
      <c r="AX90" s="13" t="s">
        <v>22</v>
      </c>
      <c r="AY90" s="203" t="s">
        <v>138</v>
      </c>
    </row>
    <row r="91" spans="2:65" s="1" customFormat="1" ht="22.5" customHeight="1">
      <c r="B91" s="164"/>
      <c r="C91" s="165" t="s">
        <v>84</v>
      </c>
      <c r="D91" s="165" t="s">
        <v>141</v>
      </c>
      <c r="E91" s="166" t="s">
        <v>257</v>
      </c>
      <c r="F91" s="167" t="s">
        <v>258</v>
      </c>
      <c r="G91" s="168" t="s">
        <v>155</v>
      </c>
      <c r="H91" s="169">
        <v>1185</v>
      </c>
      <c r="I91" s="170"/>
      <c r="J91" s="171">
        <f>ROUND(I91*H91,2)</f>
        <v>0</v>
      </c>
      <c r="K91" s="167" t="s">
        <v>145</v>
      </c>
      <c r="L91" s="35"/>
      <c r="M91" s="172" t="s">
        <v>20</v>
      </c>
      <c r="N91" s="173" t="s">
        <v>47</v>
      </c>
      <c r="O91" s="36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8" t="s">
        <v>146</v>
      </c>
      <c r="AT91" s="18" t="s">
        <v>141</v>
      </c>
      <c r="AU91" s="18" t="s">
        <v>84</v>
      </c>
      <c r="AY91" s="18" t="s">
        <v>138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8" t="s">
        <v>22</v>
      </c>
      <c r="BK91" s="176">
        <f>ROUND(I91*H91,2)</f>
        <v>0</v>
      </c>
      <c r="BL91" s="18" t="s">
        <v>146</v>
      </c>
      <c r="BM91" s="18" t="s">
        <v>382</v>
      </c>
    </row>
    <row r="92" spans="2:51" s="12" customFormat="1" ht="22.5" customHeight="1">
      <c r="B92" s="186"/>
      <c r="D92" s="178" t="s">
        <v>148</v>
      </c>
      <c r="E92" s="187" t="s">
        <v>20</v>
      </c>
      <c r="F92" s="188" t="s">
        <v>383</v>
      </c>
      <c r="H92" s="189">
        <v>1185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7" t="s">
        <v>148</v>
      </c>
      <c r="AU92" s="187" t="s">
        <v>84</v>
      </c>
      <c r="AV92" s="12" t="s">
        <v>84</v>
      </c>
      <c r="AW92" s="12" t="s">
        <v>39</v>
      </c>
      <c r="AX92" s="12" t="s">
        <v>76</v>
      </c>
      <c r="AY92" s="187" t="s">
        <v>138</v>
      </c>
    </row>
    <row r="93" spans="2:51" s="13" customFormat="1" ht="22.5" customHeight="1">
      <c r="B93" s="194"/>
      <c r="D93" s="195" t="s">
        <v>148</v>
      </c>
      <c r="E93" s="196" t="s">
        <v>20</v>
      </c>
      <c r="F93" s="197" t="s">
        <v>152</v>
      </c>
      <c r="H93" s="198">
        <v>1185</v>
      </c>
      <c r="I93" s="199"/>
      <c r="L93" s="194"/>
      <c r="M93" s="200"/>
      <c r="N93" s="201"/>
      <c r="O93" s="201"/>
      <c r="P93" s="201"/>
      <c r="Q93" s="201"/>
      <c r="R93" s="201"/>
      <c r="S93" s="201"/>
      <c r="T93" s="202"/>
      <c r="AT93" s="203" t="s">
        <v>148</v>
      </c>
      <c r="AU93" s="203" t="s">
        <v>84</v>
      </c>
      <c r="AV93" s="13" t="s">
        <v>146</v>
      </c>
      <c r="AW93" s="13" t="s">
        <v>39</v>
      </c>
      <c r="AX93" s="13" t="s">
        <v>22</v>
      </c>
      <c r="AY93" s="203" t="s">
        <v>138</v>
      </c>
    </row>
    <row r="94" spans="2:65" s="1" customFormat="1" ht="22.5" customHeight="1">
      <c r="B94" s="164"/>
      <c r="C94" s="165" t="s">
        <v>164</v>
      </c>
      <c r="D94" s="165" t="s">
        <v>141</v>
      </c>
      <c r="E94" s="166" t="s">
        <v>384</v>
      </c>
      <c r="F94" s="167" t="s">
        <v>385</v>
      </c>
      <c r="G94" s="168" t="s">
        <v>386</v>
      </c>
      <c r="H94" s="169">
        <v>8</v>
      </c>
      <c r="I94" s="170"/>
      <c r="J94" s="171">
        <f>ROUND(I94*H94,2)</f>
        <v>0</v>
      </c>
      <c r="K94" s="167" t="s">
        <v>145</v>
      </c>
      <c r="L94" s="35"/>
      <c r="M94" s="172" t="s">
        <v>20</v>
      </c>
      <c r="N94" s="173" t="s">
        <v>47</v>
      </c>
      <c r="O94" s="36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8" t="s">
        <v>146</v>
      </c>
      <c r="AT94" s="18" t="s">
        <v>141</v>
      </c>
      <c r="AU94" s="18" t="s">
        <v>84</v>
      </c>
      <c r="AY94" s="18" t="s">
        <v>138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8" t="s">
        <v>22</v>
      </c>
      <c r="BK94" s="176">
        <f>ROUND(I94*H94,2)</f>
        <v>0</v>
      </c>
      <c r="BL94" s="18" t="s">
        <v>146</v>
      </c>
      <c r="BM94" s="18" t="s">
        <v>164</v>
      </c>
    </row>
    <row r="95" spans="2:51" s="12" customFormat="1" ht="22.5" customHeight="1">
      <c r="B95" s="186"/>
      <c r="D95" s="178" t="s">
        <v>148</v>
      </c>
      <c r="E95" s="187" t="s">
        <v>20</v>
      </c>
      <c r="F95" s="188" t="s">
        <v>387</v>
      </c>
      <c r="H95" s="189">
        <v>8</v>
      </c>
      <c r="I95" s="190"/>
      <c r="L95" s="186"/>
      <c r="M95" s="191"/>
      <c r="N95" s="192"/>
      <c r="O95" s="192"/>
      <c r="P95" s="192"/>
      <c r="Q95" s="192"/>
      <c r="R95" s="192"/>
      <c r="S95" s="192"/>
      <c r="T95" s="193"/>
      <c r="AT95" s="187" t="s">
        <v>148</v>
      </c>
      <c r="AU95" s="187" t="s">
        <v>84</v>
      </c>
      <c r="AV95" s="12" t="s">
        <v>84</v>
      </c>
      <c r="AW95" s="12" t="s">
        <v>39</v>
      </c>
      <c r="AX95" s="12" t="s">
        <v>76</v>
      </c>
      <c r="AY95" s="187" t="s">
        <v>138</v>
      </c>
    </row>
    <row r="96" spans="2:51" s="13" customFormat="1" ht="22.5" customHeight="1">
      <c r="B96" s="194"/>
      <c r="D96" s="195" t="s">
        <v>148</v>
      </c>
      <c r="E96" s="196" t="s">
        <v>20</v>
      </c>
      <c r="F96" s="197" t="s">
        <v>152</v>
      </c>
      <c r="H96" s="198">
        <v>8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148</v>
      </c>
      <c r="AU96" s="203" t="s">
        <v>84</v>
      </c>
      <c r="AV96" s="13" t="s">
        <v>146</v>
      </c>
      <c r="AW96" s="13" t="s">
        <v>39</v>
      </c>
      <c r="AX96" s="13" t="s">
        <v>22</v>
      </c>
      <c r="AY96" s="203" t="s">
        <v>138</v>
      </c>
    </row>
    <row r="97" spans="2:65" s="1" customFormat="1" ht="22.5" customHeight="1">
      <c r="B97" s="164"/>
      <c r="C97" s="165" t="s">
        <v>146</v>
      </c>
      <c r="D97" s="165" t="s">
        <v>141</v>
      </c>
      <c r="E97" s="166" t="s">
        <v>388</v>
      </c>
      <c r="F97" s="167" t="s">
        <v>389</v>
      </c>
      <c r="G97" s="168" t="s">
        <v>386</v>
      </c>
      <c r="H97" s="169">
        <v>3</v>
      </c>
      <c r="I97" s="170"/>
      <c r="J97" s="171">
        <f>ROUND(I97*H97,2)</f>
        <v>0</v>
      </c>
      <c r="K97" s="167" t="s">
        <v>145</v>
      </c>
      <c r="L97" s="35"/>
      <c r="M97" s="172" t="s">
        <v>20</v>
      </c>
      <c r="N97" s="173" t="s">
        <v>47</v>
      </c>
      <c r="O97" s="36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8" t="s">
        <v>146</v>
      </c>
      <c r="AT97" s="18" t="s">
        <v>141</v>
      </c>
      <c r="AU97" s="18" t="s">
        <v>84</v>
      </c>
      <c r="AY97" s="18" t="s">
        <v>138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8" t="s">
        <v>22</v>
      </c>
      <c r="BK97" s="176">
        <f>ROUND(I97*H97,2)</f>
        <v>0</v>
      </c>
      <c r="BL97" s="18" t="s">
        <v>146</v>
      </c>
      <c r="BM97" s="18" t="s">
        <v>146</v>
      </c>
    </row>
    <row r="98" spans="2:51" s="12" customFormat="1" ht="22.5" customHeight="1">
      <c r="B98" s="186"/>
      <c r="D98" s="178" t="s">
        <v>148</v>
      </c>
      <c r="E98" s="187" t="s">
        <v>20</v>
      </c>
      <c r="F98" s="188" t="s">
        <v>390</v>
      </c>
      <c r="H98" s="189">
        <v>3</v>
      </c>
      <c r="I98" s="190"/>
      <c r="L98" s="186"/>
      <c r="M98" s="191"/>
      <c r="N98" s="192"/>
      <c r="O98" s="192"/>
      <c r="P98" s="192"/>
      <c r="Q98" s="192"/>
      <c r="R98" s="192"/>
      <c r="S98" s="192"/>
      <c r="T98" s="193"/>
      <c r="AT98" s="187" t="s">
        <v>148</v>
      </c>
      <c r="AU98" s="187" t="s">
        <v>84</v>
      </c>
      <c r="AV98" s="12" t="s">
        <v>84</v>
      </c>
      <c r="AW98" s="12" t="s">
        <v>39</v>
      </c>
      <c r="AX98" s="12" t="s">
        <v>76</v>
      </c>
      <c r="AY98" s="187" t="s">
        <v>138</v>
      </c>
    </row>
    <row r="99" spans="2:51" s="13" customFormat="1" ht="22.5" customHeight="1">
      <c r="B99" s="194"/>
      <c r="D99" s="195" t="s">
        <v>148</v>
      </c>
      <c r="E99" s="196" t="s">
        <v>20</v>
      </c>
      <c r="F99" s="197" t="s">
        <v>152</v>
      </c>
      <c r="H99" s="198">
        <v>3</v>
      </c>
      <c r="I99" s="199"/>
      <c r="L99" s="194"/>
      <c r="M99" s="200"/>
      <c r="N99" s="201"/>
      <c r="O99" s="201"/>
      <c r="P99" s="201"/>
      <c r="Q99" s="201"/>
      <c r="R99" s="201"/>
      <c r="S99" s="201"/>
      <c r="T99" s="202"/>
      <c r="AT99" s="203" t="s">
        <v>148</v>
      </c>
      <c r="AU99" s="203" t="s">
        <v>84</v>
      </c>
      <c r="AV99" s="13" t="s">
        <v>146</v>
      </c>
      <c r="AW99" s="13" t="s">
        <v>39</v>
      </c>
      <c r="AX99" s="13" t="s">
        <v>22</v>
      </c>
      <c r="AY99" s="203" t="s">
        <v>138</v>
      </c>
    </row>
    <row r="100" spans="2:65" s="1" customFormat="1" ht="22.5" customHeight="1">
      <c r="B100" s="164"/>
      <c r="C100" s="165" t="s">
        <v>139</v>
      </c>
      <c r="D100" s="165" t="s">
        <v>141</v>
      </c>
      <c r="E100" s="166" t="s">
        <v>391</v>
      </c>
      <c r="F100" s="167" t="s">
        <v>392</v>
      </c>
      <c r="G100" s="168" t="s">
        <v>386</v>
      </c>
      <c r="H100" s="169">
        <v>8</v>
      </c>
      <c r="I100" s="170"/>
      <c r="J100" s="171">
        <f>ROUND(I100*H100,2)</f>
        <v>0</v>
      </c>
      <c r="K100" s="167" t="s">
        <v>145</v>
      </c>
      <c r="L100" s="35"/>
      <c r="M100" s="172" t="s">
        <v>20</v>
      </c>
      <c r="N100" s="173" t="s">
        <v>47</v>
      </c>
      <c r="O100" s="36"/>
      <c r="P100" s="174">
        <f>O100*H100</f>
        <v>0</v>
      </c>
      <c r="Q100" s="174">
        <v>8E-05</v>
      </c>
      <c r="R100" s="174">
        <f>Q100*H100</f>
        <v>0.00064</v>
      </c>
      <c r="S100" s="174">
        <v>0</v>
      </c>
      <c r="T100" s="175">
        <f>S100*H100</f>
        <v>0</v>
      </c>
      <c r="AR100" s="18" t="s">
        <v>146</v>
      </c>
      <c r="AT100" s="18" t="s">
        <v>141</v>
      </c>
      <c r="AU100" s="18" t="s">
        <v>84</v>
      </c>
      <c r="AY100" s="18" t="s">
        <v>138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8" t="s">
        <v>22</v>
      </c>
      <c r="BK100" s="176">
        <f>ROUND(I100*H100,2)</f>
        <v>0</v>
      </c>
      <c r="BL100" s="18" t="s">
        <v>146</v>
      </c>
      <c r="BM100" s="18" t="s">
        <v>139</v>
      </c>
    </row>
    <row r="101" spans="2:65" s="1" customFormat="1" ht="22.5" customHeight="1">
      <c r="B101" s="164"/>
      <c r="C101" s="165" t="s">
        <v>186</v>
      </c>
      <c r="D101" s="165" t="s">
        <v>141</v>
      </c>
      <c r="E101" s="166" t="s">
        <v>393</v>
      </c>
      <c r="F101" s="167" t="s">
        <v>394</v>
      </c>
      <c r="G101" s="168" t="s">
        <v>386</v>
      </c>
      <c r="H101" s="169">
        <v>3</v>
      </c>
      <c r="I101" s="170"/>
      <c r="J101" s="171">
        <f>ROUND(I101*H101,2)</f>
        <v>0</v>
      </c>
      <c r="K101" s="167" t="s">
        <v>145</v>
      </c>
      <c r="L101" s="35"/>
      <c r="M101" s="172" t="s">
        <v>20</v>
      </c>
      <c r="N101" s="173" t="s">
        <v>47</v>
      </c>
      <c r="O101" s="36"/>
      <c r="P101" s="174">
        <f>O101*H101</f>
        <v>0</v>
      </c>
      <c r="Q101" s="174">
        <v>0.00017</v>
      </c>
      <c r="R101" s="174">
        <f>Q101*H101</f>
        <v>0.00051</v>
      </c>
      <c r="S101" s="174">
        <v>0</v>
      </c>
      <c r="T101" s="175">
        <f>S101*H101</f>
        <v>0</v>
      </c>
      <c r="AR101" s="18" t="s">
        <v>146</v>
      </c>
      <c r="AT101" s="18" t="s">
        <v>141</v>
      </c>
      <c r="AU101" s="18" t="s">
        <v>84</v>
      </c>
      <c r="AY101" s="18" t="s">
        <v>138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8" t="s">
        <v>22</v>
      </c>
      <c r="BK101" s="176">
        <f>ROUND(I101*H101,2)</f>
        <v>0</v>
      </c>
      <c r="BL101" s="18" t="s">
        <v>146</v>
      </c>
      <c r="BM101" s="18" t="s">
        <v>186</v>
      </c>
    </row>
    <row r="102" spans="2:65" s="1" customFormat="1" ht="22.5" customHeight="1">
      <c r="B102" s="164"/>
      <c r="C102" s="165" t="s">
        <v>196</v>
      </c>
      <c r="D102" s="165" t="s">
        <v>141</v>
      </c>
      <c r="E102" s="166" t="s">
        <v>395</v>
      </c>
      <c r="F102" s="167" t="s">
        <v>396</v>
      </c>
      <c r="G102" s="168" t="s">
        <v>155</v>
      </c>
      <c r="H102" s="169">
        <v>125</v>
      </c>
      <c r="I102" s="170"/>
      <c r="J102" s="171">
        <f>ROUND(I102*H102,2)</f>
        <v>0</v>
      </c>
      <c r="K102" s="167" t="s">
        <v>145</v>
      </c>
      <c r="L102" s="35"/>
      <c r="M102" s="172" t="s">
        <v>20</v>
      </c>
      <c r="N102" s="173" t="s">
        <v>47</v>
      </c>
      <c r="O102" s="36"/>
      <c r="P102" s="174">
        <f>O102*H102</f>
        <v>0</v>
      </c>
      <c r="Q102" s="174">
        <v>0</v>
      </c>
      <c r="R102" s="174">
        <f>Q102*H102</f>
        <v>0</v>
      </c>
      <c r="S102" s="174">
        <v>0.13</v>
      </c>
      <c r="T102" s="175">
        <f>S102*H102</f>
        <v>16.25</v>
      </c>
      <c r="AR102" s="18" t="s">
        <v>146</v>
      </c>
      <c r="AT102" s="18" t="s">
        <v>141</v>
      </c>
      <c r="AU102" s="18" t="s">
        <v>84</v>
      </c>
      <c r="AY102" s="18" t="s">
        <v>138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8" t="s">
        <v>22</v>
      </c>
      <c r="BK102" s="176">
        <f>ROUND(I102*H102,2)</f>
        <v>0</v>
      </c>
      <c r="BL102" s="18" t="s">
        <v>146</v>
      </c>
      <c r="BM102" s="18" t="s">
        <v>196</v>
      </c>
    </row>
    <row r="103" spans="2:51" s="12" customFormat="1" ht="22.5" customHeight="1">
      <c r="B103" s="186"/>
      <c r="D103" s="178" t="s">
        <v>148</v>
      </c>
      <c r="E103" s="187" t="s">
        <v>20</v>
      </c>
      <c r="F103" s="188" t="s">
        <v>397</v>
      </c>
      <c r="H103" s="189">
        <v>125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7" t="s">
        <v>148</v>
      </c>
      <c r="AU103" s="187" t="s">
        <v>84</v>
      </c>
      <c r="AV103" s="12" t="s">
        <v>84</v>
      </c>
      <c r="AW103" s="12" t="s">
        <v>39</v>
      </c>
      <c r="AX103" s="12" t="s">
        <v>76</v>
      </c>
      <c r="AY103" s="187" t="s">
        <v>138</v>
      </c>
    </row>
    <row r="104" spans="2:51" s="13" customFormat="1" ht="22.5" customHeight="1">
      <c r="B104" s="194"/>
      <c r="D104" s="195" t="s">
        <v>148</v>
      </c>
      <c r="E104" s="196" t="s">
        <v>20</v>
      </c>
      <c r="F104" s="197" t="s">
        <v>152</v>
      </c>
      <c r="H104" s="198">
        <v>125</v>
      </c>
      <c r="I104" s="199"/>
      <c r="L104" s="194"/>
      <c r="M104" s="200"/>
      <c r="N104" s="201"/>
      <c r="O104" s="201"/>
      <c r="P104" s="201"/>
      <c r="Q104" s="201"/>
      <c r="R104" s="201"/>
      <c r="S104" s="201"/>
      <c r="T104" s="202"/>
      <c r="AT104" s="203" t="s">
        <v>148</v>
      </c>
      <c r="AU104" s="203" t="s">
        <v>84</v>
      </c>
      <c r="AV104" s="13" t="s">
        <v>146</v>
      </c>
      <c r="AW104" s="13" t="s">
        <v>39</v>
      </c>
      <c r="AX104" s="13" t="s">
        <v>22</v>
      </c>
      <c r="AY104" s="203" t="s">
        <v>138</v>
      </c>
    </row>
    <row r="105" spans="2:65" s="1" customFormat="1" ht="22.5" customHeight="1">
      <c r="B105" s="164"/>
      <c r="C105" s="165" t="s">
        <v>205</v>
      </c>
      <c r="D105" s="165" t="s">
        <v>141</v>
      </c>
      <c r="E105" s="166" t="s">
        <v>398</v>
      </c>
      <c r="F105" s="167" t="s">
        <v>399</v>
      </c>
      <c r="G105" s="168" t="s">
        <v>155</v>
      </c>
      <c r="H105" s="169">
        <v>125</v>
      </c>
      <c r="I105" s="170"/>
      <c r="J105" s="171">
        <f>ROUND(I105*H105,2)</f>
        <v>0</v>
      </c>
      <c r="K105" s="167" t="s">
        <v>145</v>
      </c>
      <c r="L105" s="35"/>
      <c r="M105" s="172" t="s">
        <v>20</v>
      </c>
      <c r="N105" s="173" t="s">
        <v>47</v>
      </c>
      <c r="O105" s="36"/>
      <c r="P105" s="174">
        <f>O105*H105</f>
        <v>0</v>
      </c>
      <c r="Q105" s="174">
        <v>0</v>
      </c>
      <c r="R105" s="174">
        <f>Q105*H105</f>
        <v>0</v>
      </c>
      <c r="S105" s="174">
        <v>0.235</v>
      </c>
      <c r="T105" s="175">
        <f>S105*H105</f>
        <v>29.375</v>
      </c>
      <c r="AR105" s="18" t="s">
        <v>146</v>
      </c>
      <c r="AT105" s="18" t="s">
        <v>141</v>
      </c>
      <c r="AU105" s="18" t="s">
        <v>84</v>
      </c>
      <c r="AY105" s="18" t="s">
        <v>138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8" t="s">
        <v>22</v>
      </c>
      <c r="BK105" s="176">
        <f>ROUND(I105*H105,2)</f>
        <v>0</v>
      </c>
      <c r="BL105" s="18" t="s">
        <v>146</v>
      </c>
      <c r="BM105" s="18" t="s">
        <v>205</v>
      </c>
    </row>
    <row r="106" spans="2:51" s="12" customFormat="1" ht="22.5" customHeight="1">
      <c r="B106" s="186"/>
      <c r="D106" s="178" t="s">
        <v>148</v>
      </c>
      <c r="E106" s="187" t="s">
        <v>20</v>
      </c>
      <c r="F106" s="188" t="s">
        <v>400</v>
      </c>
      <c r="H106" s="189">
        <v>125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7" t="s">
        <v>148</v>
      </c>
      <c r="AU106" s="187" t="s">
        <v>84</v>
      </c>
      <c r="AV106" s="12" t="s">
        <v>84</v>
      </c>
      <c r="AW106" s="12" t="s">
        <v>39</v>
      </c>
      <c r="AX106" s="12" t="s">
        <v>76</v>
      </c>
      <c r="AY106" s="187" t="s">
        <v>138</v>
      </c>
    </row>
    <row r="107" spans="2:51" s="13" customFormat="1" ht="22.5" customHeight="1">
      <c r="B107" s="194"/>
      <c r="D107" s="195" t="s">
        <v>148</v>
      </c>
      <c r="E107" s="196" t="s">
        <v>20</v>
      </c>
      <c r="F107" s="197" t="s">
        <v>152</v>
      </c>
      <c r="H107" s="198">
        <v>125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148</v>
      </c>
      <c r="AU107" s="203" t="s">
        <v>84</v>
      </c>
      <c r="AV107" s="13" t="s">
        <v>146</v>
      </c>
      <c r="AW107" s="13" t="s">
        <v>39</v>
      </c>
      <c r="AX107" s="13" t="s">
        <v>22</v>
      </c>
      <c r="AY107" s="203" t="s">
        <v>138</v>
      </c>
    </row>
    <row r="108" spans="2:65" s="1" customFormat="1" ht="22.5" customHeight="1">
      <c r="B108" s="164"/>
      <c r="C108" s="165" t="s">
        <v>211</v>
      </c>
      <c r="D108" s="165" t="s">
        <v>141</v>
      </c>
      <c r="E108" s="166" t="s">
        <v>401</v>
      </c>
      <c r="F108" s="167" t="s">
        <v>402</v>
      </c>
      <c r="G108" s="168" t="s">
        <v>155</v>
      </c>
      <c r="H108" s="169">
        <v>125</v>
      </c>
      <c r="I108" s="170"/>
      <c r="J108" s="171">
        <f>ROUND(I108*H108,2)</f>
        <v>0</v>
      </c>
      <c r="K108" s="167" t="s">
        <v>145</v>
      </c>
      <c r="L108" s="35"/>
      <c r="M108" s="172" t="s">
        <v>20</v>
      </c>
      <c r="N108" s="173" t="s">
        <v>47</v>
      </c>
      <c r="O108" s="36"/>
      <c r="P108" s="174">
        <f>O108*H108</f>
        <v>0</v>
      </c>
      <c r="Q108" s="174">
        <v>0</v>
      </c>
      <c r="R108" s="174">
        <f>Q108*H108</f>
        <v>0</v>
      </c>
      <c r="S108" s="174">
        <v>0.098</v>
      </c>
      <c r="T108" s="175">
        <f>S108*H108</f>
        <v>12.25</v>
      </c>
      <c r="AR108" s="18" t="s">
        <v>146</v>
      </c>
      <c r="AT108" s="18" t="s">
        <v>141</v>
      </c>
      <c r="AU108" s="18" t="s">
        <v>84</v>
      </c>
      <c r="AY108" s="18" t="s">
        <v>138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146</v>
      </c>
      <c r="BM108" s="18" t="s">
        <v>211</v>
      </c>
    </row>
    <row r="109" spans="2:51" s="12" customFormat="1" ht="22.5" customHeight="1">
      <c r="B109" s="186"/>
      <c r="D109" s="178" t="s">
        <v>148</v>
      </c>
      <c r="E109" s="187" t="s">
        <v>20</v>
      </c>
      <c r="F109" s="188" t="s">
        <v>403</v>
      </c>
      <c r="H109" s="189">
        <v>125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148</v>
      </c>
      <c r="AU109" s="187" t="s">
        <v>84</v>
      </c>
      <c r="AV109" s="12" t="s">
        <v>84</v>
      </c>
      <c r="AW109" s="12" t="s">
        <v>39</v>
      </c>
      <c r="AX109" s="12" t="s">
        <v>76</v>
      </c>
      <c r="AY109" s="187" t="s">
        <v>138</v>
      </c>
    </row>
    <row r="110" spans="2:51" s="13" customFormat="1" ht="22.5" customHeight="1">
      <c r="B110" s="194"/>
      <c r="D110" s="195" t="s">
        <v>148</v>
      </c>
      <c r="E110" s="196" t="s">
        <v>20</v>
      </c>
      <c r="F110" s="197" t="s">
        <v>152</v>
      </c>
      <c r="H110" s="198">
        <v>125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148</v>
      </c>
      <c r="AU110" s="203" t="s">
        <v>84</v>
      </c>
      <c r="AV110" s="13" t="s">
        <v>146</v>
      </c>
      <c r="AW110" s="13" t="s">
        <v>39</v>
      </c>
      <c r="AX110" s="13" t="s">
        <v>22</v>
      </c>
      <c r="AY110" s="203" t="s">
        <v>138</v>
      </c>
    </row>
    <row r="111" spans="2:65" s="1" customFormat="1" ht="22.5" customHeight="1">
      <c r="B111" s="164"/>
      <c r="C111" s="165" t="s">
        <v>27</v>
      </c>
      <c r="D111" s="165" t="s">
        <v>141</v>
      </c>
      <c r="E111" s="166" t="s">
        <v>404</v>
      </c>
      <c r="F111" s="167" t="s">
        <v>405</v>
      </c>
      <c r="G111" s="168" t="s">
        <v>155</v>
      </c>
      <c r="H111" s="169">
        <v>630</v>
      </c>
      <c r="I111" s="170"/>
      <c r="J111" s="171">
        <f>ROUND(I111*H111,2)</f>
        <v>0</v>
      </c>
      <c r="K111" s="167" t="s">
        <v>145</v>
      </c>
      <c r="L111" s="35"/>
      <c r="M111" s="172" t="s">
        <v>20</v>
      </c>
      <c r="N111" s="173" t="s">
        <v>47</v>
      </c>
      <c r="O111" s="36"/>
      <c r="P111" s="174">
        <f>O111*H111</f>
        <v>0</v>
      </c>
      <c r="Q111" s="174">
        <v>0</v>
      </c>
      <c r="R111" s="174">
        <f>Q111*H111</f>
        <v>0</v>
      </c>
      <c r="S111" s="174">
        <v>0.56</v>
      </c>
      <c r="T111" s="175">
        <f>S111*H111</f>
        <v>352.8</v>
      </c>
      <c r="AR111" s="18" t="s">
        <v>146</v>
      </c>
      <c r="AT111" s="18" t="s">
        <v>141</v>
      </c>
      <c r="AU111" s="18" t="s">
        <v>84</v>
      </c>
      <c r="AY111" s="18" t="s">
        <v>138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8" t="s">
        <v>22</v>
      </c>
      <c r="BK111" s="176">
        <f>ROUND(I111*H111,2)</f>
        <v>0</v>
      </c>
      <c r="BL111" s="18" t="s">
        <v>146</v>
      </c>
      <c r="BM111" s="18" t="s">
        <v>27</v>
      </c>
    </row>
    <row r="112" spans="2:51" s="12" customFormat="1" ht="22.5" customHeight="1">
      <c r="B112" s="186"/>
      <c r="D112" s="178" t="s">
        <v>148</v>
      </c>
      <c r="E112" s="187" t="s">
        <v>20</v>
      </c>
      <c r="F112" s="188" t="s">
        <v>406</v>
      </c>
      <c r="H112" s="189">
        <v>630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7" t="s">
        <v>148</v>
      </c>
      <c r="AU112" s="187" t="s">
        <v>84</v>
      </c>
      <c r="AV112" s="12" t="s">
        <v>84</v>
      </c>
      <c r="AW112" s="12" t="s">
        <v>39</v>
      </c>
      <c r="AX112" s="12" t="s">
        <v>76</v>
      </c>
      <c r="AY112" s="187" t="s">
        <v>138</v>
      </c>
    </row>
    <row r="113" spans="2:51" s="13" customFormat="1" ht="22.5" customHeight="1">
      <c r="B113" s="194"/>
      <c r="D113" s="195" t="s">
        <v>148</v>
      </c>
      <c r="E113" s="196" t="s">
        <v>20</v>
      </c>
      <c r="F113" s="197" t="s">
        <v>152</v>
      </c>
      <c r="H113" s="198">
        <v>630</v>
      </c>
      <c r="I113" s="199"/>
      <c r="L113" s="194"/>
      <c r="M113" s="200"/>
      <c r="N113" s="201"/>
      <c r="O113" s="201"/>
      <c r="P113" s="201"/>
      <c r="Q113" s="201"/>
      <c r="R113" s="201"/>
      <c r="S113" s="201"/>
      <c r="T113" s="202"/>
      <c r="AT113" s="203" t="s">
        <v>148</v>
      </c>
      <c r="AU113" s="203" t="s">
        <v>84</v>
      </c>
      <c r="AV113" s="13" t="s">
        <v>146</v>
      </c>
      <c r="AW113" s="13" t="s">
        <v>39</v>
      </c>
      <c r="AX113" s="13" t="s">
        <v>22</v>
      </c>
      <c r="AY113" s="203" t="s">
        <v>138</v>
      </c>
    </row>
    <row r="114" spans="2:65" s="1" customFormat="1" ht="22.5" customHeight="1">
      <c r="B114" s="164"/>
      <c r="C114" s="165" t="s">
        <v>226</v>
      </c>
      <c r="D114" s="165" t="s">
        <v>141</v>
      </c>
      <c r="E114" s="166" t="s">
        <v>407</v>
      </c>
      <c r="F114" s="167" t="s">
        <v>408</v>
      </c>
      <c r="G114" s="168" t="s">
        <v>155</v>
      </c>
      <c r="H114" s="169">
        <v>605</v>
      </c>
      <c r="I114" s="170"/>
      <c r="J114" s="171">
        <f>ROUND(I114*H114,2)</f>
        <v>0</v>
      </c>
      <c r="K114" s="167" t="s">
        <v>145</v>
      </c>
      <c r="L114" s="35"/>
      <c r="M114" s="172" t="s">
        <v>20</v>
      </c>
      <c r="N114" s="173" t="s">
        <v>47</v>
      </c>
      <c r="O114" s="36"/>
      <c r="P114" s="174">
        <f>O114*H114</f>
        <v>0</v>
      </c>
      <c r="Q114" s="174">
        <v>0.0003</v>
      </c>
      <c r="R114" s="174">
        <f>Q114*H114</f>
        <v>0.1815</v>
      </c>
      <c r="S114" s="174">
        <v>0.512</v>
      </c>
      <c r="T114" s="175">
        <f>S114*H114</f>
        <v>309.76</v>
      </c>
      <c r="AR114" s="18" t="s">
        <v>146</v>
      </c>
      <c r="AT114" s="18" t="s">
        <v>141</v>
      </c>
      <c r="AU114" s="18" t="s">
        <v>84</v>
      </c>
      <c r="AY114" s="18" t="s">
        <v>138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8" t="s">
        <v>22</v>
      </c>
      <c r="BK114" s="176">
        <f>ROUND(I114*H114,2)</f>
        <v>0</v>
      </c>
      <c r="BL114" s="18" t="s">
        <v>146</v>
      </c>
      <c r="BM114" s="18" t="s">
        <v>226</v>
      </c>
    </row>
    <row r="115" spans="2:51" s="11" customFormat="1" ht="22.5" customHeight="1">
      <c r="B115" s="177"/>
      <c r="D115" s="178" t="s">
        <v>148</v>
      </c>
      <c r="E115" s="179" t="s">
        <v>20</v>
      </c>
      <c r="F115" s="180" t="s">
        <v>409</v>
      </c>
      <c r="H115" s="181" t="s">
        <v>20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81" t="s">
        <v>148</v>
      </c>
      <c r="AU115" s="181" t="s">
        <v>84</v>
      </c>
      <c r="AV115" s="11" t="s">
        <v>22</v>
      </c>
      <c r="AW115" s="11" t="s">
        <v>39</v>
      </c>
      <c r="AX115" s="11" t="s">
        <v>76</v>
      </c>
      <c r="AY115" s="181" t="s">
        <v>138</v>
      </c>
    </row>
    <row r="116" spans="2:51" s="12" customFormat="1" ht="22.5" customHeight="1">
      <c r="B116" s="186"/>
      <c r="D116" s="178" t="s">
        <v>148</v>
      </c>
      <c r="E116" s="187" t="s">
        <v>20</v>
      </c>
      <c r="F116" s="188" t="s">
        <v>410</v>
      </c>
      <c r="H116" s="189">
        <v>605</v>
      </c>
      <c r="I116" s="190"/>
      <c r="L116" s="186"/>
      <c r="M116" s="191"/>
      <c r="N116" s="192"/>
      <c r="O116" s="192"/>
      <c r="P116" s="192"/>
      <c r="Q116" s="192"/>
      <c r="R116" s="192"/>
      <c r="S116" s="192"/>
      <c r="T116" s="193"/>
      <c r="AT116" s="187" t="s">
        <v>148</v>
      </c>
      <c r="AU116" s="187" t="s">
        <v>84</v>
      </c>
      <c r="AV116" s="12" t="s">
        <v>84</v>
      </c>
      <c r="AW116" s="12" t="s">
        <v>39</v>
      </c>
      <c r="AX116" s="12" t="s">
        <v>76</v>
      </c>
      <c r="AY116" s="187" t="s">
        <v>138</v>
      </c>
    </row>
    <row r="117" spans="2:51" s="13" customFormat="1" ht="22.5" customHeight="1">
      <c r="B117" s="194"/>
      <c r="D117" s="195" t="s">
        <v>148</v>
      </c>
      <c r="E117" s="196" t="s">
        <v>20</v>
      </c>
      <c r="F117" s="197" t="s">
        <v>152</v>
      </c>
      <c r="H117" s="198">
        <v>605</v>
      </c>
      <c r="I117" s="199"/>
      <c r="L117" s="194"/>
      <c r="M117" s="200"/>
      <c r="N117" s="201"/>
      <c r="O117" s="201"/>
      <c r="P117" s="201"/>
      <c r="Q117" s="201"/>
      <c r="R117" s="201"/>
      <c r="S117" s="201"/>
      <c r="T117" s="202"/>
      <c r="AT117" s="203" t="s">
        <v>148</v>
      </c>
      <c r="AU117" s="203" t="s">
        <v>84</v>
      </c>
      <c r="AV117" s="13" t="s">
        <v>146</v>
      </c>
      <c r="AW117" s="13" t="s">
        <v>39</v>
      </c>
      <c r="AX117" s="13" t="s">
        <v>22</v>
      </c>
      <c r="AY117" s="203" t="s">
        <v>138</v>
      </c>
    </row>
    <row r="118" spans="2:65" s="1" customFormat="1" ht="22.5" customHeight="1">
      <c r="B118" s="164"/>
      <c r="C118" s="165" t="s">
        <v>234</v>
      </c>
      <c r="D118" s="165" t="s">
        <v>141</v>
      </c>
      <c r="E118" s="166" t="s">
        <v>411</v>
      </c>
      <c r="F118" s="167" t="s">
        <v>412</v>
      </c>
      <c r="G118" s="168" t="s">
        <v>324</v>
      </c>
      <c r="H118" s="169">
        <v>95</v>
      </c>
      <c r="I118" s="170"/>
      <c r="J118" s="171">
        <f>ROUND(I118*H118,2)</f>
        <v>0</v>
      </c>
      <c r="K118" s="167" t="s">
        <v>145</v>
      </c>
      <c r="L118" s="35"/>
      <c r="M118" s="172" t="s">
        <v>20</v>
      </c>
      <c r="N118" s="173" t="s">
        <v>47</v>
      </c>
      <c r="O118" s="36"/>
      <c r="P118" s="174">
        <f>O118*H118</f>
        <v>0</v>
      </c>
      <c r="Q118" s="174">
        <v>0</v>
      </c>
      <c r="R118" s="174">
        <f>Q118*H118</f>
        <v>0</v>
      </c>
      <c r="S118" s="174">
        <v>0.23</v>
      </c>
      <c r="T118" s="175">
        <f>S118*H118</f>
        <v>21.85</v>
      </c>
      <c r="AR118" s="18" t="s">
        <v>146</v>
      </c>
      <c r="AT118" s="18" t="s">
        <v>141</v>
      </c>
      <c r="AU118" s="18" t="s">
        <v>84</v>
      </c>
      <c r="AY118" s="18" t="s">
        <v>138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8" t="s">
        <v>22</v>
      </c>
      <c r="BK118" s="176">
        <f>ROUND(I118*H118,2)</f>
        <v>0</v>
      </c>
      <c r="BL118" s="18" t="s">
        <v>146</v>
      </c>
      <c r="BM118" s="18" t="s">
        <v>234</v>
      </c>
    </row>
    <row r="119" spans="2:51" s="12" customFormat="1" ht="22.5" customHeight="1">
      <c r="B119" s="186"/>
      <c r="D119" s="178" t="s">
        <v>148</v>
      </c>
      <c r="E119" s="187" t="s">
        <v>20</v>
      </c>
      <c r="F119" s="188" t="s">
        <v>413</v>
      </c>
      <c r="H119" s="189">
        <v>95</v>
      </c>
      <c r="I119" s="190"/>
      <c r="L119" s="186"/>
      <c r="M119" s="191"/>
      <c r="N119" s="192"/>
      <c r="O119" s="192"/>
      <c r="P119" s="192"/>
      <c r="Q119" s="192"/>
      <c r="R119" s="192"/>
      <c r="S119" s="192"/>
      <c r="T119" s="193"/>
      <c r="AT119" s="187" t="s">
        <v>148</v>
      </c>
      <c r="AU119" s="187" t="s">
        <v>84</v>
      </c>
      <c r="AV119" s="12" t="s">
        <v>84</v>
      </c>
      <c r="AW119" s="12" t="s">
        <v>39</v>
      </c>
      <c r="AX119" s="12" t="s">
        <v>76</v>
      </c>
      <c r="AY119" s="187" t="s">
        <v>138</v>
      </c>
    </row>
    <row r="120" spans="2:51" s="13" customFormat="1" ht="22.5" customHeight="1">
      <c r="B120" s="194"/>
      <c r="D120" s="195" t="s">
        <v>148</v>
      </c>
      <c r="E120" s="196" t="s">
        <v>20</v>
      </c>
      <c r="F120" s="197" t="s">
        <v>152</v>
      </c>
      <c r="H120" s="198">
        <v>95</v>
      </c>
      <c r="I120" s="199"/>
      <c r="L120" s="194"/>
      <c r="M120" s="200"/>
      <c r="N120" s="201"/>
      <c r="O120" s="201"/>
      <c r="P120" s="201"/>
      <c r="Q120" s="201"/>
      <c r="R120" s="201"/>
      <c r="S120" s="201"/>
      <c r="T120" s="202"/>
      <c r="AT120" s="203" t="s">
        <v>148</v>
      </c>
      <c r="AU120" s="203" t="s">
        <v>84</v>
      </c>
      <c r="AV120" s="13" t="s">
        <v>146</v>
      </c>
      <c r="AW120" s="13" t="s">
        <v>39</v>
      </c>
      <c r="AX120" s="13" t="s">
        <v>22</v>
      </c>
      <c r="AY120" s="203" t="s">
        <v>138</v>
      </c>
    </row>
    <row r="121" spans="2:65" s="1" customFormat="1" ht="22.5" customHeight="1">
      <c r="B121" s="164"/>
      <c r="C121" s="165" t="s">
        <v>243</v>
      </c>
      <c r="D121" s="165" t="s">
        <v>141</v>
      </c>
      <c r="E121" s="166" t="s">
        <v>414</v>
      </c>
      <c r="F121" s="167" t="s">
        <v>415</v>
      </c>
      <c r="G121" s="168" t="s">
        <v>155</v>
      </c>
      <c r="H121" s="169">
        <v>320.366</v>
      </c>
      <c r="I121" s="170"/>
      <c r="J121" s="171">
        <f>ROUND(I121*H121,2)</f>
        <v>0</v>
      </c>
      <c r="K121" s="167" t="s">
        <v>145</v>
      </c>
      <c r="L121" s="35"/>
      <c r="M121" s="172" t="s">
        <v>20</v>
      </c>
      <c r="N121" s="173" t="s">
        <v>47</v>
      </c>
      <c r="O121" s="36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8" t="s">
        <v>146</v>
      </c>
      <c r="AT121" s="18" t="s">
        <v>141</v>
      </c>
      <c r="AU121" s="18" t="s">
        <v>84</v>
      </c>
      <c r="AY121" s="18" t="s">
        <v>138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8" t="s">
        <v>22</v>
      </c>
      <c r="BK121" s="176">
        <f>ROUND(I121*H121,2)</f>
        <v>0</v>
      </c>
      <c r="BL121" s="18" t="s">
        <v>146</v>
      </c>
      <c r="BM121" s="18" t="s">
        <v>416</v>
      </c>
    </row>
    <row r="122" spans="2:51" s="12" customFormat="1" ht="22.5" customHeight="1">
      <c r="B122" s="186"/>
      <c r="D122" s="178" t="s">
        <v>148</v>
      </c>
      <c r="E122" s="187" t="s">
        <v>20</v>
      </c>
      <c r="F122" s="188" t="s">
        <v>417</v>
      </c>
      <c r="H122" s="189">
        <v>320.366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7" t="s">
        <v>148</v>
      </c>
      <c r="AU122" s="187" t="s">
        <v>84</v>
      </c>
      <c r="AV122" s="12" t="s">
        <v>84</v>
      </c>
      <c r="AW122" s="12" t="s">
        <v>39</v>
      </c>
      <c r="AX122" s="12" t="s">
        <v>76</v>
      </c>
      <c r="AY122" s="187" t="s">
        <v>138</v>
      </c>
    </row>
    <row r="123" spans="2:51" s="13" customFormat="1" ht="22.5" customHeight="1">
      <c r="B123" s="194"/>
      <c r="D123" s="195" t="s">
        <v>148</v>
      </c>
      <c r="E123" s="196" t="s">
        <v>20</v>
      </c>
      <c r="F123" s="197" t="s">
        <v>152</v>
      </c>
      <c r="H123" s="198">
        <v>320.366</v>
      </c>
      <c r="I123" s="199"/>
      <c r="L123" s="194"/>
      <c r="M123" s="200"/>
      <c r="N123" s="201"/>
      <c r="O123" s="201"/>
      <c r="P123" s="201"/>
      <c r="Q123" s="201"/>
      <c r="R123" s="201"/>
      <c r="S123" s="201"/>
      <c r="T123" s="202"/>
      <c r="AT123" s="203" t="s">
        <v>148</v>
      </c>
      <c r="AU123" s="203" t="s">
        <v>84</v>
      </c>
      <c r="AV123" s="13" t="s">
        <v>146</v>
      </c>
      <c r="AW123" s="13" t="s">
        <v>39</v>
      </c>
      <c r="AX123" s="13" t="s">
        <v>22</v>
      </c>
      <c r="AY123" s="203" t="s">
        <v>138</v>
      </c>
    </row>
    <row r="124" spans="2:65" s="1" customFormat="1" ht="22.5" customHeight="1">
      <c r="B124" s="164"/>
      <c r="C124" s="211" t="s">
        <v>290</v>
      </c>
      <c r="D124" s="211" t="s">
        <v>418</v>
      </c>
      <c r="E124" s="212" t="s">
        <v>419</v>
      </c>
      <c r="F124" s="213" t="s">
        <v>420</v>
      </c>
      <c r="G124" s="214" t="s">
        <v>308</v>
      </c>
      <c r="H124" s="215">
        <v>8.41</v>
      </c>
      <c r="I124" s="216"/>
      <c r="J124" s="217">
        <f>ROUND(I124*H124,2)</f>
        <v>0</v>
      </c>
      <c r="K124" s="213" t="s">
        <v>145</v>
      </c>
      <c r="L124" s="218"/>
      <c r="M124" s="219" t="s">
        <v>20</v>
      </c>
      <c r="N124" s="220" t="s">
        <v>47</v>
      </c>
      <c r="O124" s="36"/>
      <c r="P124" s="174">
        <f>O124*H124</f>
        <v>0</v>
      </c>
      <c r="Q124" s="174">
        <v>1</v>
      </c>
      <c r="R124" s="174">
        <f>Q124*H124</f>
        <v>8.41</v>
      </c>
      <c r="S124" s="174">
        <v>0</v>
      </c>
      <c r="T124" s="175">
        <f>S124*H124</f>
        <v>0</v>
      </c>
      <c r="AR124" s="18" t="s">
        <v>205</v>
      </c>
      <c r="AT124" s="18" t="s">
        <v>418</v>
      </c>
      <c r="AU124" s="18" t="s">
        <v>84</v>
      </c>
      <c r="AY124" s="18" t="s">
        <v>138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8" t="s">
        <v>22</v>
      </c>
      <c r="BK124" s="176">
        <f>ROUND(I124*H124,2)</f>
        <v>0</v>
      </c>
      <c r="BL124" s="18" t="s">
        <v>146</v>
      </c>
      <c r="BM124" s="18" t="s">
        <v>290</v>
      </c>
    </row>
    <row r="125" spans="2:51" s="12" customFormat="1" ht="22.5" customHeight="1">
      <c r="B125" s="186"/>
      <c r="D125" s="178" t="s">
        <v>148</v>
      </c>
      <c r="E125" s="187" t="s">
        <v>20</v>
      </c>
      <c r="F125" s="188" t="s">
        <v>421</v>
      </c>
      <c r="H125" s="189">
        <v>8.41</v>
      </c>
      <c r="I125" s="190"/>
      <c r="L125" s="186"/>
      <c r="M125" s="191"/>
      <c r="N125" s="192"/>
      <c r="O125" s="192"/>
      <c r="P125" s="192"/>
      <c r="Q125" s="192"/>
      <c r="R125" s="192"/>
      <c r="S125" s="192"/>
      <c r="T125" s="193"/>
      <c r="AT125" s="187" t="s">
        <v>148</v>
      </c>
      <c r="AU125" s="187" t="s">
        <v>84</v>
      </c>
      <c r="AV125" s="12" t="s">
        <v>84</v>
      </c>
      <c r="AW125" s="12" t="s">
        <v>39</v>
      </c>
      <c r="AX125" s="12" t="s">
        <v>76</v>
      </c>
      <c r="AY125" s="187" t="s">
        <v>138</v>
      </c>
    </row>
    <row r="126" spans="2:51" s="13" customFormat="1" ht="22.5" customHeight="1">
      <c r="B126" s="194"/>
      <c r="D126" s="195" t="s">
        <v>148</v>
      </c>
      <c r="E126" s="196" t="s">
        <v>20</v>
      </c>
      <c r="F126" s="197" t="s">
        <v>152</v>
      </c>
      <c r="H126" s="198">
        <v>8.41</v>
      </c>
      <c r="I126" s="199"/>
      <c r="L126" s="194"/>
      <c r="M126" s="200"/>
      <c r="N126" s="201"/>
      <c r="O126" s="201"/>
      <c r="P126" s="201"/>
      <c r="Q126" s="201"/>
      <c r="R126" s="201"/>
      <c r="S126" s="201"/>
      <c r="T126" s="202"/>
      <c r="AT126" s="203" t="s">
        <v>148</v>
      </c>
      <c r="AU126" s="203" t="s">
        <v>84</v>
      </c>
      <c r="AV126" s="13" t="s">
        <v>146</v>
      </c>
      <c r="AW126" s="13" t="s">
        <v>39</v>
      </c>
      <c r="AX126" s="13" t="s">
        <v>22</v>
      </c>
      <c r="AY126" s="203" t="s">
        <v>138</v>
      </c>
    </row>
    <row r="127" spans="2:65" s="1" customFormat="1" ht="22.5" customHeight="1">
      <c r="B127" s="164"/>
      <c r="C127" s="165" t="s">
        <v>8</v>
      </c>
      <c r="D127" s="165" t="s">
        <v>141</v>
      </c>
      <c r="E127" s="166" t="s">
        <v>422</v>
      </c>
      <c r="F127" s="167" t="s">
        <v>423</v>
      </c>
      <c r="G127" s="168" t="s">
        <v>144</v>
      </c>
      <c r="H127" s="169">
        <v>308.275</v>
      </c>
      <c r="I127" s="170"/>
      <c r="J127" s="171">
        <f>ROUND(I127*H127,2)</f>
        <v>0</v>
      </c>
      <c r="K127" s="167" t="s">
        <v>145</v>
      </c>
      <c r="L127" s="35"/>
      <c r="M127" s="172" t="s">
        <v>20</v>
      </c>
      <c r="N127" s="173" t="s">
        <v>47</v>
      </c>
      <c r="O127" s="36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8" t="s">
        <v>146</v>
      </c>
      <c r="AT127" s="18" t="s">
        <v>141</v>
      </c>
      <c r="AU127" s="18" t="s">
        <v>84</v>
      </c>
      <c r="AY127" s="18" t="s">
        <v>138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8" t="s">
        <v>22</v>
      </c>
      <c r="BK127" s="176">
        <f>ROUND(I127*H127,2)</f>
        <v>0</v>
      </c>
      <c r="BL127" s="18" t="s">
        <v>146</v>
      </c>
      <c r="BM127" s="18" t="s">
        <v>8</v>
      </c>
    </row>
    <row r="128" spans="2:65" s="1" customFormat="1" ht="22.5" customHeight="1">
      <c r="B128" s="164"/>
      <c r="C128" s="165" t="s">
        <v>297</v>
      </c>
      <c r="D128" s="165" t="s">
        <v>141</v>
      </c>
      <c r="E128" s="166" t="s">
        <v>424</v>
      </c>
      <c r="F128" s="167" t="s">
        <v>425</v>
      </c>
      <c r="G128" s="168" t="s">
        <v>144</v>
      </c>
      <c r="H128" s="169">
        <v>308.275</v>
      </c>
      <c r="I128" s="170"/>
      <c r="J128" s="171">
        <f>ROUND(I128*H128,2)</f>
        <v>0</v>
      </c>
      <c r="K128" s="167" t="s">
        <v>145</v>
      </c>
      <c r="L128" s="35"/>
      <c r="M128" s="172" t="s">
        <v>20</v>
      </c>
      <c r="N128" s="173" t="s">
        <v>47</v>
      </c>
      <c r="O128" s="36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8" t="s">
        <v>146</v>
      </c>
      <c r="AT128" s="18" t="s">
        <v>141</v>
      </c>
      <c r="AU128" s="18" t="s">
        <v>84</v>
      </c>
      <c r="AY128" s="18" t="s">
        <v>138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8" t="s">
        <v>22</v>
      </c>
      <c r="BK128" s="176">
        <f>ROUND(I128*H128,2)</f>
        <v>0</v>
      </c>
      <c r="BL128" s="18" t="s">
        <v>146</v>
      </c>
      <c r="BM128" s="18" t="s">
        <v>297</v>
      </c>
    </row>
    <row r="129" spans="2:51" s="12" customFormat="1" ht="22.5" customHeight="1">
      <c r="B129" s="186"/>
      <c r="D129" s="178" t="s">
        <v>148</v>
      </c>
      <c r="E129" s="187" t="s">
        <v>20</v>
      </c>
      <c r="F129" s="188" t="s">
        <v>426</v>
      </c>
      <c r="H129" s="189">
        <v>308.275</v>
      </c>
      <c r="I129" s="190"/>
      <c r="L129" s="186"/>
      <c r="M129" s="191"/>
      <c r="N129" s="192"/>
      <c r="O129" s="192"/>
      <c r="P129" s="192"/>
      <c r="Q129" s="192"/>
      <c r="R129" s="192"/>
      <c r="S129" s="192"/>
      <c r="T129" s="193"/>
      <c r="AT129" s="187" t="s">
        <v>148</v>
      </c>
      <c r="AU129" s="187" t="s">
        <v>84</v>
      </c>
      <c r="AV129" s="12" t="s">
        <v>84</v>
      </c>
      <c r="AW129" s="12" t="s">
        <v>39</v>
      </c>
      <c r="AX129" s="12" t="s">
        <v>76</v>
      </c>
      <c r="AY129" s="187" t="s">
        <v>138</v>
      </c>
    </row>
    <row r="130" spans="2:51" s="13" customFormat="1" ht="22.5" customHeight="1">
      <c r="B130" s="194"/>
      <c r="D130" s="195" t="s">
        <v>148</v>
      </c>
      <c r="E130" s="196" t="s">
        <v>20</v>
      </c>
      <c r="F130" s="197" t="s">
        <v>152</v>
      </c>
      <c r="H130" s="198">
        <v>308.275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148</v>
      </c>
      <c r="AU130" s="203" t="s">
        <v>84</v>
      </c>
      <c r="AV130" s="13" t="s">
        <v>146</v>
      </c>
      <c r="AW130" s="13" t="s">
        <v>39</v>
      </c>
      <c r="AX130" s="13" t="s">
        <v>22</v>
      </c>
      <c r="AY130" s="203" t="s">
        <v>138</v>
      </c>
    </row>
    <row r="131" spans="2:65" s="1" customFormat="1" ht="22.5" customHeight="1">
      <c r="B131" s="164"/>
      <c r="C131" s="165" t="s">
        <v>300</v>
      </c>
      <c r="D131" s="165" t="s">
        <v>141</v>
      </c>
      <c r="E131" s="166" t="s">
        <v>427</v>
      </c>
      <c r="F131" s="167" t="s">
        <v>428</v>
      </c>
      <c r="G131" s="168" t="s">
        <v>144</v>
      </c>
      <c r="H131" s="169">
        <v>92.483</v>
      </c>
      <c r="I131" s="170"/>
      <c r="J131" s="171">
        <f>ROUND(I131*H131,2)</f>
        <v>0</v>
      </c>
      <c r="K131" s="167" t="s">
        <v>145</v>
      </c>
      <c r="L131" s="35"/>
      <c r="M131" s="172" t="s">
        <v>20</v>
      </c>
      <c r="N131" s="173" t="s">
        <v>47</v>
      </c>
      <c r="O131" s="36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8" t="s">
        <v>146</v>
      </c>
      <c r="AT131" s="18" t="s">
        <v>141</v>
      </c>
      <c r="AU131" s="18" t="s">
        <v>84</v>
      </c>
      <c r="AY131" s="18" t="s">
        <v>138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8" t="s">
        <v>22</v>
      </c>
      <c r="BK131" s="176">
        <f>ROUND(I131*H131,2)</f>
        <v>0</v>
      </c>
      <c r="BL131" s="18" t="s">
        <v>146</v>
      </c>
      <c r="BM131" s="18" t="s">
        <v>300</v>
      </c>
    </row>
    <row r="132" spans="2:51" s="12" customFormat="1" ht="22.5" customHeight="1">
      <c r="B132" s="186"/>
      <c r="D132" s="178" t="s">
        <v>148</v>
      </c>
      <c r="E132" s="187" t="s">
        <v>20</v>
      </c>
      <c r="F132" s="188" t="s">
        <v>429</v>
      </c>
      <c r="H132" s="189">
        <v>92.483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148</v>
      </c>
      <c r="AU132" s="187" t="s">
        <v>84</v>
      </c>
      <c r="AV132" s="12" t="s">
        <v>84</v>
      </c>
      <c r="AW132" s="12" t="s">
        <v>39</v>
      </c>
      <c r="AX132" s="12" t="s">
        <v>76</v>
      </c>
      <c r="AY132" s="187" t="s">
        <v>138</v>
      </c>
    </row>
    <row r="133" spans="2:51" s="13" customFormat="1" ht="22.5" customHeight="1">
      <c r="B133" s="194"/>
      <c r="D133" s="195" t="s">
        <v>148</v>
      </c>
      <c r="E133" s="196" t="s">
        <v>20</v>
      </c>
      <c r="F133" s="197" t="s">
        <v>152</v>
      </c>
      <c r="H133" s="198">
        <v>92.483</v>
      </c>
      <c r="I133" s="199"/>
      <c r="L133" s="194"/>
      <c r="M133" s="200"/>
      <c r="N133" s="201"/>
      <c r="O133" s="201"/>
      <c r="P133" s="201"/>
      <c r="Q133" s="201"/>
      <c r="R133" s="201"/>
      <c r="S133" s="201"/>
      <c r="T133" s="202"/>
      <c r="AT133" s="203" t="s">
        <v>148</v>
      </c>
      <c r="AU133" s="203" t="s">
        <v>84</v>
      </c>
      <c r="AV133" s="13" t="s">
        <v>146</v>
      </c>
      <c r="AW133" s="13" t="s">
        <v>39</v>
      </c>
      <c r="AX133" s="13" t="s">
        <v>22</v>
      </c>
      <c r="AY133" s="203" t="s">
        <v>138</v>
      </c>
    </row>
    <row r="134" spans="2:65" s="1" customFormat="1" ht="22.5" customHeight="1">
      <c r="B134" s="164"/>
      <c r="C134" s="165" t="s">
        <v>309</v>
      </c>
      <c r="D134" s="165" t="s">
        <v>141</v>
      </c>
      <c r="E134" s="166" t="s">
        <v>430</v>
      </c>
      <c r="F134" s="167" t="s">
        <v>431</v>
      </c>
      <c r="G134" s="168" t="s">
        <v>386</v>
      </c>
      <c r="H134" s="169">
        <v>8</v>
      </c>
      <c r="I134" s="170"/>
      <c r="J134" s="171">
        <f aca="true" t="shared" si="0" ref="J134:J146">ROUND(I134*H134,2)</f>
        <v>0</v>
      </c>
      <c r="K134" s="167" t="s">
        <v>145</v>
      </c>
      <c r="L134" s="35"/>
      <c r="M134" s="172" t="s">
        <v>20</v>
      </c>
      <c r="N134" s="173" t="s">
        <v>47</v>
      </c>
      <c r="O134" s="36"/>
      <c r="P134" s="174">
        <f aca="true" t="shared" si="1" ref="P134:P146">O134*H134</f>
        <v>0</v>
      </c>
      <c r="Q134" s="174">
        <v>0</v>
      </c>
      <c r="R134" s="174">
        <f aca="true" t="shared" si="2" ref="R134:R146">Q134*H134</f>
        <v>0</v>
      </c>
      <c r="S134" s="174">
        <v>0</v>
      </c>
      <c r="T134" s="175">
        <f aca="true" t="shared" si="3" ref="T134:T146">S134*H134</f>
        <v>0</v>
      </c>
      <c r="AR134" s="18" t="s">
        <v>146</v>
      </c>
      <c r="AT134" s="18" t="s">
        <v>141</v>
      </c>
      <c r="AU134" s="18" t="s">
        <v>84</v>
      </c>
      <c r="AY134" s="18" t="s">
        <v>138</v>
      </c>
      <c r="BE134" s="176">
        <f aca="true" t="shared" si="4" ref="BE134:BE146">IF(N134="základní",J134,0)</f>
        <v>0</v>
      </c>
      <c r="BF134" s="176">
        <f aca="true" t="shared" si="5" ref="BF134:BF146">IF(N134="snížená",J134,0)</f>
        <v>0</v>
      </c>
      <c r="BG134" s="176">
        <f aca="true" t="shared" si="6" ref="BG134:BG146">IF(N134="zákl. přenesená",J134,0)</f>
        <v>0</v>
      </c>
      <c r="BH134" s="176">
        <f aca="true" t="shared" si="7" ref="BH134:BH146">IF(N134="sníž. přenesená",J134,0)</f>
        <v>0</v>
      </c>
      <c r="BI134" s="176">
        <f aca="true" t="shared" si="8" ref="BI134:BI146">IF(N134="nulová",J134,0)</f>
        <v>0</v>
      </c>
      <c r="BJ134" s="18" t="s">
        <v>22</v>
      </c>
      <c r="BK134" s="176">
        <f aca="true" t="shared" si="9" ref="BK134:BK146">ROUND(I134*H134,2)</f>
        <v>0</v>
      </c>
      <c r="BL134" s="18" t="s">
        <v>146</v>
      </c>
      <c r="BM134" s="18" t="s">
        <v>309</v>
      </c>
    </row>
    <row r="135" spans="2:65" s="1" customFormat="1" ht="22.5" customHeight="1">
      <c r="B135" s="164"/>
      <c r="C135" s="165" t="s">
        <v>330</v>
      </c>
      <c r="D135" s="165" t="s">
        <v>141</v>
      </c>
      <c r="E135" s="166" t="s">
        <v>432</v>
      </c>
      <c r="F135" s="167" t="s">
        <v>433</v>
      </c>
      <c r="G135" s="168" t="s">
        <v>386</v>
      </c>
      <c r="H135" s="169">
        <v>8</v>
      </c>
      <c r="I135" s="170"/>
      <c r="J135" s="171">
        <f t="shared" si="0"/>
        <v>0</v>
      </c>
      <c r="K135" s="167" t="s">
        <v>145</v>
      </c>
      <c r="L135" s="35"/>
      <c r="M135" s="172" t="s">
        <v>20</v>
      </c>
      <c r="N135" s="173" t="s">
        <v>47</v>
      </c>
      <c r="O135" s="36"/>
      <c r="P135" s="174">
        <f t="shared" si="1"/>
        <v>0</v>
      </c>
      <c r="Q135" s="174">
        <v>0</v>
      </c>
      <c r="R135" s="174">
        <f t="shared" si="2"/>
        <v>0</v>
      </c>
      <c r="S135" s="174">
        <v>0</v>
      </c>
      <c r="T135" s="175">
        <f t="shared" si="3"/>
        <v>0</v>
      </c>
      <c r="AR135" s="18" t="s">
        <v>146</v>
      </c>
      <c r="AT135" s="18" t="s">
        <v>141</v>
      </c>
      <c r="AU135" s="18" t="s">
        <v>84</v>
      </c>
      <c r="AY135" s="18" t="s">
        <v>138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8" t="s">
        <v>22</v>
      </c>
      <c r="BK135" s="176">
        <f t="shared" si="9"/>
        <v>0</v>
      </c>
      <c r="BL135" s="18" t="s">
        <v>146</v>
      </c>
      <c r="BM135" s="18" t="s">
        <v>330</v>
      </c>
    </row>
    <row r="136" spans="2:65" s="1" customFormat="1" ht="22.5" customHeight="1">
      <c r="B136" s="164"/>
      <c r="C136" s="165" t="s">
        <v>325</v>
      </c>
      <c r="D136" s="165" t="s">
        <v>141</v>
      </c>
      <c r="E136" s="166" t="s">
        <v>434</v>
      </c>
      <c r="F136" s="167" t="s">
        <v>435</v>
      </c>
      <c r="G136" s="168" t="s">
        <v>386</v>
      </c>
      <c r="H136" s="169">
        <v>3</v>
      </c>
      <c r="I136" s="170"/>
      <c r="J136" s="171">
        <f t="shared" si="0"/>
        <v>0</v>
      </c>
      <c r="K136" s="167" t="s">
        <v>145</v>
      </c>
      <c r="L136" s="35"/>
      <c r="M136" s="172" t="s">
        <v>20</v>
      </c>
      <c r="N136" s="173" t="s">
        <v>47</v>
      </c>
      <c r="O136" s="36"/>
      <c r="P136" s="174">
        <f t="shared" si="1"/>
        <v>0</v>
      </c>
      <c r="Q136" s="174">
        <v>0</v>
      </c>
      <c r="R136" s="174">
        <f t="shared" si="2"/>
        <v>0</v>
      </c>
      <c r="S136" s="174">
        <v>0</v>
      </c>
      <c r="T136" s="175">
        <f t="shared" si="3"/>
        <v>0</v>
      </c>
      <c r="AR136" s="18" t="s">
        <v>146</v>
      </c>
      <c r="AT136" s="18" t="s">
        <v>141</v>
      </c>
      <c r="AU136" s="18" t="s">
        <v>84</v>
      </c>
      <c r="AY136" s="18" t="s">
        <v>138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8" t="s">
        <v>22</v>
      </c>
      <c r="BK136" s="176">
        <f t="shared" si="9"/>
        <v>0</v>
      </c>
      <c r="BL136" s="18" t="s">
        <v>146</v>
      </c>
      <c r="BM136" s="18" t="s">
        <v>325</v>
      </c>
    </row>
    <row r="137" spans="2:65" s="1" customFormat="1" ht="22.5" customHeight="1">
      <c r="B137" s="164"/>
      <c r="C137" s="165" t="s">
        <v>7</v>
      </c>
      <c r="D137" s="165" t="s">
        <v>141</v>
      </c>
      <c r="E137" s="166" t="s">
        <v>436</v>
      </c>
      <c r="F137" s="167" t="s">
        <v>437</v>
      </c>
      <c r="G137" s="168" t="s">
        <v>386</v>
      </c>
      <c r="H137" s="169">
        <v>8</v>
      </c>
      <c r="I137" s="170"/>
      <c r="J137" s="171">
        <f t="shared" si="0"/>
        <v>0</v>
      </c>
      <c r="K137" s="167" t="s">
        <v>145</v>
      </c>
      <c r="L137" s="35"/>
      <c r="M137" s="172" t="s">
        <v>20</v>
      </c>
      <c r="N137" s="173" t="s">
        <v>47</v>
      </c>
      <c r="O137" s="36"/>
      <c r="P137" s="174">
        <f t="shared" si="1"/>
        <v>0</v>
      </c>
      <c r="Q137" s="174">
        <v>0</v>
      </c>
      <c r="R137" s="174">
        <f t="shared" si="2"/>
        <v>0</v>
      </c>
      <c r="S137" s="174">
        <v>0</v>
      </c>
      <c r="T137" s="175">
        <f t="shared" si="3"/>
        <v>0</v>
      </c>
      <c r="AR137" s="18" t="s">
        <v>146</v>
      </c>
      <c r="AT137" s="18" t="s">
        <v>141</v>
      </c>
      <c r="AU137" s="18" t="s">
        <v>84</v>
      </c>
      <c r="AY137" s="18" t="s">
        <v>138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8" t="s">
        <v>22</v>
      </c>
      <c r="BK137" s="176">
        <f t="shared" si="9"/>
        <v>0</v>
      </c>
      <c r="BL137" s="18" t="s">
        <v>146</v>
      </c>
      <c r="BM137" s="18" t="s">
        <v>7</v>
      </c>
    </row>
    <row r="138" spans="2:65" s="1" customFormat="1" ht="22.5" customHeight="1">
      <c r="B138" s="164"/>
      <c r="C138" s="165" t="s">
        <v>333</v>
      </c>
      <c r="D138" s="165" t="s">
        <v>141</v>
      </c>
      <c r="E138" s="166" t="s">
        <v>438</v>
      </c>
      <c r="F138" s="167" t="s">
        <v>439</v>
      </c>
      <c r="G138" s="168" t="s">
        <v>386</v>
      </c>
      <c r="H138" s="169">
        <v>3</v>
      </c>
      <c r="I138" s="170"/>
      <c r="J138" s="171">
        <f t="shared" si="0"/>
        <v>0</v>
      </c>
      <c r="K138" s="167" t="s">
        <v>145</v>
      </c>
      <c r="L138" s="35"/>
      <c r="M138" s="172" t="s">
        <v>20</v>
      </c>
      <c r="N138" s="173" t="s">
        <v>47</v>
      </c>
      <c r="O138" s="36"/>
      <c r="P138" s="174">
        <f t="shared" si="1"/>
        <v>0</v>
      </c>
      <c r="Q138" s="174">
        <v>0</v>
      </c>
      <c r="R138" s="174">
        <f t="shared" si="2"/>
        <v>0</v>
      </c>
      <c r="S138" s="174">
        <v>0</v>
      </c>
      <c r="T138" s="175">
        <f t="shared" si="3"/>
        <v>0</v>
      </c>
      <c r="AR138" s="18" t="s">
        <v>146</v>
      </c>
      <c r="AT138" s="18" t="s">
        <v>141</v>
      </c>
      <c r="AU138" s="18" t="s">
        <v>84</v>
      </c>
      <c r="AY138" s="18" t="s">
        <v>138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18" t="s">
        <v>22</v>
      </c>
      <c r="BK138" s="176">
        <f t="shared" si="9"/>
        <v>0</v>
      </c>
      <c r="BL138" s="18" t="s">
        <v>146</v>
      </c>
      <c r="BM138" s="18" t="s">
        <v>333</v>
      </c>
    </row>
    <row r="139" spans="2:65" s="1" customFormat="1" ht="22.5" customHeight="1">
      <c r="B139" s="164"/>
      <c r="C139" s="165" t="s">
        <v>341</v>
      </c>
      <c r="D139" s="165" t="s">
        <v>141</v>
      </c>
      <c r="E139" s="166" t="s">
        <v>440</v>
      </c>
      <c r="F139" s="167" t="s">
        <v>441</v>
      </c>
      <c r="G139" s="168" t="s">
        <v>155</v>
      </c>
      <c r="H139" s="169">
        <v>15</v>
      </c>
      <c r="I139" s="170"/>
      <c r="J139" s="171">
        <f t="shared" si="0"/>
        <v>0</v>
      </c>
      <c r="K139" s="167" t="s">
        <v>145</v>
      </c>
      <c r="L139" s="35"/>
      <c r="M139" s="172" t="s">
        <v>20</v>
      </c>
      <c r="N139" s="173" t="s">
        <v>47</v>
      </c>
      <c r="O139" s="36"/>
      <c r="P139" s="174">
        <f t="shared" si="1"/>
        <v>0</v>
      </c>
      <c r="Q139" s="174">
        <v>0</v>
      </c>
      <c r="R139" s="174">
        <f t="shared" si="2"/>
        <v>0</v>
      </c>
      <c r="S139" s="174">
        <v>0</v>
      </c>
      <c r="T139" s="175">
        <f t="shared" si="3"/>
        <v>0</v>
      </c>
      <c r="AR139" s="18" t="s">
        <v>146</v>
      </c>
      <c r="AT139" s="18" t="s">
        <v>141</v>
      </c>
      <c r="AU139" s="18" t="s">
        <v>84</v>
      </c>
      <c r="AY139" s="18" t="s">
        <v>138</v>
      </c>
      <c r="BE139" s="176">
        <f t="shared" si="4"/>
        <v>0</v>
      </c>
      <c r="BF139" s="176">
        <f t="shared" si="5"/>
        <v>0</v>
      </c>
      <c r="BG139" s="176">
        <f t="shared" si="6"/>
        <v>0</v>
      </c>
      <c r="BH139" s="176">
        <f t="shared" si="7"/>
        <v>0</v>
      </c>
      <c r="BI139" s="176">
        <f t="shared" si="8"/>
        <v>0</v>
      </c>
      <c r="BJ139" s="18" t="s">
        <v>22</v>
      </c>
      <c r="BK139" s="176">
        <f t="shared" si="9"/>
        <v>0</v>
      </c>
      <c r="BL139" s="18" t="s">
        <v>146</v>
      </c>
      <c r="BM139" s="18" t="s">
        <v>341</v>
      </c>
    </row>
    <row r="140" spans="2:65" s="1" customFormat="1" ht="31.5" customHeight="1">
      <c r="B140" s="164"/>
      <c r="C140" s="165" t="s">
        <v>348</v>
      </c>
      <c r="D140" s="165" t="s">
        <v>141</v>
      </c>
      <c r="E140" s="166" t="s">
        <v>442</v>
      </c>
      <c r="F140" s="167" t="s">
        <v>443</v>
      </c>
      <c r="G140" s="168" t="s">
        <v>386</v>
      </c>
      <c r="H140" s="169">
        <v>8</v>
      </c>
      <c r="I140" s="170"/>
      <c r="J140" s="171">
        <f t="shared" si="0"/>
        <v>0</v>
      </c>
      <c r="K140" s="167" t="s">
        <v>145</v>
      </c>
      <c r="L140" s="35"/>
      <c r="M140" s="172" t="s">
        <v>20</v>
      </c>
      <c r="N140" s="173" t="s">
        <v>47</v>
      </c>
      <c r="O140" s="36"/>
      <c r="P140" s="174">
        <f t="shared" si="1"/>
        <v>0</v>
      </c>
      <c r="Q140" s="174">
        <v>0</v>
      </c>
      <c r="R140" s="174">
        <f t="shared" si="2"/>
        <v>0</v>
      </c>
      <c r="S140" s="174">
        <v>0</v>
      </c>
      <c r="T140" s="175">
        <f t="shared" si="3"/>
        <v>0</v>
      </c>
      <c r="AR140" s="18" t="s">
        <v>146</v>
      </c>
      <c r="AT140" s="18" t="s">
        <v>141</v>
      </c>
      <c r="AU140" s="18" t="s">
        <v>84</v>
      </c>
      <c r="AY140" s="18" t="s">
        <v>138</v>
      </c>
      <c r="BE140" s="176">
        <f t="shared" si="4"/>
        <v>0</v>
      </c>
      <c r="BF140" s="176">
        <f t="shared" si="5"/>
        <v>0</v>
      </c>
      <c r="BG140" s="176">
        <f t="shared" si="6"/>
        <v>0</v>
      </c>
      <c r="BH140" s="176">
        <f t="shared" si="7"/>
        <v>0</v>
      </c>
      <c r="BI140" s="176">
        <f t="shared" si="8"/>
        <v>0</v>
      </c>
      <c r="BJ140" s="18" t="s">
        <v>22</v>
      </c>
      <c r="BK140" s="176">
        <f t="shared" si="9"/>
        <v>0</v>
      </c>
      <c r="BL140" s="18" t="s">
        <v>146</v>
      </c>
      <c r="BM140" s="18" t="s">
        <v>348</v>
      </c>
    </row>
    <row r="141" spans="2:65" s="1" customFormat="1" ht="31.5" customHeight="1">
      <c r="B141" s="164"/>
      <c r="C141" s="165" t="s">
        <v>351</v>
      </c>
      <c r="D141" s="165" t="s">
        <v>141</v>
      </c>
      <c r="E141" s="166" t="s">
        <v>444</v>
      </c>
      <c r="F141" s="167" t="s">
        <v>445</v>
      </c>
      <c r="G141" s="168" t="s">
        <v>386</v>
      </c>
      <c r="H141" s="169">
        <v>3</v>
      </c>
      <c r="I141" s="170"/>
      <c r="J141" s="171">
        <f t="shared" si="0"/>
        <v>0</v>
      </c>
      <c r="K141" s="167" t="s">
        <v>145</v>
      </c>
      <c r="L141" s="35"/>
      <c r="M141" s="172" t="s">
        <v>20</v>
      </c>
      <c r="N141" s="173" t="s">
        <v>47</v>
      </c>
      <c r="O141" s="36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AR141" s="18" t="s">
        <v>146</v>
      </c>
      <c r="AT141" s="18" t="s">
        <v>141</v>
      </c>
      <c r="AU141" s="18" t="s">
        <v>84</v>
      </c>
      <c r="AY141" s="18" t="s">
        <v>138</v>
      </c>
      <c r="BE141" s="176">
        <f t="shared" si="4"/>
        <v>0</v>
      </c>
      <c r="BF141" s="176">
        <f t="shared" si="5"/>
        <v>0</v>
      </c>
      <c r="BG141" s="176">
        <f t="shared" si="6"/>
        <v>0</v>
      </c>
      <c r="BH141" s="176">
        <f t="shared" si="7"/>
        <v>0</v>
      </c>
      <c r="BI141" s="176">
        <f t="shared" si="8"/>
        <v>0</v>
      </c>
      <c r="BJ141" s="18" t="s">
        <v>22</v>
      </c>
      <c r="BK141" s="176">
        <f t="shared" si="9"/>
        <v>0</v>
      </c>
      <c r="BL141" s="18" t="s">
        <v>146</v>
      </c>
      <c r="BM141" s="18" t="s">
        <v>351</v>
      </c>
    </row>
    <row r="142" spans="2:65" s="1" customFormat="1" ht="31.5" customHeight="1">
      <c r="B142" s="164"/>
      <c r="C142" s="165" t="s">
        <v>365</v>
      </c>
      <c r="D142" s="165" t="s">
        <v>141</v>
      </c>
      <c r="E142" s="166" t="s">
        <v>446</v>
      </c>
      <c r="F142" s="167" t="s">
        <v>447</v>
      </c>
      <c r="G142" s="168" t="s">
        <v>386</v>
      </c>
      <c r="H142" s="169">
        <v>8</v>
      </c>
      <c r="I142" s="170"/>
      <c r="J142" s="171">
        <f t="shared" si="0"/>
        <v>0</v>
      </c>
      <c r="K142" s="167" t="s">
        <v>145</v>
      </c>
      <c r="L142" s="35"/>
      <c r="M142" s="172" t="s">
        <v>20</v>
      </c>
      <c r="N142" s="173" t="s">
        <v>47</v>
      </c>
      <c r="O142" s="36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AR142" s="18" t="s">
        <v>146</v>
      </c>
      <c r="AT142" s="18" t="s">
        <v>141</v>
      </c>
      <c r="AU142" s="18" t="s">
        <v>84</v>
      </c>
      <c r="AY142" s="18" t="s">
        <v>138</v>
      </c>
      <c r="BE142" s="176">
        <f t="shared" si="4"/>
        <v>0</v>
      </c>
      <c r="BF142" s="176">
        <f t="shared" si="5"/>
        <v>0</v>
      </c>
      <c r="BG142" s="176">
        <f t="shared" si="6"/>
        <v>0</v>
      </c>
      <c r="BH142" s="176">
        <f t="shared" si="7"/>
        <v>0</v>
      </c>
      <c r="BI142" s="176">
        <f t="shared" si="8"/>
        <v>0</v>
      </c>
      <c r="BJ142" s="18" t="s">
        <v>22</v>
      </c>
      <c r="BK142" s="176">
        <f t="shared" si="9"/>
        <v>0</v>
      </c>
      <c r="BL142" s="18" t="s">
        <v>146</v>
      </c>
      <c r="BM142" s="18" t="s">
        <v>365</v>
      </c>
    </row>
    <row r="143" spans="2:65" s="1" customFormat="1" ht="31.5" customHeight="1">
      <c r="B143" s="164"/>
      <c r="C143" s="165" t="s">
        <v>355</v>
      </c>
      <c r="D143" s="165" t="s">
        <v>141</v>
      </c>
      <c r="E143" s="166" t="s">
        <v>448</v>
      </c>
      <c r="F143" s="167" t="s">
        <v>449</v>
      </c>
      <c r="G143" s="168" t="s">
        <v>386</v>
      </c>
      <c r="H143" s="169">
        <v>3</v>
      </c>
      <c r="I143" s="170"/>
      <c r="J143" s="171">
        <f t="shared" si="0"/>
        <v>0</v>
      </c>
      <c r="K143" s="167" t="s">
        <v>145</v>
      </c>
      <c r="L143" s="35"/>
      <c r="M143" s="172" t="s">
        <v>20</v>
      </c>
      <c r="N143" s="173" t="s">
        <v>47</v>
      </c>
      <c r="O143" s="36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AR143" s="18" t="s">
        <v>146</v>
      </c>
      <c r="AT143" s="18" t="s">
        <v>141</v>
      </c>
      <c r="AU143" s="18" t="s">
        <v>84</v>
      </c>
      <c r="AY143" s="18" t="s">
        <v>138</v>
      </c>
      <c r="BE143" s="176">
        <f t="shared" si="4"/>
        <v>0</v>
      </c>
      <c r="BF143" s="176">
        <f t="shared" si="5"/>
        <v>0</v>
      </c>
      <c r="BG143" s="176">
        <f t="shared" si="6"/>
        <v>0</v>
      </c>
      <c r="BH143" s="176">
        <f t="shared" si="7"/>
        <v>0</v>
      </c>
      <c r="BI143" s="176">
        <f t="shared" si="8"/>
        <v>0</v>
      </c>
      <c r="BJ143" s="18" t="s">
        <v>22</v>
      </c>
      <c r="BK143" s="176">
        <f t="shared" si="9"/>
        <v>0</v>
      </c>
      <c r="BL143" s="18" t="s">
        <v>146</v>
      </c>
      <c r="BM143" s="18" t="s">
        <v>355</v>
      </c>
    </row>
    <row r="144" spans="2:65" s="1" customFormat="1" ht="22.5" customHeight="1">
      <c r="B144" s="164"/>
      <c r="C144" s="165" t="s">
        <v>359</v>
      </c>
      <c r="D144" s="165" t="s">
        <v>141</v>
      </c>
      <c r="E144" s="166" t="s">
        <v>450</v>
      </c>
      <c r="F144" s="167" t="s">
        <v>451</v>
      </c>
      <c r="G144" s="168" t="s">
        <v>386</v>
      </c>
      <c r="H144" s="169">
        <v>8</v>
      </c>
      <c r="I144" s="170"/>
      <c r="J144" s="171">
        <f t="shared" si="0"/>
        <v>0</v>
      </c>
      <c r="K144" s="167" t="s">
        <v>145</v>
      </c>
      <c r="L144" s="35"/>
      <c r="M144" s="172" t="s">
        <v>20</v>
      </c>
      <c r="N144" s="173" t="s">
        <v>47</v>
      </c>
      <c r="O144" s="36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AR144" s="18" t="s">
        <v>146</v>
      </c>
      <c r="AT144" s="18" t="s">
        <v>141</v>
      </c>
      <c r="AU144" s="18" t="s">
        <v>84</v>
      </c>
      <c r="AY144" s="18" t="s">
        <v>138</v>
      </c>
      <c r="BE144" s="176">
        <f t="shared" si="4"/>
        <v>0</v>
      </c>
      <c r="BF144" s="176">
        <f t="shared" si="5"/>
        <v>0</v>
      </c>
      <c r="BG144" s="176">
        <f t="shared" si="6"/>
        <v>0</v>
      </c>
      <c r="BH144" s="176">
        <f t="shared" si="7"/>
        <v>0</v>
      </c>
      <c r="BI144" s="176">
        <f t="shared" si="8"/>
        <v>0</v>
      </c>
      <c r="BJ144" s="18" t="s">
        <v>22</v>
      </c>
      <c r="BK144" s="176">
        <f t="shared" si="9"/>
        <v>0</v>
      </c>
      <c r="BL144" s="18" t="s">
        <v>146</v>
      </c>
      <c r="BM144" s="18" t="s">
        <v>359</v>
      </c>
    </row>
    <row r="145" spans="2:65" s="1" customFormat="1" ht="22.5" customHeight="1">
      <c r="B145" s="164"/>
      <c r="C145" s="165" t="s">
        <v>452</v>
      </c>
      <c r="D145" s="165" t="s">
        <v>141</v>
      </c>
      <c r="E145" s="166" t="s">
        <v>453</v>
      </c>
      <c r="F145" s="167" t="s">
        <v>454</v>
      </c>
      <c r="G145" s="168" t="s">
        <v>386</v>
      </c>
      <c r="H145" s="169">
        <v>3</v>
      </c>
      <c r="I145" s="170"/>
      <c r="J145" s="171">
        <f t="shared" si="0"/>
        <v>0</v>
      </c>
      <c r="K145" s="167" t="s">
        <v>145</v>
      </c>
      <c r="L145" s="35"/>
      <c r="M145" s="172" t="s">
        <v>20</v>
      </c>
      <c r="N145" s="173" t="s">
        <v>47</v>
      </c>
      <c r="O145" s="36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AR145" s="18" t="s">
        <v>146</v>
      </c>
      <c r="AT145" s="18" t="s">
        <v>141</v>
      </c>
      <c r="AU145" s="18" t="s">
        <v>84</v>
      </c>
      <c r="AY145" s="18" t="s">
        <v>138</v>
      </c>
      <c r="BE145" s="176">
        <f t="shared" si="4"/>
        <v>0</v>
      </c>
      <c r="BF145" s="176">
        <f t="shared" si="5"/>
        <v>0</v>
      </c>
      <c r="BG145" s="176">
        <f t="shared" si="6"/>
        <v>0</v>
      </c>
      <c r="BH145" s="176">
        <f t="shared" si="7"/>
        <v>0</v>
      </c>
      <c r="BI145" s="176">
        <f t="shared" si="8"/>
        <v>0</v>
      </c>
      <c r="BJ145" s="18" t="s">
        <v>22</v>
      </c>
      <c r="BK145" s="176">
        <f t="shared" si="9"/>
        <v>0</v>
      </c>
      <c r="BL145" s="18" t="s">
        <v>146</v>
      </c>
      <c r="BM145" s="18" t="s">
        <v>452</v>
      </c>
    </row>
    <row r="146" spans="2:65" s="1" customFormat="1" ht="22.5" customHeight="1">
      <c r="B146" s="164"/>
      <c r="C146" s="165" t="s">
        <v>368</v>
      </c>
      <c r="D146" s="165" t="s">
        <v>141</v>
      </c>
      <c r="E146" s="166" t="s">
        <v>455</v>
      </c>
      <c r="F146" s="167" t="s">
        <v>456</v>
      </c>
      <c r="G146" s="168" t="s">
        <v>144</v>
      </c>
      <c r="H146" s="169">
        <v>1153.143</v>
      </c>
      <c r="I146" s="170"/>
      <c r="J146" s="171">
        <f t="shared" si="0"/>
        <v>0</v>
      </c>
      <c r="K146" s="167" t="s">
        <v>145</v>
      </c>
      <c r="L146" s="35"/>
      <c r="M146" s="172" t="s">
        <v>20</v>
      </c>
      <c r="N146" s="173" t="s">
        <v>47</v>
      </c>
      <c r="O146" s="36"/>
      <c r="P146" s="174">
        <f t="shared" si="1"/>
        <v>0</v>
      </c>
      <c r="Q146" s="174">
        <v>0</v>
      </c>
      <c r="R146" s="174">
        <f t="shared" si="2"/>
        <v>0</v>
      </c>
      <c r="S146" s="174">
        <v>0</v>
      </c>
      <c r="T146" s="175">
        <f t="shared" si="3"/>
        <v>0</v>
      </c>
      <c r="AR146" s="18" t="s">
        <v>146</v>
      </c>
      <c r="AT146" s="18" t="s">
        <v>141</v>
      </c>
      <c r="AU146" s="18" t="s">
        <v>84</v>
      </c>
      <c r="AY146" s="18" t="s">
        <v>138</v>
      </c>
      <c r="BE146" s="176">
        <f t="shared" si="4"/>
        <v>0</v>
      </c>
      <c r="BF146" s="176">
        <f t="shared" si="5"/>
        <v>0</v>
      </c>
      <c r="BG146" s="176">
        <f t="shared" si="6"/>
        <v>0</v>
      </c>
      <c r="BH146" s="176">
        <f t="shared" si="7"/>
        <v>0</v>
      </c>
      <c r="BI146" s="176">
        <f t="shared" si="8"/>
        <v>0</v>
      </c>
      <c r="BJ146" s="18" t="s">
        <v>22</v>
      </c>
      <c r="BK146" s="176">
        <f t="shared" si="9"/>
        <v>0</v>
      </c>
      <c r="BL146" s="18" t="s">
        <v>146</v>
      </c>
      <c r="BM146" s="18" t="s">
        <v>457</v>
      </c>
    </row>
    <row r="147" spans="2:51" s="12" customFormat="1" ht="22.5" customHeight="1">
      <c r="B147" s="186"/>
      <c r="D147" s="178" t="s">
        <v>148</v>
      </c>
      <c r="E147" s="187" t="s">
        <v>20</v>
      </c>
      <c r="F147" s="188" t="s">
        <v>458</v>
      </c>
      <c r="H147" s="189">
        <v>616.55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148</v>
      </c>
      <c r="AU147" s="187" t="s">
        <v>84</v>
      </c>
      <c r="AV147" s="12" t="s">
        <v>84</v>
      </c>
      <c r="AW147" s="12" t="s">
        <v>39</v>
      </c>
      <c r="AX147" s="12" t="s">
        <v>76</v>
      </c>
      <c r="AY147" s="187" t="s">
        <v>138</v>
      </c>
    </row>
    <row r="148" spans="2:51" s="12" customFormat="1" ht="22.5" customHeight="1">
      <c r="B148" s="186"/>
      <c r="D148" s="178" t="s">
        <v>148</v>
      </c>
      <c r="E148" s="187" t="s">
        <v>20</v>
      </c>
      <c r="F148" s="188" t="s">
        <v>459</v>
      </c>
      <c r="H148" s="189">
        <v>62.963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148</v>
      </c>
      <c r="AU148" s="187" t="s">
        <v>84</v>
      </c>
      <c r="AV148" s="12" t="s">
        <v>84</v>
      </c>
      <c r="AW148" s="12" t="s">
        <v>39</v>
      </c>
      <c r="AX148" s="12" t="s">
        <v>76</v>
      </c>
      <c r="AY148" s="187" t="s">
        <v>138</v>
      </c>
    </row>
    <row r="149" spans="2:51" s="12" customFormat="1" ht="31.5" customHeight="1">
      <c r="B149" s="186"/>
      <c r="D149" s="178" t="s">
        <v>148</v>
      </c>
      <c r="E149" s="187" t="s">
        <v>20</v>
      </c>
      <c r="F149" s="188" t="s">
        <v>460</v>
      </c>
      <c r="H149" s="189">
        <v>473.63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148</v>
      </c>
      <c r="AU149" s="187" t="s">
        <v>84</v>
      </c>
      <c r="AV149" s="12" t="s">
        <v>84</v>
      </c>
      <c r="AW149" s="12" t="s">
        <v>39</v>
      </c>
      <c r="AX149" s="12" t="s">
        <v>76</v>
      </c>
      <c r="AY149" s="187" t="s">
        <v>138</v>
      </c>
    </row>
    <row r="150" spans="2:51" s="13" customFormat="1" ht="22.5" customHeight="1">
      <c r="B150" s="194"/>
      <c r="D150" s="195" t="s">
        <v>148</v>
      </c>
      <c r="E150" s="196" t="s">
        <v>20</v>
      </c>
      <c r="F150" s="197" t="s">
        <v>152</v>
      </c>
      <c r="H150" s="198">
        <v>1153.143</v>
      </c>
      <c r="I150" s="199"/>
      <c r="L150" s="194"/>
      <c r="M150" s="200"/>
      <c r="N150" s="201"/>
      <c r="O150" s="201"/>
      <c r="P150" s="201"/>
      <c r="Q150" s="201"/>
      <c r="R150" s="201"/>
      <c r="S150" s="201"/>
      <c r="T150" s="202"/>
      <c r="AT150" s="203" t="s">
        <v>148</v>
      </c>
      <c r="AU150" s="203" t="s">
        <v>84</v>
      </c>
      <c r="AV150" s="13" t="s">
        <v>146</v>
      </c>
      <c r="AW150" s="13" t="s">
        <v>39</v>
      </c>
      <c r="AX150" s="13" t="s">
        <v>22</v>
      </c>
      <c r="AY150" s="203" t="s">
        <v>138</v>
      </c>
    </row>
    <row r="151" spans="2:65" s="1" customFormat="1" ht="22.5" customHeight="1">
      <c r="B151" s="164"/>
      <c r="C151" s="165" t="s">
        <v>461</v>
      </c>
      <c r="D151" s="165" t="s">
        <v>141</v>
      </c>
      <c r="E151" s="166" t="s">
        <v>288</v>
      </c>
      <c r="F151" s="167" t="s">
        <v>289</v>
      </c>
      <c r="G151" s="168" t="s">
        <v>144</v>
      </c>
      <c r="H151" s="169">
        <v>205.516</v>
      </c>
      <c r="I151" s="170"/>
      <c r="J151" s="171">
        <f>ROUND(I151*H151,2)</f>
        <v>0</v>
      </c>
      <c r="K151" s="167" t="s">
        <v>145</v>
      </c>
      <c r="L151" s="35"/>
      <c r="M151" s="172" t="s">
        <v>20</v>
      </c>
      <c r="N151" s="173" t="s">
        <v>47</v>
      </c>
      <c r="O151" s="36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AR151" s="18" t="s">
        <v>146</v>
      </c>
      <c r="AT151" s="18" t="s">
        <v>141</v>
      </c>
      <c r="AU151" s="18" t="s">
        <v>84</v>
      </c>
      <c r="AY151" s="18" t="s">
        <v>138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8" t="s">
        <v>22</v>
      </c>
      <c r="BK151" s="176">
        <f>ROUND(I151*H151,2)</f>
        <v>0</v>
      </c>
      <c r="BL151" s="18" t="s">
        <v>146</v>
      </c>
      <c r="BM151" s="18" t="s">
        <v>461</v>
      </c>
    </row>
    <row r="152" spans="2:51" s="12" customFormat="1" ht="22.5" customHeight="1">
      <c r="B152" s="186"/>
      <c r="D152" s="178" t="s">
        <v>148</v>
      </c>
      <c r="E152" s="187" t="s">
        <v>20</v>
      </c>
      <c r="F152" s="188" t="s">
        <v>462</v>
      </c>
      <c r="H152" s="189">
        <v>160.183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148</v>
      </c>
      <c r="AU152" s="187" t="s">
        <v>84</v>
      </c>
      <c r="AV152" s="12" t="s">
        <v>84</v>
      </c>
      <c r="AW152" s="12" t="s">
        <v>39</v>
      </c>
      <c r="AX152" s="12" t="s">
        <v>76</v>
      </c>
      <c r="AY152" s="187" t="s">
        <v>138</v>
      </c>
    </row>
    <row r="153" spans="2:51" s="12" customFormat="1" ht="22.5" customHeight="1">
      <c r="B153" s="186"/>
      <c r="D153" s="178" t="s">
        <v>148</v>
      </c>
      <c r="E153" s="187" t="s">
        <v>20</v>
      </c>
      <c r="F153" s="188" t="s">
        <v>463</v>
      </c>
      <c r="H153" s="189">
        <v>45.333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148</v>
      </c>
      <c r="AU153" s="187" t="s">
        <v>84</v>
      </c>
      <c r="AV153" s="12" t="s">
        <v>84</v>
      </c>
      <c r="AW153" s="12" t="s">
        <v>39</v>
      </c>
      <c r="AX153" s="12" t="s">
        <v>76</v>
      </c>
      <c r="AY153" s="187" t="s">
        <v>138</v>
      </c>
    </row>
    <row r="154" spans="2:51" s="13" customFormat="1" ht="22.5" customHeight="1">
      <c r="B154" s="194"/>
      <c r="D154" s="195" t="s">
        <v>148</v>
      </c>
      <c r="E154" s="196" t="s">
        <v>20</v>
      </c>
      <c r="F154" s="197" t="s">
        <v>152</v>
      </c>
      <c r="H154" s="198">
        <v>205.516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03" t="s">
        <v>148</v>
      </c>
      <c r="AU154" s="203" t="s">
        <v>84</v>
      </c>
      <c r="AV154" s="13" t="s">
        <v>146</v>
      </c>
      <c r="AW154" s="13" t="s">
        <v>39</v>
      </c>
      <c r="AX154" s="13" t="s">
        <v>22</v>
      </c>
      <c r="AY154" s="203" t="s">
        <v>138</v>
      </c>
    </row>
    <row r="155" spans="2:65" s="1" customFormat="1" ht="31.5" customHeight="1">
      <c r="B155" s="164"/>
      <c r="C155" s="165" t="s">
        <v>464</v>
      </c>
      <c r="D155" s="165" t="s">
        <v>141</v>
      </c>
      <c r="E155" s="166" t="s">
        <v>292</v>
      </c>
      <c r="F155" s="167" t="s">
        <v>293</v>
      </c>
      <c r="G155" s="168" t="s">
        <v>144</v>
      </c>
      <c r="H155" s="169">
        <v>2055.16</v>
      </c>
      <c r="I155" s="170"/>
      <c r="J155" s="171">
        <f>ROUND(I155*H155,2)</f>
        <v>0</v>
      </c>
      <c r="K155" s="167" t="s">
        <v>145</v>
      </c>
      <c r="L155" s="35"/>
      <c r="M155" s="172" t="s">
        <v>20</v>
      </c>
      <c r="N155" s="173" t="s">
        <v>47</v>
      </c>
      <c r="O155" s="36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AR155" s="18" t="s">
        <v>146</v>
      </c>
      <c r="AT155" s="18" t="s">
        <v>141</v>
      </c>
      <c r="AU155" s="18" t="s">
        <v>84</v>
      </c>
      <c r="AY155" s="18" t="s">
        <v>138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8" t="s">
        <v>22</v>
      </c>
      <c r="BK155" s="176">
        <f>ROUND(I155*H155,2)</f>
        <v>0</v>
      </c>
      <c r="BL155" s="18" t="s">
        <v>146</v>
      </c>
      <c r="BM155" s="18" t="s">
        <v>464</v>
      </c>
    </row>
    <row r="156" spans="2:51" s="12" customFormat="1" ht="22.5" customHeight="1">
      <c r="B156" s="186"/>
      <c r="D156" s="178" t="s">
        <v>148</v>
      </c>
      <c r="E156" s="187" t="s">
        <v>20</v>
      </c>
      <c r="F156" s="188" t="s">
        <v>465</v>
      </c>
      <c r="H156" s="189">
        <v>2055.16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148</v>
      </c>
      <c r="AU156" s="187" t="s">
        <v>84</v>
      </c>
      <c r="AV156" s="12" t="s">
        <v>84</v>
      </c>
      <c r="AW156" s="12" t="s">
        <v>39</v>
      </c>
      <c r="AX156" s="12" t="s">
        <v>76</v>
      </c>
      <c r="AY156" s="187" t="s">
        <v>138</v>
      </c>
    </row>
    <row r="157" spans="2:51" s="13" customFormat="1" ht="22.5" customHeight="1">
      <c r="B157" s="194"/>
      <c r="D157" s="195" t="s">
        <v>148</v>
      </c>
      <c r="E157" s="196" t="s">
        <v>20</v>
      </c>
      <c r="F157" s="197" t="s">
        <v>152</v>
      </c>
      <c r="H157" s="198">
        <v>2055.16</v>
      </c>
      <c r="I157" s="199"/>
      <c r="L157" s="194"/>
      <c r="M157" s="200"/>
      <c r="N157" s="201"/>
      <c r="O157" s="201"/>
      <c r="P157" s="201"/>
      <c r="Q157" s="201"/>
      <c r="R157" s="201"/>
      <c r="S157" s="201"/>
      <c r="T157" s="202"/>
      <c r="AT157" s="203" t="s">
        <v>148</v>
      </c>
      <c r="AU157" s="203" t="s">
        <v>84</v>
      </c>
      <c r="AV157" s="13" t="s">
        <v>146</v>
      </c>
      <c r="AW157" s="13" t="s">
        <v>39</v>
      </c>
      <c r="AX157" s="13" t="s">
        <v>22</v>
      </c>
      <c r="AY157" s="203" t="s">
        <v>138</v>
      </c>
    </row>
    <row r="158" spans="2:65" s="1" customFormat="1" ht="22.5" customHeight="1">
      <c r="B158" s="164"/>
      <c r="C158" s="165" t="s">
        <v>466</v>
      </c>
      <c r="D158" s="165" t="s">
        <v>141</v>
      </c>
      <c r="E158" s="166" t="s">
        <v>295</v>
      </c>
      <c r="F158" s="167" t="s">
        <v>296</v>
      </c>
      <c r="G158" s="168" t="s">
        <v>155</v>
      </c>
      <c r="H158" s="169">
        <v>1185</v>
      </c>
      <c r="I158" s="170"/>
      <c r="J158" s="171">
        <f>ROUND(I158*H158,2)</f>
        <v>0</v>
      </c>
      <c r="K158" s="167" t="s">
        <v>145</v>
      </c>
      <c r="L158" s="35"/>
      <c r="M158" s="172" t="s">
        <v>20</v>
      </c>
      <c r="N158" s="173" t="s">
        <v>47</v>
      </c>
      <c r="O158" s="36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AR158" s="18" t="s">
        <v>146</v>
      </c>
      <c r="AT158" s="18" t="s">
        <v>141</v>
      </c>
      <c r="AU158" s="18" t="s">
        <v>84</v>
      </c>
      <c r="AY158" s="18" t="s">
        <v>138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8" t="s">
        <v>22</v>
      </c>
      <c r="BK158" s="176">
        <f>ROUND(I158*H158,2)</f>
        <v>0</v>
      </c>
      <c r="BL158" s="18" t="s">
        <v>146</v>
      </c>
      <c r="BM158" s="18" t="s">
        <v>466</v>
      </c>
    </row>
    <row r="159" spans="2:51" s="12" customFormat="1" ht="22.5" customHeight="1">
      <c r="B159" s="186"/>
      <c r="D159" s="178" t="s">
        <v>148</v>
      </c>
      <c r="E159" s="187" t="s">
        <v>20</v>
      </c>
      <c r="F159" s="188" t="s">
        <v>467</v>
      </c>
      <c r="H159" s="189">
        <v>1185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148</v>
      </c>
      <c r="AU159" s="187" t="s">
        <v>84</v>
      </c>
      <c r="AV159" s="12" t="s">
        <v>84</v>
      </c>
      <c r="AW159" s="12" t="s">
        <v>39</v>
      </c>
      <c r="AX159" s="12" t="s">
        <v>76</v>
      </c>
      <c r="AY159" s="187" t="s">
        <v>138</v>
      </c>
    </row>
    <row r="160" spans="2:51" s="13" customFormat="1" ht="22.5" customHeight="1">
      <c r="B160" s="194"/>
      <c r="D160" s="195" t="s">
        <v>148</v>
      </c>
      <c r="E160" s="196" t="s">
        <v>20</v>
      </c>
      <c r="F160" s="197" t="s">
        <v>152</v>
      </c>
      <c r="H160" s="198">
        <v>1185</v>
      </c>
      <c r="I160" s="199"/>
      <c r="L160" s="194"/>
      <c r="M160" s="200"/>
      <c r="N160" s="201"/>
      <c r="O160" s="201"/>
      <c r="P160" s="201"/>
      <c r="Q160" s="201"/>
      <c r="R160" s="201"/>
      <c r="S160" s="201"/>
      <c r="T160" s="202"/>
      <c r="AT160" s="203" t="s">
        <v>148</v>
      </c>
      <c r="AU160" s="203" t="s">
        <v>84</v>
      </c>
      <c r="AV160" s="13" t="s">
        <v>146</v>
      </c>
      <c r="AW160" s="13" t="s">
        <v>39</v>
      </c>
      <c r="AX160" s="13" t="s">
        <v>22</v>
      </c>
      <c r="AY160" s="203" t="s">
        <v>138</v>
      </c>
    </row>
    <row r="161" spans="2:65" s="1" customFormat="1" ht="22.5" customHeight="1">
      <c r="B161" s="164"/>
      <c r="C161" s="165" t="s">
        <v>468</v>
      </c>
      <c r="D161" s="165" t="s">
        <v>141</v>
      </c>
      <c r="E161" s="166" t="s">
        <v>298</v>
      </c>
      <c r="F161" s="167" t="s">
        <v>299</v>
      </c>
      <c r="G161" s="168" t="s">
        <v>155</v>
      </c>
      <c r="H161" s="169">
        <v>16590</v>
      </c>
      <c r="I161" s="170"/>
      <c r="J161" s="171">
        <f>ROUND(I161*H161,2)</f>
        <v>0</v>
      </c>
      <c r="K161" s="167" t="s">
        <v>145</v>
      </c>
      <c r="L161" s="35"/>
      <c r="M161" s="172" t="s">
        <v>20</v>
      </c>
      <c r="N161" s="173" t="s">
        <v>47</v>
      </c>
      <c r="O161" s="36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8" t="s">
        <v>146</v>
      </c>
      <c r="AT161" s="18" t="s">
        <v>141</v>
      </c>
      <c r="AU161" s="18" t="s">
        <v>84</v>
      </c>
      <c r="AY161" s="18" t="s">
        <v>138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8" t="s">
        <v>22</v>
      </c>
      <c r="BK161" s="176">
        <f>ROUND(I161*H161,2)</f>
        <v>0</v>
      </c>
      <c r="BL161" s="18" t="s">
        <v>146</v>
      </c>
      <c r="BM161" s="18" t="s">
        <v>468</v>
      </c>
    </row>
    <row r="162" spans="2:51" s="12" customFormat="1" ht="22.5" customHeight="1">
      <c r="B162" s="186"/>
      <c r="D162" s="178" t="s">
        <v>148</v>
      </c>
      <c r="E162" s="187" t="s">
        <v>20</v>
      </c>
      <c r="F162" s="188" t="s">
        <v>469</v>
      </c>
      <c r="H162" s="189">
        <v>16590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148</v>
      </c>
      <c r="AU162" s="187" t="s">
        <v>84</v>
      </c>
      <c r="AV162" s="12" t="s">
        <v>84</v>
      </c>
      <c r="AW162" s="12" t="s">
        <v>39</v>
      </c>
      <c r="AX162" s="12" t="s">
        <v>76</v>
      </c>
      <c r="AY162" s="187" t="s">
        <v>138</v>
      </c>
    </row>
    <row r="163" spans="2:51" s="13" customFormat="1" ht="22.5" customHeight="1">
      <c r="B163" s="194"/>
      <c r="D163" s="195" t="s">
        <v>148</v>
      </c>
      <c r="E163" s="196" t="s">
        <v>20</v>
      </c>
      <c r="F163" s="197" t="s">
        <v>152</v>
      </c>
      <c r="H163" s="198">
        <v>16590</v>
      </c>
      <c r="I163" s="199"/>
      <c r="L163" s="194"/>
      <c r="M163" s="200"/>
      <c r="N163" s="201"/>
      <c r="O163" s="201"/>
      <c r="P163" s="201"/>
      <c r="Q163" s="201"/>
      <c r="R163" s="201"/>
      <c r="S163" s="201"/>
      <c r="T163" s="202"/>
      <c r="AT163" s="203" t="s">
        <v>148</v>
      </c>
      <c r="AU163" s="203" t="s">
        <v>84</v>
      </c>
      <c r="AV163" s="13" t="s">
        <v>146</v>
      </c>
      <c r="AW163" s="13" t="s">
        <v>39</v>
      </c>
      <c r="AX163" s="13" t="s">
        <v>22</v>
      </c>
      <c r="AY163" s="203" t="s">
        <v>138</v>
      </c>
    </row>
    <row r="164" spans="2:65" s="1" customFormat="1" ht="22.5" customHeight="1">
      <c r="B164" s="164"/>
      <c r="C164" s="165" t="s">
        <v>470</v>
      </c>
      <c r="D164" s="165" t="s">
        <v>141</v>
      </c>
      <c r="E164" s="166" t="s">
        <v>471</v>
      </c>
      <c r="F164" s="167" t="s">
        <v>472</v>
      </c>
      <c r="G164" s="168" t="s">
        <v>144</v>
      </c>
      <c r="H164" s="169">
        <v>679.513</v>
      </c>
      <c r="I164" s="170"/>
      <c r="J164" s="171">
        <f>ROUND(I164*H164,2)</f>
        <v>0</v>
      </c>
      <c r="K164" s="167" t="s">
        <v>145</v>
      </c>
      <c r="L164" s="35"/>
      <c r="M164" s="172" t="s">
        <v>20</v>
      </c>
      <c r="N164" s="173" t="s">
        <v>47</v>
      </c>
      <c r="O164" s="36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8" t="s">
        <v>146</v>
      </c>
      <c r="AT164" s="18" t="s">
        <v>141</v>
      </c>
      <c r="AU164" s="18" t="s">
        <v>84</v>
      </c>
      <c r="AY164" s="18" t="s">
        <v>138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8" t="s">
        <v>22</v>
      </c>
      <c r="BK164" s="176">
        <f>ROUND(I164*H164,2)</f>
        <v>0</v>
      </c>
      <c r="BL164" s="18" t="s">
        <v>146</v>
      </c>
      <c r="BM164" s="18" t="s">
        <v>470</v>
      </c>
    </row>
    <row r="165" spans="2:51" s="12" customFormat="1" ht="22.5" customHeight="1">
      <c r="B165" s="186"/>
      <c r="D165" s="178" t="s">
        <v>148</v>
      </c>
      <c r="E165" s="187" t="s">
        <v>20</v>
      </c>
      <c r="F165" s="188" t="s">
        <v>473</v>
      </c>
      <c r="H165" s="189">
        <v>205.516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148</v>
      </c>
      <c r="AU165" s="187" t="s">
        <v>84</v>
      </c>
      <c r="AV165" s="12" t="s">
        <v>84</v>
      </c>
      <c r="AW165" s="12" t="s">
        <v>39</v>
      </c>
      <c r="AX165" s="12" t="s">
        <v>76</v>
      </c>
      <c r="AY165" s="187" t="s">
        <v>138</v>
      </c>
    </row>
    <row r="166" spans="2:51" s="12" customFormat="1" ht="22.5" customHeight="1">
      <c r="B166" s="186"/>
      <c r="D166" s="178" t="s">
        <v>148</v>
      </c>
      <c r="E166" s="187" t="s">
        <v>20</v>
      </c>
      <c r="F166" s="188" t="s">
        <v>474</v>
      </c>
      <c r="H166" s="189">
        <v>473.997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148</v>
      </c>
      <c r="AU166" s="187" t="s">
        <v>84</v>
      </c>
      <c r="AV166" s="12" t="s">
        <v>84</v>
      </c>
      <c r="AW166" s="12" t="s">
        <v>39</v>
      </c>
      <c r="AX166" s="12" t="s">
        <v>76</v>
      </c>
      <c r="AY166" s="187" t="s">
        <v>138</v>
      </c>
    </row>
    <row r="167" spans="2:51" s="13" customFormat="1" ht="22.5" customHeight="1">
      <c r="B167" s="194"/>
      <c r="D167" s="195" t="s">
        <v>148</v>
      </c>
      <c r="E167" s="196" t="s">
        <v>20</v>
      </c>
      <c r="F167" s="197" t="s">
        <v>152</v>
      </c>
      <c r="H167" s="198">
        <v>679.513</v>
      </c>
      <c r="I167" s="199"/>
      <c r="L167" s="194"/>
      <c r="M167" s="200"/>
      <c r="N167" s="201"/>
      <c r="O167" s="201"/>
      <c r="P167" s="201"/>
      <c r="Q167" s="201"/>
      <c r="R167" s="201"/>
      <c r="S167" s="201"/>
      <c r="T167" s="202"/>
      <c r="AT167" s="203" t="s">
        <v>148</v>
      </c>
      <c r="AU167" s="203" t="s">
        <v>84</v>
      </c>
      <c r="AV167" s="13" t="s">
        <v>146</v>
      </c>
      <c r="AW167" s="13" t="s">
        <v>39</v>
      </c>
      <c r="AX167" s="13" t="s">
        <v>22</v>
      </c>
      <c r="AY167" s="203" t="s">
        <v>138</v>
      </c>
    </row>
    <row r="168" spans="2:65" s="1" customFormat="1" ht="31.5" customHeight="1">
      <c r="B168" s="164"/>
      <c r="C168" s="165" t="s">
        <v>475</v>
      </c>
      <c r="D168" s="165" t="s">
        <v>141</v>
      </c>
      <c r="E168" s="166" t="s">
        <v>476</v>
      </c>
      <c r="F168" s="167" t="s">
        <v>477</v>
      </c>
      <c r="G168" s="168" t="s">
        <v>144</v>
      </c>
      <c r="H168" s="169">
        <v>108</v>
      </c>
      <c r="I168" s="170"/>
      <c r="J168" s="171">
        <f>ROUND(I168*H168,2)</f>
        <v>0</v>
      </c>
      <c r="K168" s="167" t="s">
        <v>145</v>
      </c>
      <c r="L168" s="35"/>
      <c r="M168" s="172" t="s">
        <v>20</v>
      </c>
      <c r="N168" s="173" t="s">
        <v>47</v>
      </c>
      <c r="O168" s="36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8" t="s">
        <v>146</v>
      </c>
      <c r="AT168" s="18" t="s">
        <v>141</v>
      </c>
      <c r="AU168" s="18" t="s">
        <v>84</v>
      </c>
      <c r="AY168" s="18" t="s">
        <v>138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8" t="s">
        <v>22</v>
      </c>
      <c r="BK168" s="176">
        <f>ROUND(I168*H168,2)</f>
        <v>0</v>
      </c>
      <c r="BL168" s="18" t="s">
        <v>146</v>
      </c>
      <c r="BM168" s="18" t="s">
        <v>475</v>
      </c>
    </row>
    <row r="169" spans="2:51" s="12" customFormat="1" ht="22.5" customHeight="1">
      <c r="B169" s="186"/>
      <c r="D169" s="178" t="s">
        <v>148</v>
      </c>
      <c r="E169" s="187" t="s">
        <v>20</v>
      </c>
      <c r="F169" s="188" t="s">
        <v>478</v>
      </c>
      <c r="H169" s="189">
        <v>108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148</v>
      </c>
      <c r="AU169" s="187" t="s">
        <v>84</v>
      </c>
      <c r="AV169" s="12" t="s">
        <v>84</v>
      </c>
      <c r="AW169" s="12" t="s">
        <v>39</v>
      </c>
      <c r="AX169" s="12" t="s">
        <v>76</v>
      </c>
      <c r="AY169" s="187" t="s">
        <v>138</v>
      </c>
    </row>
    <row r="170" spans="2:51" s="13" customFormat="1" ht="22.5" customHeight="1">
      <c r="B170" s="194"/>
      <c r="D170" s="195" t="s">
        <v>148</v>
      </c>
      <c r="E170" s="196" t="s">
        <v>20</v>
      </c>
      <c r="F170" s="197" t="s">
        <v>152</v>
      </c>
      <c r="H170" s="198">
        <v>108</v>
      </c>
      <c r="I170" s="199"/>
      <c r="L170" s="194"/>
      <c r="M170" s="200"/>
      <c r="N170" s="201"/>
      <c r="O170" s="201"/>
      <c r="P170" s="201"/>
      <c r="Q170" s="201"/>
      <c r="R170" s="201"/>
      <c r="S170" s="201"/>
      <c r="T170" s="202"/>
      <c r="AT170" s="203" t="s">
        <v>148</v>
      </c>
      <c r="AU170" s="203" t="s">
        <v>84</v>
      </c>
      <c r="AV170" s="13" t="s">
        <v>146</v>
      </c>
      <c r="AW170" s="13" t="s">
        <v>39</v>
      </c>
      <c r="AX170" s="13" t="s">
        <v>22</v>
      </c>
      <c r="AY170" s="203" t="s">
        <v>138</v>
      </c>
    </row>
    <row r="171" spans="2:65" s="1" customFormat="1" ht="22.5" customHeight="1">
      <c r="B171" s="164"/>
      <c r="C171" s="165" t="s">
        <v>479</v>
      </c>
      <c r="D171" s="165" t="s">
        <v>141</v>
      </c>
      <c r="E171" s="166" t="s">
        <v>480</v>
      </c>
      <c r="F171" s="167" t="s">
        <v>481</v>
      </c>
      <c r="G171" s="168" t="s">
        <v>144</v>
      </c>
      <c r="H171" s="169">
        <v>480.55</v>
      </c>
      <c r="I171" s="170"/>
      <c r="J171" s="171">
        <f>ROUND(I171*H171,2)</f>
        <v>0</v>
      </c>
      <c r="K171" s="167" t="s">
        <v>145</v>
      </c>
      <c r="L171" s="35"/>
      <c r="M171" s="172" t="s">
        <v>20</v>
      </c>
      <c r="N171" s="173" t="s">
        <v>47</v>
      </c>
      <c r="O171" s="36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AR171" s="18" t="s">
        <v>146</v>
      </c>
      <c r="AT171" s="18" t="s">
        <v>141</v>
      </c>
      <c r="AU171" s="18" t="s">
        <v>84</v>
      </c>
      <c r="AY171" s="18" t="s">
        <v>138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8" t="s">
        <v>22</v>
      </c>
      <c r="BK171" s="176">
        <f>ROUND(I171*H171,2)</f>
        <v>0</v>
      </c>
      <c r="BL171" s="18" t="s">
        <v>146</v>
      </c>
      <c r="BM171" s="18" t="s">
        <v>479</v>
      </c>
    </row>
    <row r="172" spans="2:51" s="12" customFormat="1" ht="22.5" customHeight="1">
      <c r="B172" s="186"/>
      <c r="D172" s="178" t="s">
        <v>148</v>
      </c>
      <c r="E172" s="187" t="s">
        <v>20</v>
      </c>
      <c r="F172" s="188" t="s">
        <v>482</v>
      </c>
      <c r="H172" s="189">
        <v>480.55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148</v>
      </c>
      <c r="AU172" s="187" t="s">
        <v>84</v>
      </c>
      <c r="AV172" s="12" t="s">
        <v>84</v>
      </c>
      <c r="AW172" s="12" t="s">
        <v>39</v>
      </c>
      <c r="AX172" s="12" t="s">
        <v>76</v>
      </c>
      <c r="AY172" s="187" t="s">
        <v>138</v>
      </c>
    </row>
    <row r="173" spans="2:51" s="13" customFormat="1" ht="22.5" customHeight="1">
      <c r="B173" s="194"/>
      <c r="D173" s="195" t="s">
        <v>148</v>
      </c>
      <c r="E173" s="196" t="s">
        <v>20</v>
      </c>
      <c r="F173" s="197" t="s">
        <v>152</v>
      </c>
      <c r="H173" s="198">
        <v>480.55</v>
      </c>
      <c r="I173" s="199"/>
      <c r="L173" s="194"/>
      <c r="M173" s="200"/>
      <c r="N173" s="201"/>
      <c r="O173" s="201"/>
      <c r="P173" s="201"/>
      <c r="Q173" s="201"/>
      <c r="R173" s="201"/>
      <c r="S173" s="201"/>
      <c r="T173" s="202"/>
      <c r="AT173" s="203" t="s">
        <v>148</v>
      </c>
      <c r="AU173" s="203" t="s">
        <v>84</v>
      </c>
      <c r="AV173" s="13" t="s">
        <v>146</v>
      </c>
      <c r="AW173" s="13" t="s">
        <v>39</v>
      </c>
      <c r="AX173" s="13" t="s">
        <v>22</v>
      </c>
      <c r="AY173" s="203" t="s">
        <v>138</v>
      </c>
    </row>
    <row r="174" spans="2:65" s="1" customFormat="1" ht="22.5" customHeight="1">
      <c r="B174" s="164"/>
      <c r="C174" s="211" t="s">
        <v>483</v>
      </c>
      <c r="D174" s="211" t="s">
        <v>418</v>
      </c>
      <c r="E174" s="212" t="s">
        <v>484</v>
      </c>
      <c r="F174" s="213" t="s">
        <v>485</v>
      </c>
      <c r="G174" s="214" t="s">
        <v>308</v>
      </c>
      <c r="H174" s="215">
        <v>288.33</v>
      </c>
      <c r="I174" s="216"/>
      <c r="J174" s="217">
        <f>ROUND(I174*H174,2)</f>
        <v>0</v>
      </c>
      <c r="K174" s="213" t="s">
        <v>145</v>
      </c>
      <c r="L174" s="218"/>
      <c r="M174" s="219" t="s">
        <v>20</v>
      </c>
      <c r="N174" s="220" t="s">
        <v>47</v>
      </c>
      <c r="O174" s="36"/>
      <c r="P174" s="174">
        <f>O174*H174</f>
        <v>0</v>
      </c>
      <c r="Q174" s="174">
        <v>1</v>
      </c>
      <c r="R174" s="174">
        <f>Q174*H174</f>
        <v>288.33</v>
      </c>
      <c r="S174" s="174">
        <v>0</v>
      </c>
      <c r="T174" s="175">
        <f>S174*H174</f>
        <v>0</v>
      </c>
      <c r="AR174" s="18" t="s">
        <v>205</v>
      </c>
      <c r="AT174" s="18" t="s">
        <v>418</v>
      </c>
      <c r="AU174" s="18" t="s">
        <v>84</v>
      </c>
      <c r="AY174" s="18" t="s">
        <v>138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8" t="s">
        <v>22</v>
      </c>
      <c r="BK174" s="176">
        <f>ROUND(I174*H174,2)</f>
        <v>0</v>
      </c>
      <c r="BL174" s="18" t="s">
        <v>146</v>
      </c>
      <c r="BM174" s="18" t="s">
        <v>483</v>
      </c>
    </row>
    <row r="175" spans="2:51" s="12" customFormat="1" ht="22.5" customHeight="1">
      <c r="B175" s="186"/>
      <c r="D175" s="178" t="s">
        <v>148</v>
      </c>
      <c r="E175" s="187" t="s">
        <v>20</v>
      </c>
      <c r="F175" s="188" t="s">
        <v>486</v>
      </c>
      <c r="H175" s="189">
        <v>288.33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148</v>
      </c>
      <c r="AU175" s="187" t="s">
        <v>84</v>
      </c>
      <c r="AV175" s="12" t="s">
        <v>84</v>
      </c>
      <c r="AW175" s="12" t="s">
        <v>39</v>
      </c>
      <c r="AX175" s="12" t="s">
        <v>76</v>
      </c>
      <c r="AY175" s="187" t="s">
        <v>138</v>
      </c>
    </row>
    <row r="176" spans="2:51" s="13" customFormat="1" ht="22.5" customHeight="1">
      <c r="B176" s="194"/>
      <c r="D176" s="195" t="s">
        <v>148</v>
      </c>
      <c r="E176" s="196" t="s">
        <v>20</v>
      </c>
      <c r="F176" s="197" t="s">
        <v>152</v>
      </c>
      <c r="H176" s="198">
        <v>288.33</v>
      </c>
      <c r="I176" s="199"/>
      <c r="L176" s="194"/>
      <c r="M176" s="200"/>
      <c r="N176" s="201"/>
      <c r="O176" s="201"/>
      <c r="P176" s="201"/>
      <c r="Q176" s="201"/>
      <c r="R176" s="201"/>
      <c r="S176" s="201"/>
      <c r="T176" s="202"/>
      <c r="AT176" s="203" t="s">
        <v>148</v>
      </c>
      <c r="AU176" s="203" t="s">
        <v>84</v>
      </c>
      <c r="AV176" s="13" t="s">
        <v>146</v>
      </c>
      <c r="AW176" s="13" t="s">
        <v>39</v>
      </c>
      <c r="AX176" s="13" t="s">
        <v>22</v>
      </c>
      <c r="AY176" s="203" t="s">
        <v>138</v>
      </c>
    </row>
    <row r="177" spans="2:65" s="1" customFormat="1" ht="22.5" customHeight="1">
      <c r="B177" s="164"/>
      <c r="C177" s="165" t="s">
        <v>487</v>
      </c>
      <c r="D177" s="165" t="s">
        <v>141</v>
      </c>
      <c r="E177" s="166" t="s">
        <v>302</v>
      </c>
      <c r="F177" s="167" t="s">
        <v>303</v>
      </c>
      <c r="G177" s="168" t="s">
        <v>144</v>
      </c>
      <c r="H177" s="169">
        <v>1003.529</v>
      </c>
      <c r="I177" s="170"/>
      <c r="J177" s="171">
        <f>ROUND(I177*H177,2)</f>
        <v>0</v>
      </c>
      <c r="K177" s="167" t="s">
        <v>145</v>
      </c>
      <c r="L177" s="35"/>
      <c r="M177" s="172" t="s">
        <v>20</v>
      </c>
      <c r="N177" s="173" t="s">
        <v>47</v>
      </c>
      <c r="O177" s="36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8" t="s">
        <v>146</v>
      </c>
      <c r="AT177" s="18" t="s">
        <v>141</v>
      </c>
      <c r="AU177" s="18" t="s">
        <v>84</v>
      </c>
      <c r="AY177" s="18" t="s">
        <v>138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8" t="s">
        <v>22</v>
      </c>
      <c r="BK177" s="176">
        <f>ROUND(I177*H177,2)</f>
        <v>0</v>
      </c>
      <c r="BL177" s="18" t="s">
        <v>146</v>
      </c>
      <c r="BM177" s="18" t="s">
        <v>488</v>
      </c>
    </row>
    <row r="178" spans="2:51" s="12" customFormat="1" ht="22.5" customHeight="1">
      <c r="B178" s="186"/>
      <c r="D178" s="178" t="s">
        <v>148</v>
      </c>
      <c r="E178" s="187" t="s">
        <v>20</v>
      </c>
      <c r="F178" s="188" t="s">
        <v>489</v>
      </c>
      <c r="H178" s="189">
        <v>679.513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148</v>
      </c>
      <c r="AU178" s="187" t="s">
        <v>84</v>
      </c>
      <c r="AV178" s="12" t="s">
        <v>84</v>
      </c>
      <c r="AW178" s="12" t="s">
        <v>39</v>
      </c>
      <c r="AX178" s="12" t="s">
        <v>76</v>
      </c>
      <c r="AY178" s="187" t="s">
        <v>138</v>
      </c>
    </row>
    <row r="179" spans="2:51" s="12" customFormat="1" ht="22.5" customHeight="1">
      <c r="B179" s="186"/>
      <c r="D179" s="178" t="s">
        <v>148</v>
      </c>
      <c r="E179" s="187" t="s">
        <v>20</v>
      </c>
      <c r="F179" s="188" t="s">
        <v>490</v>
      </c>
      <c r="H179" s="189">
        <v>205.516</v>
      </c>
      <c r="I179" s="190"/>
      <c r="L179" s="186"/>
      <c r="M179" s="191"/>
      <c r="N179" s="192"/>
      <c r="O179" s="192"/>
      <c r="P179" s="192"/>
      <c r="Q179" s="192"/>
      <c r="R179" s="192"/>
      <c r="S179" s="192"/>
      <c r="T179" s="193"/>
      <c r="AT179" s="187" t="s">
        <v>148</v>
      </c>
      <c r="AU179" s="187" t="s">
        <v>84</v>
      </c>
      <c r="AV179" s="12" t="s">
        <v>84</v>
      </c>
      <c r="AW179" s="12" t="s">
        <v>39</v>
      </c>
      <c r="AX179" s="12" t="s">
        <v>76</v>
      </c>
      <c r="AY179" s="187" t="s">
        <v>138</v>
      </c>
    </row>
    <row r="180" spans="2:51" s="12" customFormat="1" ht="22.5" customHeight="1">
      <c r="B180" s="186"/>
      <c r="D180" s="178" t="s">
        <v>148</v>
      </c>
      <c r="E180" s="187" t="s">
        <v>20</v>
      </c>
      <c r="F180" s="188" t="s">
        <v>491</v>
      </c>
      <c r="H180" s="189">
        <v>118.5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7" t="s">
        <v>148</v>
      </c>
      <c r="AU180" s="187" t="s">
        <v>84</v>
      </c>
      <c r="AV180" s="12" t="s">
        <v>84</v>
      </c>
      <c r="AW180" s="12" t="s">
        <v>39</v>
      </c>
      <c r="AX180" s="12" t="s">
        <v>76</v>
      </c>
      <c r="AY180" s="187" t="s">
        <v>138</v>
      </c>
    </row>
    <row r="181" spans="2:51" s="13" customFormat="1" ht="22.5" customHeight="1">
      <c r="B181" s="194"/>
      <c r="D181" s="195" t="s">
        <v>148</v>
      </c>
      <c r="E181" s="196" t="s">
        <v>20</v>
      </c>
      <c r="F181" s="197" t="s">
        <v>152</v>
      </c>
      <c r="H181" s="198">
        <v>1003.529</v>
      </c>
      <c r="I181" s="199"/>
      <c r="L181" s="194"/>
      <c r="M181" s="200"/>
      <c r="N181" s="201"/>
      <c r="O181" s="201"/>
      <c r="P181" s="201"/>
      <c r="Q181" s="201"/>
      <c r="R181" s="201"/>
      <c r="S181" s="201"/>
      <c r="T181" s="202"/>
      <c r="AT181" s="203" t="s">
        <v>148</v>
      </c>
      <c r="AU181" s="203" t="s">
        <v>84</v>
      </c>
      <c r="AV181" s="13" t="s">
        <v>146</v>
      </c>
      <c r="AW181" s="13" t="s">
        <v>39</v>
      </c>
      <c r="AX181" s="13" t="s">
        <v>22</v>
      </c>
      <c r="AY181" s="203" t="s">
        <v>138</v>
      </c>
    </row>
    <row r="182" spans="2:65" s="1" customFormat="1" ht="22.5" customHeight="1">
      <c r="B182" s="164"/>
      <c r="C182" s="165" t="s">
        <v>492</v>
      </c>
      <c r="D182" s="165" t="s">
        <v>141</v>
      </c>
      <c r="E182" s="166" t="s">
        <v>306</v>
      </c>
      <c r="F182" s="167" t="s">
        <v>307</v>
      </c>
      <c r="G182" s="168" t="s">
        <v>308</v>
      </c>
      <c r="H182" s="169">
        <v>512.129</v>
      </c>
      <c r="I182" s="170"/>
      <c r="J182" s="171">
        <f>ROUND(I182*H182,2)</f>
        <v>0</v>
      </c>
      <c r="K182" s="167" t="s">
        <v>145</v>
      </c>
      <c r="L182" s="35"/>
      <c r="M182" s="172" t="s">
        <v>20</v>
      </c>
      <c r="N182" s="173" t="s">
        <v>47</v>
      </c>
      <c r="O182" s="36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AR182" s="18" t="s">
        <v>146</v>
      </c>
      <c r="AT182" s="18" t="s">
        <v>141</v>
      </c>
      <c r="AU182" s="18" t="s">
        <v>84</v>
      </c>
      <c r="AY182" s="18" t="s">
        <v>138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18" t="s">
        <v>22</v>
      </c>
      <c r="BK182" s="176">
        <f>ROUND(I182*H182,2)</f>
        <v>0</v>
      </c>
      <c r="BL182" s="18" t="s">
        <v>146</v>
      </c>
      <c r="BM182" s="18" t="s">
        <v>487</v>
      </c>
    </row>
    <row r="183" spans="2:51" s="12" customFormat="1" ht="22.5" customHeight="1">
      <c r="B183" s="186"/>
      <c r="D183" s="178" t="s">
        <v>148</v>
      </c>
      <c r="E183" s="187" t="s">
        <v>20</v>
      </c>
      <c r="F183" s="188" t="s">
        <v>493</v>
      </c>
      <c r="H183" s="189">
        <v>369.929</v>
      </c>
      <c r="I183" s="190"/>
      <c r="L183" s="186"/>
      <c r="M183" s="191"/>
      <c r="N183" s="192"/>
      <c r="O183" s="192"/>
      <c r="P183" s="192"/>
      <c r="Q183" s="192"/>
      <c r="R183" s="192"/>
      <c r="S183" s="192"/>
      <c r="T183" s="193"/>
      <c r="AT183" s="187" t="s">
        <v>148</v>
      </c>
      <c r="AU183" s="187" t="s">
        <v>84</v>
      </c>
      <c r="AV183" s="12" t="s">
        <v>84</v>
      </c>
      <c r="AW183" s="12" t="s">
        <v>39</v>
      </c>
      <c r="AX183" s="12" t="s">
        <v>76</v>
      </c>
      <c r="AY183" s="187" t="s">
        <v>138</v>
      </c>
    </row>
    <row r="184" spans="2:51" s="12" customFormat="1" ht="22.5" customHeight="1">
      <c r="B184" s="186"/>
      <c r="D184" s="178" t="s">
        <v>148</v>
      </c>
      <c r="E184" s="187" t="s">
        <v>20</v>
      </c>
      <c r="F184" s="188" t="s">
        <v>494</v>
      </c>
      <c r="H184" s="189">
        <v>142.2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148</v>
      </c>
      <c r="AU184" s="187" t="s">
        <v>84</v>
      </c>
      <c r="AV184" s="12" t="s">
        <v>84</v>
      </c>
      <c r="AW184" s="12" t="s">
        <v>39</v>
      </c>
      <c r="AX184" s="12" t="s">
        <v>76</v>
      </c>
      <c r="AY184" s="187" t="s">
        <v>138</v>
      </c>
    </row>
    <row r="185" spans="2:51" s="13" customFormat="1" ht="22.5" customHeight="1">
      <c r="B185" s="194"/>
      <c r="D185" s="195" t="s">
        <v>148</v>
      </c>
      <c r="E185" s="196" t="s">
        <v>20</v>
      </c>
      <c r="F185" s="197" t="s">
        <v>152</v>
      </c>
      <c r="H185" s="198">
        <v>512.129</v>
      </c>
      <c r="I185" s="199"/>
      <c r="L185" s="194"/>
      <c r="M185" s="200"/>
      <c r="N185" s="201"/>
      <c r="O185" s="201"/>
      <c r="P185" s="201"/>
      <c r="Q185" s="201"/>
      <c r="R185" s="201"/>
      <c r="S185" s="201"/>
      <c r="T185" s="202"/>
      <c r="AT185" s="203" t="s">
        <v>148</v>
      </c>
      <c r="AU185" s="203" t="s">
        <v>84</v>
      </c>
      <c r="AV185" s="13" t="s">
        <v>146</v>
      </c>
      <c r="AW185" s="13" t="s">
        <v>39</v>
      </c>
      <c r="AX185" s="13" t="s">
        <v>22</v>
      </c>
      <c r="AY185" s="203" t="s">
        <v>138</v>
      </c>
    </row>
    <row r="186" spans="2:65" s="1" customFormat="1" ht="22.5" customHeight="1">
      <c r="B186" s="164"/>
      <c r="C186" s="165" t="s">
        <v>495</v>
      </c>
      <c r="D186" s="165" t="s">
        <v>141</v>
      </c>
      <c r="E186" s="166" t="s">
        <v>496</v>
      </c>
      <c r="F186" s="167" t="s">
        <v>497</v>
      </c>
      <c r="G186" s="168" t="s">
        <v>155</v>
      </c>
      <c r="H186" s="169">
        <v>940</v>
      </c>
      <c r="I186" s="170"/>
      <c r="J186" s="171">
        <f>ROUND(I186*H186,2)</f>
        <v>0</v>
      </c>
      <c r="K186" s="167" t="s">
        <v>145</v>
      </c>
      <c r="L186" s="35"/>
      <c r="M186" s="172" t="s">
        <v>20</v>
      </c>
      <c r="N186" s="173" t="s">
        <v>47</v>
      </c>
      <c r="O186" s="36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AR186" s="18" t="s">
        <v>146</v>
      </c>
      <c r="AT186" s="18" t="s">
        <v>141</v>
      </c>
      <c r="AU186" s="18" t="s">
        <v>84</v>
      </c>
      <c r="AY186" s="18" t="s">
        <v>138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8" t="s">
        <v>22</v>
      </c>
      <c r="BK186" s="176">
        <f>ROUND(I186*H186,2)</f>
        <v>0</v>
      </c>
      <c r="BL186" s="18" t="s">
        <v>146</v>
      </c>
      <c r="BM186" s="18" t="s">
        <v>495</v>
      </c>
    </row>
    <row r="187" spans="2:51" s="12" customFormat="1" ht="22.5" customHeight="1">
      <c r="B187" s="186"/>
      <c r="D187" s="178" t="s">
        <v>148</v>
      </c>
      <c r="E187" s="187" t="s">
        <v>20</v>
      </c>
      <c r="F187" s="188" t="s">
        <v>498</v>
      </c>
      <c r="H187" s="189">
        <v>815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148</v>
      </c>
      <c r="AU187" s="187" t="s">
        <v>84</v>
      </c>
      <c r="AV187" s="12" t="s">
        <v>84</v>
      </c>
      <c r="AW187" s="12" t="s">
        <v>39</v>
      </c>
      <c r="AX187" s="12" t="s">
        <v>76</v>
      </c>
      <c r="AY187" s="187" t="s">
        <v>138</v>
      </c>
    </row>
    <row r="188" spans="2:51" s="12" customFormat="1" ht="22.5" customHeight="1">
      <c r="B188" s="186"/>
      <c r="D188" s="178" t="s">
        <v>148</v>
      </c>
      <c r="E188" s="187" t="s">
        <v>20</v>
      </c>
      <c r="F188" s="188" t="s">
        <v>499</v>
      </c>
      <c r="H188" s="189">
        <v>125</v>
      </c>
      <c r="I188" s="190"/>
      <c r="L188" s="186"/>
      <c r="M188" s="191"/>
      <c r="N188" s="192"/>
      <c r="O188" s="192"/>
      <c r="P188" s="192"/>
      <c r="Q188" s="192"/>
      <c r="R188" s="192"/>
      <c r="S188" s="192"/>
      <c r="T188" s="193"/>
      <c r="AT188" s="187" t="s">
        <v>148</v>
      </c>
      <c r="AU188" s="187" t="s">
        <v>84</v>
      </c>
      <c r="AV188" s="12" t="s">
        <v>84</v>
      </c>
      <c r="AW188" s="12" t="s">
        <v>39</v>
      </c>
      <c r="AX188" s="12" t="s">
        <v>76</v>
      </c>
      <c r="AY188" s="187" t="s">
        <v>138</v>
      </c>
    </row>
    <row r="189" spans="2:51" s="13" customFormat="1" ht="22.5" customHeight="1">
      <c r="B189" s="194"/>
      <c r="D189" s="195" t="s">
        <v>148</v>
      </c>
      <c r="E189" s="196" t="s">
        <v>20</v>
      </c>
      <c r="F189" s="197" t="s">
        <v>152</v>
      </c>
      <c r="H189" s="198">
        <v>940</v>
      </c>
      <c r="I189" s="199"/>
      <c r="L189" s="194"/>
      <c r="M189" s="200"/>
      <c r="N189" s="201"/>
      <c r="O189" s="201"/>
      <c r="P189" s="201"/>
      <c r="Q189" s="201"/>
      <c r="R189" s="201"/>
      <c r="S189" s="201"/>
      <c r="T189" s="202"/>
      <c r="AT189" s="203" t="s">
        <v>148</v>
      </c>
      <c r="AU189" s="203" t="s">
        <v>84</v>
      </c>
      <c r="AV189" s="13" t="s">
        <v>146</v>
      </c>
      <c r="AW189" s="13" t="s">
        <v>39</v>
      </c>
      <c r="AX189" s="13" t="s">
        <v>22</v>
      </c>
      <c r="AY189" s="203" t="s">
        <v>138</v>
      </c>
    </row>
    <row r="190" spans="2:65" s="1" customFormat="1" ht="22.5" customHeight="1">
      <c r="B190" s="164"/>
      <c r="C190" s="165" t="s">
        <v>500</v>
      </c>
      <c r="D190" s="165" t="s">
        <v>141</v>
      </c>
      <c r="E190" s="166" t="s">
        <v>501</v>
      </c>
      <c r="F190" s="167" t="s">
        <v>502</v>
      </c>
      <c r="G190" s="168" t="s">
        <v>155</v>
      </c>
      <c r="H190" s="169">
        <v>455</v>
      </c>
      <c r="I190" s="170"/>
      <c r="J190" s="171">
        <f>ROUND(I190*H190,2)</f>
        <v>0</v>
      </c>
      <c r="K190" s="167" t="s">
        <v>145</v>
      </c>
      <c r="L190" s="35"/>
      <c r="M190" s="172" t="s">
        <v>20</v>
      </c>
      <c r="N190" s="173" t="s">
        <v>47</v>
      </c>
      <c r="O190" s="36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AR190" s="18" t="s">
        <v>146</v>
      </c>
      <c r="AT190" s="18" t="s">
        <v>141</v>
      </c>
      <c r="AU190" s="18" t="s">
        <v>84</v>
      </c>
      <c r="AY190" s="18" t="s">
        <v>138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8" t="s">
        <v>22</v>
      </c>
      <c r="BK190" s="176">
        <f>ROUND(I190*H190,2)</f>
        <v>0</v>
      </c>
      <c r="BL190" s="18" t="s">
        <v>146</v>
      </c>
      <c r="BM190" s="18" t="s">
        <v>500</v>
      </c>
    </row>
    <row r="191" spans="2:51" s="12" customFormat="1" ht="22.5" customHeight="1">
      <c r="B191" s="186"/>
      <c r="D191" s="178" t="s">
        <v>148</v>
      </c>
      <c r="E191" s="187" t="s">
        <v>20</v>
      </c>
      <c r="F191" s="188" t="s">
        <v>503</v>
      </c>
      <c r="H191" s="189">
        <v>455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7" t="s">
        <v>148</v>
      </c>
      <c r="AU191" s="187" t="s">
        <v>84</v>
      </c>
      <c r="AV191" s="12" t="s">
        <v>84</v>
      </c>
      <c r="AW191" s="12" t="s">
        <v>39</v>
      </c>
      <c r="AX191" s="12" t="s">
        <v>76</v>
      </c>
      <c r="AY191" s="187" t="s">
        <v>138</v>
      </c>
    </row>
    <row r="192" spans="2:51" s="13" customFormat="1" ht="22.5" customHeight="1">
      <c r="B192" s="194"/>
      <c r="D192" s="195" t="s">
        <v>148</v>
      </c>
      <c r="E192" s="196" t="s">
        <v>20</v>
      </c>
      <c r="F192" s="197" t="s">
        <v>152</v>
      </c>
      <c r="H192" s="198">
        <v>455</v>
      </c>
      <c r="I192" s="199"/>
      <c r="L192" s="194"/>
      <c r="M192" s="200"/>
      <c r="N192" s="201"/>
      <c r="O192" s="201"/>
      <c r="P192" s="201"/>
      <c r="Q192" s="201"/>
      <c r="R192" s="201"/>
      <c r="S192" s="201"/>
      <c r="T192" s="202"/>
      <c r="AT192" s="203" t="s">
        <v>148</v>
      </c>
      <c r="AU192" s="203" t="s">
        <v>84</v>
      </c>
      <c r="AV192" s="13" t="s">
        <v>146</v>
      </c>
      <c r="AW192" s="13" t="s">
        <v>39</v>
      </c>
      <c r="AX192" s="13" t="s">
        <v>22</v>
      </c>
      <c r="AY192" s="203" t="s">
        <v>138</v>
      </c>
    </row>
    <row r="193" spans="2:65" s="1" customFormat="1" ht="22.5" customHeight="1">
      <c r="B193" s="164"/>
      <c r="C193" s="165" t="s">
        <v>504</v>
      </c>
      <c r="D193" s="165" t="s">
        <v>141</v>
      </c>
      <c r="E193" s="166" t="s">
        <v>505</v>
      </c>
      <c r="F193" s="167" t="s">
        <v>506</v>
      </c>
      <c r="G193" s="168" t="s">
        <v>155</v>
      </c>
      <c r="H193" s="169">
        <v>509</v>
      </c>
      <c r="I193" s="170"/>
      <c r="J193" s="171">
        <f>ROUND(I193*H193,2)</f>
        <v>0</v>
      </c>
      <c r="K193" s="167" t="s">
        <v>145</v>
      </c>
      <c r="L193" s="35"/>
      <c r="M193" s="172" t="s">
        <v>20</v>
      </c>
      <c r="N193" s="173" t="s">
        <v>47</v>
      </c>
      <c r="O193" s="36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AR193" s="18" t="s">
        <v>146</v>
      </c>
      <c r="AT193" s="18" t="s">
        <v>141</v>
      </c>
      <c r="AU193" s="18" t="s">
        <v>84</v>
      </c>
      <c r="AY193" s="18" t="s">
        <v>138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8" t="s">
        <v>22</v>
      </c>
      <c r="BK193" s="176">
        <f>ROUND(I193*H193,2)</f>
        <v>0</v>
      </c>
      <c r="BL193" s="18" t="s">
        <v>146</v>
      </c>
      <c r="BM193" s="18" t="s">
        <v>504</v>
      </c>
    </row>
    <row r="194" spans="2:51" s="12" customFormat="1" ht="22.5" customHeight="1">
      <c r="B194" s="186"/>
      <c r="D194" s="178" t="s">
        <v>148</v>
      </c>
      <c r="E194" s="187" t="s">
        <v>20</v>
      </c>
      <c r="F194" s="188" t="s">
        <v>507</v>
      </c>
      <c r="H194" s="189">
        <v>509</v>
      </c>
      <c r="I194" s="190"/>
      <c r="L194" s="186"/>
      <c r="M194" s="191"/>
      <c r="N194" s="192"/>
      <c r="O194" s="192"/>
      <c r="P194" s="192"/>
      <c r="Q194" s="192"/>
      <c r="R194" s="192"/>
      <c r="S194" s="192"/>
      <c r="T194" s="193"/>
      <c r="AT194" s="187" t="s">
        <v>148</v>
      </c>
      <c r="AU194" s="187" t="s">
        <v>84</v>
      </c>
      <c r="AV194" s="12" t="s">
        <v>84</v>
      </c>
      <c r="AW194" s="12" t="s">
        <v>39</v>
      </c>
      <c r="AX194" s="12" t="s">
        <v>76</v>
      </c>
      <c r="AY194" s="187" t="s">
        <v>138</v>
      </c>
    </row>
    <row r="195" spans="2:51" s="13" customFormat="1" ht="22.5" customHeight="1">
      <c r="B195" s="194"/>
      <c r="D195" s="195" t="s">
        <v>148</v>
      </c>
      <c r="E195" s="196" t="s">
        <v>20</v>
      </c>
      <c r="F195" s="197" t="s">
        <v>152</v>
      </c>
      <c r="H195" s="198">
        <v>509</v>
      </c>
      <c r="I195" s="199"/>
      <c r="L195" s="194"/>
      <c r="M195" s="200"/>
      <c r="N195" s="201"/>
      <c r="O195" s="201"/>
      <c r="P195" s="201"/>
      <c r="Q195" s="201"/>
      <c r="R195" s="201"/>
      <c r="S195" s="201"/>
      <c r="T195" s="202"/>
      <c r="AT195" s="203" t="s">
        <v>148</v>
      </c>
      <c r="AU195" s="203" t="s">
        <v>84</v>
      </c>
      <c r="AV195" s="13" t="s">
        <v>146</v>
      </c>
      <c r="AW195" s="13" t="s">
        <v>39</v>
      </c>
      <c r="AX195" s="13" t="s">
        <v>22</v>
      </c>
      <c r="AY195" s="203" t="s">
        <v>138</v>
      </c>
    </row>
    <row r="196" spans="2:65" s="1" customFormat="1" ht="22.5" customHeight="1">
      <c r="B196" s="164"/>
      <c r="C196" s="211" t="s">
        <v>508</v>
      </c>
      <c r="D196" s="211" t="s">
        <v>418</v>
      </c>
      <c r="E196" s="212" t="s">
        <v>509</v>
      </c>
      <c r="F196" s="213" t="s">
        <v>510</v>
      </c>
      <c r="G196" s="214" t="s">
        <v>144</v>
      </c>
      <c r="H196" s="215">
        <v>76.35</v>
      </c>
      <c r="I196" s="216"/>
      <c r="J196" s="217">
        <f>ROUND(I196*H196,2)</f>
        <v>0</v>
      </c>
      <c r="K196" s="213" t="s">
        <v>145</v>
      </c>
      <c r="L196" s="218"/>
      <c r="M196" s="219" t="s">
        <v>20</v>
      </c>
      <c r="N196" s="220" t="s">
        <v>47</v>
      </c>
      <c r="O196" s="36"/>
      <c r="P196" s="174">
        <f>O196*H196</f>
        <v>0</v>
      </c>
      <c r="Q196" s="174">
        <v>0.21</v>
      </c>
      <c r="R196" s="174">
        <f>Q196*H196</f>
        <v>16.033499999999997</v>
      </c>
      <c r="S196" s="174">
        <v>0</v>
      </c>
      <c r="T196" s="175">
        <f>S196*H196</f>
        <v>0</v>
      </c>
      <c r="AR196" s="18" t="s">
        <v>205</v>
      </c>
      <c r="AT196" s="18" t="s">
        <v>418</v>
      </c>
      <c r="AU196" s="18" t="s">
        <v>84</v>
      </c>
      <c r="AY196" s="18" t="s">
        <v>138</v>
      </c>
      <c r="BE196" s="176">
        <f>IF(N196="základní",J196,0)</f>
        <v>0</v>
      </c>
      <c r="BF196" s="176">
        <f>IF(N196="snížená",J196,0)</f>
        <v>0</v>
      </c>
      <c r="BG196" s="176">
        <f>IF(N196="zákl. přenesená",J196,0)</f>
        <v>0</v>
      </c>
      <c r="BH196" s="176">
        <f>IF(N196="sníž. přenesená",J196,0)</f>
        <v>0</v>
      </c>
      <c r="BI196" s="176">
        <f>IF(N196="nulová",J196,0)</f>
        <v>0</v>
      </c>
      <c r="BJ196" s="18" t="s">
        <v>22</v>
      </c>
      <c r="BK196" s="176">
        <f>ROUND(I196*H196,2)</f>
        <v>0</v>
      </c>
      <c r="BL196" s="18" t="s">
        <v>146</v>
      </c>
      <c r="BM196" s="18" t="s">
        <v>508</v>
      </c>
    </row>
    <row r="197" spans="2:51" s="12" customFormat="1" ht="22.5" customHeight="1">
      <c r="B197" s="186"/>
      <c r="D197" s="178" t="s">
        <v>148</v>
      </c>
      <c r="E197" s="187" t="s">
        <v>20</v>
      </c>
      <c r="F197" s="188" t="s">
        <v>511</v>
      </c>
      <c r="H197" s="189">
        <v>76.35</v>
      </c>
      <c r="I197" s="190"/>
      <c r="L197" s="186"/>
      <c r="M197" s="191"/>
      <c r="N197" s="192"/>
      <c r="O197" s="192"/>
      <c r="P197" s="192"/>
      <c r="Q197" s="192"/>
      <c r="R197" s="192"/>
      <c r="S197" s="192"/>
      <c r="T197" s="193"/>
      <c r="AT197" s="187" t="s">
        <v>148</v>
      </c>
      <c r="AU197" s="187" t="s">
        <v>84</v>
      </c>
      <c r="AV197" s="12" t="s">
        <v>84</v>
      </c>
      <c r="AW197" s="12" t="s">
        <v>39</v>
      </c>
      <c r="AX197" s="12" t="s">
        <v>76</v>
      </c>
      <c r="AY197" s="187" t="s">
        <v>138</v>
      </c>
    </row>
    <row r="198" spans="2:51" s="13" customFormat="1" ht="22.5" customHeight="1">
      <c r="B198" s="194"/>
      <c r="D198" s="195" t="s">
        <v>148</v>
      </c>
      <c r="E198" s="196" t="s">
        <v>20</v>
      </c>
      <c r="F198" s="197" t="s">
        <v>152</v>
      </c>
      <c r="H198" s="198">
        <v>76.35</v>
      </c>
      <c r="I198" s="199"/>
      <c r="L198" s="194"/>
      <c r="M198" s="200"/>
      <c r="N198" s="201"/>
      <c r="O198" s="201"/>
      <c r="P198" s="201"/>
      <c r="Q198" s="201"/>
      <c r="R198" s="201"/>
      <c r="S198" s="201"/>
      <c r="T198" s="202"/>
      <c r="AT198" s="203" t="s">
        <v>148</v>
      </c>
      <c r="AU198" s="203" t="s">
        <v>84</v>
      </c>
      <c r="AV198" s="13" t="s">
        <v>146</v>
      </c>
      <c r="AW198" s="13" t="s">
        <v>39</v>
      </c>
      <c r="AX198" s="13" t="s">
        <v>22</v>
      </c>
      <c r="AY198" s="203" t="s">
        <v>138</v>
      </c>
    </row>
    <row r="199" spans="2:65" s="1" customFormat="1" ht="22.5" customHeight="1">
      <c r="B199" s="164"/>
      <c r="C199" s="165" t="s">
        <v>512</v>
      </c>
      <c r="D199" s="165" t="s">
        <v>141</v>
      </c>
      <c r="E199" s="166" t="s">
        <v>513</v>
      </c>
      <c r="F199" s="167" t="s">
        <v>514</v>
      </c>
      <c r="G199" s="168" t="s">
        <v>155</v>
      </c>
      <c r="H199" s="169">
        <v>509</v>
      </c>
      <c r="I199" s="170"/>
      <c r="J199" s="171">
        <f>ROUND(I199*H199,2)</f>
        <v>0</v>
      </c>
      <c r="K199" s="167" t="s">
        <v>145</v>
      </c>
      <c r="L199" s="35"/>
      <c r="M199" s="172" t="s">
        <v>20</v>
      </c>
      <c r="N199" s="173" t="s">
        <v>47</v>
      </c>
      <c r="O199" s="36"/>
      <c r="P199" s="174">
        <f>O199*H199</f>
        <v>0</v>
      </c>
      <c r="Q199" s="174">
        <v>0.00127</v>
      </c>
      <c r="R199" s="174">
        <f>Q199*H199</f>
        <v>0.6464300000000001</v>
      </c>
      <c r="S199" s="174">
        <v>0</v>
      </c>
      <c r="T199" s="175">
        <f>S199*H199</f>
        <v>0</v>
      </c>
      <c r="AR199" s="18" t="s">
        <v>146</v>
      </c>
      <c r="AT199" s="18" t="s">
        <v>141</v>
      </c>
      <c r="AU199" s="18" t="s">
        <v>84</v>
      </c>
      <c r="AY199" s="18" t="s">
        <v>138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8" t="s">
        <v>22</v>
      </c>
      <c r="BK199" s="176">
        <f>ROUND(I199*H199,2)</f>
        <v>0</v>
      </c>
      <c r="BL199" s="18" t="s">
        <v>146</v>
      </c>
      <c r="BM199" s="18" t="s">
        <v>512</v>
      </c>
    </row>
    <row r="200" spans="2:51" s="12" customFormat="1" ht="22.5" customHeight="1">
      <c r="B200" s="186"/>
      <c r="D200" s="178" t="s">
        <v>148</v>
      </c>
      <c r="E200" s="187" t="s">
        <v>20</v>
      </c>
      <c r="F200" s="188" t="s">
        <v>507</v>
      </c>
      <c r="H200" s="189">
        <v>509</v>
      </c>
      <c r="I200" s="190"/>
      <c r="L200" s="186"/>
      <c r="M200" s="191"/>
      <c r="N200" s="192"/>
      <c r="O200" s="192"/>
      <c r="P200" s="192"/>
      <c r="Q200" s="192"/>
      <c r="R200" s="192"/>
      <c r="S200" s="192"/>
      <c r="T200" s="193"/>
      <c r="AT200" s="187" t="s">
        <v>148</v>
      </c>
      <c r="AU200" s="187" t="s">
        <v>84</v>
      </c>
      <c r="AV200" s="12" t="s">
        <v>84</v>
      </c>
      <c r="AW200" s="12" t="s">
        <v>39</v>
      </c>
      <c r="AX200" s="12" t="s">
        <v>76</v>
      </c>
      <c r="AY200" s="187" t="s">
        <v>138</v>
      </c>
    </row>
    <row r="201" spans="2:51" s="13" customFormat="1" ht="22.5" customHeight="1">
      <c r="B201" s="194"/>
      <c r="D201" s="195" t="s">
        <v>148</v>
      </c>
      <c r="E201" s="196" t="s">
        <v>20</v>
      </c>
      <c r="F201" s="197" t="s">
        <v>152</v>
      </c>
      <c r="H201" s="198">
        <v>509</v>
      </c>
      <c r="I201" s="199"/>
      <c r="L201" s="194"/>
      <c r="M201" s="200"/>
      <c r="N201" s="201"/>
      <c r="O201" s="201"/>
      <c r="P201" s="201"/>
      <c r="Q201" s="201"/>
      <c r="R201" s="201"/>
      <c r="S201" s="201"/>
      <c r="T201" s="202"/>
      <c r="AT201" s="203" t="s">
        <v>148</v>
      </c>
      <c r="AU201" s="203" t="s">
        <v>84</v>
      </c>
      <c r="AV201" s="13" t="s">
        <v>146</v>
      </c>
      <c r="AW201" s="13" t="s">
        <v>39</v>
      </c>
      <c r="AX201" s="13" t="s">
        <v>22</v>
      </c>
      <c r="AY201" s="203" t="s">
        <v>138</v>
      </c>
    </row>
    <row r="202" spans="2:65" s="1" customFormat="1" ht="22.5" customHeight="1">
      <c r="B202" s="164"/>
      <c r="C202" s="211" t="s">
        <v>515</v>
      </c>
      <c r="D202" s="211" t="s">
        <v>418</v>
      </c>
      <c r="E202" s="212" t="s">
        <v>516</v>
      </c>
      <c r="F202" s="213" t="s">
        <v>517</v>
      </c>
      <c r="G202" s="214" t="s">
        <v>518</v>
      </c>
      <c r="H202" s="215">
        <v>7.635</v>
      </c>
      <c r="I202" s="216"/>
      <c r="J202" s="217">
        <f>ROUND(I202*H202,2)</f>
        <v>0</v>
      </c>
      <c r="K202" s="213" t="s">
        <v>145</v>
      </c>
      <c r="L202" s="218"/>
      <c r="M202" s="219" t="s">
        <v>20</v>
      </c>
      <c r="N202" s="220" t="s">
        <v>47</v>
      </c>
      <c r="O202" s="36"/>
      <c r="P202" s="174">
        <f>O202*H202</f>
        <v>0</v>
      </c>
      <c r="Q202" s="174">
        <v>0.001</v>
      </c>
      <c r="R202" s="174">
        <f>Q202*H202</f>
        <v>0.007635</v>
      </c>
      <c r="S202" s="174">
        <v>0</v>
      </c>
      <c r="T202" s="175">
        <f>S202*H202</f>
        <v>0</v>
      </c>
      <c r="AR202" s="18" t="s">
        <v>205</v>
      </c>
      <c r="AT202" s="18" t="s">
        <v>418</v>
      </c>
      <c r="AU202" s="18" t="s">
        <v>84</v>
      </c>
      <c r="AY202" s="18" t="s">
        <v>138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8" t="s">
        <v>22</v>
      </c>
      <c r="BK202" s="176">
        <f>ROUND(I202*H202,2)</f>
        <v>0</v>
      </c>
      <c r="BL202" s="18" t="s">
        <v>146</v>
      </c>
      <c r="BM202" s="18" t="s">
        <v>515</v>
      </c>
    </row>
    <row r="203" spans="2:51" s="12" customFormat="1" ht="22.5" customHeight="1">
      <c r="B203" s="186"/>
      <c r="D203" s="178" t="s">
        <v>148</v>
      </c>
      <c r="E203" s="187" t="s">
        <v>20</v>
      </c>
      <c r="F203" s="188" t="s">
        <v>519</v>
      </c>
      <c r="H203" s="189">
        <v>7.635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7" t="s">
        <v>148</v>
      </c>
      <c r="AU203" s="187" t="s">
        <v>84</v>
      </c>
      <c r="AV203" s="12" t="s">
        <v>84</v>
      </c>
      <c r="AW203" s="12" t="s">
        <v>39</v>
      </c>
      <c r="AX203" s="12" t="s">
        <v>76</v>
      </c>
      <c r="AY203" s="187" t="s">
        <v>138</v>
      </c>
    </row>
    <row r="204" spans="2:51" s="13" customFormat="1" ht="22.5" customHeight="1">
      <c r="B204" s="194"/>
      <c r="D204" s="195" t="s">
        <v>148</v>
      </c>
      <c r="E204" s="196" t="s">
        <v>20</v>
      </c>
      <c r="F204" s="197" t="s">
        <v>152</v>
      </c>
      <c r="H204" s="198">
        <v>7.635</v>
      </c>
      <c r="I204" s="199"/>
      <c r="L204" s="194"/>
      <c r="M204" s="200"/>
      <c r="N204" s="201"/>
      <c r="O204" s="201"/>
      <c r="P204" s="201"/>
      <c r="Q204" s="201"/>
      <c r="R204" s="201"/>
      <c r="S204" s="201"/>
      <c r="T204" s="202"/>
      <c r="AT204" s="203" t="s">
        <v>148</v>
      </c>
      <c r="AU204" s="203" t="s">
        <v>84</v>
      </c>
      <c r="AV204" s="13" t="s">
        <v>146</v>
      </c>
      <c r="AW204" s="13" t="s">
        <v>39</v>
      </c>
      <c r="AX204" s="13" t="s">
        <v>22</v>
      </c>
      <c r="AY204" s="203" t="s">
        <v>138</v>
      </c>
    </row>
    <row r="205" spans="2:65" s="1" customFormat="1" ht="22.5" customHeight="1">
      <c r="B205" s="164"/>
      <c r="C205" s="165" t="s">
        <v>520</v>
      </c>
      <c r="D205" s="165" t="s">
        <v>141</v>
      </c>
      <c r="E205" s="166" t="s">
        <v>521</v>
      </c>
      <c r="F205" s="167" t="s">
        <v>522</v>
      </c>
      <c r="G205" s="168" t="s">
        <v>155</v>
      </c>
      <c r="H205" s="169">
        <v>35</v>
      </c>
      <c r="I205" s="170"/>
      <c r="J205" s="171">
        <f>ROUND(I205*H205,2)</f>
        <v>0</v>
      </c>
      <c r="K205" s="167" t="s">
        <v>145</v>
      </c>
      <c r="L205" s="35"/>
      <c r="M205" s="172" t="s">
        <v>20</v>
      </c>
      <c r="N205" s="173" t="s">
        <v>47</v>
      </c>
      <c r="O205" s="36"/>
      <c r="P205" s="174">
        <f>O205*H205</f>
        <v>0</v>
      </c>
      <c r="Q205" s="174">
        <v>0.0094</v>
      </c>
      <c r="R205" s="174">
        <f>Q205*H205</f>
        <v>0.329</v>
      </c>
      <c r="S205" s="174">
        <v>0</v>
      </c>
      <c r="T205" s="175">
        <f>S205*H205</f>
        <v>0</v>
      </c>
      <c r="AR205" s="18" t="s">
        <v>146</v>
      </c>
      <c r="AT205" s="18" t="s">
        <v>141</v>
      </c>
      <c r="AU205" s="18" t="s">
        <v>84</v>
      </c>
      <c r="AY205" s="18" t="s">
        <v>138</v>
      </c>
      <c r="BE205" s="176">
        <f>IF(N205="základní",J205,0)</f>
        <v>0</v>
      </c>
      <c r="BF205" s="176">
        <f>IF(N205="snížená",J205,0)</f>
        <v>0</v>
      </c>
      <c r="BG205" s="176">
        <f>IF(N205="zákl. přenesená",J205,0)</f>
        <v>0</v>
      </c>
      <c r="BH205" s="176">
        <f>IF(N205="sníž. přenesená",J205,0)</f>
        <v>0</v>
      </c>
      <c r="BI205" s="176">
        <f>IF(N205="nulová",J205,0)</f>
        <v>0</v>
      </c>
      <c r="BJ205" s="18" t="s">
        <v>22</v>
      </c>
      <c r="BK205" s="176">
        <f>ROUND(I205*H205,2)</f>
        <v>0</v>
      </c>
      <c r="BL205" s="18" t="s">
        <v>146</v>
      </c>
      <c r="BM205" s="18" t="s">
        <v>520</v>
      </c>
    </row>
    <row r="206" spans="2:51" s="12" customFormat="1" ht="22.5" customHeight="1">
      <c r="B206" s="186"/>
      <c r="D206" s="178" t="s">
        <v>148</v>
      </c>
      <c r="E206" s="187" t="s">
        <v>20</v>
      </c>
      <c r="F206" s="188" t="s">
        <v>523</v>
      </c>
      <c r="H206" s="189">
        <v>35</v>
      </c>
      <c r="I206" s="190"/>
      <c r="L206" s="186"/>
      <c r="M206" s="191"/>
      <c r="N206" s="192"/>
      <c r="O206" s="192"/>
      <c r="P206" s="192"/>
      <c r="Q206" s="192"/>
      <c r="R206" s="192"/>
      <c r="S206" s="192"/>
      <c r="T206" s="193"/>
      <c r="AT206" s="187" t="s">
        <v>148</v>
      </c>
      <c r="AU206" s="187" t="s">
        <v>84</v>
      </c>
      <c r="AV206" s="12" t="s">
        <v>84</v>
      </c>
      <c r="AW206" s="12" t="s">
        <v>39</v>
      </c>
      <c r="AX206" s="12" t="s">
        <v>76</v>
      </c>
      <c r="AY206" s="187" t="s">
        <v>138</v>
      </c>
    </row>
    <row r="207" spans="2:51" s="13" customFormat="1" ht="22.5" customHeight="1">
      <c r="B207" s="194"/>
      <c r="D207" s="195" t="s">
        <v>148</v>
      </c>
      <c r="E207" s="196" t="s">
        <v>20</v>
      </c>
      <c r="F207" s="197" t="s">
        <v>152</v>
      </c>
      <c r="H207" s="198">
        <v>35</v>
      </c>
      <c r="I207" s="199"/>
      <c r="L207" s="194"/>
      <c r="M207" s="200"/>
      <c r="N207" s="201"/>
      <c r="O207" s="201"/>
      <c r="P207" s="201"/>
      <c r="Q207" s="201"/>
      <c r="R207" s="201"/>
      <c r="S207" s="201"/>
      <c r="T207" s="202"/>
      <c r="AT207" s="203" t="s">
        <v>148</v>
      </c>
      <c r="AU207" s="203" t="s">
        <v>84</v>
      </c>
      <c r="AV207" s="13" t="s">
        <v>146</v>
      </c>
      <c r="AW207" s="13" t="s">
        <v>39</v>
      </c>
      <c r="AX207" s="13" t="s">
        <v>22</v>
      </c>
      <c r="AY207" s="203" t="s">
        <v>138</v>
      </c>
    </row>
    <row r="208" spans="2:65" s="1" customFormat="1" ht="22.5" customHeight="1">
      <c r="B208" s="164"/>
      <c r="C208" s="165" t="s">
        <v>524</v>
      </c>
      <c r="D208" s="165" t="s">
        <v>141</v>
      </c>
      <c r="E208" s="166" t="s">
        <v>525</v>
      </c>
      <c r="F208" s="167" t="s">
        <v>526</v>
      </c>
      <c r="G208" s="168" t="s">
        <v>155</v>
      </c>
      <c r="H208" s="169">
        <v>35</v>
      </c>
      <c r="I208" s="170"/>
      <c r="J208" s="171">
        <f>ROUND(I208*H208,2)</f>
        <v>0</v>
      </c>
      <c r="K208" s="167" t="s">
        <v>145</v>
      </c>
      <c r="L208" s="35"/>
      <c r="M208" s="172" t="s">
        <v>20</v>
      </c>
      <c r="N208" s="173" t="s">
        <v>47</v>
      </c>
      <c r="O208" s="36"/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AR208" s="18" t="s">
        <v>146</v>
      </c>
      <c r="AT208" s="18" t="s">
        <v>141</v>
      </c>
      <c r="AU208" s="18" t="s">
        <v>84</v>
      </c>
      <c r="AY208" s="18" t="s">
        <v>138</v>
      </c>
      <c r="BE208" s="176">
        <f>IF(N208="základní",J208,0)</f>
        <v>0</v>
      </c>
      <c r="BF208" s="176">
        <f>IF(N208="snížená",J208,0)</f>
        <v>0</v>
      </c>
      <c r="BG208" s="176">
        <f>IF(N208="zákl. přenesená",J208,0)</f>
        <v>0</v>
      </c>
      <c r="BH208" s="176">
        <f>IF(N208="sníž. přenesená",J208,0)</f>
        <v>0</v>
      </c>
      <c r="BI208" s="176">
        <f>IF(N208="nulová",J208,0)</f>
        <v>0</v>
      </c>
      <c r="BJ208" s="18" t="s">
        <v>22</v>
      </c>
      <c r="BK208" s="176">
        <f>ROUND(I208*H208,2)</f>
        <v>0</v>
      </c>
      <c r="BL208" s="18" t="s">
        <v>146</v>
      </c>
      <c r="BM208" s="18" t="s">
        <v>524</v>
      </c>
    </row>
    <row r="209" spans="2:51" s="12" customFormat="1" ht="22.5" customHeight="1">
      <c r="B209" s="186"/>
      <c r="D209" s="178" t="s">
        <v>148</v>
      </c>
      <c r="E209" s="187" t="s">
        <v>20</v>
      </c>
      <c r="F209" s="188" t="s">
        <v>523</v>
      </c>
      <c r="H209" s="189">
        <v>35</v>
      </c>
      <c r="I209" s="190"/>
      <c r="L209" s="186"/>
      <c r="M209" s="191"/>
      <c r="N209" s="192"/>
      <c r="O209" s="192"/>
      <c r="P209" s="192"/>
      <c r="Q209" s="192"/>
      <c r="R209" s="192"/>
      <c r="S209" s="192"/>
      <c r="T209" s="193"/>
      <c r="AT209" s="187" t="s">
        <v>148</v>
      </c>
      <c r="AU209" s="187" t="s">
        <v>84</v>
      </c>
      <c r="AV209" s="12" t="s">
        <v>84</v>
      </c>
      <c r="AW209" s="12" t="s">
        <v>39</v>
      </c>
      <c r="AX209" s="12" t="s">
        <v>76</v>
      </c>
      <c r="AY209" s="187" t="s">
        <v>138</v>
      </c>
    </row>
    <row r="210" spans="2:51" s="13" customFormat="1" ht="22.5" customHeight="1">
      <c r="B210" s="194"/>
      <c r="D210" s="195" t="s">
        <v>148</v>
      </c>
      <c r="E210" s="196" t="s">
        <v>20</v>
      </c>
      <c r="F210" s="197" t="s">
        <v>152</v>
      </c>
      <c r="H210" s="198">
        <v>35</v>
      </c>
      <c r="I210" s="199"/>
      <c r="L210" s="194"/>
      <c r="M210" s="200"/>
      <c r="N210" s="201"/>
      <c r="O210" s="201"/>
      <c r="P210" s="201"/>
      <c r="Q210" s="201"/>
      <c r="R210" s="201"/>
      <c r="S210" s="201"/>
      <c r="T210" s="202"/>
      <c r="AT210" s="203" t="s">
        <v>148</v>
      </c>
      <c r="AU210" s="203" t="s">
        <v>84</v>
      </c>
      <c r="AV210" s="13" t="s">
        <v>146</v>
      </c>
      <c r="AW210" s="13" t="s">
        <v>39</v>
      </c>
      <c r="AX210" s="13" t="s">
        <v>22</v>
      </c>
      <c r="AY210" s="203" t="s">
        <v>138</v>
      </c>
    </row>
    <row r="211" spans="2:65" s="1" customFormat="1" ht="22.5" customHeight="1">
      <c r="B211" s="164"/>
      <c r="C211" s="165" t="s">
        <v>527</v>
      </c>
      <c r="D211" s="165" t="s">
        <v>141</v>
      </c>
      <c r="E211" s="166" t="s">
        <v>528</v>
      </c>
      <c r="F211" s="167" t="s">
        <v>529</v>
      </c>
      <c r="G211" s="168" t="s">
        <v>144</v>
      </c>
      <c r="H211" s="169">
        <v>40.72</v>
      </c>
      <c r="I211" s="170"/>
      <c r="J211" s="171">
        <f>ROUND(I211*H211,2)</f>
        <v>0</v>
      </c>
      <c r="K211" s="167" t="s">
        <v>145</v>
      </c>
      <c r="L211" s="35"/>
      <c r="M211" s="172" t="s">
        <v>20</v>
      </c>
      <c r="N211" s="173" t="s">
        <v>47</v>
      </c>
      <c r="O211" s="36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AR211" s="18" t="s">
        <v>146</v>
      </c>
      <c r="AT211" s="18" t="s">
        <v>141</v>
      </c>
      <c r="AU211" s="18" t="s">
        <v>84</v>
      </c>
      <c r="AY211" s="18" t="s">
        <v>138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8" t="s">
        <v>22</v>
      </c>
      <c r="BK211" s="176">
        <f>ROUND(I211*H211,2)</f>
        <v>0</v>
      </c>
      <c r="BL211" s="18" t="s">
        <v>146</v>
      </c>
      <c r="BM211" s="18" t="s">
        <v>527</v>
      </c>
    </row>
    <row r="212" spans="2:51" s="12" customFormat="1" ht="22.5" customHeight="1">
      <c r="B212" s="186"/>
      <c r="D212" s="178" t="s">
        <v>148</v>
      </c>
      <c r="E212" s="187" t="s">
        <v>20</v>
      </c>
      <c r="F212" s="188" t="s">
        <v>530</v>
      </c>
      <c r="H212" s="189">
        <v>40.72</v>
      </c>
      <c r="I212" s="190"/>
      <c r="L212" s="186"/>
      <c r="M212" s="191"/>
      <c r="N212" s="192"/>
      <c r="O212" s="192"/>
      <c r="P212" s="192"/>
      <c r="Q212" s="192"/>
      <c r="R212" s="192"/>
      <c r="S212" s="192"/>
      <c r="T212" s="193"/>
      <c r="AT212" s="187" t="s">
        <v>148</v>
      </c>
      <c r="AU212" s="187" t="s">
        <v>84</v>
      </c>
      <c r="AV212" s="12" t="s">
        <v>84</v>
      </c>
      <c r="AW212" s="12" t="s">
        <v>39</v>
      </c>
      <c r="AX212" s="12" t="s">
        <v>76</v>
      </c>
      <c r="AY212" s="187" t="s">
        <v>138</v>
      </c>
    </row>
    <row r="213" spans="2:51" s="13" customFormat="1" ht="22.5" customHeight="1">
      <c r="B213" s="194"/>
      <c r="D213" s="178" t="s">
        <v>148</v>
      </c>
      <c r="E213" s="204" t="s">
        <v>20</v>
      </c>
      <c r="F213" s="205" t="s">
        <v>152</v>
      </c>
      <c r="H213" s="206">
        <v>40.72</v>
      </c>
      <c r="I213" s="199"/>
      <c r="L213" s="194"/>
      <c r="M213" s="200"/>
      <c r="N213" s="201"/>
      <c r="O213" s="201"/>
      <c r="P213" s="201"/>
      <c r="Q213" s="201"/>
      <c r="R213" s="201"/>
      <c r="S213" s="201"/>
      <c r="T213" s="202"/>
      <c r="AT213" s="203" t="s">
        <v>148</v>
      </c>
      <c r="AU213" s="203" t="s">
        <v>84</v>
      </c>
      <c r="AV213" s="13" t="s">
        <v>146</v>
      </c>
      <c r="AW213" s="13" t="s">
        <v>39</v>
      </c>
      <c r="AX213" s="13" t="s">
        <v>22</v>
      </c>
      <c r="AY213" s="203" t="s">
        <v>138</v>
      </c>
    </row>
    <row r="214" spans="2:63" s="10" customFormat="1" ht="29.25" customHeight="1">
      <c r="B214" s="150"/>
      <c r="D214" s="161" t="s">
        <v>75</v>
      </c>
      <c r="E214" s="162" t="s">
        <v>84</v>
      </c>
      <c r="F214" s="162" t="s">
        <v>312</v>
      </c>
      <c r="I214" s="153"/>
      <c r="J214" s="163">
        <f>BK214</f>
        <v>0</v>
      </c>
      <c r="L214" s="150"/>
      <c r="M214" s="155"/>
      <c r="N214" s="156"/>
      <c r="O214" s="156"/>
      <c r="P214" s="157">
        <f>SUM(P215:P227)</f>
        <v>0</v>
      </c>
      <c r="Q214" s="156"/>
      <c r="R214" s="157">
        <f>SUM(R215:R227)</f>
        <v>72.9117165</v>
      </c>
      <c r="S214" s="156"/>
      <c r="T214" s="158">
        <f>SUM(T215:T227)</f>
        <v>0</v>
      </c>
      <c r="AR214" s="151" t="s">
        <v>22</v>
      </c>
      <c r="AT214" s="159" t="s">
        <v>75</v>
      </c>
      <c r="AU214" s="159" t="s">
        <v>22</v>
      </c>
      <c r="AY214" s="151" t="s">
        <v>138</v>
      </c>
      <c r="BK214" s="160">
        <f>SUM(BK215:BK227)</f>
        <v>0</v>
      </c>
    </row>
    <row r="215" spans="2:65" s="1" customFormat="1" ht="31.5" customHeight="1">
      <c r="B215" s="164"/>
      <c r="C215" s="165" t="s">
        <v>531</v>
      </c>
      <c r="D215" s="165" t="s">
        <v>141</v>
      </c>
      <c r="E215" s="166" t="s">
        <v>532</v>
      </c>
      <c r="F215" s="167" t="s">
        <v>533</v>
      </c>
      <c r="G215" s="168" t="s">
        <v>144</v>
      </c>
      <c r="H215" s="169">
        <v>14.52</v>
      </c>
      <c r="I215" s="170"/>
      <c r="J215" s="171">
        <f>ROUND(I215*H215,2)</f>
        <v>0</v>
      </c>
      <c r="K215" s="167" t="s">
        <v>145</v>
      </c>
      <c r="L215" s="35"/>
      <c r="M215" s="172" t="s">
        <v>20</v>
      </c>
      <c r="N215" s="173" t="s">
        <v>47</v>
      </c>
      <c r="O215" s="36"/>
      <c r="P215" s="174">
        <f>O215*H215</f>
        <v>0</v>
      </c>
      <c r="Q215" s="174">
        <v>1.63</v>
      </c>
      <c r="R215" s="174">
        <f>Q215*H215</f>
        <v>23.667599999999997</v>
      </c>
      <c r="S215" s="174">
        <v>0</v>
      </c>
      <c r="T215" s="175">
        <f>S215*H215</f>
        <v>0</v>
      </c>
      <c r="AR215" s="18" t="s">
        <v>146</v>
      </c>
      <c r="AT215" s="18" t="s">
        <v>141</v>
      </c>
      <c r="AU215" s="18" t="s">
        <v>84</v>
      </c>
      <c r="AY215" s="18" t="s">
        <v>138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8" t="s">
        <v>22</v>
      </c>
      <c r="BK215" s="176">
        <f>ROUND(I215*H215,2)</f>
        <v>0</v>
      </c>
      <c r="BL215" s="18" t="s">
        <v>146</v>
      </c>
      <c r="BM215" s="18" t="s">
        <v>531</v>
      </c>
    </row>
    <row r="216" spans="2:51" s="12" customFormat="1" ht="22.5" customHeight="1">
      <c r="B216" s="186"/>
      <c r="D216" s="178" t="s">
        <v>148</v>
      </c>
      <c r="E216" s="187" t="s">
        <v>20</v>
      </c>
      <c r="F216" s="188" t="s">
        <v>534</v>
      </c>
      <c r="H216" s="189">
        <v>14.52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148</v>
      </c>
      <c r="AU216" s="187" t="s">
        <v>84</v>
      </c>
      <c r="AV216" s="12" t="s">
        <v>84</v>
      </c>
      <c r="AW216" s="12" t="s">
        <v>39</v>
      </c>
      <c r="AX216" s="12" t="s">
        <v>76</v>
      </c>
      <c r="AY216" s="187" t="s">
        <v>138</v>
      </c>
    </row>
    <row r="217" spans="2:51" s="13" customFormat="1" ht="22.5" customHeight="1">
      <c r="B217" s="194"/>
      <c r="D217" s="195" t="s">
        <v>148</v>
      </c>
      <c r="E217" s="196" t="s">
        <v>20</v>
      </c>
      <c r="F217" s="197" t="s">
        <v>152</v>
      </c>
      <c r="H217" s="198">
        <v>14.52</v>
      </c>
      <c r="I217" s="199"/>
      <c r="L217" s="194"/>
      <c r="M217" s="200"/>
      <c r="N217" s="201"/>
      <c r="O217" s="201"/>
      <c r="P217" s="201"/>
      <c r="Q217" s="201"/>
      <c r="R217" s="201"/>
      <c r="S217" s="201"/>
      <c r="T217" s="202"/>
      <c r="AT217" s="203" t="s">
        <v>148</v>
      </c>
      <c r="AU217" s="203" t="s">
        <v>84</v>
      </c>
      <c r="AV217" s="13" t="s">
        <v>146</v>
      </c>
      <c r="AW217" s="13" t="s">
        <v>39</v>
      </c>
      <c r="AX217" s="13" t="s">
        <v>22</v>
      </c>
      <c r="AY217" s="203" t="s">
        <v>138</v>
      </c>
    </row>
    <row r="218" spans="2:65" s="1" customFormat="1" ht="31.5" customHeight="1">
      <c r="B218" s="164"/>
      <c r="C218" s="165" t="s">
        <v>535</v>
      </c>
      <c r="D218" s="165" t="s">
        <v>141</v>
      </c>
      <c r="E218" s="166" t="s">
        <v>536</v>
      </c>
      <c r="F218" s="167" t="s">
        <v>537</v>
      </c>
      <c r="G218" s="168" t="s">
        <v>155</v>
      </c>
      <c r="H218" s="169">
        <v>105</v>
      </c>
      <c r="I218" s="170"/>
      <c r="J218" s="171">
        <f>ROUND(I218*H218,2)</f>
        <v>0</v>
      </c>
      <c r="K218" s="167" t="s">
        <v>145</v>
      </c>
      <c r="L218" s="35"/>
      <c r="M218" s="172" t="s">
        <v>20</v>
      </c>
      <c r="N218" s="173" t="s">
        <v>47</v>
      </c>
      <c r="O218" s="36"/>
      <c r="P218" s="174">
        <f>O218*H218</f>
        <v>0</v>
      </c>
      <c r="Q218" s="174">
        <v>0.00031</v>
      </c>
      <c r="R218" s="174">
        <f>Q218*H218</f>
        <v>0.03255</v>
      </c>
      <c r="S218" s="174">
        <v>0</v>
      </c>
      <c r="T218" s="175">
        <f>S218*H218</f>
        <v>0</v>
      </c>
      <c r="AR218" s="18" t="s">
        <v>146</v>
      </c>
      <c r="AT218" s="18" t="s">
        <v>141</v>
      </c>
      <c r="AU218" s="18" t="s">
        <v>84</v>
      </c>
      <c r="AY218" s="18" t="s">
        <v>138</v>
      </c>
      <c r="BE218" s="176">
        <f>IF(N218="základní",J218,0)</f>
        <v>0</v>
      </c>
      <c r="BF218" s="176">
        <f>IF(N218="snížená",J218,0)</f>
        <v>0</v>
      </c>
      <c r="BG218" s="176">
        <f>IF(N218="zákl. přenesená",J218,0)</f>
        <v>0</v>
      </c>
      <c r="BH218" s="176">
        <f>IF(N218="sníž. přenesená",J218,0)</f>
        <v>0</v>
      </c>
      <c r="BI218" s="176">
        <f>IF(N218="nulová",J218,0)</f>
        <v>0</v>
      </c>
      <c r="BJ218" s="18" t="s">
        <v>22</v>
      </c>
      <c r="BK218" s="176">
        <f>ROUND(I218*H218,2)</f>
        <v>0</v>
      </c>
      <c r="BL218" s="18" t="s">
        <v>146</v>
      </c>
      <c r="BM218" s="18" t="s">
        <v>535</v>
      </c>
    </row>
    <row r="219" spans="2:65" s="1" customFormat="1" ht="22.5" customHeight="1">
      <c r="B219" s="164"/>
      <c r="C219" s="211" t="s">
        <v>538</v>
      </c>
      <c r="D219" s="211" t="s">
        <v>418</v>
      </c>
      <c r="E219" s="212" t="s">
        <v>539</v>
      </c>
      <c r="F219" s="213" t="s">
        <v>540</v>
      </c>
      <c r="G219" s="214" t="s">
        <v>155</v>
      </c>
      <c r="H219" s="215">
        <v>106.575</v>
      </c>
      <c r="I219" s="216"/>
      <c r="J219" s="217">
        <f>ROUND(I219*H219,2)</f>
        <v>0</v>
      </c>
      <c r="K219" s="213" t="s">
        <v>145</v>
      </c>
      <c r="L219" s="218"/>
      <c r="M219" s="219" t="s">
        <v>20</v>
      </c>
      <c r="N219" s="220" t="s">
        <v>47</v>
      </c>
      <c r="O219" s="36"/>
      <c r="P219" s="174">
        <f>O219*H219</f>
        <v>0</v>
      </c>
      <c r="Q219" s="174">
        <v>0.0003</v>
      </c>
      <c r="R219" s="174">
        <f>Q219*H219</f>
        <v>0.0319725</v>
      </c>
      <c r="S219" s="174">
        <v>0</v>
      </c>
      <c r="T219" s="175">
        <f>S219*H219</f>
        <v>0</v>
      </c>
      <c r="AR219" s="18" t="s">
        <v>205</v>
      </c>
      <c r="AT219" s="18" t="s">
        <v>418</v>
      </c>
      <c r="AU219" s="18" t="s">
        <v>84</v>
      </c>
      <c r="AY219" s="18" t="s">
        <v>138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8" t="s">
        <v>22</v>
      </c>
      <c r="BK219" s="176">
        <f>ROUND(I219*H219,2)</f>
        <v>0</v>
      </c>
      <c r="BL219" s="18" t="s">
        <v>146</v>
      </c>
      <c r="BM219" s="18" t="s">
        <v>541</v>
      </c>
    </row>
    <row r="220" spans="2:51" s="12" customFormat="1" ht="22.5" customHeight="1">
      <c r="B220" s="186"/>
      <c r="D220" s="178" t="s">
        <v>148</v>
      </c>
      <c r="E220" s="187" t="s">
        <v>20</v>
      </c>
      <c r="F220" s="188" t="s">
        <v>542</v>
      </c>
      <c r="H220" s="189">
        <v>106.575</v>
      </c>
      <c r="I220" s="190"/>
      <c r="L220" s="186"/>
      <c r="M220" s="191"/>
      <c r="N220" s="192"/>
      <c r="O220" s="192"/>
      <c r="P220" s="192"/>
      <c r="Q220" s="192"/>
      <c r="R220" s="192"/>
      <c r="S220" s="192"/>
      <c r="T220" s="193"/>
      <c r="AT220" s="187" t="s">
        <v>148</v>
      </c>
      <c r="AU220" s="187" t="s">
        <v>84</v>
      </c>
      <c r="AV220" s="12" t="s">
        <v>84</v>
      </c>
      <c r="AW220" s="12" t="s">
        <v>39</v>
      </c>
      <c r="AX220" s="12" t="s">
        <v>76</v>
      </c>
      <c r="AY220" s="187" t="s">
        <v>138</v>
      </c>
    </row>
    <row r="221" spans="2:51" s="13" customFormat="1" ht="22.5" customHeight="1">
      <c r="B221" s="194"/>
      <c r="D221" s="195" t="s">
        <v>148</v>
      </c>
      <c r="E221" s="196" t="s">
        <v>20</v>
      </c>
      <c r="F221" s="197" t="s">
        <v>152</v>
      </c>
      <c r="H221" s="198">
        <v>106.575</v>
      </c>
      <c r="I221" s="199"/>
      <c r="L221" s="194"/>
      <c r="M221" s="200"/>
      <c r="N221" s="201"/>
      <c r="O221" s="201"/>
      <c r="P221" s="201"/>
      <c r="Q221" s="201"/>
      <c r="R221" s="201"/>
      <c r="S221" s="201"/>
      <c r="T221" s="202"/>
      <c r="AT221" s="203" t="s">
        <v>148</v>
      </c>
      <c r="AU221" s="203" t="s">
        <v>84</v>
      </c>
      <c r="AV221" s="13" t="s">
        <v>146</v>
      </c>
      <c r="AW221" s="13" t="s">
        <v>39</v>
      </c>
      <c r="AX221" s="13" t="s">
        <v>22</v>
      </c>
      <c r="AY221" s="203" t="s">
        <v>138</v>
      </c>
    </row>
    <row r="222" spans="2:65" s="1" customFormat="1" ht="31.5" customHeight="1">
      <c r="B222" s="164"/>
      <c r="C222" s="165" t="s">
        <v>543</v>
      </c>
      <c r="D222" s="165" t="s">
        <v>141</v>
      </c>
      <c r="E222" s="166" t="s">
        <v>544</v>
      </c>
      <c r="F222" s="167" t="s">
        <v>545</v>
      </c>
      <c r="G222" s="168" t="s">
        <v>324</v>
      </c>
      <c r="H222" s="169">
        <v>75</v>
      </c>
      <c r="I222" s="170"/>
      <c r="J222" s="171">
        <f>ROUND(I222*H222,2)</f>
        <v>0</v>
      </c>
      <c r="K222" s="167" t="s">
        <v>145</v>
      </c>
      <c r="L222" s="35"/>
      <c r="M222" s="172" t="s">
        <v>20</v>
      </c>
      <c r="N222" s="173" t="s">
        <v>47</v>
      </c>
      <c r="O222" s="36"/>
      <c r="P222" s="174">
        <f>O222*H222</f>
        <v>0</v>
      </c>
      <c r="Q222" s="174">
        <v>0.22657</v>
      </c>
      <c r="R222" s="174">
        <f>Q222*H222</f>
        <v>16.99275</v>
      </c>
      <c r="S222" s="174">
        <v>0</v>
      </c>
      <c r="T222" s="175">
        <f>S222*H222</f>
        <v>0</v>
      </c>
      <c r="AR222" s="18" t="s">
        <v>146</v>
      </c>
      <c r="AT222" s="18" t="s">
        <v>141</v>
      </c>
      <c r="AU222" s="18" t="s">
        <v>84</v>
      </c>
      <c r="AY222" s="18" t="s">
        <v>138</v>
      </c>
      <c r="BE222" s="176">
        <f>IF(N222="základní",J222,0)</f>
        <v>0</v>
      </c>
      <c r="BF222" s="176">
        <f>IF(N222="snížená",J222,0)</f>
        <v>0</v>
      </c>
      <c r="BG222" s="176">
        <f>IF(N222="zákl. přenesená",J222,0)</f>
        <v>0</v>
      </c>
      <c r="BH222" s="176">
        <f>IF(N222="sníž. přenesená",J222,0)</f>
        <v>0</v>
      </c>
      <c r="BI222" s="176">
        <f>IF(N222="nulová",J222,0)</f>
        <v>0</v>
      </c>
      <c r="BJ222" s="18" t="s">
        <v>22</v>
      </c>
      <c r="BK222" s="176">
        <f>ROUND(I222*H222,2)</f>
        <v>0</v>
      </c>
      <c r="BL222" s="18" t="s">
        <v>146</v>
      </c>
      <c r="BM222" s="18" t="s">
        <v>543</v>
      </c>
    </row>
    <row r="223" spans="2:51" s="12" customFormat="1" ht="22.5" customHeight="1">
      <c r="B223" s="186"/>
      <c r="D223" s="178" t="s">
        <v>148</v>
      </c>
      <c r="E223" s="187" t="s">
        <v>20</v>
      </c>
      <c r="F223" s="188" t="s">
        <v>546</v>
      </c>
      <c r="H223" s="189">
        <v>75</v>
      </c>
      <c r="I223" s="190"/>
      <c r="L223" s="186"/>
      <c r="M223" s="191"/>
      <c r="N223" s="192"/>
      <c r="O223" s="192"/>
      <c r="P223" s="192"/>
      <c r="Q223" s="192"/>
      <c r="R223" s="192"/>
      <c r="S223" s="192"/>
      <c r="T223" s="193"/>
      <c r="AT223" s="187" t="s">
        <v>148</v>
      </c>
      <c r="AU223" s="187" t="s">
        <v>84</v>
      </c>
      <c r="AV223" s="12" t="s">
        <v>84</v>
      </c>
      <c r="AW223" s="12" t="s">
        <v>39</v>
      </c>
      <c r="AX223" s="12" t="s">
        <v>76</v>
      </c>
      <c r="AY223" s="187" t="s">
        <v>138</v>
      </c>
    </row>
    <row r="224" spans="2:51" s="13" customFormat="1" ht="22.5" customHeight="1">
      <c r="B224" s="194"/>
      <c r="D224" s="195" t="s">
        <v>148</v>
      </c>
      <c r="E224" s="196" t="s">
        <v>20</v>
      </c>
      <c r="F224" s="197" t="s">
        <v>152</v>
      </c>
      <c r="H224" s="198">
        <v>75</v>
      </c>
      <c r="I224" s="199"/>
      <c r="L224" s="194"/>
      <c r="M224" s="200"/>
      <c r="N224" s="201"/>
      <c r="O224" s="201"/>
      <c r="P224" s="201"/>
      <c r="Q224" s="201"/>
      <c r="R224" s="201"/>
      <c r="S224" s="201"/>
      <c r="T224" s="202"/>
      <c r="AT224" s="203" t="s">
        <v>148</v>
      </c>
      <c r="AU224" s="203" t="s">
        <v>84</v>
      </c>
      <c r="AV224" s="13" t="s">
        <v>146</v>
      </c>
      <c r="AW224" s="13" t="s">
        <v>39</v>
      </c>
      <c r="AX224" s="13" t="s">
        <v>22</v>
      </c>
      <c r="AY224" s="203" t="s">
        <v>138</v>
      </c>
    </row>
    <row r="225" spans="2:65" s="1" customFormat="1" ht="22.5" customHeight="1">
      <c r="B225" s="164"/>
      <c r="C225" s="165" t="s">
        <v>547</v>
      </c>
      <c r="D225" s="165" t="s">
        <v>141</v>
      </c>
      <c r="E225" s="166" t="s">
        <v>548</v>
      </c>
      <c r="F225" s="167" t="s">
        <v>549</v>
      </c>
      <c r="G225" s="168" t="s">
        <v>144</v>
      </c>
      <c r="H225" s="169">
        <v>13.8</v>
      </c>
      <c r="I225" s="170"/>
      <c r="J225" s="171">
        <f>ROUND(I225*H225,2)</f>
        <v>0</v>
      </c>
      <c r="K225" s="167" t="s">
        <v>145</v>
      </c>
      <c r="L225" s="35"/>
      <c r="M225" s="172" t="s">
        <v>20</v>
      </c>
      <c r="N225" s="173" t="s">
        <v>47</v>
      </c>
      <c r="O225" s="36"/>
      <c r="P225" s="174">
        <f>O225*H225</f>
        <v>0</v>
      </c>
      <c r="Q225" s="174">
        <v>2.33238</v>
      </c>
      <c r="R225" s="174">
        <f>Q225*H225</f>
        <v>32.186844</v>
      </c>
      <c r="S225" s="174">
        <v>0</v>
      </c>
      <c r="T225" s="175">
        <f>S225*H225</f>
        <v>0</v>
      </c>
      <c r="AR225" s="18" t="s">
        <v>146</v>
      </c>
      <c r="AT225" s="18" t="s">
        <v>141</v>
      </c>
      <c r="AU225" s="18" t="s">
        <v>84</v>
      </c>
      <c r="AY225" s="18" t="s">
        <v>138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8" t="s">
        <v>22</v>
      </c>
      <c r="BK225" s="176">
        <f>ROUND(I225*H225,2)</f>
        <v>0</v>
      </c>
      <c r="BL225" s="18" t="s">
        <v>146</v>
      </c>
      <c r="BM225" s="18" t="s">
        <v>547</v>
      </c>
    </row>
    <row r="226" spans="2:51" s="12" customFormat="1" ht="22.5" customHeight="1">
      <c r="B226" s="186"/>
      <c r="D226" s="178" t="s">
        <v>148</v>
      </c>
      <c r="E226" s="187" t="s">
        <v>20</v>
      </c>
      <c r="F226" s="188" t="s">
        <v>550</v>
      </c>
      <c r="H226" s="189">
        <v>13.8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148</v>
      </c>
      <c r="AU226" s="187" t="s">
        <v>84</v>
      </c>
      <c r="AV226" s="12" t="s">
        <v>84</v>
      </c>
      <c r="AW226" s="12" t="s">
        <v>39</v>
      </c>
      <c r="AX226" s="12" t="s">
        <v>76</v>
      </c>
      <c r="AY226" s="187" t="s">
        <v>138</v>
      </c>
    </row>
    <row r="227" spans="2:51" s="13" customFormat="1" ht="22.5" customHeight="1">
      <c r="B227" s="194"/>
      <c r="D227" s="178" t="s">
        <v>148</v>
      </c>
      <c r="E227" s="204" t="s">
        <v>20</v>
      </c>
      <c r="F227" s="205" t="s">
        <v>152</v>
      </c>
      <c r="H227" s="206">
        <v>13.8</v>
      </c>
      <c r="I227" s="199"/>
      <c r="L227" s="194"/>
      <c r="M227" s="200"/>
      <c r="N227" s="201"/>
      <c r="O227" s="201"/>
      <c r="P227" s="201"/>
      <c r="Q227" s="201"/>
      <c r="R227" s="201"/>
      <c r="S227" s="201"/>
      <c r="T227" s="202"/>
      <c r="AT227" s="203" t="s">
        <v>148</v>
      </c>
      <c r="AU227" s="203" t="s">
        <v>84</v>
      </c>
      <c r="AV227" s="13" t="s">
        <v>146</v>
      </c>
      <c r="AW227" s="13" t="s">
        <v>39</v>
      </c>
      <c r="AX227" s="13" t="s">
        <v>22</v>
      </c>
      <c r="AY227" s="203" t="s">
        <v>138</v>
      </c>
    </row>
    <row r="228" spans="2:63" s="10" customFormat="1" ht="29.25" customHeight="1">
      <c r="B228" s="150"/>
      <c r="D228" s="161" t="s">
        <v>75</v>
      </c>
      <c r="E228" s="162" t="s">
        <v>164</v>
      </c>
      <c r="F228" s="162" t="s">
        <v>551</v>
      </c>
      <c r="I228" s="153"/>
      <c r="J228" s="163">
        <f>BK228</f>
        <v>0</v>
      </c>
      <c r="L228" s="150"/>
      <c r="M228" s="155"/>
      <c r="N228" s="156"/>
      <c r="O228" s="156"/>
      <c r="P228" s="157">
        <f>SUM(P229:P248)</f>
        <v>0</v>
      </c>
      <c r="Q228" s="156"/>
      <c r="R228" s="157">
        <f>SUM(R229:R248)</f>
        <v>2.5300599999999998</v>
      </c>
      <c r="S228" s="156"/>
      <c r="T228" s="158">
        <f>SUM(T229:T248)</f>
        <v>0</v>
      </c>
      <c r="AR228" s="151" t="s">
        <v>22</v>
      </c>
      <c r="AT228" s="159" t="s">
        <v>75</v>
      </c>
      <c r="AU228" s="159" t="s">
        <v>22</v>
      </c>
      <c r="AY228" s="151" t="s">
        <v>138</v>
      </c>
      <c r="BK228" s="160">
        <f>SUM(BK229:BK248)</f>
        <v>0</v>
      </c>
    </row>
    <row r="229" spans="2:65" s="1" customFormat="1" ht="22.5" customHeight="1">
      <c r="B229" s="164"/>
      <c r="C229" s="165" t="s">
        <v>552</v>
      </c>
      <c r="D229" s="165" t="s">
        <v>141</v>
      </c>
      <c r="E229" s="166" t="s">
        <v>553</v>
      </c>
      <c r="F229" s="167" t="s">
        <v>554</v>
      </c>
      <c r="G229" s="168" t="s">
        <v>386</v>
      </c>
      <c r="H229" s="169">
        <v>14</v>
      </c>
      <c r="I229" s="170"/>
      <c r="J229" s="171">
        <f>ROUND(I229*H229,2)</f>
        <v>0</v>
      </c>
      <c r="K229" s="167" t="s">
        <v>145</v>
      </c>
      <c r="L229" s="35"/>
      <c r="M229" s="172" t="s">
        <v>20</v>
      </c>
      <c r="N229" s="173" t="s">
        <v>47</v>
      </c>
      <c r="O229" s="36"/>
      <c r="P229" s="174">
        <f>O229*H229</f>
        <v>0</v>
      </c>
      <c r="Q229" s="174">
        <v>0.17489</v>
      </c>
      <c r="R229" s="174">
        <f>Q229*H229</f>
        <v>2.44846</v>
      </c>
      <c r="S229" s="174">
        <v>0</v>
      </c>
      <c r="T229" s="175">
        <f>S229*H229</f>
        <v>0</v>
      </c>
      <c r="AR229" s="18" t="s">
        <v>146</v>
      </c>
      <c r="AT229" s="18" t="s">
        <v>141</v>
      </c>
      <c r="AU229" s="18" t="s">
        <v>84</v>
      </c>
      <c r="AY229" s="18" t="s">
        <v>138</v>
      </c>
      <c r="BE229" s="176">
        <f>IF(N229="základní",J229,0)</f>
        <v>0</v>
      </c>
      <c r="BF229" s="176">
        <f>IF(N229="snížená",J229,0)</f>
        <v>0</v>
      </c>
      <c r="BG229" s="176">
        <f>IF(N229="zákl. přenesená",J229,0)</f>
        <v>0</v>
      </c>
      <c r="BH229" s="176">
        <f>IF(N229="sníž. přenesená",J229,0)</f>
        <v>0</v>
      </c>
      <c r="BI229" s="176">
        <f>IF(N229="nulová",J229,0)</f>
        <v>0</v>
      </c>
      <c r="BJ229" s="18" t="s">
        <v>22</v>
      </c>
      <c r="BK229" s="176">
        <f>ROUND(I229*H229,2)</f>
        <v>0</v>
      </c>
      <c r="BL229" s="18" t="s">
        <v>146</v>
      </c>
      <c r="BM229" s="18" t="s">
        <v>552</v>
      </c>
    </row>
    <row r="230" spans="2:51" s="12" customFormat="1" ht="22.5" customHeight="1">
      <c r="B230" s="186"/>
      <c r="D230" s="178" t="s">
        <v>148</v>
      </c>
      <c r="E230" s="187" t="s">
        <v>20</v>
      </c>
      <c r="F230" s="188" t="s">
        <v>555</v>
      </c>
      <c r="H230" s="189">
        <v>10</v>
      </c>
      <c r="I230" s="190"/>
      <c r="L230" s="186"/>
      <c r="M230" s="191"/>
      <c r="N230" s="192"/>
      <c r="O230" s="192"/>
      <c r="P230" s="192"/>
      <c r="Q230" s="192"/>
      <c r="R230" s="192"/>
      <c r="S230" s="192"/>
      <c r="T230" s="193"/>
      <c r="AT230" s="187" t="s">
        <v>148</v>
      </c>
      <c r="AU230" s="187" t="s">
        <v>84</v>
      </c>
      <c r="AV230" s="12" t="s">
        <v>84</v>
      </c>
      <c r="AW230" s="12" t="s">
        <v>39</v>
      </c>
      <c r="AX230" s="12" t="s">
        <v>76</v>
      </c>
      <c r="AY230" s="187" t="s">
        <v>138</v>
      </c>
    </row>
    <row r="231" spans="2:51" s="12" customFormat="1" ht="22.5" customHeight="1">
      <c r="B231" s="186"/>
      <c r="D231" s="178" t="s">
        <v>148</v>
      </c>
      <c r="E231" s="187" t="s">
        <v>20</v>
      </c>
      <c r="F231" s="188" t="s">
        <v>556</v>
      </c>
      <c r="H231" s="189">
        <v>4</v>
      </c>
      <c r="I231" s="190"/>
      <c r="L231" s="186"/>
      <c r="M231" s="191"/>
      <c r="N231" s="192"/>
      <c r="O231" s="192"/>
      <c r="P231" s="192"/>
      <c r="Q231" s="192"/>
      <c r="R231" s="192"/>
      <c r="S231" s="192"/>
      <c r="T231" s="193"/>
      <c r="AT231" s="187" t="s">
        <v>148</v>
      </c>
      <c r="AU231" s="187" t="s">
        <v>84</v>
      </c>
      <c r="AV231" s="12" t="s">
        <v>84</v>
      </c>
      <c r="AW231" s="12" t="s">
        <v>39</v>
      </c>
      <c r="AX231" s="12" t="s">
        <v>76</v>
      </c>
      <c r="AY231" s="187" t="s">
        <v>138</v>
      </c>
    </row>
    <row r="232" spans="2:51" s="13" customFormat="1" ht="22.5" customHeight="1">
      <c r="B232" s="194"/>
      <c r="D232" s="195" t="s">
        <v>148</v>
      </c>
      <c r="E232" s="196" t="s">
        <v>20</v>
      </c>
      <c r="F232" s="197" t="s">
        <v>152</v>
      </c>
      <c r="H232" s="198">
        <v>14</v>
      </c>
      <c r="I232" s="199"/>
      <c r="L232" s="194"/>
      <c r="M232" s="200"/>
      <c r="N232" s="201"/>
      <c r="O232" s="201"/>
      <c r="P232" s="201"/>
      <c r="Q232" s="201"/>
      <c r="R232" s="201"/>
      <c r="S232" s="201"/>
      <c r="T232" s="202"/>
      <c r="AT232" s="203" t="s">
        <v>148</v>
      </c>
      <c r="AU232" s="203" t="s">
        <v>84</v>
      </c>
      <c r="AV232" s="13" t="s">
        <v>146</v>
      </c>
      <c r="AW232" s="13" t="s">
        <v>39</v>
      </c>
      <c r="AX232" s="13" t="s">
        <v>22</v>
      </c>
      <c r="AY232" s="203" t="s">
        <v>138</v>
      </c>
    </row>
    <row r="233" spans="2:65" s="1" customFormat="1" ht="22.5" customHeight="1">
      <c r="B233" s="164"/>
      <c r="C233" s="211" t="s">
        <v>557</v>
      </c>
      <c r="D233" s="211" t="s">
        <v>418</v>
      </c>
      <c r="E233" s="212" t="s">
        <v>558</v>
      </c>
      <c r="F233" s="213" t="s">
        <v>559</v>
      </c>
      <c r="G233" s="214" t="s">
        <v>386</v>
      </c>
      <c r="H233" s="215">
        <v>10</v>
      </c>
      <c r="I233" s="216"/>
      <c r="J233" s="217">
        <f>ROUND(I233*H233,2)</f>
        <v>0</v>
      </c>
      <c r="K233" s="213" t="s">
        <v>145</v>
      </c>
      <c r="L233" s="218"/>
      <c r="M233" s="219" t="s">
        <v>20</v>
      </c>
      <c r="N233" s="220" t="s">
        <v>47</v>
      </c>
      <c r="O233" s="36"/>
      <c r="P233" s="174">
        <f>O233*H233</f>
        <v>0</v>
      </c>
      <c r="Q233" s="174">
        <v>0.0035</v>
      </c>
      <c r="R233" s="174">
        <f>Q233*H233</f>
        <v>0.035</v>
      </c>
      <c r="S233" s="174">
        <v>0</v>
      </c>
      <c r="T233" s="175">
        <f>S233*H233</f>
        <v>0</v>
      </c>
      <c r="AR233" s="18" t="s">
        <v>205</v>
      </c>
      <c r="AT233" s="18" t="s">
        <v>418</v>
      </c>
      <c r="AU233" s="18" t="s">
        <v>84</v>
      </c>
      <c r="AY233" s="18" t="s">
        <v>138</v>
      </c>
      <c r="BE233" s="176">
        <f>IF(N233="základní",J233,0)</f>
        <v>0</v>
      </c>
      <c r="BF233" s="176">
        <f>IF(N233="snížená",J233,0)</f>
        <v>0</v>
      </c>
      <c r="BG233" s="176">
        <f>IF(N233="zákl. přenesená",J233,0)</f>
        <v>0</v>
      </c>
      <c r="BH233" s="176">
        <f>IF(N233="sníž. přenesená",J233,0)</f>
        <v>0</v>
      </c>
      <c r="BI233" s="176">
        <f>IF(N233="nulová",J233,0)</f>
        <v>0</v>
      </c>
      <c r="BJ233" s="18" t="s">
        <v>22</v>
      </c>
      <c r="BK233" s="176">
        <f>ROUND(I233*H233,2)</f>
        <v>0</v>
      </c>
      <c r="BL233" s="18" t="s">
        <v>146</v>
      </c>
      <c r="BM233" s="18" t="s">
        <v>557</v>
      </c>
    </row>
    <row r="234" spans="2:51" s="12" customFormat="1" ht="22.5" customHeight="1">
      <c r="B234" s="186"/>
      <c r="D234" s="178" t="s">
        <v>148</v>
      </c>
      <c r="E234" s="187" t="s">
        <v>20</v>
      </c>
      <c r="F234" s="188" t="s">
        <v>27</v>
      </c>
      <c r="H234" s="189">
        <v>10</v>
      </c>
      <c r="I234" s="190"/>
      <c r="L234" s="186"/>
      <c r="M234" s="191"/>
      <c r="N234" s="192"/>
      <c r="O234" s="192"/>
      <c r="P234" s="192"/>
      <c r="Q234" s="192"/>
      <c r="R234" s="192"/>
      <c r="S234" s="192"/>
      <c r="T234" s="193"/>
      <c r="AT234" s="187" t="s">
        <v>148</v>
      </c>
      <c r="AU234" s="187" t="s">
        <v>84</v>
      </c>
      <c r="AV234" s="12" t="s">
        <v>84</v>
      </c>
      <c r="AW234" s="12" t="s">
        <v>39</v>
      </c>
      <c r="AX234" s="12" t="s">
        <v>76</v>
      </c>
      <c r="AY234" s="187" t="s">
        <v>138</v>
      </c>
    </row>
    <row r="235" spans="2:51" s="13" customFormat="1" ht="22.5" customHeight="1">
      <c r="B235" s="194"/>
      <c r="D235" s="195" t="s">
        <v>148</v>
      </c>
      <c r="E235" s="196" t="s">
        <v>20</v>
      </c>
      <c r="F235" s="197" t="s">
        <v>152</v>
      </c>
      <c r="H235" s="198">
        <v>10</v>
      </c>
      <c r="I235" s="199"/>
      <c r="L235" s="194"/>
      <c r="M235" s="200"/>
      <c r="N235" s="201"/>
      <c r="O235" s="201"/>
      <c r="P235" s="201"/>
      <c r="Q235" s="201"/>
      <c r="R235" s="201"/>
      <c r="S235" s="201"/>
      <c r="T235" s="202"/>
      <c r="AT235" s="203" t="s">
        <v>148</v>
      </c>
      <c r="AU235" s="203" t="s">
        <v>84</v>
      </c>
      <c r="AV235" s="13" t="s">
        <v>146</v>
      </c>
      <c r="AW235" s="13" t="s">
        <v>39</v>
      </c>
      <c r="AX235" s="13" t="s">
        <v>22</v>
      </c>
      <c r="AY235" s="203" t="s">
        <v>138</v>
      </c>
    </row>
    <row r="236" spans="2:65" s="1" customFormat="1" ht="22.5" customHeight="1">
      <c r="B236" s="164"/>
      <c r="C236" s="211" t="s">
        <v>560</v>
      </c>
      <c r="D236" s="211" t="s">
        <v>418</v>
      </c>
      <c r="E236" s="212" t="s">
        <v>561</v>
      </c>
      <c r="F236" s="213" t="s">
        <v>562</v>
      </c>
      <c r="G236" s="214" t="s">
        <v>386</v>
      </c>
      <c r="H236" s="215">
        <v>4</v>
      </c>
      <c r="I236" s="216"/>
      <c r="J236" s="217">
        <f>ROUND(I236*H236,2)</f>
        <v>0</v>
      </c>
      <c r="K236" s="213" t="s">
        <v>145</v>
      </c>
      <c r="L236" s="218"/>
      <c r="M236" s="219" t="s">
        <v>20</v>
      </c>
      <c r="N236" s="220" t="s">
        <v>47</v>
      </c>
      <c r="O236" s="36"/>
      <c r="P236" s="174">
        <f>O236*H236</f>
        <v>0</v>
      </c>
      <c r="Q236" s="174">
        <v>0.0034</v>
      </c>
      <c r="R236" s="174">
        <f>Q236*H236</f>
        <v>0.0136</v>
      </c>
      <c r="S236" s="174">
        <v>0</v>
      </c>
      <c r="T236" s="175">
        <f>S236*H236</f>
        <v>0</v>
      </c>
      <c r="AR236" s="18" t="s">
        <v>205</v>
      </c>
      <c r="AT236" s="18" t="s">
        <v>418</v>
      </c>
      <c r="AU236" s="18" t="s">
        <v>84</v>
      </c>
      <c r="AY236" s="18" t="s">
        <v>138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8" t="s">
        <v>22</v>
      </c>
      <c r="BK236" s="176">
        <f>ROUND(I236*H236,2)</f>
        <v>0</v>
      </c>
      <c r="BL236" s="18" t="s">
        <v>146</v>
      </c>
      <c r="BM236" s="18" t="s">
        <v>560</v>
      </c>
    </row>
    <row r="237" spans="2:51" s="12" customFormat="1" ht="22.5" customHeight="1">
      <c r="B237" s="186"/>
      <c r="D237" s="178" t="s">
        <v>148</v>
      </c>
      <c r="E237" s="187" t="s">
        <v>20</v>
      </c>
      <c r="F237" s="188" t="s">
        <v>146</v>
      </c>
      <c r="H237" s="189">
        <v>4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148</v>
      </c>
      <c r="AU237" s="187" t="s">
        <v>84</v>
      </c>
      <c r="AV237" s="12" t="s">
        <v>84</v>
      </c>
      <c r="AW237" s="12" t="s">
        <v>39</v>
      </c>
      <c r="AX237" s="12" t="s">
        <v>76</v>
      </c>
      <c r="AY237" s="187" t="s">
        <v>138</v>
      </c>
    </row>
    <row r="238" spans="2:51" s="13" customFormat="1" ht="22.5" customHeight="1">
      <c r="B238" s="194"/>
      <c r="D238" s="195" t="s">
        <v>148</v>
      </c>
      <c r="E238" s="196" t="s">
        <v>20</v>
      </c>
      <c r="F238" s="197" t="s">
        <v>152</v>
      </c>
      <c r="H238" s="198">
        <v>4</v>
      </c>
      <c r="I238" s="199"/>
      <c r="L238" s="194"/>
      <c r="M238" s="200"/>
      <c r="N238" s="201"/>
      <c r="O238" s="201"/>
      <c r="P238" s="201"/>
      <c r="Q238" s="201"/>
      <c r="R238" s="201"/>
      <c r="S238" s="201"/>
      <c r="T238" s="202"/>
      <c r="AT238" s="203" t="s">
        <v>148</v>
      </c>
      <c r="AU238" s="203" t="s">
        <v>84</v>
      </c>
      <c r="AV238" s="13" t="s">
        <v>146</v>
      </c>
      <c r="AW238" s="13" t="s">
        <v>39</v>
      </c>
      <c r="AX238" s="13" t="s">
        <v>22</v>
      </c>
      <c r="AY238" s="203" t="s">
        <v>138</v>
      </c>
    </row>
    <row r="239" spans="2:65" s="1" customFormat="1" ht="22.5" customHeight="1">
      <c r="B239" s="164"/>
      <c r="C239" s="165" t="s">
        <v>563</v>
      </c>
      <c r="D239" s="165" t="s">
        <v>141</v>
      </c>
      <c r="E239" s="166" t="s">
        <v>564</v>
      </c>
      <c r="F239" s="167" t="s">
        <v>565</v>
      </c>
      <c r="G239" s="168" t="s">
        <v>566</v>
      </c>
      <c r="H239" s="169">
        <v>0.09</v>
      </c>
      <c r="I239" s="170"/>
      <c r="J239" s="171">
        <f>ROUND(I239*H239,2)</f>
        <v>0</v>
      </c>
      <c r="K239" s="167" t="s">
        <v>20</v>
      </c>
      <c r="L239" s="35"/>
      <c r="M239" s="172" t="s">
        <v>20</v>
      </c>
      <c r="N239" s="173" t="s">
        <v>47</v>
      </c>
      <c r="O239" s="36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AR239" s="18" t="s">
        <v>146</v>
      </c>
      <c r="AT239" s="18" t="s">
        <v>141</v>
      </c>
      <c r="AU239" s="18" t="s">
        <v>84</v>
      </c>
      <c r="AY239" s="18" t="s">
        <v>138</v>
      </c>
      <c r="BE239" s="176">
        <f>IF(N239="základní",J239,0)</f>
        <v>0</v>
      </c>
      <c r="BF239" s="176">
        <f>IF(N239="snížená",J239,0)</f>
        <v>0</v>
      </c>
      <c r="BG239" s="176">
        <f>IF(N239="zákl. přenesená",J239,0)</f>
        <v>0</v>
      </c>
      <c r="BH239" s="176">
        <f>IF(N239="sníž. přenesená",J239,0)</f>
        <v>0</v>
      </c>
      <c r="BI239" s="176">
        <f>IF(N239="nulová",J239,0)</f>
        <v>0</v>
      </c>
      <c r="BJ239" s="18" t="s">
        <v>22</v>
      </c>
      <c r="BK239" s="176">
        <f>ROUND(I239*H239,2)</f>
        <v>0</v>
      </c>
      <c r="BL239" s="18" t="s">
        <v>146</v>
      </c>
      <c r="BM239" s="18" t="s">
        <v>567</v>
      </c>
    </row>
    <row r="240" spans="2:51" s="11" customFormat="1" ht="22.5" customHeight="1">
      <c r="B240" s="177"/>
      <c r="D240" s="178" t="s">
        <v>148</v>
      </c>
      <c r="E240" s="179" t="s">
        <v>20</v>
      </c>
      <c r="F240" s="180" t="s">
        <v>568</v>
      </c>
      <c r="H240" s="181" t="s">
        <v>20</v>
      </c>
      <c r="I240" s="182"/>
      <c r="L240" s="177"/>
      <c r="M240" s="183"/>
      <c r="N240" s="184"/>
      <c r="O240" s="184"/>
      <c r="P240" s="184"/>
      <c r="Q240" s="184"/>
      <c r="R240" s="184"/>
      <c r="S240" s="184"/>
      <c r="T240" s="185"/>
      <c r="AT240" s="181" t="s">
        <v>148</v>
      </c>
      <c r="AU240" s="181" t="s">
        <v>84</v>
      </c>
      <c r="AV240" s="11" t="s">
        <v>22</v>
      </c>
      <c r="AW240" s="11" t="s">
        <v>39</v>
      </c>
      <c r="AX240" s="11" t="s">
        <v>76</v>
      </c>
      <c r="AY240" s="181" t="s">
        <v>138</v>
      </c>
    </row>
    <row r="241" spans="2:51" s="12" customFormat="1" ht="22.5" customHeight="1">
      <c r="B241" s="186"/>
      <c r="D241" s="178" t="s">
        <v>148</v>
      </c>
      <c r="E241" s="187" t="s">
        <v>20</v>
      </c>
      <c r="F241" s="188" t="s">
        <v>569</v>
      </c>
      <c r="H241" s="189">
        <v>0.09</v>
      </c>
      <c r="I241" s="190"/>
      <c r="L241" s="186"/>
      <c r="M241" s="191"/>
      <c r="N241" s="192"/>
      <c r="O241" s="192"/>
      <c r="P241" s="192"/>
      <c r="Q241" s="192"/>
      <c r="R241" s="192"/>
      <c r="S241" s="192"/>
      <c r="T241" s="193"/>
      <c r="AT241" s="187" t="s">
        <v>148</v>
      </c>
      <c r="AU241" s="187" t="s">
        <v>84</v>
      </c>
      <c r="AV241" s="12" t="s">
        <v>84</v>
      </c>
      <c r="AW241" s="12" t="s">
        <v>39</v>
      </c>
      <c r="AX241" s="12" t="s">
        <v>76</v>
      </c>
      <c r="AY241" s="187" t="s">
        <v>138</v>
      </c>
    </row>
    <row r="242" spans="2:51" s="13" customFormat="1" ht="22.5" customHeight="1">
      <c r="B242" s="194"/>
      <c r="D242" s="195" t="s">
        <v>148</v>
      </c>
      <c r="E242" s="196" t="s">
        <v>20</v>
      </c>
      <c r="F242" s="197" t="s">
        <v>152</v>
      </c>
      <c r="H242" s="198">
        <v>0.09</v>
      </c>
      <c r="I242" s="199"/>
      <c r="L242" s="194"/>
      <c r="M242" s="200"/>
      <c r="N242" s="201"/>
      <c r="O242" s="201"/>
      <c r="P242" s="201"/>
      <c r="Q242" s="201"/>
      <c r="R242" s="201"/>
      <c r="S242" s="201"/>
      <c r="T242" s="202"/>
      <c r="AT242" s="203" t="s">
        <v>148</v>
      </c>
      <c r="AU242" s="203" t="s">
        <v>84</v>
      </c>
      <c r="AV242" s="13" t="s">
        <v>146</v>
      </c>
      <c r="AW242" s="13" t="s">
        <v>39</v>
      </c>
      <c r="AX242" s="13" t="s">
        <v>22</v>
      </c>
      <c r="AY242" s="203" t="s">
        <v>138</v>
      </c>
    </row>
    <row r="243" spans="2:65" s="1" customFormat="1" ht="31.5" customHeight="1">
      <c r="B243" s="164"/>
      <c r="C243" s="165" t="s">
        <v>570</v>
      </c>
      <c r="D243" s="165" t="s">
        <v>141</v>
      </c>
      <c r="E243" s="166" t="s">
        <v>571</v>
      </c>
      <c r="F243" s="167" t="s">
        <v>572</v>
      </c>
      <c r="G243" s="168" t="s">
        <v>324</v>
      </c>
      <c r="H243" s="169">
        <v>22</v>
      </c>
      <c r="I243" s="170"/>
      <c r="J243" s="171">
        <f>ROUND(I243*H243,2)</f>
        <v>0</v>
      </c>
      <c r="K243" s="167" t="s">
        <v>145</v>
      </c>
      <c r="L243" s="35"/>
      <c r="M243" s="172" t="s">
        <v>20</v>
      </c>
      <c r="N243" s="173" t="s">
        <v>47</v>
      </c>
      <c r="O243" s="36"/>
      <c r="P243" s="174">
        <f>O243*H243</f>
        <v>0</v>
      </c>
      <c r="Q243" s="174">
        <v>0</v>
      </c>
      <c r="R243" s="174">
        <f>Q243*H243</f>
        <v>0</v>
      </c>
      <c r="S243" s="174">
        <v>0</v>
      </c>
      <c r="T243" s="175">
        <f>S243*H243</f>
        <v>0</v>
      </c>
      <c r="AR243" s="18" t="s">
        <v>146</v>
      </c>
      <c r="AT243" s="18" t="s">
        <v>141</v>
      </c>
      <c r="AU243" s="18" t="s">
        <v>84</v>
      </c>
      <c r="AY243" s="18" t="s">
        <v>138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8" t="s">
        <v>22</v>
      </c>
      <c r="BK243" s="176">
        <f>ROUND(I243*H243,2)</f>
        <v>0</v>
      </c>
      <c r="BL243" s="18" t="s">
        <v>146</v>
      </c>
      <c r="BM243" s="18" t="s">
        <v>570</v>
      </c>
    </row>
    <row r="244" spans="2:51" s="12" customFormat="1" ht="22.5" customHeight="1">
      <c r="B244" s="186"/>
      <c r="D244" s="178" t="s">
        <v>148</v>
      </c>
      <c r="E244" s="187" t="s">
        <v>20</v>
      </c>
      <c r="F244" s="188" t="s">
        <v>573</v>
      </c>
      <c r="H244" s="189">
        <v>22</v>
      </c>
      <c r="I244" s="190"/>
      <c r="L244" s="186"/>
      <c r="M244" s="191"/>
      <c r="N244" s="192"/>
      <c r="O244" s="192"/>
      <c r="P244" s="192"/>
      <c r="Q244" s="192"/>
      <c r="R244" s="192"/>
      <c r="S244" s="192"/>
      <c r="T244" s="193"/>
      <c r="AT244" s="187" t="s">
        <v>148</v>
      </c>
      <c r="AU244" s="187" t="s">
        <v>84</v>
      </c>
      <c r="AV244" s="12" t="s">
        <v>84</v>
      </c>
      <c r="AW244" s="12" t="s">
        <v>39</v>
      </c>
      <c r="AX244" s="12" t="s">
        <v>76</v>
      </c>
      <c r="AY244" s="187" t="s">
        <v>138</v>
      </c>
    </row>
    <row r="245" spans="2:51" s="13" customFormat="1" ht="22.5" customHeight="1">
      <c r="B245" s="194"/>
      <c r="D245" s="195" t="s">
        <v>148</v>
      </c>
      <c r="E245" s="196" t="s">
        <v>20</v>
      </c>
      <c r="F245" s="197" t="s">
        <v>152</v>
      </c>
      <c r="H245" s="198">
        <v>22</v>
      </c>
      <c r="I245" s="199"/>
      <c r="L245" s="194"/>
      <c r="M245" s="200"/>
      <c r="N245" s="201"/>
      <c r="O245" s="201"/>
      <c r="P245" s="201"/>
      <c r="Q245" s="201"/>
      <c r="R245" s="201"/>
      <c r="S245" s="201"/>
      <c r="T245" s="202"/>
      <c r="AT245" s="203" t="s">
        <v>148</v>
      </c>
      <c r="AU245" s="203" t="s">
        <v>84</v>
      </c>
      <c r="AV245" s="13" t="s">
        <v>146</v>
      </c>
      <c r="AW245" s="13" t="s">
        <v>39</v>
      </c>
      <c r="AX245" s="13" t="s">
        <v>22</v>
      </c>
      <c r="AY245" s="203" t="s">
        <v>138</v>
      </c>
    </row>
    <row r="246" spans="2:65" s="1" customFormat="1" ht="22.5" customHeight="1">
      <c r="B246" s="164"/>
      <c r="C246" s="211" t="s">
        <v>574</v>
      </c>
      <c r="D246" s="211" t="s">
        <v>418</v>
      </c>
      <c r="E246" s="212" t="s">
        <v>575</v>
      </c>
      <c r="F246" s="213" t="s">
        <v>576</v>
      </c>
      <c r="G246" s="214" t="s">
        <v>324</v>
      </c>
      <c r="H246" s="215">
        <v>22</v>
      </c>
      <c r="I246" s="216"/>
      <c r="J246" s="217">
        <f>ROUND(I246*H246,2)</f>
        <v>0</v>
      </c>
      <c r="K246" s="213" t="s">
        <v>145</v>
      </c>
      <c r="L246" s="218"/>
      <c r="M246" s="219" t="s">
        <v>20</v>
      </c>
      <c r="N246" s="220" t="s">
        <v>47</v>
      </c>
      <c r="O246" s="36"/>
      <c r="P246" s="174">
        <f>O246*H246</f>
        <v>0</v>
      </c>
      <c r="Q246" s="174">
        <v>0.0015</v>
      </c>
      <c r="R246" s="174">
        <f>Q246*H246</f>
        <v>0.033</v>
      </c>
      <c r="S246" s="174">
        <v>0</v>
      </c>
      <c r="T246" s="175">
        <f>S246*H246</f>
        <v>0</v>
      </c>
      <c r="AR246" s="18" t="s">
        <v>205</v>
      </c>
      <c r="AT246" s="18" t="s">
        <v>418</v>
      </c>
      <c r="AU246" s="18" t="s">
        <v>84</v>
      </c>
      <c r="AY246" s="18" t="s">
        <v>138</v>
      </c>
      <c r="BE246" s="176">
        <f>IF(N246="základní",J246,0)</f>
        <v>0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8" t="s">
        <v>22</v>
      </c>
      <c r="BK246" s="176">
        <f>ROUND(I246*H246,2)</f>
        <v>0</v>
      </c>
      <c r="BL246" s="18" t="s">
        <v>146</v>
      </c>
      <c r="BM246" s="18" t="s">
        <v>577</v>
      </c>
    </row>
    <row r="247" spans="2:51" s="12" customFormat="1" ht="22.5" customHeight="1">
      <c r="B247" s="186"/>
      <c r="D247" s="178" t="s">
        <v>148</v>
      </c>
      <c r="E247" s="187" t="s">
        <v>20</v>
      </c>
      <c r="F247" s="188" t="s">
        <v>573</v>
      </c>
      <c r="H247" s="189">
        <v>22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7" t="s">
        <v>148</v>
      </c>
      <c r="AU247" s="187" t="s">
        <v>84</v>
      </c>
      <c r="AV247" s="12" t="s">
        <v>84</v>
      </c>
      <c r="AW247" s="12" t="s">
        <v>39</v>
      </c>
      <c r="AX247" s="12" t="s">
        <v>76</v>
      </c>
      <c r="AY247" s="187" t="s">
        <v>138</v>
      </c>
    </row>
    <row r="248" spans="2:51" s="13" customFormat="1" ht="22.5" customHeight="1">
      <c r="B248" s="194"/>
      <c r="D248" s="178" t="s">
        <v>148</v>
      </c>
      <c r="E248" s="204" t="s">
        <v>20</v>
      </c>
      <c r="F248" s="205" t="s">
        <v>152</v>
      </c>
      <c r="H248" s="206">
        <v>22</v>
      </c>
      <c r="I248" s="199"/>
      <c r="L248" s="194"/>
      <c r="M248" s="200"/>
      <c r="N248" s="201"/>
      <c r="O248" s="201"/>
      <c r="P248" s="201"/>
      <c r="Q248" s="201"/>
      <c r="R248" s="201"/>
      <c r="S248" s="201"/>
      <c r="T248" s="202"/>
      <c r="AT248" s="203" t="s">
        <v>148</v>
      </c>
      <c r="AU248" s="203" t="s">
        <v>84</v>
      </c>
      <c r="AV248" s="13" t="s">
        <v>146</v>
      </c>
      <c r="AW248" s="13" t="s">
        <v>39</v>
      </c>
      <c r="AX248" s="13" t="s">
        <v>22</v>
      </c>
      <c r="AY248" s="203" t="s">
        <v>138</v>
      </c>
    </row>
    <row r="249" spans="2:63" s="10" customFormat="1" ht="29.25" customHeight="1">
      <c r="B249" s="150"/>
      <c r="D249" s="161" t="s">
        <v>75</v>
      </c>
      <c r="E249" s="162" t="s">
        <v>146</v>
      </c>
      <c r="F249" s="162" t="s">
        <v>578</v>
      </c>
      <c r="I249" s="153"/>
      <c r="J249" s="163">
        <f>BK249</f>
        <v>0</v>
      </c>
      <c r="L249" s="150"/>
      <c r="M249" s="155"/>
      <c r="N249" s="156"/>
      <c r="O249" s="156"/>
      <c r="P249" s="157">
        <f>SUM(P250:P251)</f>
        <v>0</v>
      </c>
      <c r="Q249" s="156"/>
      <c r="R249" s="157">
        <f>SUM(R250:R251)</f>
        <v>56.96845</v>
      </c>
      <c r="S249" s="156"/>
      <c r="T249" s="158">
        <f>SUM(T250:T251)</f>
        <v>0</v>
      </c>
      <c r="AR249" s="151" t="s">
        <v>22</v>
      </c>
      <c r="AT249" s="159" t="s">
        <v>75</v>
      </c>
      <c r="AU249" s="159" t="s">
        <v>22</v>
      </c>
      <c r="AY249" s="151" t="s">
        <v>138</v>
      </c>
      <c r="BK249" s="160">
        <f>SUM(BK250:BK251)</f>
        <v>0</v>
      </c>
    </row>
    <row r="250" spans="2:65" s="1" customFormat="1" ht="22.5" customHeight="1">
      <c r="B250" s="164"/>
      <c r="C250" s="165" t="s">
        <v>579</v>
      </c>
      <c r="D250" s="165" t="s">
        <v>141</v>
      </c>
      <c r="E250" s="166" t="s">
        <v>580</v>
      </c>
      <c r="F250" s="167" t="s">
        <v>581</v>
      </c>
      <c r="G250" s="168" t="s">
        <v>155</v>
      </c>
      <c r="H250" s="169">
        <v>55</v>
      </c>
      <c r="I250" s="170"/>
      <c r="J250" s="171">
        <f>ROUND(I250*H250,2)</f>
        <v>0</v>
      </c>
      <c r="K250" s="167" t="s">
        <v>145</v>
      </c>
      <c r="L250" s="35"/>
      <c r="M250" s="172" t="s">
        <v>20</v>
      </c>
      <c r="N250" s="173" t="s">
        <v>47</v>
      </c>
      <c r="O250" s="36"/>
      <c r="P250" s="174">
        <f>O250*H250</f>
        <v>0</v>
      </c>
      <c r="Q250" s="174">
        <v>0.21252</v>
      </c>
      <c r="R250" s="174">
        <f>Q250*H250</f>
        <v>11.6886</v>
      </c>
      <c r="S250" s="174">
        <v>0</v>
      </c>
      <c r="T250" s="175">
        <f>S250*H250</f>
        <v>0</v>
      </c>
      <c r="AR250" s="18" t="s">
        <v>146</v>
      </c>
      <c r="AT250" s="18" t="s">
        <v>141</v>
      </c>
      <c r="AU250" s="18" t="s">
        <v>84</v>
      </c>
      <c r="AY250" s="18" t="s">
        <v>138</v>
      </c>
      <c r="BE250" s="176">
        <f>IF(N250="základní",J250,0)</f>
        <v>0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8" t="s">
        <v>22</v>
      </c>
      <c r="BK250" s="176">
        <f>ROUND(I250*H250,2)</f>
        <v>0</v>
      </c>
      <c r="BL250" s="18" t="s">
        <v>146</v>
      </c>
      <c r="BM250" s="18" t="s">
        <v>579</v>
      </c>
    </row>
    <row r="251" spans="2:65" s="1" customFormat="1" ht="31.5" customHeight="1">
      <c r="B251" s="164"/>
      <c r="C251" s="165" t="s">
        <v>582</v>
      </c>
      <c r="D251" s="165" t="s">
        <v>141</v>
      </c>
      <c r="E251" s="166" t="s">
        <v>583</v>
      </c>
      <c r="F251" s="167" t="s">
        <v>584</v>
      </c>
      <c r="G251" s="168" t="s">
        <v>155</v>
      </c>
      <c r="H251" s="169">
        <v>55</v>
      </c>
      <c r="I251" s="170"/>
      <c r="J251" s="171">
        <f>ROUND(I251*H251,2)</f>
        <v>0</v>
      </c>
      <c r="K251" s="167" t="s">
        <v>145</v>
      </c>
      <c r="L251" s="35"/>
      <c r="M251" s="172" t="s">
        <v>20</v>
      </c>
      <c r="N251" s="173" t="s">
        <v>47</v>
      </c>
      <c r="O251" s="36"/>
      <c r="P251" s="174">
        <f>O251*H251</f>
        <v>0</v>
      </c>
      <c r="Q251" s="174">
        <v>0.82327</v>
      </c>
      <c r="R251" s="174">
        <f>Q251*H251</f>
        <v>45.279849999999996</v>
      </c>
      <c r="S251" s="174">
        <v>0</v>
      </c>
      <c r="T251" s="175">
        <f>S251*H251</f>
        <v>0</v>
      </c>
      <c r="AR251" s="18" t="s">
        <v>146</v>
      </c>
      <c r="AT251" s="18" t="s">
        <v>141</v>
      </c>
      <c r="AU251" s="18" t="s">
        <v>84</v>
      </c>
      <c r="AY251" s="18" t="s">
        <v>138</v>
      </c>
      <c r="BE251" s="176">
        <f>IF(N251="základní",J251,0)</f>
        <v>0</v>
      </c>
      <c r="BF251" s="176">
        <f>IF(N251="snížená",J251,0)</f>
        <v>0</v>
      </c>
      <c r="BG251" s="176">
        <f>IF(N251="zákl. přenesená",J251,0)</f>
        <v>0</v>
      </c>
      <c r="BH251" s="176">
        <f>IF(N251="sníž. přenesená",J251,0)</f>
        <v>0</v>
      </c>
      <c r="BI251" s="176">
        <f>IF(N251="nulová",J251,0)</f>
        <v>0</v>
      </c>
      <c r="BJ251" s="18" t="s">
        <v>22</v>
      </c>
      <c r="BK251" s="176">
        <f>ROUND(I251*H251,2)</f>
        <v>0</v>
      </c>
      <c r="BL251" s="18" t="s">
        <v>146</v>
      </c>
      <c r="BM251" s="18" t="s">
        <v>582</v>
      </c>
    </row>
    <row r="252" spans="2:63" s="10" customFormat="1" ht="29.25" customHeight="1">
      <c r="B252" s="150"/>
      <c r="D252" s="161" t="s">
        <v>75</v>
      </c>
      <c r="E252" s="162" t="s">
        <v>139</v>
      </c>
      <c r="F252" s="162" t="s">
        <v>585</v>
      </c>
      <c r="I252" s="153"/>
      <c r="J252" s="163">
        <f>BK252</f>
        <v>0</v>
      </c>
      <c r="L252" s="150"/>
      <c r="M252" s="155"/>
      <c r="N252" s="156"/>
      <c r="O252" s="156"/>
      <c r="P252" s="157">
        <f>SUM(P253:P301)</f>
        <v>0</v>
      </c>
      <c r="Q252" s="156"/>
      <c r="R252" s="157">
        <f>SUM(R253:R301)</f>
        <v>860.4984264999999</v>
      </c>
      <c r="S252" s="156"/>
      <c r="T252" s="158">
        <f>SUM(T253:T301)</f>
        <v>0</v>
      </c>
      <c r="AR252" s="151" t="s">
        <v>22</v>
      </c>
      <c r="AT252" s="159" t="s">
        <v>75</v>
      </c>
      <c r="AU252" s="159" t="s">
        <v>22</v>
      </c>
      <c r="AY252" s="151" t="s">
        <v>138</v>
      </c>
      <c r="BK252" s="160">
        <f>SUM(BK253:BK301)</f>
        <v>0</v>
      </c>
    </row>
    <row r="253" spans="2:65" s="1" customFormat="1" ht="22.5" customHeight="1">
      <c r="B253" s="164"/>
      <c r="C253" s="165" t="s">
        <v>586</v>
      </c>
      <c r="D253" s="165" t="s">
        <v>141</v>
      </c>
      <c r="E253" s="166" t="s">
        <v>587</v>
      </c>
      <c r="F253" s="167" t="s">
        <v>588</v>
      </c>
      <c r="G253" s="168" t="s">
        <v>155</v>
      </c>
      <c r="H253" s="169">
        <v>850</v>
      </c>
      <c r="I253" s="170"/>
      <c r="J253" s="171">
        <f>ROUND(I253*H253,2)</f>
        <v>0</v>
      </c>
      <c r="K253" s="167" t="s">
        <v>145</v>
      </c>
      <c r="L253" s="35"/>
      <c r="M253" s="172" t="s">
        <v>20</v>
      </c>
      <c r="N253" s="173" t="s">
        <v>47</v>
      </c>
      <c r="O253" s="36"/>
      <c r="P253" s="174">
        <f>O253*H253</f>
        <v>0</v>
      </c>
      <c r="Q253" s="174">
        <v>0.48574</v>
      </c>
      <c r="R253" s="174">
        <f>Q253*H253</f>
        <v>412.879</v>
      </c>
      <c r="S253" s="174">
        <v>0</v>
      </c>
      <c r="T253" s="175">
        <f>S253*H253</f>
        <v>0</v>
      </c>
      <c r="AR253" s="18" t="s">
        <v>146</v>
      </c>
      <c r="AT253" s="18" t="s">
        <v>141</v>
      </c>
      <c r="AU253" s="18" t="s">
        <v>84</v>
      </c>
      <c r="AY253" s="18" t="s">
        <v>138</v>
      </c>
      <c r="BE253" s="176">
        <f>IF(N253="základní",J253,0)</f>
        <v>0</v>
      </c>
      <c r="BF253" s="176">
        <f>IF(N253="snížená",J253,0)</f>
        <v>0</v>
      </c>
      <c r="BG253" s="176">
        <f>IF(N253="zákl. přenesená",J253,0)</f>
        <v>0</v>
      </c>
      <c r="BH253" s="176">
        <f>IF(N253="sníž. přenesená",J253,0)</f>
        <v>0</v>
      </c>
      <c r="BI253" s="176">
        <f>IF(N253="nulová",J253,0)</f>
        <v>0</v>
      </c>
      <c r="BJ253" s="18" t="s">
        <v>22</v>
      </c>
      <c r="BK253" s="176">
        <f>ROUND(I253*H253,2)</f>
        <v>0</v>
      </c>
      <c r="BL253" s="18" t="s">
        <v>146</v>
      </c>
      <c r="BM253" s="18" t="s">
        <v>586</v>
      </c>
    </row>
    <row r="254" spans="2:51" s="12" customFormat="1" ht="22.5" customHeight="1">
      <c r="B254" s="186"/>
      <c r="D254" s="178" t="s">
        <v>148</v>
      </c>
      <c r="E254" s="187" t="s">
        <v>20</v>
      </c>
      <c r="F254" s="188" t="s">
        <v>589</v>
      </c>
      <c r="H254" s="189">
        <v>850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148</v>
      </c>
      <c r="AU254" s="187" t="s">
        <v>84</v>
      </c>
      <c r="AV254" s="12" t="s">
        <v>84</v>
      </c>
      <c r="AW254" s="12" t="s">
        <v>39</v>
      </c>
      <c r="AX254" s="12" t="s">
        <v>76</v>
      </c>
      <c r="AY254" s="187" t="s">
        <v>138</v>
      </c>
    </row>
    <row r="255" spans="2:51" s="13" customFormat="1" ht="22.5" customHeight="1">
      <c r="B255" s="194"/>
      <c r="D255" s="195" t="s">
        <v>148</v>
      </c>
      <c r="E255" s="196" t="s">
        <v>20</v>
      </c>
      <c r="F255" s="197" t="s">
        <v>152</v>
      </c>
      <c r="H255" s="198">
        <v>850</v>
      </c>
      <c r="I255" s="199"/>
      <c r="L255" s="194"/>
      <c r="M255" s="200"/>
      <c r="N255" s="201"/>
      <c r="O255" s="201"/>
      <c r="P255" s="201"/>
      <c r="Q255" s="201"/>
      <c r="R255" s="201"/>
      <c r="S255" s="201"/>
      <c r="T255" s="202"/>
      <c r="AT255" s="203" t="s">
        <v>148</v>
      </c>
      <c r="AU255" s="203" t="s">
        <v>84</v>
      </c>
      <c r="AV255" s="13" t="s">
        <v>146</v>
      </c>
      <c r="AW255" s="13" t="s">
        <v>39</v>
      </c>
      <c r="AX255" s="13" t="s">
        <v>22</v>
      </c>
      <c r="AY255" s="203" t="s">
        <v>138</v>
      </c>
    </row>
    <row r="256" spans="2:65" s="1" customFormat="1" ht="22.5" customHeight="1">
      <c r="B256" s="164"/>
      <c r="C256" s="165" t="s">
        <v>590</v>
      </c>
      <c r="D256" s="165" t="s">
        <v>141</v>
      </c>
      <c r="E256" s="166" t="s">
        <v>591</v>
      </c>
      <c r="F256" s="167" t="s">
        <v>592</v>
      </c>
      <c r="G256" s="168" t="s">
        <v>155</v>
      </c>
      <c r="H256" s="169">
        <v>15.5</v>
      </c>
      <c r="I256" s="170"/>
      <c r="J256" s="171">
        <f>ROUND(I256*H256,2)</f>
        <v>0</v>
      </c>
      <c r="K256" s="167" t="s">
        <v>145</v>
      </c>
      <c r="L256" s="35"/>
      <c r="M256" s="172" t="s">
        <v>20</v>
      </c>
      <c r="N256" s="173" t="s">
        <v>47</v>
      </c>
      <c r="O256" s="36"/>
      <c r="P256" s="174">
        <f>O256*H256</f>
        <v>0</v>
      </c>
      <c r="Q256" s="174">
        <v>0.27994</v>
      </c>
      <c r="R256" s="174">
        <f>Q256*H256</f>
        <v>4.33907</v>
      </c>
      <c r="S256" s="174">
        <v>0</v>
      </c>
      <c r="T256" s="175">
        <f>S256*H256</f>
        <v>0</v>
      </c>
      <c r="AR256" s="18" t="s">
        <v>146</v>
      </c>
      <c r="AT256" s="18" t="s">
        <v>141</v>
      </c>
      <c r="AU256" s="18" t="s">
        <v>84</v>
      </c>
      <c r="AY256" s="18" t="s">
        <v>138</v>
      </c>
      <c r="BE256" s="176">
        <f>IF(N256="základní",J256,0)</f>
        <v>0</v>
      </c>
      <c r="BF256" s="176">
        <f>IF(N256="snížená",J256,0)</f>
        <v>0</v>
      </c>
      <c r="BG256" s="176">
        <f>IF(N256="zákl. přenesená",J256,0)</f>
        <v>0</v>
      </c>
      <c r="BH256" s="176">
        <f>IF(N256="sníž. přenesená",J256,0)</f>
        <v>0</v>
      </c>
      <c r="BI256" s="176">
        <f>IF(N256="nulová",J256,0)</f>
        <v>0</v>
      </c>
      <c r="BJ256" s="18" t="s">
        <v>22</v>
      </c>
      <c r="BK256" s="176">
        <f>ROUND(I256*H256,2)</f>
        <v>0</v>
      </c>
      <c r="BL256" s="18" t="s">
        <v>146</v>
      </c>
      <c r="BM256" s="18" t="s">
        <v>590</v>
      </c>
    </row>
    <row r="257" spans="2:51" s="12" customFormat="1" ht="22.5" customHeight="1">
      <c r="B257" s="186"/>
      <c r="D257" s="178" t="s">
        <v>148</v>
      </c>
      <c r="E257" s="187" t="s">
        <v>20</v>
      </c>
      <c r="F257" s="188" t="s">
        <v>593</v>
      </c>
      <c r="H257" s="189">
        <v>15.5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148</v>
      </c>
      <c r="AU257" s="187" t="s">
        <v>84</v>
      </c>
      <c r="AV257" s="12" t="s">
        <v>84</v>
      </c>
      <c r="AW257" s="12" t="s">
        <v>39</v>
      </c>
      <c r="AX257" s="12" t="s">
        <v>76</v>
      </c>
      <c r="AY257" s="187" t="s">
        <v>138</v>
      </c>
    </row>
    <row r="258" spans="2:51" s="13" customFormat="1" ht="22.5" customHeight="1">
      <c r="B258" s="194"/>
      <c r="D258" s="195" t="s">
        <v>148</v>
      </c>
      <c r="E258" s="196" t="s">
        <v>20</v>
      </c>
      <c r="F258" s="197" t="s">
        <v>152</v>
      </c>
      <c r="H258" s="198">
        <v>15.5</v>
      </c>
      <c r="I258" s="199"/>
      <c r="L258" s="194"/>
      <c r="M258" s="200"/>
      <c r="N258" s="201"/>
      <c r="O258" s="201"/>
      <c r="P258" s="201"/>
      <c r="Q258" s="201"/>
      <c r="R258" s="201"/>
      <c r="S258" s="201"/>
      <c r="T258" s="202"/>
      <c r="AT258" s="203" t="s">
        <v>148</v>
      </c>
      <c r="AU258" s="203" t="s">
        <v>84</v>
      </c>
      <c r="AV258" s="13" t="s">
        <v>146</v>
      </c>
      <c r="AW258" s="13" t="s">
        <v>39</v>
      </c>
      <c r="AX258" s="13" t="s">
        <v>22</v>
      </c>
      <c r="AY258" s="203" t="s">
        <v>138</v>
      </c>
    </row>
    <row r="259" spans="2:65" s="1" customFormat="1" ht="22.5" customHeight="1">
      <c r="B259" s="164"/>
      <c r="C259" s="165" t="s">
        <v>594</v>
      </c>
      <c r="D259" s="165" t="s">
        <v>141</v>
      </c>
      <c r="E259" s="166" t="s">
        <v>595</v>
      </c>
      <c r="F259" s="167" t="s">
        <v>596</v>
      </c>
      <c r="G259" s="168" t="s">
        <v>155</v>
      </c>
      <c r="H259" s="169">
        <v>222</v>
      </c>
      <c r="I259" s="170"/>
      <c r="J259" s="171">
        <f>ROUND(I259*H259,2)</f>
        <v>0</v>
      </c>
      <c r="K259" s="167" t="s">
        <v>145</v>
      </c>
      <c r="L259" s="35"/>
      <c r="M259" s="172" t="s">
        <v>20</v>
      </c>
      <c r="N259" s="173" t="s">
        <v>47</v>
      </c>
      <c r="O259" s="36"/>
      <c r="P259" s="174">
        <f>O259*H259</f>
        <v>0</v>
      </c>
      <c r="Q259" s="174">
        <v>0</v>
      </c>
      <c r="R259" s="174">
        <f>Q259*H259</f>
        <v>0</v>
      </c>
      <c r="S259" s="174">
        <v>0</v>
      </c>
      <c r="T259" s="175">
        <f>S259*H259</f>
        <v>0</v>
      </c>
      <c r="AR259" s="18" t="s">
        <v>146</v>
      </c>
      <c r="AT259" s="18" t="s">
        <v>141</v>
      </c>
      <c r="AU259" s="18" t="s">
        <v>84</v>
      </c>
      <c r="AY259" s="18" t="s">
        <v>138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8" t="s">
        <v>22</v>
      </c>
      <c r="BK259" s="176">
        <f>ROUND(I259*H259,2)</f>
        <v>0</v>
      </c>
      <c r="BL259" s="18" t="s">
        <v>146</v>
      </c>
      <c r="BM259" s="18" t="s">
        <v>597</v>
      </c>
    </row>
    <row r="260" spans="2:51" s="11" customFormat="1" ht="22.5" customHeight="1">
      <c r="B260" s="177"/>
      <c r="D260" s="178" t="s">
        <v>148</v>
      </c>
      <c r="E260" s="179" t="s">
        <v>20</v>
      </c>
      <c r="F260" s="180" t="s">
        <v>598</v>
      </c>
      <c r="H260" s="181" t="s">
        <v>20</v>
      </c>
      <c r="I260" s="182"/>
      <c r="L260" s="177"/>
      <c r="M260" s="183"/>
      <c r="N260" s="184"/>
      <c r="O260" s="184"/>
      <c r="P260" s="184"/>
      <c r="Q260" s="184"/>
      <c r="R260" s="184"/>
      <c r="S260" s="184"/>
      <c r="T260" s="185"/>
      <c r="AT260" s="181" t="s">
        <v>148</v>
      </c>
      <c r="AU260" s="181" t="s">
        <v>84</v>
      </c>
      <c r="AV260" s="11" t="s">
        <v>22</v>
      </c>
      <c r="AW260" s="11" t="s">
        <v>39</v>
      </c>
      <c r="AX260" s="11" t="s">
        <v>76</v>
      </c>
      <c r="AY260" s="181" t="s">
        <v>138</v>
      </c>
    </row>
    <row r="261" spans="2:51" s="12" customFormat="1" ht="22.5" customHeight="1">
      <c r="B261" s="186"/>
      <c r="D261" s="178" t="s">
        <v>148</v>
      </c>
      <c r="E261" s="187" t="s">
        <v>20</v>
      </c>
      <c r="F261" s="188" t="s">
        <v>599</v>
      </c>
      <c r="H261" s="189">
        <v>205</v>
      </c>
      <c r="I261" s="190"/>
      <c r="L261" s="186"/>
      <c r="M261" s="191"/>
      <c r="N261" s="192"/>
      <c r="O261" s="192"/>
      <c r="P261" s="192"/>
      <c r="Q261" s="192"/>
      <c r="R261" s="192"/>
      <c r="S261" s="192"/>
      <c r="T261" s="193"/>
      <c r="AT261" s="187" t="s">
        <v>148</v>
      </c>
      <c r="AU261" s="187" t="s">
        <v>84</v>
      </c>
      <c r="AV261" s="12" t="s">
        <v>84</v>
      </c>
      <c r="AW261" s="12" t="s">
        <v>39</v>
      </c>
      <c r="AX261" s="12" t="s">
        <v>76</v>
      </c>
      <c r="AY261" s="187" t="s">
        <v>138</v>
      </c>
    </row>
    <row r="262" spans="2:51" s="12" customFormat="1" ht="22.5" customHeight="1">
      <c r="B262" s="186"/>
      <c r="D262" s="178" t="s">
        <v>148</v>
      </c>
      <c r="E262" s="187" t="s">
        <v>20</v>
      </c>
      <c r="F262" s="188" t="s">
        <v>600</v>
      </c>
      <c r="H262" s="189">
        <v>17</v>
      </c>
      <c r="I262" s="190"/>
      <c r="L262" s="186"/>
      <c r="M262" s="191"/>
      <c r="N262" s="192"/>
      <c r="O262" s="192"/>
      <c r="P262" s="192"/>
      <c r="Q262" s="192"/>
      <c r="R262" s="192"/>
      <c r="S262" s="192"/>
      <c r="T262" s="193"/>
      <c r="AT262" s="187" t="s">
        <v>148</v>
      </c>
      <c r="AU262" s="187" t="s">
        <v>84</v>
      </c>
      <c r="AV262" s="12" t="s">
        <v>84</v>
      </c>
      <c r="AW262" s="12" t="s">
        <v>39</v>
      </c>
      <c r="AX262" s="12" t="s">
        <v>76</v>
      </c>
      <c r="AY262" s="187" t="s">
        <v>138</v>
      </c>
    </row>
    <row r="263" spans="2:51" s="13" customFormat="1" ht="22.5" customHeight="1">
      <c r="B263" s="194"/>
      <c r="D263" s="195" t="s">
        <v>148</v>
      </c>
      <c r="E263" s="196" t="s">
        <v>20</v>
      </c>
      <c r="F263" s="197" t="s">
        <v>152</v>
      </c>
      <c r="H263" s="198">
        <v>222</v>
      </c>
      <c r="I263" s="199"/>
      <c r="L263" s="194"/>
      <c r="M263" s="200"/>
      <c r="N263" s="201"/>
      <c r="O263" s="201"/>
      <c r="P263" s="201"/>
      <c r="Q263" s="201"/>
      <c r="R263" s="201"/>
      <c r="S263" s="201"/>
      <c r="T263" s="202"/>
      <c r="AT263" s="203" t="s">
        <v>148</v>
      </c>
      <c r="AU263" s="203" t="s">
        <v>84</v>
      </c>
      <c r="AV263" s="13" t="s">
        <v>146</v>
      </c>
      <c r="AW263" s="13" t="s">
        <v>39</v>
      </c>
      <c r="AX263" s="13" t="s">
        <v>22</v>
      </c>
      <c r="AY263" s="203" t="s">
        <v>138</v>
      </c>
    </row>
    <row r="264" spans="2:65" s="1" customFormat="1" ht="22.5" customHeight="1">
      <c r="B264" s="164"/>
      <c r="C264" s="165" t="s">
        <v>601</v>
      </c>
      <c r="D264" s="165" t="s">
        <v>141</v>
      </c>
      <c r="E264" s="166" t="s">
        <v>602</v>
      </c>
      <c r="F264" s="167" t="s">
        <v>603</v>
      </c>
      <c r="G264" s="168" t="s">
        <v>155</v>
      </c>
      <c r="H264" s="169">
        <v>965</v>
      </c>
      <c r="I264" s="170"/>
      <c r="J264" s="171">
        <f>ROUND(I264*H264,2)</f>
        <v>0</v>
      </c>
      <c r="K264" s="167" t="s">
        <v>145</v>
      </c>
      <c r="L264" s="35"/>
      <c r="M264" s="172" t="s">
        <v>20</v>
      </c>
      <c r="N264" s="173" t="s">
        <v>47</v>
      </c>
      <c r="O264" s="36"/>
      <c r="P264" s="174">
        <f>O264*H264</f>
        <v>0</v>
      </c>
      <c r="Q264" s="174">
        <v>0</v>
      </c>
      <c r="R264" s="174">
        <f>Q264*H264</f>
        <v>0</v>
      </c>
      <c r="S264" s="174">
        <v>0</v>
      </c>
      <c r="T264" s="175">
        <f>S264*H264</f>
        <v>0</v>
      </c>
      <c r="AR264" s="18" t="s">
        <v>146</v>
      </c>
      <c r="AT264" s="18" t="s">
        <v>141</v>
      </c>
      <c r="AU264" s="18" t="s">
        <v>84</v>
      </c>
      <c r="AY264" s="18" t="s">
        <v>138</v>
      </c>
      <c r="BE264" s="176">
        <f>IF(N264="základní",J264,0)</f>
        <v>0</v>
      </c>
      <c r="BF264" s="176">
        <f>IF(N264="snížená",J264,0)</f>
        <v>0</v>
      </c>
      <c r="BG264" s="176">
        <f>IF(N264="zákl. přenesená",J264,0)</f>
        <v>0</v>
      </c>
      <c r="BH264" s="176">
        <f>IF(N264="sníž. přenesená",J264,0)</f>
        <v>0</v>
      </c>
      <c r="BI264" s="176">
        <f>IF(N264="nulová",J264,0)</f>
        <v>0</v>
      </c>
      <c r="BJ264" s="18" t="s">
        <v>22</v>
      </c>
      <c r="BK264" s="176">
        <f>ROUND(I264*H264,2)</f>
        <v>0</v>
      </c>
      <c r="BL264" s="18" t="s">
        <v>146</v>
      </c>
      <c r="BM264" s="18" t="s">
        <v>604</v>
      </c>
    </row>
    <row r="265" spans="2:51" s="11" customFormat="1" ht="22.5" customHeight="1">
      <c r="B265" s="177"/>
      <c r="D265" s="178" t="s">
        <v>148</v>
      </c>
      <c r="E265" s="179" t="s">
        <v>20</v>
      </c>
      <c r="F265" s="180" t="s">
        <v>605</v>
      </c>
      <c r="H265" s="181" t="s">
        <v>20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81" t="s">
        <v>148</v>
      </c>
      <c r="AU265" s="181" t="s">
        <v>84</v>
      </c>
      <c r="AV265" s="11" t="s">
        <v>22</v>
      </c>
      <c r="AW265" s="11" t="s">
        <v>39</v>
      </c>
      <c r="AX265" s="11" t="s">
        <v>76</v>
      </c>
      <c r="AY265" s="181" t="s">
        <v>138</v>
      </c>
    </row>
    <row r="266" spans="2:51" s="12" customFormat="1" ht="22.5" customHeight="1">
      <c r="B266" s="186"/>
      <c r="D266" s="178" t="s">
        <v>148</v>
      </c>
      <c r="E266" s="187" t="s">
        <v>20</v>
      </c>
      <c r="F266" s="188" t="s">
        <v>606</v>
      </c>
      <c r="H266" s="189">
        <v>965</v>
      </c>
      <c r="I266" s="190"/>
      <c r="L266" s="186"/>
      <c r="M266" s="191"/>
      <c r="N266" s="192"/>
      <c r="O266" s="192"/>
      <c r="P266" s="192"/>
      <c r="Q266" s="192"/>
      <c r="R266" s="192"/>
      <c r="S266" s="192"/>
      <c r="T266" s="193"/>
      <c r="AT266" s="187" t="s">
        <v>148</v>
      </c>
      <c r="AU266" s="187" t="s">
        <v>84</v>
      </c>
      <c r="AV266" s="12" t="s">
        <v>84</v>
      </c>
      <c r="AW266" s="12" t="s">
        <v>39</v>
      </c>
      <c r="AX266" s="12" t="s">
        <v>76</v>
      </c>
      <c r="AY266" s="187" t="s">
        <v>138</v>
      </c>
    </row>
    <row r="267" spans="2:51" s="13" customFormat="1" ht="22.5" customHeight="1">
      <c r="B267" s="194"/>
      <c r="D267" s="195" t="s">
        <v>148</v>
      </c>
      <c r="E267" s="196" t="s">
        <v>20</v>
      </c>
      <c r="F267" s="197" t="s">
        <v>152</v>
      </c>
      <c r="H267" s="198">
        <v>965</v>
      </c>
      <c r="I267" s="199"/>
      <c r="L267" s="194"/>
      <c r="M267" s="200"/>
      <c r="N267" s="201"/>
      <c r="O267" s="201"/>
      <c r="P267" s="201"/>
      <c r="Q267" s="201"/>
      <c r="R267" s="201"/>
      <c r="S267" s="201"/>
      <c r="T267" s="202"/>
      <c r="AT267" s="203" t="s">
        <v>148</v>
      </c>
      <c r="AU267" s="203" t="s">
        <v>84</v>
      </c>
      <c r="AV267" s="13" t="s">
        <v>146</v>
      </c>
      <c r="AW267" s="13" t="s">
        <v>39</v>
      </c>
      <c r="AX267" s="13" t="s">
        <v>22</v>
      </c>
      <c r="AY267" s="203" t="s">
        <v>138</v>
      </c>
    </row>
    <row r="268" spans="2:65" s="1" customFormat="1" ht="22.5" customHeight="1">
      <c r="B268" s="164"/>
      <c r="C268" s="165" t="s">
        <v>607</v>
      </c>
      <c r="D268" s="165" t="s">
        <v>141</v>
      </c>
      <c r="E268" s="166" t="s">
        <v>608</v>
      </c>
      <c r="F268" s="167" t="s">
        <v>609</v>
      </c>
      <c r="G268" s="168" t="s">
        <v>155</v>
      </c>
      <c r="H268" s="169">
        <v>820</v>
      </c>
      <c r="I268" s="170"/>
      <c r="J268" s="171">
        <f>ROUND(I268*H268,2)</f>
        <v>0</v>
      </c>
      <c r="K268" s="167" t="s">
        <v>145</v>
      </c>
      <c r="L268" s="35"/>
      <c r="M268" s="172" t="s">
        <v>20</v>
      </c>
      <c r="N268" s="173" t="s">
        <v>47</v>
      </c>
      <c r="O268" s="36"/>
      <c r="P268" s="174">
        <f>O268*H268</f>
        <v>0</v>
      </c>
      <c r="Q268" s="174">
        <v>0.18463</v>
      </c>
      <c r="R268" s="174">
        <f>Q268*H268</f>
        <v>151.39659999999998</v>
      </c>
      <c r="S268" s="174">
        <v>0</v>
      </c>
      <c r="T268" s="175">
        <f>S268*H268</f>
        <v>0</v>
      </c>
      <c r="AR268" s="18" t="s">
        <v>146</v>
      </c>
      <c r="AT268" s="18" t="s">
        <v>141</v>
      </c>
      <c r="AU268" s="18" t="s">
        <v>84</v>
      </c>
      <c r="AY268" s="18" t="s">
        <v>138</v>
      </c>
      <c r="BE268" s="176">
        <f>IF(N268="základní",J268,0)</f>
        <v>0</v>
      </c>
      <c r="BF268" s="176">
        <f>IF(N268="snížená",J268,0)</f>
        <v>0</v>
      </c>
      <c r="BG268" s="176">
        <f>IF(N268="zákl. přenesená",J268,0)</f>
        <v>0</v>
      </c>
      <c r="BH268" s="176">
        <f>IF(N268="sníž. přenesená",J268,0)</f>
        <v>0</v>
      </c>
      <c r="BI268" s="176">
        <f>IF(N268="nulová",J268,0)</f>
        <v>0</v>
      </c>
      <c r="BJ268" s="18" t="s">
        <v>22</v>
      </c>
      <c r="BK268" s="176">
        <f>ROUND(I268*H268,2)</f>
        <v>0</v>
      </c>
      <c r="BL268" s="18" t="s">
        <v>146</v>
      </c>
      <c r="BM268" s="18" t="s">
        <v>607</v>
      </c>
    </row>
    <row r="269" spans="2:51" s="12" customFormat="1" ht="22.5" customHeight="1">
      <c r="B269" s="186"/>
      <c r="D269" s="178" t="s">
        <v>148</v>
      </c>
      <c r="E269" s="187" t="s">
        <v>20</v>
      </c>
      <c r="F269" s="188" t="s">
        <v>610</v>
      </c>
      <c r="H269" s="189">
        <v>820</v>
      </c>
      <c r="I269" s="190"/>
      <c r="L269" s="186"/>
      <c r="M269" s="191"/>
      <c r="N269" s="192"/>
      <c r="O269" s="192"/>
      <c r="P269" s="192"/>
      <c r="Q269" s="192"/>
      <c r="R269" s="192"/>
      <c r="S269" s="192"/>
      <c r="T269" s="193"/>
      <c r="AT269" s="187" t="s">
        <v>148</v>
      </c>
      <c r="AU269" s="187" t="s">
        <v>84</v>
      </c>
      <c r="AV269" s="12" t="s">
        <v>84</v>
      </c>
      <c r="AW269" s="12" t="s">
        <v>39</v>
      </c>
      <c r="AX269" s="12" t="s">
        <v>76</v>
      </c>
      <c r="AY269" s="187" t="s">
        <v>138</v>
      </c>
    </row>
    <row r="270" spans="2:51" s="13" customFormat="1" ht="22.5" customHeight="1">
      <c r="B270" s="194"/>
      <c r="D270" s="195" t="s">
        <v>148</v>
      </c>
      <c r="E270" s="196" t="s">
        <v>20</v>
      </c>
      <c r="F270" s="197" t="s">
        <v>152</v>
      </c>
      <c r="H270" s="198">
        <v>820</v>
      </c>
      <c r="I270" s="199"/>
      <c r="L270" s="194"/>
      <c r="M270" s="200"/>
      <c r="N270" s="201"/>
      <c r="O270" s="201"/>
      <c r="P270" s="201"/>
      <c r="Q270" s="201"/>
      <c r="R270" s="201"/>
      <c r="S270" s="201"/>
      <c r="T270" s="202"/>
      <c r="AT270" s="203" t="s">
        <v>148</v>
      </c>
      <c r="AU270" s="203" t="s">
        <v>84</v>
      </c>
      <c r="AV270" s="13" t="s">
        <v>146</v>
      </c>
      <c r="AW270" s="13" t="s">
        <v>39</v>
      </c>
      <c r="AX270" s="13" t="s">
        <v>22</v>
      </c>
      <c r="AY270" s="203" t="s">
        <v>138</v>
      </c>
    </row>
    <row r="271" spans="2:65" s="1" customFormat="1" ht="22.5" customHeight="1">
      <c r="B271" s="164"/>
      <c r="C271" s="165" t="s">
        <v>611</v>
      </c>
      <c r="D271" s="165" t="s">
        <v>141</v>
      </c>
      <c r="E271" s="166" t="s">
        <v>612</v>
      </c>
      <c r="F271" s="167" t="s">
        <v>613</v>
      </c>
      <c r="G271" s="168" t="s">
        <v>155</v>
      </c>
      <c r="H271" s="169">
        <v>61.65</v>
      </c>
      <c r="I271" s="170"/>
      <c r="J271" s="171">
        <f>ROUND(I271*H271,2)</f>
        <v>0</v>
      </c>
      <c r="K271" s="167" t="s">
        <v>145</v>
      </c>
      <c r="L271" s="35"/>
      <c r="M271" s="172" t="s">
        <v>20</v>
      </c>
      <c r="N271" s="173" t="s">
        <v>47</v>
      </c>
      <c r="O271" s="36"/>
      <c r="P271" s="174">
        <f>O271*H271</f>
        <v>0</v>
      </c>
      <c r="Q271" s="174">
        <v>0.19695</v>
      </c>
      <c r="R271" s="174">
        <f>Q271*H271</f>
        <v>12.141967499999998</v>
      </c>
      <c r="S271" s="174">
        <v>0</v>
      </c>
      <c r="T271" s="175">
        <f>S271*H271</f>
        <v>0</v>
      </c>
      <c r="AR271" s="18" t="s">
        <v>146</v>
      </c>
      <c r="AT271" s="18" t="s">
        <v>141</v>
      </c>
      <c r="AU271" s="18" t="s">
        <v>84</v>
      </c>
      <c r="AY271" s="18" t="s">
        <v>138</v>
      </c>
      <c r="BE271" s="176">
        <f>IF(N271="základní",J271,0)</f>
        <v>0</v>
      </c>
      <c r="BF271" s="176">
        <f>IF(N271="snížená",J271,0)</f>
        <v>0</v>
      </c>
      <c r="BG271" s="176">
        <f>IF(N271="zákl. přenesená",J271,0)</f>
        <v>0</v>
      </c>
      <c r="BH271" s="176">
        <f>IF(N271="sníž. přenesená",J271,0)</f>
        <v>0</v>
      </c>
      <c r="BI271" s="176">
        <f>IF(N271="nulová",J271,0)</f>
        <v>0</v>
      </c>
      <c r="BJ271" s="18" t="s">
        <v>22</v>
      </c>
      <c r="BK271" s="176">
        <f>ROUND(I271*H271,2)</f>
        <v>0</v>
      </c>
      <c r="BL271" s="18" t="s">
        <v>146</v>
      </c>
      <c r="BM271" s="18" t="s">
        <v>611</v>
      </c>
    </row>
    <row r="272" spans="2:51" s="12" customFormat="1" ht="22.5" customHeight="1">
      <c r="B272" s="186"/>
      <c r="D272" s="178" t="s">
        <v>148</v>
      </c>
      <c r="E272" s="187" t="s">
        <v>20</v>
      </c>
      <c r="F272" s="188" t="s">
        <v>614</v>
      </c>
      <c r="H272" s="189">
        <v>61.65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7" t="s">
        <v>148</v>
      </c>
      <c r="AU272" s="187" t="s">
        <v>84</v>
      </c>
      <c r="AV272" s="12" t="s">
        <v>84</v>
      </c>
      <c r="AW272" s="12" t="s">
        <v>39</v>
      </c>
      <c r="AX272" s="12" t="s">
        <v>76</v>
      </c>
      <c r="AY272" s="187" t="s">
        <v>138</v>
      </c>
    </row>
    <row r="273" spans="2:51" s="13" customFormat="1" ht="22.5" customHeight="1">
      <c r="B273" s="194"/>
      <c r="D273" s="195" t="s">
        <v>148</v>
      </c>
      <c r="E273" s="196" t="s">
        <v>20</v>
      </c>
      <c r="F273" s="197" t="s">
        <v>152</v>
      </c>
      <c r="H273" s="198">
        <v>61.65</v>
      </c>
      <c r="I273" s="199"/>
      <c r="L273" s="194"/>
      <c r="M273" s="200"/>
      <c r="N273" s="201"/>
      <c r="O273" s="201"/>
      <c r="P273" s="201"/>
      <c r="Q273" s="201"/>
      <c r="R273" s="201"/>
      <c r="S273" s="201"/>
      <c r="T273" s="202"/>
      <c r="AT273" s="203" t="s">
        <v>148</v>
      </c>
      <c r="AU273" s="203" t="s">
        <v>84</v>
      </c>
      <c r="AV273" s="13" t="s">
        <v>146</v>
      </c>
      <c r="AW273" s="13" t="s">
        <v>39</v>
      </c>
      <c r="AX273" s="13" t="s">
        <v>22</v>
      </c>
      <c r="AY273" s="203" t="s">
        <v>138</v>
      </c>
    </row>
    <row r="274" spans="2:65" s="1" customFormat="1" ht="22.5" customHeight="1">
      <c r="B274" s="164"/>
      <c r="C274" s="165" t="s">
        <v>615</v>
      </c>
      <c r="D274" s="165" t="s">
        <v>141</v>
      </c>
      <c r="E274" s="166" t="s">
        <v>616</v>
      </c>
      <c r="F274" s="167" t="s">
        <v>617</v>
      </c>
      <c r="G274" s="168" t="s">
        <v>144</v>
      </c>
      <c r="H274" s="169">
        <v>45.63</v>
      </c>
      <c r="I274" s="170"/>
      <c r="J274" s="171">
        <f>ROUND(I274*H274,2)</f>
        <v>0</v>
      </c>
      <c r="K274" s="167" t="s">
        <v>145</v>
      </c>
      <c r="L274" s="35"/>
      <c r="M274" s="172" t="s">
        <v>20</v>
      </c>
      <c r="N274" s="173" t="s">
        <v>47</v>
      </c>
      <c r="O274" s="36"/>
      <c r="P274" s="174">
        <f>O274*H274</f>
        <v>0</v>
      </c>
      <c r="Q274" s="174">
        <v>0</v>
      </c>
      <c r="R274" s="174">
        <f>Q274*H274</f>
        <v>0</v>
      </c>
      <c r="S274" s="174">
        <v>0</v>
      </c>
      <c r="T274" s="175">
        <f>S274*H274</f>
        <v>0</v>
      </c>
      <c r="AR274" s="18" t="s">
        <v>146</v>
      </c>
      <c r="AT274" s="18" t="s">
        <v>141</v>
      </c>
      <c r="AU274" s="18" t="s">
        <v>84</v>
      </c>
      <c r="AY274" s="18" t="s">
        <v>138</v>
      </c>
      <c r="BE274" s="176">
        <f>IF(N274="základní",J274,0)</f>
        <v>0</v>
      </c>
      <c r="BF274" s="176">
        <f>IF(N274="snížená",J274,0)</f>
        <v>0</v>
      </c>
      <c r="BG274" s="176">
        <f>IF(N274="zákl. přenesená",J274,0)</f>
        <v>0</v>
      </c>
      <c r="BH274" s="176">
        <f>IF(N274="sníž. přenesená",J274,0)</f>
        <v>0</v>
      </c>
      <c r="BI274" s="176">
        <f>IF(N274="nulová",J274,0)</f>
        <v>0</v>
      </c>
      <c r="BJ274" s="18" t="s">
        <v>22</v>
      </c>
      <c r="BK274" s="176">
        <f>ROUND(I274*H274,2)</f>
        <v>0</v>
      </c>
      <c r="BL274" s="18" t="s">
        <v>146</v>
      </c>
      <c r="BM274" s="18" t="s">
        <v>615</v>
      </c>
    </row>
    <row r="275" spans="2:51" s="12" customFormat="1" ht="22.5" customHeight="1">
      <c r="B275" s="186"/>
      <c r="D275" s="178" t="s">
        <v>148</v>
      </c>
      <c r="E275" s="187" t="s">
        <v>20</v>
      </c>
      <c r="F275" s="188" t="s">
        <v>618</v>
      </c>
      <c r="H275" s="189">
        <v>45.63</v>
      </c>
      <c r="I275" s="190"/>
      <c r="L275" s="186"/>
      <c r="M275" s="191"/>
      <c r="N275" s="192"/>
      <c r="O275" s="192"/>
      <c r="P275" s="192"/>
      <c r="Q275" s="192"/>
      <c r="R275" s="192"/>
      <c r="S275" s="192"/>
      <c r="T275" s="193"/>
      <c r="AT275" s="187" t="s">
        <v>148</v>
      </c>
      <c r="AU275" s="187" t="s">
        <v>84</v>
      </c>
      <c r="AV275" s="12" t="s">
        <v>84</v>
      </c>
      <c r="AW275" s="12" t="s">
        <v>39</v>
      </c>
      <c r="AX275" s="12" t="s">
        <v>76</v>
      </c>
      <c r="AY275" s="187" t="s">
        <v>138</v>
      </c>
    </row>
    <row r="276" spans="2:51" s="13" customFormat="1" ht="22.5" customHeight="1">
      <c r="B276" s="194"/>
      <c r="D276" s="195" t="s">
        <v>148</v>
      </c>
      <c r="E276" s="196" t="s">
        <v>20</v>
      </c>
      <c r="F276" s="197" t="s">
        <v>152</v>
      </c>
      <c r="H276" s="198">
        <v>45.63</v>
      </c>
      <c r="I276" s="199"/>
      <c r="L276" s="194"/>
      <c r="M276" s="200"/>
      <c r="N276" s="201"/>
      <c r="O276" s="201"/>
      <c r="P276" s="201"/>
      <c r="Q276" s="201"/>
      <c r="R276" s="201"/>
      <c r="S276" s="201"/>
      <c r="T276" s="202"/>
      <c r="AT276" s="203" t="s">
        <v>148</v>
      </c>
      <c r="AU276" s="203" t="s">
        <v>84</v>
      </c>
      <c r="AV276" s="13" t="s">
        <v>146</v>
      </c>
      <c r="AW276" s="13" t="s">
        <v>39</v>
      </c>
      <c r="AX276" s="13" t="s">
        <v>22</v>
      </c>
      <c r="AY276" s="203" t="s">
        <v>138</v>
      </c>
    </row>
    <row r="277" spans="2:65" s="1" customFormat="1" ht="22.5" customHeight="1">
      <c r="B277" s="164"/>
      <c r="C277" s="165" t="s">
        <v>619</v>
      </c>
      <c r="D277" s="165" t="s">
        <v>141</v>
      </c>
      <c r="E277" s="166" t="s">
        <v>620</v>
      </c>
      <c r="F277" s="167" t="s">
        <v>621</v>
      </c>
      <c r="G277" s="168" t="s">
        <v>155</v>
      </c>
      <c r="H277" s="169">
        <v>1630.5</v>
      </c>
      <c r="I277" s="170"/>
      <c r="J277" s="171">
        <f>ROUND(I277*H277,2)</f>
        <v>0</v>
      </c>
      <c r="K277" s="167" t="s">
        <v>145</v>
      </c>
      <c r="L277" s="35"/>
      <c r="M277" s="172" t="s">
        <v>20</v>
      </c>
      <c r="N277" s="173" t="s">
        <v>47</v>
      </c>
      <c r="O277" s="36"/>
      <c r="P277" s="174">
        <f>O277*H277</f>
        <v>0</v>
      </c>
      <c r="Q277" s="174">
        <v>0.00071</v>
      </c>
      <c r="R277" s="174">
        <f>Q277*H277</f>
        <v>1.157655</v>
      </c>
      <c r="S277" s="174">
        <v>0</v>
      </c>
      <c r="T277" s="175">
        <f>S277*H277</f>
        <v>0</v>
      </c>
      <c r="AR277" s="18" t="s">
        <v>146</v>
      </c>
      <c r="AT277" s="18" t="s">
        <v>141</v>
      </c>
      <c r="AU277" s="18" t="s">
        <v>84</v>
      </c>
      <c r="AY277" s="18" t="s">
        <v>138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8" t="s">
        <v>22</v>
      </c>
      <c r="BK277" s="176">
        <f>ROUND(I277*H277,2)</f>
        <v>0</v>
      </c>
      <c r="BL277" s="18" t="s">
        <v>146</v>
      </c>
      <c r="BM277" s="18" t="s">
        <v>622</v>
      </c>
    </row>
    <row r="278" spans="2:51" s="11" customFormat="1" ht="22.5" customHeight="1">
      <c r="B278" s="177"/>
      <c r="D278" s="178" t="s">
        <v>148</v>
      </c>
      <c r="E278" s="179" t="s">
        <v>20</v>
      </c>
      <c r="F278" s="180" t="s">
        <v>623</v>
      </c>
      <c r="H278" s="181" t="s">
        <v>20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81" t="s">
        <v>148</v>
      </c>
      <c r="AU278" s="181" t="s">
        <v>84</v>
      </c>
      <c r="AV278" s="11" t="s">
        <v>22</v>
      </c>
      <c r="AW278" s="11" t="s">
        <v>39</v>
      </c>
      <c r="AX278" s="11" t="s">
        <v>76</v>
      </c>
      <c r="AY278" s="181" t="s">
        <v>138</v>
      </c>
    </row>
    <row r="279" spans="2:51" s="12" customFormat="1" ht="22.5" customHeight="1">
      <c r="B279" s="186"/>
      <c r="D279" s="178" t="s">
        <v>148</v>
      </c>
      <c r="E279" s="187" t="s">
        <v>20</v>
      </c>
      <c r="F279" s="188" t="s">
        <v>624</v>
      </c>
      <c r="H279" s="189">
        <v>1615</v>
      </c>
      <c r="I279" s="190"/>
      <c r="L279" s="186"/>
      <c r="M279" s="191"/>
      <c r="N279" s="192"/>
      <c r="O279" s="192"/>
      <c r="P279" s="192"/>
      <c r="Q279" s="192"/>
      <c r="R279" s="192"/>
      <c r="S279" s="192"/>
      <c r="T279" s="193"/>
      <c r="AT279" s="187" t="s">
        <v>148</v>
      </c>
      <c r="AU279" s="187" t="s">
        <v>84</v>
      </c>
      <c r="AV279" s="12" t="s">
        <v>84</v>
      </c>
      <c r="AW279" s="12" t="s">
        <v>39</v>
      </c>
      <c r="AX279" s="12" t="s">
        <v>76</v>
      </c>
      <c r="AY279" s="187" t="s">
        <v>138</v>
      </c>
    </row>
    <row r="280" spans="2:51" s="11" customFormat="1" ht="22.5" customHeight="1">
      <c r="B280" s="177"/>
      <c r="D280" s="178" t="s">
        <v>148</v>
      </c>
      <c r="E280" s="179" t="s">
        <v>20</v>
      </c>
      <c r="F280" s="180" t="s">
        <v>625</v>
      </c>
      <c r="H280" s="181" t="s">
        <v>20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81" t="s">
        <v>148</v>
      </c>
      <c r="AU280" s="181" t="s">
        <v>84</v>
      </c>
      <c r="AV280" s="11" t="s">
        <v>22</v>
      </c>
      <c r="AW280" s="11" t="s">
        <v>39</v>
      </c>
      <c r="AX280" s="11" t="s">
        <v>76</v>
      </c>
      <c r="AY280" s="181" t="s">
        <v>138</v>
      </c>
    </row>
    <row r="281" spans="2:51" s="12" customFormat="1" ht="22.5" customHeight="1">
      <c r="B281" s="186"/>
      <c r="D281" s="178" t="s">
        <v>148</v>
      </c>
      <c r="E281" s="187" t="s">
        <v>20</v>
      </c>
      <c r="F281" s="188" t="s">
        <v>626</v>
      </c>
      <c r="H281" s="189">
        <v>15.5</v>
      </c>
      <c r="I281" s="190"/>
      <c r="L281" s="186"/>
      <c r="M281" s="191"/>
      <c r="N281" s="192"/>
      <c r="O281" s="192"/>
      <c r="P281" s="192"/>
      <c r="Q281" s="192"/>
      <c r="R281" s="192"/>
      <c r="S281" s="192"/>
      <c r="T281" s="193"/>
      <c r="AT281" s="187" t="s">
        <v>148</v>
      </c>
      <c r="AU281" s="187" t="s">
        <v>84</v>
      </c>
      <c r="AV281" s="12" t="s">
        <v>84</v>
      </c>
      <c r="AW281" s="12" t="s">
        <v>39</v>
      </c>
      <c r="AX281" s="12" t="s">
        <v>76</v>
      </c>
      <c r="AY281" s="187" t="s">
        <v>138</v>
      </c>
    </row>
    <row r="282" spans="2:51" s="13" customFormat="1" ht="22.5" customHeight="1">
      <c r="B282" s="194"/>
      <c r="D282" s="195" t="s">
        <v>148</v>
      </c>
      <c r="E282" s="196" t="s">
        <v>20</v>
      </c>
      <c r="F282" s="197" t="s">
        <v>152</v>
      </c>
      <c r="H282" s="198">
        <v>1630.5</v>
      </c>
      <c r="I282" s="199"/>
      <c r="L282" s="194"/>
      <c r="M282" s="200"/>
      <c r="N282" s="201"/>
      <c r="O282" s="201"/>
      <c r="P282" s="201"/>
      <c r="Q282" s="201"/>
      <c r="R282" s="201"/>
      <c r="S282" s="201"/>
      <c r="T282" s="202"/>
      <c r="AT282" s="203" t="s">
        <v>148</v>
      </c>
      <c r="AU282" s="203" t="s">
        <v>84</v>
      </c>
      <c r="AV282" s="13" t="s">
        <v>146</v>
      </c>
      <c r="AW282" s="13" t="s">
        <v>39</v>
      </c>
      <c r="AX282" s="13" t="s">
        <v>22</v>
      </c>
      <c r="AY282" s="203" t="s">
        <v>138</v>
      </c>
    </row>
    <row r="283" spans="2:65" s="1" customFormat="1" ht="31.5" customHeight="1">
      <c r="B283" s="164"/>
      <c r="C283" s="165" t="s">
        <v>627</v>
      </c>
      <c r="D283" s="165" t="s">
        <v>141</v>
      </c>
      <c r="E283" s="166" t="s">
        <v>628</v>
      </c>
      <c r="F283" s="167" t="s">
        <v>629</v>
      </c>
      <c r="G283" s="168" t="s">
        <v>155</v>
      </c>
      <c r="H283" s="169">
        <v>46.2</v>
      </c>
      <c r="I283" s="170"/>
      <c r="J283" s="171">
        <f>ROUND(I283*H283,2)</f>
        <v>0</v>
      </c>
      <c r="K283" s="167" t="s">
        <v>145</v>
      </c>
      <c r="L283" s="35"/>
      <c r="M283" s="172" t="s">
        <v>20</v>
      </c>
      <c r="N283" s="173" t="s">
        <v>47</v>
      </c>
      <c r="O283" s="36"/>
      <c r="P283" s="174">
        <f>O283*H283</f>
        <v>0</v>
      </c>
      <c r="Q283" s="174">
        <v>0.10373</v>
      </c>
      <c r="R283" s="174">
        <f>Q283*H283</f>
        <v>4.792326</v>
      </c>
      <c r="S283" s="174">
        <v>0</v>
      </c>
      <c r="T283" s="175">
        <f>S283*H283</f>
        <v>0</v>
      </c>
      <c r="AR283" s="18" t="s">
        <v>146</v>
      </c>
      <c r="AT283" s="18" t="s">
        <v>141</v>
      </c>
      <c r="AU283" s="18" t="s">
        <v>84</v>
      </c>
      <c r="AY283" s="18" t="s">
        <v>138</v>
      </c>
      <c r="BE283" s="176">
        <f>IF(N283="základní",J283,0)</f>
        <v>0</v>
      </c>
      <c r="BF283" s="176">
        <f>IF(N283="snížená",J283,0)</f>
        <v>0</v>
      </c>
      <c r="BG283" s="176">
        <f>IF(N283="zákl. přenesená",J283,0)</f>
        <v>0</v>
      </c>
      <c r="BH283" s="176">
        <f>IF(N283="sníž. přenesená",J283,0)</f>
        <v>0</v>
      </c>
      <c r="BI283" s="176">
        <f>IF(N283="nulová",J283,0)</f>
        <v>0</v>
      </c>
      <c r="BJ283" s="18" t="s">
        <v>22</v>
      </c>
      <c r="BK283" s="176">
        <f>ROUND(I283*H283,2)</f>
        <v>0</v>
      </c>
      <c r="BL283" s="18" t="s">
        <v>146</v>
      </c>
      <c r="BM283" s="18" t="s">
        <v>630</v>
      </c>
    </row>
    <row r="284" spans="2:51" s="12" customFormat="1" ht="22.5" customHeight="1">
      <c r="B284" s="186"/>
      <c r="D284" s="178" t="s">
        <v>148</v>
      </c>
      <c r="E284" s="187" t="s">
        <v>20</v>
      </c>
      <c r="F284" s="188" t="s">
        <v>631</v>
      </c>
      <c r="H284" s="189">
        <v>46.2</v>
      </c>
      <c r="I284" s="190"/>
      <c r="L284" s="186"/>
      <c r="M284" s="191"/>
      <c r="N284" s="192"/>
      <c r="O284" s="192"/>
      <c r="P284" s="192"/>
      <c r="Q284" s="192"/>
      <c r="R284" s="192"/>
      <c r="S284" s="192"/>
      <c r="T284" s="193"/>
      <c r="AT284" s="187" t="s">
        <v>148</v>
      </c>
      <c r="AU284" s="187" t="s">
        <v>84</v>
      </c>
      <c r="AV284" s="12" t="s">
        <v>84</v>
      </c>
      <c r="AW284" s="12" t="s">
        <v>39</v>
      </c>
      <c r="AX284" s="12" t="s">
        <v>76</v>
      </c>
      <c r="AY284" s="187" t="s">
        <v>138</v>
      </c>
    </row>
    <row r="285" spans="2:51" s="13" customFormat="1" ht="22.5" customHeight="1">
      <c r="B285" s="194"/>
      <c r="D285" s="195" t="s">
        <v>148</v>
      </c>
      <c r="E285" s="196" t="s">
        <v>20</v>
      </c>
      <c r="F285" s="197" t="s">
        <v>152</v>
      </c>
      <c r="H285" s="198">
        <v>46.2</v>
      </c>
      <c r="I285" s="199"/>
      <c r="L285" s="194"/>
      <c r="M285" s="200"/>
      <c r="N285" s="201"/>
      <c r="O285" s="201"/>
      <c r="P285" s="201"/>
      <c r="Q285" s="201"/>
      <c r="R285" s="201"/>
      <c r="S285" s="201"/>
      <c r="T285" s="202"/>
      <c r="AT285" s="203" t="s">
        <v>148</v>
      </c>
      <c r="AU285" s="203" t="s">
        <v>84</v>
      </c>
      <c r="AV285" s="13" t="s">
        <v>146</v>
      </c>
      <c r="AW285" s="13" t="s">
        <v>39</v>
      </c>
      <c r="AX285" s="13" t="s">
        <v>22</v>
      </c>
      <c r="AY285" s="203" t="s">
        <v>138</v>
      </c>
    </row>
    <row r="286" spans="2:65" s="1" customFormat="1" ht="31.5" customHeight="1">
      <c r="B286" s="164"/>
      <c r="C286" s="165" t="s">
        <v>630</v>
      </c>
      <c r="D286" s="165" t="s">
        <v>141</v>
      </c>
      <c r="E286" s="166" t="s">
        <v>632</v>
      </c>
      <c r="F286" s="167" t="s">
        <v>633</v>
      </c>
      <c r="G286" s="168" t="s">
        <v>155</v>
      </c>
      <c r="H286" s="169">
        <v>770</v>
      </c>
      <c r="I286" s="170"/>
      <c r="J286" s="171">
        <f>ROUND(I286*H286,2)</f>
        <v>0</v>
      </c>
      <c r="K286" s="167" t="s">
        <v>145</v>
      </c>
      <c r="L286" s="35"/>
      <c r="M286" s="172" t="s">
        <v>20</v>
      </c>
      <c r="N286" s="173" t="s">
        <v>47</v>
      </c>
      <c r="O286" s="36"/>
      <c r="P286" s="174">
        <f>O286*H286</f>
        <v>0</v>
      </c>
      <c r="Q286" s="174">
        <v>0.12966</v>
      </c>
      <c r="R286" s="174">
        <f>Q286*H286</f>
        <v>99.8382</v>
      </c>
      <c r="S286" s="174">
        <v>0</v>
      </c>
      <c r="T286" s="175">
        <f>S286*H286</f>
        <v>0</v>
      </c>
      <c r="AR286" s="18" t="s">
        <v>146</v>
      </c>
      <c r="AT286" s="18" t="s">
        <v>141</v>
      </c>
      <c r="AU286" s="18" t="s">
        <v>84</v>
      </c>
      <c r="AY286" s="18" t="s">
        <v>138</v>
      </c>
      <c r="BE286" s="176">
        <f>IF(N286="základní",J286,0)</f>
        <v>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8" t="s">
        <v>22</v>
      </c>
      <c r="BK286" s="176">
        <f>ROUND(I286*H286,2)</f>
        <v>0</v>
      </c>
      <c r="BL286" s="18" t="s">
        <v>146</v>
      </c>
      <c r="BM286" s="18" t="s">
        <v>634</v>
      </c>
    </row>
    <row r="287" spans="2:51" s="12" customFormat="1" ht="22.5" customHeight="1">
      <c r="B287" s="186"/>
      <c r="D287" s="178" t="s">
        <v>148</v>
      </c>
      <c r="E287" s="187" t="s">
        <v>20</v>
      </c>
      <c r="F287" s="188" t="s">
        <v>635</v>
      </c>
      <c r="H287" s="189">
        <v>770</v>
      </c>
      <c r="I287" s="190"/>
      <c r="L287" s="186"/>
      <c r="M287" s="191"/>
      <c r="N287" s="192"/>
      <c r="O287" s="192"/>
      <c r="P287" s="192"/>
      <c r="Q287" s="192"/>
      <c r="R287" s="192"/>
      <c r="S287" s="192"/>
      <c r="T287" s="193"/>
      <c r="AT287" s="187" t="s">
        <v>148</v>
      </c>
      <c r="AU287" s="187" t="s">
        <v>84</v>
      </c>
      <c r="AV287" s="12" t="s">
        <v>84</v>
      </c>
      <c r="AW287" s="12" t="s">
        <v>39</v>
      </c>
      <c r="AX287" s="12" t="s">
        <v>76</v>
      </c>
      <c r="AY287" s="187" t="s">
        <v>138</v>
      </c>
    </row>
    <row r="288" spans="2:51" s="13" customFormat="1" ht="22.5" customHeight="1">
      <c r="B288" s="194"/>
      <c r="D288" s="195" t="s">
        <v>148</v>
      </c>
      <c r="E288" s="196" t="s">
        <v>20</v>
      </c>
      <c r="F288" s="197" t="s">
        <v>152</v>
      </c>
      <c r="H288" s="198">
        <v>770</v>
      </c>
      <c r="I288" s="199"/>
      <c r="L288" s="194"/>
      <c r="M288" s="200"/>
      <c r="N288" s="201"/>
      <c r="O288" s="201"/>
      <c r="P288" s="201"/>
      <c r="Q288" s="201"/>
      <c r="R288" s="201"/>
      <c r="S288" s="201"/>
      <c r="T288" s="202"/>
      <c r="AT288" s="203" t="s">
        <v>148</v>
      </c>
      <c r="AU288" s="203" t="s">
        <v>84</v>
      </c>
      <c r="AV288" s="13" t="s">
        <v>146</v>
      </c>
      <c r="AW288" s="13" t="s">
        <v>39</v>
      </c>
      <c r="AX288" s="13" t="s">
        <v>22</v>
      </c>
      <c r="AY288" s="203" t="s">
        <v>138</v>
      </c>
    </row>
    <row r="289" spans="2:65" s="1" customFormat="1" ht="31.5" customHeight="1">
      <c r="B289" s="164"/>
      <c r="C289" s="165" t="s">
        <v>634</v>
      </c>
      <c r="D289" s="165" t="s">
        <v>141</v>
      </c>
      <c r="E289" s="166" t="s">
        <v>636</v>
      </c>
      <c r="F289" s="167" t="s">
        <v>637</v>
      </c>
      <c r="G289" s="168" t="s">
        <v>155</v>
      </c>
      <c r="H289" s="169">
        <v>14</v>
      </c>
      <c r="I289" s="170"/>
      <c r="J289" s="171">
        <f>ROUND(I289*H289,2)</f>
        <v>0</v>
      </c>
      <c r="K289" s="167" t="s">
        <v>145</v>
      </c>
      <c r="L289" s="35"/>
      <c r="M289" s="172" t="s">
        <v>20</v>
      </c>
      <c r="N289" s="173" t="s">
        <v>47</v>
      </c>
      <c r="O289" s="36"/>
      <c r="P289" s="174">
        <f>O289*H289</f>
        <v>0</v>
      </c>
      <c r="Q289" s="174">
        <v>0.15559</v>
      </c>
      <c r="R289" s="174">
        <f>Q289*H289</f>
        <v>2.17826</v>
      </c>
      <c r="S289" s="174">
        <v>0</v>
      </c>
      <c r="T289" s="175">
        <f>S289*H289</f>
        <v>0</v>
      </c>
      <c r="AR289" s="18" t="s">
        <v>146</v>
      </c>
      <c r="AT289" s="18" t="s">
        <v>141</v>
      </c>
      <c r="AU289" s="18" t="s">
        <v>84</v>
      </c>
      <c r="AY289" s="18" t="s">
        <v>138</v>
      </c>
      <c r="BE289" s="176">
        <f>IF(N289="základní",J289,0)</f>
        <v>0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8" t="s">
        <v>22</v>
      </c>
      <c r="BK289" s="176">
        <f>ROUND(I289*H289,2)</f>
        <v>0</v>
      </c>
      <c r="BL289" s="18" t="s">
        <v>146</v>
      </c>
      <c r="BM289" s="18" t="s">
        <v>638</v>
      </c>
    </row>
    <row r="290" spans="2:51" s="12" customFormat="1" ht="22.5" customHeight="1">
      <c r="B290" s="186"/>
      <c r="D290" s="178" t="s">
        <v>148</v>
      </c>
      <c r="E290" s="187" t="s">
        <v>20</v>
      </c>
      <c r="F290" s="188" t="s">
        <v>639</v>
      </c>
      <c r="H290" s="189">
        <v>14</v>
      </c>
      <c r="I290" s="190"/>
      <c r="L290" s="186"/>
      <c r="M290" s="191"/>
      <c r="N290" s="192"/>
      <c r="O290" s="192"/>
      <c r="P290" s="192"/>
      <c r="Q290" s="192"/>
      <c r="R290" s="192"/>
      <c r="S290" s="192"/>
      <c r="T290" s="193"/>
      <c r="AT290" s="187" t="s">
        <v>148</v>
      </c>
      <c r="AU290" s="187" t="s">
        <v>84</v>
      </c>
      <c r="AV290" s="12" t="s">
        <v>84</v>
      </c>
      <c r="AW290" s="12" t="s">
        <v>39</v>
      </c>
      <c r="AX290" s="12" t="s">
        <v>76</v>
      </c>
      <c r="AY290" s="187" t="s">
        <v>138</v>
      </c>
    </row>
    <row r="291" spans="2:51" s="13" customFormat="1" ht="22.5" customHeight="1">
      <c r="B291" s="194"/>
      <c r="D291" s="195" t="s">
        <v>148</v>
      </c>
      <c r="E291" s="196" t="s">
        <v>20</v>
      </c>
      <c r="F291" s="197" t="s">
        <v>152</v>
      </c>
      <c r="H291" s="198">
        <v>14</v>
      </c>
      <c r="I291" s="199"/>
      <c r="L291" s="194"/>
      <c r="M291" s="200"/>
      <c r="N291" s="201"/>
      <c r="O291" s="201"/>
      <c r="P291" s="201"/>
      <c r="Q291" s="201"/>
      <c r="R291" s="201"/>
      <c r="S291" s="201"/>
      <c r="T291" s="202"/>
      <c r="AT291" s="203" t="s">
        <v>148</v>
      </c>
      <c r="AU291" s="203" t="s">
        <v>84</v>
      </c>
      <c r="AV291" s="13" t="s">
        <v>146</v>
      </c>
      <c r="AW291" s="13" t="s">
        <v>39</v>
      </c>
      <c r="AX291" s="13" t="s">
        <v>22</v>
      </c>
      <c r="AY291" s="203" t="s">
        <v>138</v>
      </c>
    </row>
    <row r="292" spans="2:65" s="1" customFormat="1" ht="22.5" customHeight="1">
      <c r="B292" s="164"/>
      <c r="C292" s="165" t="s">
        <v>638</v>
      </c>
      <c r="D292" s="165" t="s">
        <v>141</v>
      </c>
      <c r="E292" s="166" t="s">
        <v>640</v>
      </c>
      <c r="F292" s="167" t="s">
        <v>641</v>
      </c>
      <c r="G292" s="168" t="s">
        <v>155</v>
      </c>
      <c r="H292" s="169">
        <v>795</v>
      </c>
      <c r="I292" s="170"/>
      <c r="J292" s="171">
        <f>ROUND(I292*H292,2)</f>
        <v>0</v>
      </c>
      <c r="K292" s="167" t="s">
        <v>145</v>
      </c>
      <c r="L292" s="35"/>
      <c r="M292" s="172" t="s">
        <v>20</v>
      </c>
      <c r="N292" s="173" t="s">
        <v>47</v>
      </c>
      <c r="O292" s="36"/>
      <c r="P292" s="174">
        <f>O292*H292</f>
        <v>0</v>
      </c>
      <c r="Q292" s="174">
        <v>0.15559</v>
      </c>
      <c r="R292" s="174">
        <f>Q292*H292</f>
        <v>123.69405</v>
      </c>
      <c r="S292" s="174">
        <v>0</v>
      </c>
      <c r="T292" s="175">
        <f>S292*H292</f>
        <v>0</v>
      </c>
      <c r="AR292" s="18" t="s">
        <v>146</v>
      </c>
      <c r="AT292" s="18" t="s">
        <v>141</v>
      </c>
      <c r="AU292" s="18" t="s">
        <v>84</v>
      </c>
      <c r="AY292" s="18" t="s">
        <v>138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8" t="s">
        <v>22</v>
      </c>
      <c r="BK292" s="176">
        <f>ROUND(I292*H292,2)</f>
        <v>0</v>
      </c>
      <c r="BL292" s="18" t="s">
        <v>146</v>
      </c>
      <c r="BM292" s="18" t="s">
        <v>642</v>
      </c>
    </row>
    <row r="293" spans="2:51" s="12" customFormat="1" ht="22.5" customHeight="1">
      <c r="B293" s="186"/>
      <c r="D293" s="178" t="s">
        <v>148</v>
      </c>
      <c r="E293" s="187" t="s">
        <v>20</v>
      </c>
      <c r="F293" s="188" t="s">
        <v>643</v>
      </c>
      <c r="H293" s="189">
        <v>795</v>
      </c>
      <c r="I293" s="190"/>
      <c r="L293" s="186"/>
      <c r="M293" s="191"/>
      <c r="N293" s="192"/>
      <c r="O293" s="192"/>
      <c r="P293" s="192"/>
      <c r="Q293" s="192"/>
      <c r="R293" s="192"/>
      <c r="S293" s="192"/>
      <c r="T293" s="193"/>
      <c r="AT293" s="187" t="s">
        <v>148</v>
      </c>
      <c r="AU293" s="187" t="s">
        <v>84</v>
      </c>
      <c r="AV293" s="12" t="s">
        <v>84</v>
      </c>
      <c r="AW293" s="12" t="s">
        <v>39</v>
      </c>
      <c r="AX293" s="12" t="s">
        <v>76</v>
      </c>
      <c r="AY293" s="187" t="s">
        <v>138</v>
      </c>
    </row>
    <row r="294" spans="2:51" s="13" customFormat="1" ht="22.5" customHeight="1">
      <c r="B294" s="194"/>
      <c r="D294" s="195" t="s">
        <v>148</v>
      </c>
      <c r="E294" s="196" t="s">
        <v>20</v>
      </c>
      <c r="F294" s="197" t="s">
        <v>152</v>
      </c>
      <c r="H294" s="198">
        <v>795</v>
      </c>
      <c r="I294" s="199"/>
      <c r="L294" s="194"/>
      <c r="M294" s="200"/>
      <c r="N294" s="201"/>
      <c r="O294" s="201"/>
      <c r="P294" s="201"/>
      <c r="Q294" s="201"/>
      <c r="R294" s="201"/>
      <c r="S294" s="201"/>
      <c r="T294" s="202"/>
      <c r="AT294" s="203" t="s">
        <v>148</v>
      </c>
      <c r="AU294" s="203" t="s">
        <v>84</v>
      </c>
      <c r="AV294" s="13" t="s">
        <v>146</v>
      </c>
      <c r="AW294" s="13" t="s">
        <v>39</v>
      </c>
      <c r="AX294" s="13" t="s">
        <v>22</v>
      </c>
      <c r="AY294" s="203" t="s">
        <v>138</v>
      </c>
    </row>
    <row r="295" spans="2:65" s="1" customFormat="1" ht="22.5" customHeight="1">
      <c r="B295" s="164"/>
      <c r="C295" s="165" t="s">
        <v>642</v>
      </c>
      <c r="D295" s="165" t="s">
        <v>141</v>
      </c>
      <c r="E295" s="166" t="s">
        <v>644</v>
      </c>
      <c r="F295" s="167" t="s">
        <v>645</v>
      </c>
      <c r="G295" s="168" t="s">
        <v>155</v>
      </c>
      <c r="H295" s="169">
        <v>14.4</v>
      </c>
      <c r="I295" s="170"/>
      <c r="J295" s="171">
        <f>ROUND(I295*H295,2)</f>
        <v>0</v>
      </c>
      <c r="K295" s="167" t="s">
        <v>145</v>
      </c>
      <c r="L295" s="35"/>
      <c r="M295" s="172" t="s">
        <v>20</v>
      </c>
      <c r="N295" s="173" t="s">
        <v>47</v>
      </c>
      <c r="O295" s="36"/>
      <c r="P295" s="174">
        <f>O295*H295</f>
        <v>0</v>
      </c>
      <c r="Q295" s="174">
        <v>0.09792</v>
      </c>
      <c r="R295" s="174">
        <f>Q295*H295</f>
        <v>1.410048</v>
      </c>
      <c r="S295" s="174">
        <v>0</v>
      </c>
      <c r="T295" s="175">
        <f>S295*H295</f>
        <v>0</v>
      </c>
      <c r="AR295" s="18" t="s">
        <v>146</v>
      </c>
      <c r="AT295" s="18" t="s">
        <v>141</v>
      </c>
      <c r="AU295" s="18" t="s">
        <v>84</v>
      </c>
      <c r="AY295" s="18" t="s">
        <v>138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8" t="s">
        <v>22</v>
      </c>
      <c r="BK295" s="176">
        <f>ROUND(I295*H295,2)</f>
        <v>0</v>
      </c>
      <c r="BL295" s="18" t="s">
        <v>146</v>
      </c>
      <c r="BM295" s="18" t="s">
        <v>646</v>
      </c>
    </row>
    <row r="296" spans="2:51" s="12" customFormat="1" ht="22.5" customHeight="1">
      <c r="B296" s="186"/>
      <c r="D296" s="178" t="s">
        <v>148</v>
      </c>
      <c r="E296" s="187" t="s">
        <v>20</v>
      </c>
      <c r="F296" s="188" t="s">
        <v>647</v>
      </c>
      <c r="H296" s="189">
        <v>14.4</v>
      </c>
      <c r="I296" s="190"/>
      <c r="L296" s="186"/>
      <c r="M296" s="191"/>
      <c r="N296" s="192"/>
      <c r="O296" s="192"/>
      <c r="P296" s="192"/>
      <c r="Q296" s="192"/>
      <c r="R296" s="192"/>
      <c r="S296" s="192"/>
      <c r="T296" s="193"/>
      <c r="AT296" s="187" t="s">
        <v>148</v>
      </c>
      <c r="AU296" s="187" t="s">
        <v>84</v>
      </c>
      <c r="AV296" s="12" t="s">
        <v>84</v>
      </c>
      <c r="AW296" s="12" t="s">
        <v>39</v>
      </c>
      <c r="AX296" s="12" t="s">
        <v>76</v>
      </c>
      <c r="AY296" s="187" t="s">
        <v>138</v>
      </c>
    </row>
    <row r="297" spans="2:51" s="13" customFormat="1" ht="22.5" customHeight="1">
      <c r="B297" s="194"/>
      <c r="D297" s="195" t="s">
        <v>148</v>
      </c>
      <c r="E297" s="196" t="s">
        <v>20</v>
      </c>
      <c r="F297" s="197" t="s">
        <v>152</v>
      </c>
      <c r="H297" s="198">
        <v>14.4</v>
      </c>
      <c r="I297" s="199"/>
      <c r="L297" s="194"/>
      <c r="M297" s="200"/>
      <c r="N297" s="201"/>
      <c r="O297" s="201"/>
      <c r="P297" s="201"/>
      <c r="Q297" s="201"/>
      <c r="R297" s="201"/>
      <c r="S297" s="201"/>
      <c r="T297" s="202"/>
      <c r="AT297" s="203" t="s">
        <v>148</v>
      </c>
      <c r="AU297" s="203" t="s">
        <v>84</v>
      </c>
      <c r="AV297" s="13" t="s">
        <v>146</v>
      </c>
      <c r="AW297" s="13" t="s">
        <v>39</v>
      </c>
      <c r="AX297" s="13" t="s">
        <v>22</v>
      </c>
      <c r="AY297" s="203" t="s">
        <v>138</v>
      </c>
    </row>
    <row r="298" spans="2:65" s="1" customFormat="1" ht="22.5" customHeight="1">
      <c r="B298" s="164"/>
      <c r="C298" s="165" t="s">
        <v>646</v>
      </c>
      <c r="D298" s="165" t="s">
        <v>141</v>
      </c>
      <c r="E298" s="166" t="s">
        <v>648</v>
      </c>
      <c r="F298" s="167" t="s">
        <v>649</v>
      </c>
      <c r="G298" s="168" t="s">
        <v>155</v>
      </c>
      <c r="H298" s="169">
        <v>205</v>
      </c>
      <c r="I298" s="170"/>
      <c r="J298" s="171">
        <f>ROUND(I298*H298,2)</f>
        <v>0</v>
      </c>
      <c r="K298" s="167" t="s">
        <v>145</v>
      </c>
      <c r="L298" s="35"/>
      <c r="M298" s="172" t="s">
        <v>20</v>
      </c>
      <c r="N298" s="173" t="s">
        <v>47</v>
      </c>
      <c r="O298" s="36"/>
      <c r="P298" s="174">
        <f>O298*H298</f>
        <v>0</v>
      </c>
      <c r="Q298" s="174">
        <v>0.08425</v>
      </c>
      <c r="R298" s="174">
        <f>Q298*H298</f>
        <v>17.271250000000002</v>
      </c>
      <c r="S298" s="174">
        <v>0</v>
      </c>
      <c r="T298" s="175">
        <f>S298*H298</f>
        <v>0</v>
      </c>
      <c r="AR298" s="18" t="s">
        <v>146</v>
      </c>
      <c r="AT298" s="18" t="s">
        <v>141</v>
      </c>
      <c r="AU298" s="18" t="s">
        <v>84</v>
      </c>
      <c r="AY298" s="18" t="s">
        <v>138</v>
      </c>
      <c r="BE298" s="176">
        <f>IF(N298="základní",J298,0)</f>
        <v>0</v>
      </c>
      <c r="BF298" s="176">
        <f>IF(N298="snížená",J298,0)</f>
        <v>0</v>
      </c>
      <c r="BG298" s="176">
        <f>IF(N298="zákl. přenesená",J298,0)</f>
        <v>0</v>
      </c>
      <c r="BH298" s="176">
        <f>IF(N298="sníž. přenesená",J298,0)</f>
        <v>0</v>
      </c>
      <c r="BI298" s="176">
        <f>IF(N298="nulová",J298,0)</f>
        <v>0</v>
      </c>
      <c r="BJ298" s="18" t="s">
        <v>22</v>
      </c>
      <c r="BK298" s="176">
        <f>ROUND(I298*H298,2)</f>
        <v>0</v>
      </c>
      <c r="BL298" s="18" t="s">
        <v>146</v>
      </c>
      <c r="BM298" s="18" t="s">
        <v>650</v>
      </c>
    </row>
    <row r="299" spans="2:51" s="12" customFormat="1" ht="22.5" customHeight="1">
      <c r="B299" s="186"/>
      <c r="D299" s="178" t="s">
        <v>148</v>
      </c>
      <c r="E299" s="187" t="s">
        <v>20</v>
      </c>
      <c r="F299" s="188" t="s">
        <v>651</v>
      </c>
      <c r="H299" s="189">
        <v>205</v>
      </c>
      <c r="I299" s="190"/>
      <c r="L299" s="186"/>
      <c r="M299" s="191"/>
      <c r="N299" s="192"/>
      <c r="O299" s="192"/>
      <c r="P299" s="192"/>
      <c r="Q299" s="192"/>
      <c r="R299" s="192"/>
      <c r="S299" s="192"/>
      <c r="T299" s="193"/>
      <c r="AT299" s="187" t="s">
        <v>148</v>
      </c>
      <c r="AU299" s="187" t="s">
        <v>84</v>
      </c>
      <c r="AV299" s="12" t="s">
        <v>84</v>
      </c>
      <c r="AW299" s="12" t="s">
        <v>39</v>
      </c>
      <c r="AX299" s="12" t="s">
        <v>76</v>
      </c>
      <c r="AY299" s="187" t="s">
        <v>138</v>
      </c>
    </row>
    <row r="300" spans="2:51" s="13" customFormat="1" ht="22.5" customHeight="1">
      <c r="B300" s="194"/>
      <c r="D300" s="195" t="s">
        <v>148</v>
      </c>
      <c r="E300" s="196" t="s">
        <v>20</v>
      </c>
      <c r="F300" s="197" t="s">
        <v>152</v>
      </c>
      <c r="H300" s="198">
        <v>205</v>
      </c>
      <c r="I300" s="199"/>
      <c r="L300" s="194"/>
      <c r="M300" s="200"/>
      <c r="N300" s="201"/>
      <c r="O300" s="201"/>
      <c r="P300" s="201"/>
      <c r="Q300" s="201"/>
      <c r="R300" s="201"/>
      <c r="S300" s="201"/>
      <c r="T300" s="202"/>
      <c r="AT300" s="203" t="s">
        <v>148</v>
      </c>
      <c r="AU300" s="203" t="s">
        <v>84</v>
      </c>
      <c r="AV300" s="13" t="s">
        <v>146</v>
      </c>
      <c r="AW300" s="13" t="s">
        <v>39</v>
      </c>
      <c r="AX300" s="13" t="s">
        <v>22</v>
      </c>
      <c r="AY300" s="203" t="s">
        <v>138</v>
      </c>
    </row>
    <row r="301" spans="2:65" s="1" customFormat="1" ht="22.5" customHeight="1">
      <c r="B301" s="164"/>
      <c r="C301" s="211" t="s">
        <v>650</v>
      </c>
      <c r="D301" s="211" t="s">
        <v>418</v>
      </c>
      <c r="E301" s="212" t="s">
        <v>652</v>
      </c>
      <c r="F301" s="213" t="s">
        <v>653</v>
      </c>
      <c r="G301" s="214" t="s">
        <v>155</v>
      </c>
      <c r="H301" s="215">
        <v>210</v>
      </c>
      <c r="I301" s="216"/>
      <c r="J301" s="217">
        <f>ROUND(I301*H301,2)</f>
        <v>0</v>
      </c>
      <c r="K301" s="213" t="s">
        <v>145</v>
      </c>
      <c r="L301" s="218"/>
      <c r="M301" s="219" t="s">
        <v>20</v>
      </c>
      <c r="N301" s="220" t="s">
        <v>47</v>
      </c>
      <c r="O301" s="36"/>
      <c r="P301" s="174">
        <f>O301*H301</f>
        <v>0</v>
      </c>
      <c r="Q301" s="174">
        <v>0.14</v>
      </c>
      <c r="R301" s="174">
        <f>Q301*H301</f>
        <v>29.400000000000002</v>
      </c>
      <c r="S301" s="174">
        <v>0</v>
      </c>
      <c r="T301" s="175">
        <f>S301*H301</f>
        <v>0</v>
      </c>
      <c r="AR301" s="18" t="s">
        <v>205</v>
      </c>
      <c r="AT301" s="18" t="s">
        <v>418</v>
      </c>
      <c r="AU301" s="18" t="s">
        <v>84</v>
      </c>
      <c r="AY301" s="18" t="s">
        <v>138</v>
      </c>
      <c r="BE301" s="176">
        <f>IF(N301="základní",J301,0)</f>
        <v>0</v>
      </c>
      <c r="BF301" s="176">
        <f>IF(N301="snížená",J301,0)</f>
        <v>0</v>
      </c>
      <c r="BG301" s="176">
        <f>IF(N301="zákl. přenesená",J301,0)</f>
        <v>0</v>
      </c>
      <c r="BH301" s="176">
        <f>IF(N301="sníž. přenesená",J301,0)</f>
        <v>0</v>
      </c>
      <c r="BI301" s="176">
        <f>IF(N301="nulová",J301,0)</f>
        <v>0</v>
      </c>
      <c r="BJ301" s="18" t="s">
        <v>22</v>
      </c>
      <c r="BK301" s="176">
        <f>ROUND(I301*H301,2)</f>
        <v>0</v>
      </c>
      <c r="BL301" s="18" t="s">
        <v>146</v>
      </c>
      <c r="BM301" s="18" t="s">
        <v>654</v>
      </c>
    </row>
    <row r="302" spans="2:63" s="10" customFormat="1" ht="29.25" customHeight="1">
      <c r="B302" s="150"/>
      <c r="D302" s="161" t="s">
        <v>75</v>
      </c>
      <c r="E302" s="162" t="s">
        <v>205</v>
      </c>
      <c r="F302" s="162" t="s">
        <v>655</v>
      </c>
      <c r="I302" s="153"/>
      <c r="J302" s="163">
        <f>BK302</f>
        <v>0</v>
      </c>
      <c r="L302" s="150"/>
      <c r="M302" s="155"/>
      <c r="N302" s="156"/>
      <c r="O302" s="156"/>
      <c r="P302" s="157">
        <f>SUM(P303:P314)</f>
        <v>0</v>
      </c>
      <c r="Q302" s="156"/>
      <c r="R302" s="157">
        <f>SUM(R303:R314)</f>
        <v>0</v>
      </c>
      <c r="S302" s="156"/>
      <c r="T302" s="158">
        <f>SUM(T303:T314)</f>
        <v>0</v>
      </c>
      <c r="AR302" s="151" t="s">
        <v>22</v>
      </c>
      <c r="AT302" s="159" t="s">
        <v>75</v>
      </c>
      <c r="AU302" s="159" t="s">
        <v>22</v>
      </c>
      <c r="AY302" s="151" t="s">
        <v>138</v>
      </c>
      <c r="BK302" s="160">
        <f>SUM(BK303:BK314)</f>
        <v>0</v>
      </c>
    </row>
    <row r="303" spans="2:65" s="1" customFormat="1" ht="22.5" customHeight="1">
      <c r="B303" s="164"/>
      <c r="C303" s="165" t="s">
        <v>656</v>
      </c>
      <c r="D303" s="165" t="s">
        <v>141</v>
      </c>
      <c r="E303" s="166" t="s">
        <v>657</v>
      </c>
      <c r="F303" s="167" t="s">
        <v>658</v>
      </c>
      <c r="G303" s="168" t="s">
        <v>386</v>
      </c>
      <c r="H303" s="169">
        <v>4</v>
      </c>
      <c r="I303" s="170"/>
      <c r="J303" s="171">
        <f>ROUND(I303*H303,2)</f>
        <v>0</v>
      </c>
      <c r="K303" s="167" t="s">
        <v>20</v>
      </c>
      <c r="L303" s="35"/>
      <c r="M303" s="172" t="s">
        <v>20</v>
      </c>
      <c r="N303" s="173" t="s">
        <v>47</v>
      </c>
      <c r="O303" s="36"/>
      <c r="P303" s="174">
        <f>O303*H303</f>
        <v>0</v>
      </c>
      <c r="Q303" s="174">
        <v>0</v>
      </c>
      <c r="R303" s="174">
        <f>Q303*H303</f>
        <v>0</v>
      </c>
      <c r="S303" s="174">
        <v>0</v>
      </c>
      <c r="T303" s="175">
        <f>S303*H303</f>
        <v>0</v>
      </c>
      <c r="AR303" s="18" t="s">
        <v>146</v>
      </c>
      <c r="AT303" s="18" t="s">
        <v>141</v>
      </c>
      <c r="AU303" s="18" t="s">
        <v>84</v>
      </c>
      <c r="AY303" s="18" t="s">
        <v>138</v>
      </c>
      <c r="BE303" s="176">
        <f>IF(N303="základní",J303,0)</f>
        <v>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8" t="s">
        <v>22</v>
      </c>
      <c r="BK303" s="176">
        <f>ROUND(I303*H303,2)</f>
        <v>0</v>
      </c>
      <c r="BL303" s="18" t="s">
        <v>146</v>
      </c>
      <c r="BM303" s="18" t="s">
        <v>659</v>
      </c>
    </row>
    <row r="304" spans="2:51" s="11" customFormat="1" ht="22.5" customHeight="1">
      <c r="B304" s="177"/>
      <c r="D304" s="178" t="s">
        <v>148</v>
      </c>
      <c r="E304" s="179" t="s">
        <v>20</v>
      </c>
      <c r="F304" s="180" t="s">
        <v>660</v>
      </c>
      <c r="H304" s="181" t="s">
        <v>20</v>
      </c>
      <c r="I304" s="182"/>
      <c r="L304" s="177"/>
      <c r="M304" s="183"/>
      <c r="N304" s="184"/>
      <c r="O304" s="184"/>
      <c r="P304" s="184"/>
      <c r="Q304" s="184"/>
      <c r="R304" s="184"/>
      <c r="S304" s="184"/>
      <c r="T304" s="185"/>
      <c r="AT304" s="181" t="s">
        <v>148</v>
      </c>
      <c r="AU304" s="181" t="s">
        <v>84</v>
      </c>
      <c r="AV304" s="11" t="s">
        <v>22</v>
      </c>
      <c r="AW304" s="11" t="s">
        <v>39</v>
      </c>
      <c r="AX304" s="11" t="s">
        <v>76</v>
      </c>
      <c r="AY304" s="181" t="s">
        <v>138</v>
      </c>
    </row>
    <row r="305" spans="2:51" s="12" customFormat="1" ht="22.5" customHeight="1">
      <c r="B305" s="186"/>
      <c r="D305" s="178" t="s">
        <v>148</v>
      </c>
      <c r="E305" s="187" t="s">
        <v>20</v>
      </c>
      <c r="F305" s="188" t="s">
        <v>146</v>
      </c>
      <c r="H305" s="189">
        <v>4</v>
      </c>
      <c r="I305" s="190"/>
      <c r="L305" s="186"/>
      <c r="M305" s="191"/>
      <c r="N305" s="192"/>
      <c r="O305" s="192"/>
      <c r="P305" s="192"/>
      <c r="Q305" s="192"/>
      <c r="R305" s="192"/>
      <c r="S305" s="192"/>
      <c r="T305" s="193"/>
      <c r="AT305" s="187" t="s">
        <v>148</v>
      </c>
      <c r="AU305" s="187" t="s">
        <v>84</v>
      </c>
      <c r="AV305" s="12" t="s">
        <v>84</v>
      </c>
      <c r="AW305" s="12" t="s">
        <v>39</v>
      </c>
      <c r="AX305" s="12" t="s">
        <v>76</v>
      </c>
      <c r="AY305" s="187" t="s">
        <v>138</v>
      </c>
    </row>
    <row r="306" spans="2:51" s="13" customFormat="1" ht="22.5" customHeight="1">
      <c r="B306" s="194"/>
      <c r="D306" s="195" t="s">
        <v>148</v>
      </c>
      <c r="E306" s="196" t="s">
        <v>20</v>
      </c>
      <c r="F306" s="197" t="s">
        <v>152</v>
      </c>
      <c r="H306" s="198">
        <v>4</v>
      </c>
      <c r="I306" s="199"/>
      <c r="L306" s="194"/>
      <c r="M306" s="200"/>
      <c r="N306" s="201"/>
      <c r="O306" s="201"/>
      <c r="P306" s="201"/>
      <c r="Q306" s="201"/>
      <c r="R306" s="201"/>
      <c r="S306" s="201"/>
      <c r="T306" s="202"/>
      <c r="AT306" s="203" t="s">
        <v>148</v>
      </c>
      <c r="AU306" s="203" t="s">
        <v>84</v>
      </c>
      <c r="AV306" s="13" t="s">
        <v>146</v>
      </c>
      <c r="AW306" s="13" t="s">
        <v>39</v>
      </c>
      <c r="AX306" s="13" t="s">
        <v>22</v>
      </c>
      <c r="AY306" s="203" t="s">
        <v>138</v>
      </c>
    </row>
    <row r="307" spans="2:65" s="1" customFormat="1" ht="22.5" customHeight="1">
      <c r="B307" s="164"/>
      <c r="C307" s="165" t="s">
        <v>659</v>
      </c>
      <c r="D307" s="165" t="s">
        <v>141</v>
      </c>
      <c r="E307" s="166" t="s">
        <v>661</v>
      </c>
      <c r="F307" s="167" t="s">
        <v>662</v>
      </c>
      <c r="G307" s="168" t="s">
        <v>386</v>
      </c>
      <c r="H307" s="169">
        <v>2</v>
      </c>
      <c r="I307" s="170"/>
      <c r="J307" s="171">
        <f>ROUND(I307*H307,2)</f>
        <v>0</v>
      </c>
      <c r="K307" s="167" t="s">
        <v>20</v>
      </c>
      <c r="L307" s="35"/>
      <c r="M307" s="172" t="s">
        <v>20</v>
      </c>
      <c r="N307" s="173" t="s">
        <v>47</v>
      </c>
      <c r="O307" s="36"/>
      <c r="P307" s="174">
        <f>O307*H307</f>
        <v>0</v>
      </c>
      <c r="Q307" s="174">
        <v>0</v>
      </c>
      <c r="R307" s="174">
        <f>Q307*H307</f>
        <v>0</v>
      </c>
      <c r="S307" s="174">
        <v>0</v>
      </c>
      <c r="T307" s="175">
        <f>S307*H307</f>
        <v>0</v>
      </c>
      <c r="AR307" s="18" t="s">
        <v>146</v>
      </c>
      <c r="AT307" s="18" t="s">
        <v>141</v>
      </c>
      <c r="AU307" s="18" t="s">
        <v>84</v>
      </c>
      <c r="AY307" s="18" t="s">
        <v>138</v>
      </c>
      <c r="BE307" s="176">
        <f>IF(N307="základní",J307,0)</f>
        <v>0</v>
      </c>
      <c r="BF307" s="176">
        <f>IF(N307="snížená",J307,0)</f>
        <v>0</v>
      </c>
      <c r="BG307" s="176">
        <f>IF(N307="zákl. přenesená",J307,0)</f>
        <v>0</v>
      </c>
      <c r="BH307" s="176">
        <f>IF(N307="sníž. přenesená",J307,0)</f>
        <v>0</v>
      </c>
      <c r="BI307" s="176">
        <f>IF(N307="nulová",J307,0)</f>
        <v>0</v>
      </c>
      <c r="BJ307" s="18" t="s">
        <v>22</v>
      </c>
      <c r="BK307" s="176">
        <f>ROUND(I307*H307,2)</f>
        <v>0</v>
      </c>
      <c r="BL307" s="18" t="s">
        <v>146</v>
      </c>
      <c r="BM307" s="18" t="s">
        <v>663</v>
      </c>
    </row>
    <row r="308" spans="2:51" s="11" customFormat="1" ht="22.5" customHeight="1">
      <c r="B308" s="177"/>
      <c r="D308" s="178" t="s">
        <v>148</v>
      </c>
      <c r="E308" s="179" t="s">
        <v>20</v>
      </c>
      <c r="F308" s="180" t="s">
        <v>664</v>
      </c>
      <c r="H308" s="181" t="s">
        <v>20</v>
      </c>
      <c r="I308" s="182"/>
      <c r="L308" s="177"/>
      <c r="M308" s="183"/>
      <c r="N308" s="184"/>
      <c r="O308" s="184"/>
      <c r="P308" s="184"/>
      <c r="Q308" s="184"/>
      <c r="R308" s="184"/>
      <c r="S308" s="184"/>
      <c r="T308" s="185"/>
      <c r="AT308" s="181" t="s">
        <v>148</v>
      </c>
      <c r="AU308" s="181" t="s">
        <v>84</v>
      </c>
      <c r="AV308" s="11" t="s">
        <v>22</v>
      </c>
      <c r="AW308" s="11" t="s">
        <v>39</v>
      </c>
      <c r="AX308" s="11" t="s">
        <v>76</v>
      </c>
      <c r="AY308" s="181" t="s">
        <v>138</v>
      </c>
    </row>
    <row r="309" spans="2:51" s="12" customFormat="1" ht="22.5" customHeight="1">
      <c r="B309" s="186"/>
      <c r="D309" s="178" t="s">
        <v>148</v>
      </c>
      <c r="E309" s="187" t="s">
        <v>20</v>
      </c>
      <c r="F309" s="188" t="s">
        <v>84</v>
      </c>
      <c r="H309" s="189">
        <v>2</v>
      </c>
      <c r="I309" s="190"/>
      <c r="L309" s="186"/>
      <c r="M309" s="191"/>
      <c r="N309" s="192"/>
      <c r="O309" s="192"/>
      <c r="P309" s="192"/>
      <c r="Q309" s="192"/>
      <c r="R309" s="192"/>
      <c r="S309" s="192"/>
      <c r="T309" s="193"/>
      <c r="AT309" s="187" t="s">
        <v>148</v>
      </c>
      <c r="AU309" s="187" t="s">
        <v>84</v>
      </c>
      <c r="AV309" s="12" t="s">
        <v>84</v>
      </c>
      <c r="AW309" s="12" t="s">
        <v>39</v>
      </c>
      <c r="AX309" s="12" t="s">
        <v>76</v>
      </c>
      <c r="AY309" s="187" t="s">
        <v>138</v>
      </c>
    </row>
    <row r="310" spans="2:51" s="13" customFormat="1" ht="22.5" customHeight="1">
      <c r="B310" s="194"/>
      <c r="D310" s="195" t="s">
        <v>148</v>
      </c>
      <c r="E310" s="196" t="s">
        <v>20</v>
      </c>
      <c r="F310" s="197" t="s">
        <v>152</v>
      </c>
      <c r="H310" s="198">
        <v>2</v>
      </c>
      <c r="I310" s="199"/>
      <c r="L310" s="194"/>
      <c r="M310" s="200"/>
      <c r="N310" s="201"/>
      <c r="O310" s="201"/>
      <c r="P310" s="201"/>
      <c r="Q310" s="201"/>
      <c r="R310" s="201"/>
      <c r="S310" s="201"/>
      <c r="T310" s="202"/>
      <c r="AT310" s="203" t="s">
        <v>148</v>
      </c>
      <c r="AU310" s="203" t="s">
        <v>84</v>
      </c>
      <c r="AV310" s="13" t="s">
        <v>146</v>
      </c>
      <c r="AW310" s="13" t="s">
        <v>39</v>
      </c>
      <c r="AX310" s="13" t="s">
        <v>22</v>
      </c>
      <c r="AY310" s="203" t="s">
        <v>138</v>
      </c>
    </row>
    <row r="311" spans="2:65" s="1" customFormat="1" ht="22.5" customHeight="1">
      <c r="B311" s="164"/>
      <c r="C311" s="165" t="s">
        <v>663</v>
      </c>
      <c r="D311" s="165" t="s">
        <v>141</v>
      </c>
      <c r="E311" s="166" t="s">
        <v>665</v>
      </c>
      <c r="F311" s="167" t="s">
        <v>666</v>
      </c>
      <c r="G311" s="168" t="s">
        <v>386</v>
      </c>
      <c r="H311" s="169">
        <v>4</v>
      </c>
      <c r="I311" s="170"/>
      <c r="J311" s="171">
        <f>ROUND(I311*H311,2)</f>
        <v>0</v>
      </c>
      <c r="K311" s="167" t="s">
        <v>20</v>
      </c>
      <c r="L311" s="35"/>
      <c r="M311" s="172" t="s">
        <v>20</v>
      </c>
      <c r="N311" s="173" t="s">
        <v>47</v>
      </c>
      <c r="O311" s="36"/>
      <c r="P311" s="174">
        <f>O311*H311</f>
        <v>0</v>
      </c>
      <c r="Q311" s="174">
        <v>0</v>
      </c>
      <c r="R311" s="174">
        <f>Q311*H311</f>
        <v>0</v>
      </c>
      <c r="S311" s="174">
        <v>0</v>
      </c>
      <c r="T311" s="175">
        <f>S311*H311</f>
        <v>0</v>
      </c>
      <c r="AR311" s="18" t="s">
        <v>146</v>
      </c>
      <c r="AT311" s="18" t="s">
        <v>141</v>
      </c>
      <c r="AU311" s="18" t="s">
        <v>84</v>
      </c>
      <c r="AY311" s="18" t="s">
        <v>138</v>
      </c>
      <c r="BE311" s="176">
        <f>IF(N311="základní",J311,0)</f>
        <v>0</v>
      </c>
      <c r="BF311" s="176">
        <f>IF(N311="snížená",J311,0)</f>
        <v>0</v>
      </c>
      <c r="BG311" s="176">
        <f>IF(N311="zákl. přenesená",J311,0)</f>
        <v>0</v>
      </c>
      <c r="BH311" s="176">
        <f>IF(N311="sníž. přenesená",J311,0)</f>
        <v>0</v>
      </c>
      <c r="BI311" s="176">
        <f>IF(N311="nulová",J311,0)</f>
        <v>0</v>
      </c>
      <c r="BJ311" s="18" t="s">
        <v>22</v>
      </c>
      <c r="BK311" s="176">
        <f>ROUND(I311*H311,2)</f>
        <v>0</v>
      </c>
      <c r="BL311" s="18" t="s">
        <v>146</v>
      </c>
      <c r="BM311" s="18" t="s">
        <v>667</v>
      </c>
    </row>
    <row r="312" spans="2:51" s="11" customFormat="1" ht="22.5" customHeight="1">
      <c r="B312" s="177"/>
      <c r="D312" s="178" t="s">
        <v>148</v>
      </c>
      <c r="E312" s="179" t="s">
        <v>20</v>
      </c>
      <c r="F312" s="180" t="s">
        <v>668</v>
      </c>
      <c r="H312" s="181" t="s">
        <v>20</v>
      </c>
      <c r="I312" s="182"/>
      <c r="L312" s="177"/>
      <c r="M312" s="183"/>
      <c r="N312" s="184"/>
      <c r="O312" s="184"/>
      <c r="P312" s="184"/>
      <c r="Q312" s="184"/>
      <c r="R312" s="184"/>
      <c r="S312" s="184"/>
      <c r="T312" s="185"/>
      <c r="AT312" s="181" t="s">
        <v>148</v>
      </c>
      <c r="AU312" s="181" t="s">
        <v>84</v>
      </c>
      <c r="AV312" s="11" t="s">
        <v>22</v>
      </c>
      <c r="AW312" s="11" t="s">
        <v>39</v>
      </c>
      <c r="AX312" s="11" t="s">
        <v>76</v>
      </c>
      <c r="AY312" s="181" t="s">
        <v>138</v>
      </c>
    </row>
    <row r="313" spans="2:51" s="12" customFormat="1" ht="22.5" customHeight="1">
      <c r="B313" s="186"/>
      <c r="D313" s="178" t="s">
        <v>148</v>
      </c>
      <c r="E313" s="187" t="s">
        <v>20</v>
      </c>
      <c r="F313" s="188" t="s">
        <v>146</v>
      </c>
      <c r="H313" s="189">
        <v>4</v>
      </c>
      <c r="I313" s="190"/>
      <c r="L313" s="186"/>
      <c r="M313" s="191"/>
      <c r="N313" s="192"/>
      <c r="O313" s="192"/>
      <c r="P313" s="192"/>
      <c r="Q313" s="192"/>
      <c r="R313" s="192"/>
      <c r="S313" s="192"/>
      <c r="T313" s="193"/>
      <c r="AT313" s="187" t="s">
        <v>148</v>
      </c>
      <c r="AU313" s="187" t="s">
        <v>84</v>
      </c>
      <c r="AV313" s="12" t="s">
        <v>84</v>
      </c>
      <c r="AW313" s="12" t="s">
        <v>39</v>
      </c>
      <c r="AX313" s="12" t="s">
        <v>76</v>
      </c>
      <c r="AY313" s="187" t="s">
        <v>138</v>
      </c>
    </row>
    <row r="314" spans="2:51" s="13" customFormat="1" ht="22.5" customHeight="1">
      <c r="B314" s="194"/>
      <c r="D314" s="178" t="s">
        <v>148</v>
      </c>
      <c r="E314" s="204" t="s">
        <v>20</v>
      </c>
      <c r="F314" s="205" t="s">
        <v>152</v>
      </c>
      <c r="H314" s="206">
        <v>4</v>
      </c>
      <c r="I314" s="199"/>
      <c r="L314" s="194"/>
      <c r="M314" s="200"/>
      <c r="N314" s="201"/>
      <c r="O314" s="201"/>
      <c r="P314" s="201"/>
      <c r="Q314" s="201"/>
      <c r="R314" s="201"/>
      <c r="S314" s="201"/>
      <c r="T314" s="202"/>
      <c r="AT314" s="203" t="s">
        <v>148</v>
      </c>
      <c r="AU314" s="203" t="s">
        <v>84</v>
      </c>
      <c r="AV314" s="13" t="s">
        <v>146</v>
      </c>
      <c r="AW314" s="13" t="s">
        <v>39</v>
      </c>
      <c r="AX314" s="13" t="s">
        <v>22</v>
      </c>
      <c r="AY314" s="203" t="s">
        <v>138</v>
      </c>
    </row>
    <row r="315" spans="2:63" s="10" customFormat="1" ht="29.25" customHeight="1">
      <c r="B315" s="150"/>
      <c r="D315" s="161" t="s">
        <v>75</v>
      </c>
      <c r="E315" s="162" t="s">
        <v>211</v>
      </c>
      <c r="F315" s="162" t="s">
        <v>321</v>
      </c>
      <c r="I315" s="153"/>
      <c r="J315" s="163">
        <f>BK315</f>
        <v>0</v>
      </c>
      <c r="L315" s="150"/>
      <c r="M315" s="155"/>
      <c r="N315" s="156"/>
      <c r="O315" s="156"/>
      <c r="P315" s="157">
        <f>SUM(P316:P340)</f>
        <v>0</v>
      </c>
      <c r="Q315" s="156"/>
      <c r="R315" s="157">
        <f>SUM(R316:R340)</f>
        <v>40.205872</v>
      </c>
      <c r="S315" s="156"/>
      <c r="T315" s="158">
        <f>SUM(T316:T340)</f>
        <v>0</v>
      </c>
      <c r="AR315" s="151" t="s">
        <v>22</v>
      </c>
      <c r="AT315" s="159" t="s">
        <v>75</v>
      </c>
      <c r="AU315" s="159" t="s">
        <v>22</v>
      </c>
      <c r="AY315" s="151" t="s">
        <v>138</v>
      </c>
      <c r="BK315" s="160">
        <f>SUM(BK316:BK340)</f>
        <v>0</v>
      </c>
    </row>
    <row r="316" spans="2:65" s="1" customFormat="1" ht="22.5" customHeight="1">
      <c r="B316" s="164"/>
      <c r="C316" s="165" t="s">
        <v>669</v>
      </c>
      <c r="D316" s="165" t="s">
        <v>141</v>
      </c>
      <c r="E316" s="166" t="s">
        <v>670</v>
      </c>
      <c r="F316" s="167" t="s">
        <v>671</v>
      </c>
      <c r="G316" s="168" t="s">
        <v>324</v>
      </c>
      <c r="H316" s="169">
        <v>30</v>
      </c>
      <c r="I316" s="170"/>
      <c r="J316" s="171">
        <f>ROUND(I316*H316,2)</f>
        <v>0</v>
      </c>
      <c r="K316" s="167" t="s">
        <v>145</v>
      </c>
      <c r="L316" s="35"/>
      <c r="M316" s="172" t="s">
        <v>20</v>
      </c>
      <c r="N316" s="173" t="s">
        <v>47</v>
      </c>
      <c r="O316" s="36"/>
      <c r="P316" s="174">
        <f>O316*H316</f>
        <v>0</v>
      </c>
      <c r="Q316" s="174">
        <v>0.04008</v>
      </c>
      <c r="R316" s="174">
        <f>Q316*H316</f>
        <v>1.2024</v>
      </c>
      <c r="S316" s="174">
        <v>0</v>
      </c>
      <c r="T316" s="175">
        <f>S316*H316</f>
        <v>0</v>
      </c>
      <c r="AR316" s="18" t="s">
        <v>146</v>
      </c>
      <c r="AT316" s="18" t="s">
        <v>141</v>
      </c>
      <c r="AU316" s="18" t="s">
        <v>84</v>
      </c>
      <c r="AY316" s="18" t="s">
        <v>138</v>
      </c>
      <c r="BE316" s="176">
        <f>IF(N316="základní",J316,0)</f>
        <v>0</v>
      </c>
      <c r="BF316" s="176">
        <f>IF(N316="snížená",J316,0)</f>
        <v>0</v>
      </c>
      <c r="BG316" s="176">
        <f>IF(N316="zákl. přenesená",J316,0)</f>
        <v>0</v>
      </c>
      <c r="BH316" s="176">
        <f>IF(N316="sníž. přenesená",J316,0)</f>
        <v>0</v>
      </c>
      <c r="BI316" s="176">
        <f>IF(N316="nulová",J316,0)</f>
        <v>0</v>
      </c>
      <c r="BJ316" s="18" t="s">
        <v>22</v>
      </c>
      <c r="BK316" s="176">
        <f>ROUND(I316*H316,2)</f>
        <v>0</v>
      </c>
      <c r="BL316" s="18" t="s">
        <v>146</v>
      </c>
      <c r="BM316" s="18" t="s">
        <v>669</v>
      </c>
    </row>
    <row r="317" spans="2:51" s="12" customFormat="1" ht="22.5" customHeight="1">
      <c r="B317" s="186"/>
      <c r="D317" s="178" t="s">
        <v>148</v>
      </c>
      <c r="E317" s="187" t="s">
        <v>20</v>
      </c>
      <c r="F317" s="188" t="s">
        <v>672</v>
      </c>
      <c r="H317" s="189">
        <v>30</v>
      </c>
      <c r="I317" s="190"/>
      <c r="L317" s="186"/>
      <c r="M317" s="191"/>
      <c r="N317" s="192"/>
      <c r="O317" s="192"/>
      <c r="P317" s="192"/>
      <c r="Q317" s="192"/>
      <c r="R317" s="192"/>
      <c r="S317" s="192"/>
      <c r="T317" s="193"/>
      <c r="AT317" s="187" t="s">
        <v>148</v>
      </c>
      <c r="AU317" s="187" t="s">
        <v>84</v>
      </c>
      <c r="AV317" s="12" t="s">
        <v>84</v>
      </c>
      <c r="AW317" s="12" t="s">
        <v>39</v>
      </c>
      <c r="AX317" s="12" t="s">
        <v>76</v>
      </c>
      <c r="AY317" s="187" t="s">
        <v>138</v>
      </c>
    </row>
    <row r="318" spans="2:51" s="13" customFormat="1" ht="22.5" customHeight="1">
      <c r="B318" s="194"/>
      <c r="D318" s="195" t="s">
        <v>148</v>
      </c>
      <c r="E318" s="196" t="s">
        <v>20</v>
      </c>
      <c r="F318" s="197" t="s">
        <v>152</v>
      </c>
      <c r="H318" s="198">
        <v>30</v>
      </c>
      <c r="I318" s="199"/>
      <c r="L318" s="194"/>
      <c r="M318" s="200"/>
      <c r="N318" s="201"/>
      <c r="O318" s="201"/>
      <c r="P318" s="201"/>
      <c r="Q318" s="201"/>
      <c r="R318" s="201"/>
      <c r="S318" s="201"/>
      <c r="T318" s="202"/>
      <c r="AT318" s="203" t="s">
        <v>148</v>
      </c>
      <c r="AU318" s="203" t="s">
        <v>84</v>
      </c>
      <c r="AV318" s="13" t="s">
        <v>146</v>
      </c>
      <c r="AW318" s="13" t="s">
        <v>39</v>
      </c>
      <c r="AX318" s="13" t="s">
        <v>22</v>
      </c>
      <c r="AY318" s="203" t="s">
        <v>138</v>
      </c>
    </row>
    <row r="319" spans="2:65" s="1" customFormat="1" ht="31.5" customHeight="1">
      <c r="B319" s="164"/>
      <c r="C319" s="211" t="s">
        <v>673</v>
      </c>
      <c r="D319" s="211" t="s">
        <v>418</v>
      </c>
      <c r="E319" s="212" t="s">
        <v>674</v>
      </c>
      <c r="F319" s="213" t="s">
        <v>675</v>
      </c>
      <c r="G319" s="214" t="s">
        <v>324</v>
      </c>
      <c r="H319" s="215">
        <v>22</v>
      </c>
      <c r="I319" s="216"/>
      <c r="J319" s="217">
        <f>ROUND(I319*H319,2)</f>
        <v>0</v>
      </c>
      <c r="K319" s="213" t="s">
        <v>145</v>
      </c>
      <c r="L319" s="218"/>
      <c r="M319" s="219" t="s">
        <v>20</v>
      </c>
      <c r="N319" s="220" t="s">
        <v>47</v>
      </c>
      <c r="O319" s="36"/>
      <c r="P319" s="174">
        <f>O319*H319</f>
        <v>0</v>
      </c>
      <c r="Q319" s="174">
        <v>0.071</v>
      </c>
      <c r="R319" s="174">
        <f>Q319*H319</f>
        <v>1.5619999999999998</v>
      </c>
      <c r="S319" s="174">
        <v>0</v>
      </c>
      <c r="T319" s="175">
        <f>S319*H319</f>
        <v>0</v>
      </c>
      <c r="AR319" s="18" t="s">
        <v>205</v>
      </c>
      <c r="AT319" s="18" t="s">
        <v>418</v>
      </c>
      <c r="AU319" s="18" t="s">
        <v>84</v>
      </c>
      <c r="AY319" s="18" t="s">
        <v>138</v>
      </c>
      <c r="BE319" s="176">
        <f>IF(N319="základní",J319,0)</f>
        <v>0</v>
      </c>
      <c r="BF319" s="176">
        <f>IF(N319="snížená",J319,0)</f>
        <v>0</v>
      </c>
      <c r="BG319" s="176">
        <f>IF(N319="zákl. přenesená",J319,0)</f>
        <v>0</v>
      </c>
      <c r="BH319" s="176">
        <f>IF(N319="sníž. přenesená",J319,0)</f>
        <v>0</v>
      </c>
      <c r="BI319" s="176">
        <f>IF(N319="nulová",J319,0)</f>
        <v>0</v>
      </c>
      <c r="BJ319" s="18" t="s">
        <v>22</v>
      </c>
      <c r="BK319" s="176">
        <f>ROUND(I319*H319,2)</f>
        <v>0</v>
      </c>
      <c r="BL319" s="18" t="s">
        <v>146</v>
      </c>
      <c r="BM319" s="18" t="s">
        <v>676</v>
      </c>
    </row>
    <row r="320" spans="2:51" s="11" customFormat="1" ht="31.5" customHeight="1">
      <c r="B320" s="177"/>
      <c r="D320" s="178" t="s">
        <v>148</v>
      </c>
      <c r="E320" s="179" t="s">
        <v>20</v>
      </c>
      <c r="F320" s="180" t="s">
        <v>677</v>
      </c>
      <c r="H320" s="181" t="s">
        <v>20</v>
      </c>
      <c r="I320" s="182"/>
      <c r="L320" s="177"/>
      <c r="M320" s="183"/>
      <c r="N320" s="184"/>
      <c r="O320" s="184"/>
      <c r="P320" s="184"/>
      <c r="Q320" s="184"/>
      <c r="R320" s="184"/>
      <c r="S320" s="184"/>
      <c r="T320" s="185"/>
      <c r="AT320" s="181" t="s">
        <v>148</v>
      </c>
      <c r="AU320" s="181" t="s">
        <v>84</v>
      </c>
      <c r="AV320" s="11" t="s">
        <v>22</v>
      </c>
      <c r="AW320" s="11" t="s">
        <v>39</v>
      </c>
      <c r="AX320" s="11" t="s">
        <v>76</v>
      </c>
      <c r="AY320" s="181" t="s">
        <v>138</v>
      </c>
    </row>
    <row r="321" spans="2:51" s="12" customFormat="1" ht="22.5" customHeight="1">
      <c r="B321" s="186"/>
      <c r="D321" s="178" t="s">
        <v>148</v>
      </c>
      <c r="E321" s="187" t="s">
        <v>20</v>
      </c>
      <c r="F321" s="188" t="s">
        <v>678</v>
      </c>
      <c r="H321" s="189">
        <v>22</v>
      </c>
      <c r="I321" s="190"/>
      <c r="L321" s="186"/>
      <c r="M321" s="191"/>
      <c r="N321" s="192"/>
      <c r="O321" s="192"/>
      <c r="P321" s="192"/>
      <c r="Q321" s="192"/>
      <c r="R321" s="192"/>
      <c r="S321" s="192"/>
      <c r="T321" s="193"/>
      <c r="AT321" s="187" t="s">
        <v>148</v>
      </c>
      <c r="AU321" s="187" t="s">
        <v>84</v>
      </c>
      <c r="AV321" s="12" t="s">
        <v>84</v>
      </c>
      <c r="AW321" s="12" t="s">
        <v>39</v>
      </c>
      <c r="AX321" s="12" t="s">
        <v>76</v>
      </c>
      <c r="AY321" s="187" t="s">
        <v>138</v>
      </c>
    </row>
    <row r="322" spans="2:51" s="13" customFormat="1" ht="22.5" customHeight="1">
      <c r="B322" s="194"/>
      <c r="D322" s="195" t="s">
        <v>148</v>
      </c>
      <c r="E322" s="196" t="s">
        <v>20</v>
      </c>
      <c r="F322" s="197" t="s">
        <v>152</v>
      </c>
      <c r="H322" s="198">
        <v>22</v>
      </c>
      <c r="I322" s="199"/>
      <c r="L322" s="194"/>
      <c r="M322" s="200"/>
      <c r="N322" s="201"/>
      <c r="O322" s="201"/>
      <c r="P322" s="201"/>
      <c r="Q322" s="201"/>
      <c r="R322" s="201"/>
      <c r="S322" s="201"/>
      <c r="T322" s="202"/>
      <c r="AT322" s="203" t="s">
        <v>148</v>
      </c>
      <c r="AU322" s="203" t="s">
        <v>84</v>
      </c>
      <c r="AV322" s="13" t="s">
        <v>146</v>
      </c>
      <c r="AW322" s="13" t="s">
        <v>39</v>
      </c>
      <c r="AX322" s="13" t="s">
        <v>22</v>
      </c>
      <c r="AY322" s="203" t="s">
        <v>138</v>
      </c>
    </row>
    <row r="323" spans="2:65" s="1" customFormat="1" ht="22.5" customHeight="1">
      <c r="B323" s="164"/>
      <c r="C323" s="211" t="s">
        <v>679</v>
      </c>
      <c r="D323" s="211" t="s">
        <v>418</v>
      </c>
      <c r="E323" s="212" t="s">
        <v>680</v>
      </c>
      <c r="F323" s="213" t="s">
        <v>681</v>
      </c>
      <c r="G323" s="214" t="s">
        <v>386</v>
      </c>
      <c r="H323" s="215">
        <v>2</v>
      </c>
      <c r="I323" s="216"/>
      <c r="J323" s="217">
        <f>ROUND(I323*H323,2)</f>
        <v>0</v>
      </c>
      <c r="K323" s="213" t="s">
        <v>145</v>
      </c>
      <c r="L323" s="218"/>
      <c r="M323" s="219" t="s">
        <v>20</v>
      </c>
      <c r="N323" s="220" t="s">
        <v>47</v>
      </c>
      <c r="O323" s="36"/>
      <c r="P323" s="174">
        <f>O323*H323</f>
        <v>0</v>
      </c>
      <c r="Q323" s="174">
        <v>0.044</v>
      </c>
      <c r="R323" s="174">
        <f>Q323*H323</f>
        <v>0.088</v>
      </c>
      <c r="S323" s="174">
        <v>0</v>
      </c>
      <c r="T323" s="175">
        <f>S323*H323</f>
        <v>0</v>
      </c>
      <c r="AR323" s="18" t="s">
        <v>205</v>
      </c>
      <c r="AT323" s="18" t="s">
        <v>418</v>
      </c>
      <c r="AU323" s="18" t="s">
        <v>84</v>
      </c>
      <c r="AY323" s="18" t="s">
        <v>138</v>
      </c>
      <c r="BE323" s="176">
        <f>IF(N323="základní",J323,0)</f>
        <v>0</v>
      </c>
      <c r="BF323" s="176">
        <f>IF(N323="snížená",J323,0)</f>
        <v>0</v>
      </c>
      <c r="BG323" s="176">
        <f>IF(N323="zákl. přenesená",J323,0)</f>
        <v>0</v>
      </c>
      <c r="BH323" s="176">
        <f>IF(N323="sníž. přenesená",J323,0)</f>
        <v>0</v>
      </c>
      <c r="BI323" s="176">
        <f>IF(N323="nulová",J323,0)</f>
        <v>0</v>
      </c>
      <c r="BJ323" s="18" t="s">
        <v>22</v>
      </c>
      <c r="BK323" s="176">
        <f>ROUND(I323*H323,2)</f>
        <v>0</v>
      </c>
      <c r="BL323" s="18" t="s">
        <v>146</v>
      </c>
      <c r="BM323" s="18" t="s">
        <v>682</v>
      </c>
    </row>
    <row r="324" spans="2:51" s="11" customFormat="1" ht="22.5" customHeight="1">
      <c r="B324" s="177"/>
      <c r="D324" s="178" t="s">
        <v>148</v>
      </c>
      <c r="E324" s="179" t="s">
        <v>20</v>
      </c>
      <c r="F324" s="180" t="s">
        <v>683</v>
      </c>
      <c r="H324" s="181" t="s">
        <v>20</v>
      </c>
      <c r="I324" s="182"/>
      <c r="L324" s="177"/>
      <c r="M324" s="183"/>
      <c r="N324" s="184"/>
      <c r="O324" s="184"/>
      <c r="P324" s="184"/>
      <c r="Q324" s="184"/>
      <c r="R324" s="184"/>
      <c r="S324" s="184"/>
      <c r="T324" s="185"/>
      <c r="AT324" s="181" t="s">
        <v>148</v>
      </c>
      <c r="AU324" s="181" t="s">
        <v>84</v>
      </c>
      <c r="AV324" s="11" t="s">
        <v>22</v>
      </c>
      <c r="AW324" s="11" t="s">
        <v>39</v>
      </c>
      <c r="AX324" s="11" t="s">
        <v>76</v>
      </c>
      <c r="AY324" s="181" t="s">
        <v>138</v>
      </c>
    </row>
    <row r="325" spans="2:51" s="12" customFormat="1" ht="22.5" customHeight="1">
      <c r="B325" s="186"/>
      <c r="D325" s="178" t="s">
        <v>148</v>
      </c>
      <c r="E325" s="187" t="s">
        <v>20</v>
      </c>
      <c r="F325" s="188" t="s">
        <v>84</v>
      </c>
      <c r="H325" s="189">
        <v>2</v>
      </c>
      <c r="I325" s="190"/>
      <c r="L325" s="186"/>
      <c r="M325" s="191"/>
      <c r="N325" s="192"/>
      <c r="O325" s="192"/>
      <c r="P325" s="192"/>
      <c r="Q325" s="192"/>
      <c r="R325" s="192"/>
      <c r="S325" s="192"/>
      <c r="T325" s="193"/>
      <c r="AT325" s="187" t="s">
        <v>148</v>
      </c>
      <c r="AU325" s="187" t="s">
        <v>84</v>
      </c>
      <c r="AV325" s="12" t="s">
        <v>84</v>
      </c>
      <c r="AW325" s="12" t="s">
        <v>39</v>
      </c>
      <c r="AX325" s="12" t="s">
        <v>76</v>
      </c>
      <c r="AY325" s="187" t="s">
        <v>138</v>
      </c>
    </row>
    <row r="326" spans="2:51" s="13" customFormat="1" ht="22.5" customHeight="1">
      <c r="B326" s="194"/>
      <c r="D326" s="195" t="s">
        <v>148</v>
      </c>
      <c r="E326" s="196" t="s">
        <v>20</v>
      </c>
      <c r="F326" s="197" t="s">
        <v>152</v>
      </c>
      <c r="H326" s="198">
        <v>2</v>
      </c>
      <c r="I326" s="199"/>
      <c r="L326" s="194"/>
      <c r="M326" s="200"/>
      <c r="N326" s="201"/>
      <c r="O326" s="201"/>
      <c r="P326" s="201"/>
      <c r="Q326" s="201"/>
      <c r="R326" s="201"/>
      <c r="S326" s="201"/>
      <c r="T326" s="202"/>
      <c r="AT326" s="203" t="s">
        <v>148</v>
      </c>
      <c r="AU326" s="203" t="s">
        <v>84</v>
      </c>
      <c r="AV326" s="13" t="s">
        <v>146</v>
      </c>
      <c r="AW326" s="13" t="s">
        <v>39</v>
      </c>
      <c r="AX326" s="13" t="s">
        <v>22</v>
      </c>
      <c r="AY326" s="203" t="s">
        <v>138</v>
      </c>
    </row>
    <row r="327" spans="2:65" s="1" customFormat="1" ht="31.5" customHeight="1">
      <c r="B327" s="164"/>
      <c r="C327" s="165" t="s">
        <v>684</v>
      </c>
      <c r="D327" s="165" t="s">
        <v>141</v>
      </c>
      <c r="E327" s="166" t="s">
        <v>685</v>
      </c>
      <c r="F327" s="167" t="s">
        <v>686</v>
      </c>
      <c r="G327" s="168" t="s">
        <v>324</v>
      </c>
      <c r="H327" s="169">
        <v>57</v>
      </c>
      <c r="I327" s="170"/>
      <c r="J327" s="171">
        <f>ROUND(I327*H327,2)</f>
        <v>0</v>
      </c>
      <c r="K327" s="167" t="s">
        <v>145</v>
      </c>
      <c r="L327" s="35"/>
      <c r="M327" s="172" t="s">
        <v>20</v>
      </c>
      <c r="N327" s="173" t="s">
        <v>47</v>
      </c>
      <c r="O327" s="36"/>
      <c r="P327" s="174">
        <f>O327*H327</f>
        <v>0</v>
      </c>
      <c r="Q327" s="174">
        <v>0.1554</v>
      </c>
      <c r="R327" s="174">
        <f>Q327*H327</f>
        <v>8.857800000000001</v>
      </c>
      <c r="S327" s="174">
        <v>0</v>
      </c>
      <c r="T327" s="175">
        <f>S327*H327</f>
        <v>0</v>
      </c>
      <c r="AR327" s="18" t="s">
        <v>146</v>
      </c>
      <c r="AT327" s="18" t="s">
        <v>141</v>
      </c>
      <c r="AU327" s="18" t="s">
        <v>84</v>
      </c>
      <c r="AY327" s="18" t="s">
        <v>138</v>
      </c>
      <c r="BE327" s="176">
        <f>IF(N327="základní",J327,0)</f>
        <v>0</v>
      </c>
      <c r="BF327" s="176">
        <f>IF(N327="snížená",J327,0)</f>
        <v>0</v>
      </c>
      <c r="BG327" s="176">
        <f>IF(N327="zákl. přenesená",J327,0)</f>
        <v>0</v>
      </c>
      <c r="BH327" s="176">
        <f>IF(N327="sníž. přenesená",J327,0)</f>
        <v>0</v>
      </c>
      <c r="BI327" s="176">
        <f>IF(N327="nulová",J327,0)</f>
        <v>0</v>
      </c>
      <c r="BJ327" s="18" t="s">
        <v>22</v>
      </c>
      <c r="BK327" s="176">
        <f>ROUND(I327*H327,2)</f>
        <v>0</v>
      </c>
      <c r="BL327" s="18" t="s">
        <v>146</v>
      </c>
      <c r="BM327" s="18" t="s">
        <v>679</v>
      </c>
    </row>
    <row r="328" spans="2:51" s="12" customFormat="1" ht="22.5" customHeight="1">
      <c r="B328" s="186"/>
      <c r="D328" s="178" t="s">
        <v>148</v>
      </c>
      <c r="E328" s="187" t="s">
        <v>20</v>
      </c>
      <c r="F328" s="188" t="s">
        <v>687</v>
      </c>
      <c r="H328" s="189">
        <v>57</v>
      </c>
      <c r="I328" s="190"/>
      <c r="L328" s="186"/>
      <c r="M328" s="191"/>
      <c r="N328" s="192"/>
      <c r="O328" s="192"/>
      <c r="P328" s="192"/>
      <c r="Q328" s="192"/>
      <c r="R328" s="192"/>
      <c r="S328" s="192"/>
      <c r="T328" s="193"/>
      <c r="AT328" s="187" t="s">
        <v>148</v>
      </c>
      <c r="AU328" s="187" t="s">
        <v>84</v>
      </c>
      <c r="AV328" s="12" t="s">
        <v>84</v>
      </c>
      <c r="AW328" s="12" t="s">
        <v>39</v>
      </c>
      <c r="AX328" s="12" t="s">
        <v>76</v>
      </c>
      <c r="AY328" s="187" t="s">
        <v>138</v>
      </c>
    </row>
    <row r="329" spans="2:51" s="13" customFormat="1" ht="22.5" customHeight="1">
      <c r="B329" s="194"/>
      <c r="D329" s="195" t="s">
        <v>148</v>
      </c>
      <c r="E329" s="196" t="s">
        <v>20</v>
      </c>
      <c r="F329" s="197" t="s">
        <v>152</v>
      </c>
      <c r="H329" s="198">
        <v>57</v>
      </c>
      <c r="I329" s="199"/>
      <c r="L329" s="194"/>
      <c r="M329" s="200"/>
      <c r="N329" s="201"/>
      <c r="O329" s="201"/>
      <c r="P329" s="201"/>
      <c r="Q329" s="201"/>
      <c r="R329" s="201"/>
      <c r="S329" s="201"/>
      <c r="T329" s="202"/>
      <c r="AT329" s="203" t="s">
        <v>148</v>
      </c>
      <c r="AU329" s="203" t="s">
        <v>84</v>
      </c>
      <c r="AV329" s="13" t="s">
        <v>146</v>
      </c>
      <c r="AW329" s="13" t="s">
        <v>39</v>
      </c>
      <c r="AX329" s="13" t="s">
        <v>22</v>
      </c>
      <c r="AY329" s="203" t="s">
        <v>138</v>
      </c>
    </row>
    <row r="330" spans="2:65" s="1" customFormat="1" ht="22.5" customHeight="1">
      <c r="B330" s="164"/>
      <c r="C330" s="211" t="s">
        <v>688</v>
      </c>
      <c r="D330" s="211" t="s">
        <v>418</v>
      </c>
      <c r="E330" s="212" t="s">
        <v>689</v>
      </c>
      <c r="F330" s="213" t="s">
        <v>690</v>
      </c>
      <c r="G330" s="214" t="s">
        <v>386</v>
      </c>
      <c r="H330" s="215">
        <v>57</v>
      </c>
      <c r="I330" s="216"/>
      <c r="J330" s="217">
        <f>ROUND(I330*H330,2)</f>
        <v>0</v>
      </c>
      <c r="K330" s="213" t="s">
        <v>145</v>
      </c>
      <c r="L330" s="218"/>
      <c r="M330" s="219" t="s">
        <v>20</v>
      </c>
      <c r="N330" s="220" t="s">
        <v>47</v>
      </c>
      <c r="O330" s="36"/>
      <c r="P330" s="174">
        <f>O330*H330</f>
        <v>0</v>
      </c>
      <c r="Q330" s="174">
        <v>0.0821</v>
      </c>
      <c r="R330" s="174">
        <f>Q330*H330</f>
        <v>4.6797</v>
      </c>
      <c r="S330" s="174">
        <v>0</v>
      </c>
      <c r="T330" s="175">
        <f>S330*H330</f>
        <v>0</v>
      </c>
      <c r="AR330" s="18" t="s">
        <v>205</v>
      </c>
      <c r="AT330" s="18" t="s">
        <v>418</v>
      </c>
      <c r="AU330" s="18" t="s">
        <v>84</v>
      </c>
      <c r="AY330" s="18" t="s">
        <v>138</v>
      </c>
      <c r="BE330" s="176">
        <f>IF(N330="základní",J330,0)</f>
        <v>0</v>
      </c>
      <c r="BF330" s="176">
        <f>IF(N330="snížená",J330,0)</f>
        <v>0</v>
      </c>
      <c r="BG330" s="176">
        <f>IF(N330="zákl. přenesená",J330,0)</f>
        <v>0</v>
      </c>
      <c r="BH330" s="176">
        <f>IF(N330="sníž. přenesená",J330,0)</f>
        <v>0</v>
      </c>
      <c r="BI330" s="176">
        <f>IF(N330="nulová",J330,0)</f>
        <v>0</v>
      </c>
      <c r="BJ330" s="18" t="s">
        <v>22</v>
      </c>
      <c r="BK330" s="176">
        <f>ROUND(I330*H330,2)</f>
        <v>0</v>
      </c>
      <c r="BL330" s="18" t="s">
        <v>146</v>
      </c>
      <c r="BM330" s="18" t="s">
        <v>684</v>
      </c>
    </row>
    <row r="331" spans="2:65" s="1" customFormat="1" ht="31.5" customHeight="1">
      <c r="B331" s="164"/>
      <c r="C331" s="165" t="s">
        <v>691</v>
      </c>
      <c r="D331" s="165" t="s">
        <v>141</v>
      </c>
      <c r="E331" s="166" t="s">
        <v>692</v>
      </c>
      <c r="F331" s="167" t="s">
        <v>693</v>
      </c>
      <c r="G331" s="168" t="s">
        <v>324</v>
      </c>
      <c r="H331" s="169">
        <v>127</v>
      </c>
      <c r="I331" s="170"/>
      <c r="J331" s="171">
        <f>ROUND(I331*H331,2)</f>
        <v>0</v>
      </c>
      <c r="K331" s="167" t="s">
        <v>145</v>
      </c>
      <c r="L331" s="35"/>
      <c r="M331" s="172" t="s">
        <v>20</v>
      </c>
      <c r="N331" s="173" t="s">
        <v>47</v>
      </c>
      <c r="O331" s="36"/>
      <c r="P331" s="174">
        <f>O331*H331</f>
        <v>0</v>
      </c>
      <c r="Q331" s="174">
        <v>0.1295</v>
      </c>
      <c r="R331" s="174">
        <f>Q331*H331</f>
        <v>16.4465</v>
      </c>
      <c r="S331" s="174">
        <v>0</v>
      </c>
      <c r="T331" s="175">
        <f>S331*H331</f>
        <v>0</v>
      </c>
      <c r="AR331" s="18" t="s">
        <v>146</v>
      </c>
      <c r="AT331" s="18" t="s">
        <v>141</v>
      </c>
      <c r="AU331" s="18" t="s">
        <v>84</v>
      </c>
      <c r="AY331" s="18" t="s">
        <v>138</v>
      </c>
      <c r="BE331" s="176">
        <f>IF(N331="základní",J331,0)</f>
        <v>0</v>
      </c>
      <c r="BF331" s="176">
        <f>IF(N331="snížená",J331,0)</f>
        <v>0</v>
      </c>
      <c r="BG331" s="176">
        <f>IF(N331="zákl. přenesená",J331,0)</f>
        <v>0</v>
      </c>
      <c r="BH331" s="176">
        <f>IF(N331="sníž. přenesená",J331,0)</f>
        <v>0</v>
      </c>
      <c r="BI331" s="176">
        <f>IF(N331="nulová",J331,0)</f>
        <v>0</v>
      </c>
      <c r="BJ331" s="18" t="s">
        <v>22</v>
      </c>
      <c r="BK331" s="176">
        <f>ROUND(I331*H331,2)</f>
        <v>0</v>
      </c>
      <c r="BL331" s="18" t="s">
        <v>146</v>
      </c>
      <c r="BM331" s="18" t="s">
        <v>688</v>
      </c>
    </row>
    <row r="332" spans="2:51" s="12" customFormat="1" ht="22.5" customHeight="1">
      <c r="B332" s="186"/>
      <c r="D332" s="178" t="s">
        <v>148</v>
      </c>
      <c r="E332" s="187" t="s">
        <v>20</v>
      </c>
      <c r="F332" s="188" t="s">
        <v>694</v>
      </c>
      <c r="H332" s="189">
        <v>127</v>
      </c>
      <c r="I332" s="190"/>
      <c r="L332" s="186"/>
      <c r="M332" s="191"/>
      <c r="N332" s="192"/>
      <c r="O332" s="192"/>
      <c r="P332" s="192"/>
      <c r="Q332" s="192"/>
      <c r="R332" s="192"/>
      <c r="S332" s="192"/>
      <c r="T332" s="193"/>
      <c r="AT332" s="187" t="s">
        <v>148</v>
      </c>
      <c r="AU332" s="187" t="s">
        <v>84</v>
      </c>
      <c r="AV332" s="12" t="s">
        <v>84</v>
      </c>
      <c r="AW332" s="12" t="s">
        <v>39</v>
      </c>
      <c r="AX332" s="12" t="s">
        <v>76</v>
      </c>
      <c r="AY332" s="187" t="s">
        <v>138</v>
      </c>
    </row>
    <row r="333" spans="2:51" s="13" customFormat="1" ht="22.5" customHeight="1">
      <c r="B333" s="194"/>
      <c r="D333" s="195" t="s">
        <v>148</v>
      </c>
      <c r="E333" s="196" t="s">
        <v>20</v>
      </c>
      <c r="F333" s="197" t="s">
        <v>152</v>
      </c>
      <c r="H333" s="198">
        <v>127</v>
      </c>
      <c r="I333" s="199"/>
      <c r="L333" s="194"/>
      <c r="M333" s="200"/>
      <c r="N333" s="201"/>
      <c r="O333" s="201"/>
      <c r="P333" s="201"/>
      <c r="Q333" s="201"/>
      <c r="R333" s="201"/>
      <c r="S333" s="201"/>
      <c r="T333" s="202"/>
      <c r="AT333" s="203" t="s">
        <v>148</v>
      </c>
      <c r="AU333" s="203" t="s">
        <v>84</v>
      </c>
      <c r="AV333" s="13" t="s">
        <v>146</v>
      </c>
      <c r="AW333" s="13" t="s">
        <v>39</v>
      </c>
      <c r="AX333" s="13" t="s">
        <v>22</v>
      </c>
      <c r="AY333" s="203" t="s">
        <v>138</v>
      </c>
    </row>
    <row r="334" spans="2:65" s="1" customFormat="1" ht="22.5" customHeight="1">
      <c r="B334" s="164"/>
      <c r="C334" s="211" t="s">
        <v>695</v>
      </c>
      <c r="D334" s="211" t="s">
        <v>418</v>
      </c>
      <c r="E334" s="212" t="s">
        <v>696</v>
      </c>
      <c r="F334" s="213" t="s">
        <v>697</v>
      </c>
      <c r="G334" s="214" t="s">
        <v>386</v>
      </c>
      <c r="H334" s="215">
        <v>127</v>
      </c>
      <c r="I334" s="216"/>
      <c r="J334" s="217">
        <f>ROUND(I334*H334,2)</f>
        <v>0</v>
      </c>
      <c r="K334" s="213" t="s">
        <v>145</v>
      </c>
      <c r="L334" s="218"/>
      <c r="M334" s="219" t="s">
        <v>20</v>
      </c>
      <c r="N334" s="220" t="s">
        <v>47</v>
      </c>
      <c r="O334" s="36"/>
      <c r="P334" s="174">
        <f>O334*H334</f>
        <v>0</v>
      </c>
      <c r="Q334" s="174">
        <v>0.058</v>
      </c>
      <c r="R334" s="174">
        <f>Q334*H334</f>
        <v>7.3660000000000005</v>
      </c>
      <c r="S334" s="174">
        <v>0</v>
      </c>
      <c r="T334" s="175">
        <f>S334*H334</f>
        <v>0</v>
      </c>
      <c r="AR334" s="18" t="s">
        <v>205</v>
      </c>
      <c r="AT334" s="18" t="s">
        <v>418</v>
      </c>
      <c r="AU334" s="18" t="s">
        <v>84</v>
      </c>
      <c r="AY334" s="18" t="s">
        <v>138</v>
      </c>
      <c r="BE334" s="176">
        <f>IF(N334="základní",J334,0)</f>
        <v>0</v>
      </c>
      <c r="BF334" s="176">
        <f>IF(N334="snížená",J334,0)</f>
        <v>0</v>
      </c>
      <c r="BG334" s="176">
        <f>IF(N334="zákl. přenesená",J334,0)</f>
        <v>0</v>
      </c>
      <c r="BH334" s="176">
        <f>IF(N334="sníž. přenesená",J334,0)</f>
        <v>0</v>
      </c>
      <c r="BI334" s="176">
        <f>IF(N334="nulová",J334,0)</f>
        <v>0</v>
      </c>
      <c r="BJ334" s="18" t="s">
        <v>22</v>
      </c>
      <c r="BK334" s="176">
        <f>ROUND(I334*H334,2)</f>
        <v>0</v>
      </c>
      <c r="BL334" s="18" t="s">
        <v>146</v>
      </c>
      <c r="BM334" s="18" t="s">
        <v>691</v>
      </c>
    </row>
    <row r="335" spans="2:65" s="1" customFormat="1" ht="22.5" customHeight="1">
      <c r="B335" s="164"/>
      <c r="C335" s="165" t="s">
        <v>698</v>
      </c>
      <c r="D335" s="165" t="s">
        <v>141</v>
      </c>
      <c r="E335" s="166" t="s">
        <v>699</v>
      </c>
      <c r="F335" s="167" t="s">
        <v>700</v>
      </c>
      <c r="G335" s="168" t="s">
        <v>324</v>
      </c>
      <c r="H335" s="169">
        <v>12.4</v>
      </c>
      <c r="I335" s="170"/>
      <c r="J335" s="171">
        <f>ROUND(I335*H335,2)</f>
        <v>0</v>
      </c>
      <c r="K335" s="167" t="s">
        <v>145</v>
      </c>
      <c r="L335" s="35"/>
      <c r="M335" s="172" t="s">
        <v>20</v>
      </c>
      <c r="N335" s="173" t="s">
        <v>47</v>
      </c>
      <c r="O335" s="36"/>
      <c r="P335" s="174">
        <f>O335*H335</f>
        <v>0</v>
      </c>
      <c r="Q335" s="174">
        <v>0.00028</v>
      </c>
      <c r="R335" s="174">
        <f>Q335*H335</f>
        <v>0.003472</v>
      </c>
      <c r="S335" s="174">
        <v>0</v>
      </c>
      <c r="T335" s="175">
        <f>S335*H335</f>
        <v>0</v>
      </c>
      <c r="AR335" s="18" t="s">
        <v>146</v>
      </c>
      <c r="AT335" s="18" t="s">
        <v>141</v>
      </c>
      <c r="AU335" s="18" t="s">
        <v>84</v>
      </c>
      <c r="AY335" s="18" t="s">
        <v>138</v>
      </c>
      <c r="BE335" s="176">
        <f>IF(N335="základní",J335,0)</f>
        <v>0</v>
      </c>
      <c r="BF335" s="176">
        <f>IF(N335="snížená",J335,0)</f>
        <v>0</v>
      </c>
      <c r="BG335" s="176">
        <f>IF(N335="zákl. přenesená",J335,0)</f>
        <v>0</v>
      </c>
      <c r="BH335" s="176">
        <f>IF(N335="sníž. přenesená",J335,0)</f>
        <v>0</v>
      </c>
      <c r="BI335" s="176">
        <f>IF(N335="nulová",J335,0)</f>
        <v>0</v>
      </c>
      <c r="BJ335" s="18" t="s">
        <v>22</v>
      </c>
      <c r="BK335" s="176">
        <f>ROUND(I335*H335,2)</f>
        <v>0</v>
      </c>
      <c r="BL335" s="18" t="s">
        <v>146</v>
      </c>
      <c r="BM335" s="18" t="s">
        <v>701</v>
      </c>
    </row>
    <row r="336" spans="2:51" s="12" customFormat="1" ht="22.5" customHeight="1">
      <c r="B336" s="186"/>
      <c r="D336" s="178" t="s">
        <v>148</v>
      </c>
      <c r="E336" s="187" t="s">
        <v>20</v>
      </c>
      <c r="F336" s="188" t="s">
        <v>702</v>
      </c>
      <c r="H336" s="189">
        <v>12.4</v>
      </c>
      <c r="I336" s="190"/>
      <c r="L336" s="186"/>
      <c r="M336" s="191"/>
      <c r="N336" s="192"/>
      <c r="O336" s="192"/>
      <c r="P336" s="192"/>
      <c r="Q336" s="192"/>
      <c r="R336" s="192"/>
      <c r="S336" s="192"/>
      <c r="T336" s="193"/>
      <c r="AT336" s="187" t="s">
        <v>148</v>
      </c>
      <c r="AU336" s="187" t="s">
        <v>84</v>
      </c>
      <c r="AV336" s="12" t="s">
        <v>84</v>
      </c>
      <c r="AW336" s="12" t="s">
        <v>39</v>
      </c>
      <c r="AX336" s="12" t="s">
        <v>76</v>
      </c>
      <c r="AY336" s="187" t="s">
        <v>138</v>
      </c>
    </row>
    <row r="337" spans="2:51" s="13" customFormat="1" ht="22.5" customHeight="1">
      <c r="B337" s="194"/>
      <c r="D337" s="195" t="s">
        <v>148</v>
      </c>
      <c r="E337" s="196" t="s">
        <v>20</v>
      </c>
      <c r="F337" s="197" t="s">
        <v>152</v>
      </c>
      <c r="H337" s="198">
        <v>12.4</v>
      </c>
      <c r="I337" s="199"/>
      <c r="L337" s="194"/>
      <c r="M337" s="200"/>
      <c r="N337" s="201"/>
      <c r="O337" s="201"/>
      <c r="P337" s="201"/>
      <c r="Q337" s="201"/>
      <c r="R337" s="201"/>
      <c r="S337" s="201"/>
      <c r="T337" s="202"/>
      <c r="AT337" s="203" t="s">
        <v>148</v>
      </c>
      <c r="AU337" s="203" t="s">
        <v>84</v>
      </c>
      <c r="AV337" s="13" t="s">
        <v>146</v>
      </c>
      <c r="AW337" s="13" t="s">
        <v>39</v>
      </c>
      <c r="AX337" s="13" t="s">
        <v>22</v>
      </c>
      <c r="AY337" s="203" t="s">
        <v>138</v>
      </c>
    </row>
    <row r="338" spans="2:65" s="1" customFormat="1" ht="22.5" customHeight="1">
      <c r="B338" s="164"/>
      <c r="C338" s="165" t="s">
        <v>667</v>
      </c>
      <c r="D338" s="165" t="s">
        <v>141</v>
      </c>
      <c r="E338" s="166" t="s">
        <v>322</v>
      </c>
      <c r="F338" s="167" t="s">
        <v>323</v>
      </c>
      <c r="G338" s="168" t="s">
        <v>324</v>
      </c>
      <c r="H338" s="169">
        <v>12.4</v>
      </c>
      <c r="I338" s="170"/>
      <c r="J338" s="171">
        <f>ROUND(I338*H338,2)</f>
        <v>0</v>
      </c>
      <c r="K338" s="167" t="s">
        <v>145</v>
      </c>
      <c r="L338" s="35"/>
      <c r="M338" s="172" t="s">
        <v>20</v>
      </c>
      <c r="N338" s="173" t="s">
        <v>47</v>
      </c>
      <c r="O338" s="36"/>
      <c r="P338" s="174">
        <f>O338*H338</f>
        <v>0</v>
      </c>
      <c r="Q338" s="174">
        <v>0</v>
      </c>
      <c r="R338" s="174">
        <f>Q338*H338</f>
        <v>0</v>
      </c>
      <c r="S338" s="174">
        <v>0</v>
      </c>
      <c r="T338" s="175">
        <f>S338*H338</f>
        <v>0</v>
      </c>
      <c r="AR338" s="18" t="s">
        <v>146</v>
      </c>
      <c r="AT338" s="18" t="s">
        <v>141</v>
      </c>
      <c r="AU338" s="18" t="s">
        <v>84</v>
      </c>
      <c r="AY338" s="18" t="s">
        <v>138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8" t="s">
        <v>22</v>
      </c>
      <c r="BK338" s="176">
        <f>ROUND(I338*H338,2)</f>
        <v>0</v>
      </c>
      <c r="BL338" s="18" t="s">
        <v>146</v>
      </c>
      <c r="BM338" s="18" t="s">
        <v>698</v>
      </c>
    </row>
    <row r="339" spans="2:51" s="12" customFormat="1" ht="22.5" customHeight="1">
      <c r="B339" s="186"/>
      <c r="D339" s="178" t="s">
        <v>148</v>
      </c>
      <c r="E339" s="187" t="s">
        <v>20</v>
      </c>
      <c r="F339" s="188" t="s">
        <v>703</v>
      </c>
      <c r="H339" s="189">
        <v>12.4</v>
      </c>
      <c r="I339" s="190"/>
      <c r="L339" s="186"/>
      <c r="M339" s="191"/>
      <c r="N339" s="192"/>
      <c r="O339" s="192"/>
      <c r="P339" s="192"/>
      <c r="Q339" s="192"/>
      <c r="R339" s="192"/>
      <c r="S339" s="192"/>
      <c r="T339" s="193"/>
      <c r="AT339" s="187" t="s">
        <v>148</v>
      </c>
      <c r="AU339" s="187" t="s">
        <v>84</v>
      </c>
      <c r="AV339" s="12" t="s">
        <v>84</v>
      </c>
      <c r="AW339" s="12" t="s">
        <v>39</v>
      </c>
      <c r="AX339" s="12" t="s">
        <v>76</v>
      </c>
      <c r="AY339" s="187" t="s">
        <v>138</v>
      </c>
    </row>
    <row r="340" spans="2:51" s="13" customFormat="1" ht="22.5" customHeight="1">
      <c r="B340" s="194"/>
      <c r="D340" s="178" t="s">
        <v>148</v>
      </c>
      <c r="E340" s="204" t="s">
        <v>20</v>
      </c>
      <c r="F340" s="205" t="s">
        <v>152</v>
      </c>
      <c r="H340" s="206">
        <v>12.4</v>
      </c>
      <c r="I340" s="199"/>
      <c r="L340" s="194"/>
      <c r="M340" s="200"/>
      <c r="N340" s="201"/>
      <c r="O340" s="201"/>
      <c r="P340" s="201"/>
      <c r="Q340" s="201"/>
      <c r="R340" s="201"/>
      <c r="S340" s="201"/>
      <c r="T340" s="202"/>
      <c r="AT340" s="203" t="s">
        <v>148</v>
      </c>
      <c r="AU340" s="203" t="s">
        <v>84</v>
      </c>
      <c r="AV340" s="13" t="s">
        <v>146</v>
      </c>
      <c r="AW340" s="13" t="s">
        <v>39</v>
      </c>
      <c r="AX340" s="13" t="s">
        <v>22</v>
      </c>
      <c r="AY340" s="203" t="s">
        <v>138</v>
      </c>
    </row>
    <row r="341" spans="2:63" s="10" customFormat="1" ht="29.25" customHeight="1">
      <c r="B341" s="150"/>
      <c r="D341" s="161" t="s">
        <v>75</v>
      </c>
      <c r="E341" s="162" t="s">
        <v>704</v>
      </c>
      <c r="F341" s="162" t="s">
        <v>705</v>
      </c>
      <c r="I341" s="153"/>
      <c r="J341" s="163">
        <f>BK341</f>
        <v>0</v>
      </c>
      <c r="L341" s="150"/>
      <c r="M341" s="155"/>
      <c r="N341" s="156"/>
      <c r="O341" s="156"/>
      <c r="P341" s="157">
        <f>SUM(P342:P370)</f>
        <v>0</v>
      </c>
      <c r="Q341" s="156"/>
      <c r="R341" s="157">
        <f>SUM(R342:R370)</f>
        <v>0</v>
      </c>
      <c r="S341" s="156"/>
      <c r="T341" s="158">
        <f>SUM(T342:T370)</f>
        <v>0</v>
      </c>
      <c r="AR341" s="151" t="s">
        <v>22</v>
      </c>
      <c r="AT341" s="159" t="s">
        <v>75</v>
      </c>
      <c r="AU341" s="159" t="s">
        <v>22</v>
      </c>
      <c r="AY341" s="151" t="s">
        <v>138</v>
      </c>
      <c r="BK341" s="160">
        <f>SUM(BK342:BK370)</f>
        <v>0</v>
      </c>
    </row>
    <row r="342" spans="2:65" s="1" customFormat="1" ht="22.5" customHeight="1">
      <c r="B342" s="164"/>
      <c r="C342" s="165" t="s">
        <v>706</v>
      </c>
      <c r="D342" s="165" t="s">
        <v>141</v>
      </c>
      <c r="E342" s="166" t="s">
        <v>707</v>
      </c>
      <c r="F342" s="167" t="s">
        <v>708</v>
      </c>
      <c r="G342" s="168" t="s">
        <v>308</v>
      </c>
      <c r="H342" s="169">
        <v>588.351</v>
      </c>
      <c r="I342" s="170"/>
      <c r="J342" s="171">
        <f>ROUND(I342*H342,2)</f>
        <v>0</v>
      </c>
      <c r="K342" s="167" t="s">
        <v>145</v>
      </c>
      <c r="L342" s="35"/>
      <c r="M342" s="172" t="s">
        <v>20</v>
      </c>
      <c r="N342" s="173" t="s">
        <v>47</v>
      </c>
      <c r="O342" s="36"/>
      <c r="P342" s="174">
        <f>O342*H342</f>
        <v>0</v>
      </c>
      <c r="Q342" s="174">
        <v>0</v>
      </c>
      <c r="R342" s="174">
        <f>Q342*H342</f>
        <v>0</v>
      </c>
      <c r="S342" s="174">
        <v>0</v>
      </c>
      <c r="T342" s="175">
        <f>S342*H342</f>
        <v>0</v>
      </c>
      <c r="AR342" s="18" t="s">
        <v>146</v>
      </c>
      <c r="AT342" s="18" t="s">
        <v>141</v>
      </c>
      <c r="AU342" s="18" t="s">
        <v>84</v>
      </c>
      <c r="AY342" s="18" t="s">
        <v>138</v>
      </c>
      <c r="BE342" s="176">
        <f>IF(N342="základní",J342,0)</f>
        <v>0</v>
      </c>
      <c r="BF342" s="176">
        <f>IF(N342="snížená",J342,0)</f>
        <v>0</v>
      </c>
      <c r="BG342" s="176">
        <f>IF(N342="zákl. přenesená",J342,0)</f>
        <v>0</v>
      </c>
      <c r="BH342" s="176">
        <f>IF(N342="sníž. přenesená",J342,0)</f>
        <v>0</v>
      </c>
      <c r="BI342" s="176">
        <f>IF(N342="nulová",J342,0)</f>
        <v>0</v>
      </c>
      <c r="BJ342" s="18" t="s">
        <v>22</v>
      </c>
      <c r="BK342" s="176">
        <f>ROUND(I342*H342,2)</f>
        <v>0</v>
      </c>
      <c r="BL342" s="18" t="s">
        <v>146</v>
      </c>
      <c r="BM342" s="18" t="s">
        <v>706</v>
      </c>
    </row>
    <row r="343" spans="2:51" s="12" customFormat="1" ht="22.5" customHeight="1">
      <c r="B343" s="186"/>
      <c r="D343" s="178" t="s">
        <v>148</v>
      </c>
      <c r="E343" s="187" t="s">
        <v>20</v>
      </c>
      <c r="F343" s="188" t="s">
        <v>709</v>
      </c>
      <c r="H343" s="189">
        <v>309.76</v>
      </c>
      <c r="I343" s="190"/>
      <c r="L343" s="186"/>
      <c r="M343" s="191"/>
      <c r="N343" s="192"/>
      <c r="O343" s="192"/>
      <c r="P343" s="192"/>
      <c r="Q343" s="192"/>
      <c r="R343" s="192"/>
      <c r="S343" s="192"/>
      <c r="T343" s="193"/>
      <c r="AT343" s="187" t="s">
        <v>148</v>
      </c>
      <c r="AU343" s="187" t="s">
        <v>84</v>
      </c>
      <c r="AV343" s="12" t="s">
        <v>84</v>
      </c>
      <c r="AW343" s="12" t="s">
        <v>39</v>
      </c>
      <c r="AX343" s="12" t="s">
        <v>76</v>
      </c>
      <c r="AY343" s="187" t="s">
        <v>138</v>
      </c>
    </row>
    <row r="344" spans="2:51" s="12" customFormat="1" ht="22.5" customHeight="1">
      <c r="B344" s="186"/>
      <c r="D344" s="178" t="s">
        <v>148</v>
      </c>
      <c r="E344" s="187" t="s">
        <v>20</v>
      </c>
      <c r="F344" s="188" t="s">
        <v>710</v>
      </c>
      <c r="H344" s="189">
        <v>391.925</v>
      </c>
      <c r="I344" s="190"/>
      <c r="L344" s="186"/>
      <c r="M344" s="191"/>
      <c r="N344" s="192"/>
      <c r="O344" s="192"/>
      <c r="P344" s="192"/>
      <c r="Q344" s="192"/>
      <c r="R344" s="192"/>
      <c r="S344" s="192"/>
      <c r="T344" s="193"/>
      <c r="AT344" s="187" t="s">
        <v>148</v>
      </c>
      <c r="AU344" s="187" t="s">
        <v>84</v>
      </c>
      <c r="AV344" s="12" t="s">
        <v>84</v>
      </c>
      <c r="AW344" s="12" t="s">
        <v>39</v>
      </c>
      <c r="AX344" s="12" t="s">
        <v>76</v>
      </c>
      <c r="AY344" s="187" t="s">
        <v>138</v>
      </c>
    </row>
    <row r="345" spans="2:51" s="12" customFormat="1" ht="22.5" customHeight="1">
      <c r="B345" s="186"/>
      <c r="D345" s="178" t="s">
        <v>148</v>
      </c>
      <c r="E345" s="187" t="s">
        <v>20</v>
      </c>
      <c r="F345" s="188" t="s">
        <v>711</v>
      </c>
      <c r="H345" s="189">
        <v>-113.334</v>
      </c>
      <c r="I345" s="190"/>
      <c r="L345" s="186"/>
      <c r="M345" s="191"/>
      <c r="N345" s="192"/>
      <c r="O345" s="192"/>
      <c r="P345" s="192"/>
      <c r="Q345" s="192"/>
      <c r="R345" s="192"/>
      <c r="S345" s="192"/>
      <c r="T345" s="193"/>
      <c r="AT345" s="187" t="s">
        <v>148</v>
      </c>
      <c r="AU345" s="187" t="s">
        <v>84</v>
      </c>
      <c r="AV345" s="12" t="s">
        <v>84</v>
      </c>
      <c r="AW345" s="12" t="s">
        <v>39</v>
      </c>
      <c r="AX345" s="12" t="s">
        <v>76</v>
      </c>
      <c r="AY345" s="187" t="s">
        <v>138</v>
      </c>
    </row>
    <row r="346" spans="2:51" s="13" customFormat="1" ht="22.5" customHeight="1">
      <c r="B346" s="194"/>
      <c r="D346" s="195" t="s">
        <v>148</v>
      </c>
      <c r="E346" s="196" t="s">
        <v>20</v>
      </c>
      <c r="F346" s="197" t="s">
        <v>152</v>
      </c>
      <c r="H346" s="198">
        <v>588.351</v>
      </c>
      <c r="I346" s="199"/>
      <c r="L346" s="194"/>
      <c r="M346" s="200"/>
      <c r="N346" s="201"/>
      <c r="O346" s="201"/>
      <c r="P346" s="201"/>
      <c r="Q346" s="201"/>
      <c r="R346" s="201"/>
      <c r="S346" s="201"/>
      <c r="T346" s="202"/>
      <c r="AT346" s="203" t="s">
        <v>148</v>
      </c>
      <c r="AU346" s="203" t="s">
        <v>84</v>
      </c>
      <c r="AV346" s="13" t="s">
        <v>146</v>
      </c>
      <c r="AW346" s="13" t="s">
        <v>39</v>
      </c>
      <c r="AX346" s="13" t="s">
        <v>22</v>
      </c>
      <c r="AY346" s="203" t="s">
        <v>138</v>
      </c>
    </row>
    <row r="347" spans="2:65" s="1" customFormat="1" ht="22.5" customHeight="1">
      <c r="B347" s="164"/>
      <c r="C347" s="165" t="s">
        <v>712</v>
      </c>
      <c r="D347" s="165" t="s">
        <v>141</v>
      </c>
      <c r="E347" s="166" t="s">
        <v>713</v>
      </c>
      <c r="F347" s="167" t="s">
        <v>714</v>
      </c>
      <c r="G347" s="168" t="s">
        <v>308</v>
      </c>
      <c r="H347" s="169">
        <v>11178.669</v>
      </c>
      <c r="I347" s="170"/>
      <c r="J347" s="171">
        <f>ROUND(I347*H347,2)</f>
        <v>0</v>
      </c>
      <c r="K347" s="167" t="s">
        <v>145</v>
      </c>
      <c r="L347" s="35"/>
      <c r="M347" s="172" t="s">
        <v>20</v>
      </c>
      <c r="N347" s="173" t="s">
        <v>47</v>
      </c>
      <c r="O347" s="36"/>
      <c r="P347" s="174">
        <f>O347*H347</f>
        <v>0</v>
      </c>
      <c r="Q347" s="174">
        <v>0</v>
      </c>
      <c r="R347" s="174">
        <f>Q347*H347</f>
        <v>0</v>
      </c>
      <c r="S347" s="174">
        <v>0</v>
      </c>
      <c r="T347" s="175">
        <f>S347*H347</f>
        <v>0</v>
      </c>
      <c r="AR347" s="18" t="s">
        <v>146</v>
      </c>
      <c r="AT347" s="18" t="s">
        <v>141</v>
      </c>
      <c r="AU347" s="18" t="s">
        <v>84</v>
      </c>
      <c r="AY347" s="18" t="s">
        <v>138</v>
      </c>
      <c r="BE347" s="176">
        <f>IF(N347="základní",J347,0)</f>
        <v>0</v>
      </c>
      <c r="BF347" s="176">
        <f>IF(N347="snížená",J347,0)</f>
        <v>0</v>
      </c>
      <c r="BG347" s="176">
        <f>IF(N347="zákl. přenesená",J347,0)</f>
        <v>0</v>
      </c>
      <c r="BH347" s="176">
        <f>IF(N347="sníž. přenesená",J347,0)</f>
        <v>0</v>
      </c>
      <c r="BI347" s="176">
        <f>IF(N347="nulová",J347,0)</f>
        <v>0</v>
      </c>
      <c r="BJ347" s="18" t="s">
        <v>22</v>
      </c>
      <c r="BK347" s="176">
        <f>ROUND(I347*H347,2)</f>
        <v>0</v>
      </c>
      <c r="BL347" s="18" t="s">
        <v>146</v>
      </c>
      <c r="BM347" s="18" t="s">
        <v>712</v>
      </c>
    </row>
    <row r="348" spans="2:51" s="12" customFormat="1" ht="22.5" customHeight="1">
      <c r="B348" s="186"/>
      <c r="D348" s="178" t="s">
        <v>148</v>
      </c>
      <c r="E348" s="187" t="s">
        <v>20</v>
      </c>
      <c r="F348" s="188" t="s">
        <v>715</v>
      </c>
      <c r="H348" s="189">
        <v>11178.669</v>
      </c>
      <c r="I348" s="190"/>
      <c r="L348" s="186"/>
      <c r="M348" s="191"/>
      <c r="N348" s="192"/>
      <c r="O348" s="192"/>
      <c r="P348" s="192"/>
      <c r="Q348" s="192"/>
      <c r="R348" s="192"/>
      <c r="S348" s="192"/>
      <c r="T348" s="193"/>
      <c r="AT348" s="187" t="s">
        <v>148</v>
      </c>
      <c r="AU348" s="187" t="s">
        <v>84</v>
      </c>
      <c r="AV348" s="12" t="s">
        <v>84</v>
      </c>
      <c r="AW348" s="12" t="s">
        <v>39</v>
      </c>
      <c r="AX348" s="12" t="s">
        <v>76</v>
      </c>
      <c r="AY348" s="187" t="s">
        <v>138</v>
      </c>
    </row>
    <row r="349" spans="2:51" s="13" customFormat="1" ht="22.5" customHeight="1">
      <c r="B349" s="194"/>
      <c r="D349" s="195" t="s">
        <v>148</v>
      </c>
      <c r="E349" s="196" t="s">
        <v>20</v>
      </c>
      <c r="F349" s="197" t="s">
        <v>152</v>
      </c>
      <c r="H349" s="198">
        <v>11178.669</v>
      </c>
      <c r="I349" s="199"/>
      <c r="L349" s="194"/>
      <c r="M349" s="200"/>
      <c r="N349" s="201"/>
      <c r="O349" s="201"/>
      <c r="P349" s="201"/>
      <c r="Q349" s="201"/>
      <c r="R349" s="201"/>
      <c r="S349" s="201"/>
      <c r="T349" s="202"/>
      <c r="AT349" s="203" t="s">
        <v>148</v>
      </c>
      <c r="AU349" s="203" t="s">
        <v>84</v>
      </c>
      <c r="AV349" s="13" t="s">
        <v>146</v>
      </c>
      <c r="AW349" s="13" t="s">
        <v>39</v>
      </c>
      <c r="AX349" s="13" t="s">
        <v>22</v>
      </c>
      <c r="AY349" s="203" t="s">
        <v>138</v>
      </c>
    </row>
    <row r="350" spans="2:65" s="1" customFormat="1" ht="22.5" customHeight="1">
      <c r="B350" s="164"/>
      <c r="C350" s="165" t="s">
        <v>716</v>
      </c>
      <c r="D350" s="165" t="s">
        <v>141</v>
      </c>
      <c r="E350" s="166" t="s">
        <v>717</v>
      </c>
      <c r="F350" s="167" t="s">
        <v>718</v>
      </c>
      <c r="G350" s="168" t="s">
        <v>308</v>
      </c>
      <c r="H350" s="169">
        <v>34.1</v>
      </c>
      <c r="I350" s="170"/>
      <c r="J350" s="171">
        <f>ROUND(I350*H350,2)</f>
        <v>0</v>
      </c>
      <c r="K350" s="167" t="s">
        <v>145</v>
      </c>
      <c r="L350" s="35"/>
      <c r="M350" s="172" t="s">
        <v>20</v>
      </c>
      <c r="N350" s="173" t="s">
        <v>47</v>
      </c>
      <c r="O350" s="36"/>
      <c r="P350" s="174">
        <f>O350*H350</f>
        <v>0</v>
      </c>
      <c r="Q350" s="174">
        <v>0</v>
      </c>
      <c r="R350" s="174">
        <f>Q350*H350</f>
        <v>0</v>
      </c>
      <c r="S350" s="174">
        <v>0</v>
      </c>
      <c r="T350" s="175">
        <f>S350*H350</f>
        <v>0</v>
      </c>
      <c r="AR350" s="18" t="s">
        <v>146</v>
      </c>
      <c r="AT350" s="18" t="s">
        <v>141</v>
      </c>
      <c r="AU350" s="18" t="s">
        <v>84</v>
      </c>
      <c r="AY350" s="18" t="s">
        <v>138</v>
      </c>
      <c r="BE350" s="176">
        <f>IF(N350="základní",J350,0)</f>
        <v>0</v>
      </c>
      <c r="BF350" s="176">
        <f>IF(N350="snížená",J350,0)</f>
        <v>0</v>
      </c>
      <c r="BG350" s="176">
        <f>IF(N350="zákl. přenesená",J350,0)</f>
        <v>0</v>
      </c>
      <c r="BH350" s="176">
        <f>IF(N350="sníž. přenesená",J350,0)</f>
        <v>0</v>
      </c>
      <c r="BI350" s="176">
        <f>IF(N350="nulová",J350,0)</f>
        <v>0</v>
      </c>
      <c r="BJ350" s="18" t="s">
        <v>22</v>
      </c>
      <c r="BK350" s="176">
        <f>ROUND(I350*H350,2)</f>
        <v>0</v>
      </c>
      <c r="BL350" s="18" t="s">
        <v>146</v>
      </c>
      <c r="BM350" s="18" t="s">
        <v>716</v>
      </c>
    </row>
    <row r="351" spans="2:51" s="12" customFormat="1" ht="22.5" customHeight="1">
      <c r="B351" s="186"/>
      <c r="D351" s="178" t="s">
        <v>148</v>
      </c>
      <c r="E351" s="187" t="s">
        <v>20</v>
      </c>
      <c r="F351" s="188" t="s">
        <v>719</v>
      </c>
      <c r="H351" s="189">
        <v>12.25</v>
      </c>
      <c r="I351" s="190"/>
      <c r="L351" s="186"/>
      <c r="M351" s="191"/>
      <c r="N351" s="192"/>
      <c r="O351" s="192"/>
      <c r="P351" s="192"/>
      <c r="Q351" s="192"/>
      <c r="R351" s="192"/>
      <c r="S351" s="192"/>
      <c r="T351" s="193"/>
      <c r="AT351" s="187" t="s">
        <v>148</v>
      </c>
      <c r="AU351" s="187" t="s">
        <v>84</v>
      </c>
      <c r="AV351" s="12" t="s">
        <v>84</v>
      </c>
      <c r="AW351" s="12" t="s">
        <v>39</v>
      </c>
      <c r="AX351" s="12" t="s">
        <v>76</v>
      </c>
      <c r="AY351" s="187" t="s">
        <v>138</v>
      </c>
    </row>
    <row r="352" spans="2:51" s="12" customFormat="1" ht="22.5" customHeight="1">
      <c r="B352" s="186"/>
      <c r="D352" s="178" t="s">
        <v>148</v>
      </c>
      <c r="E352" s="187" t="s">
        <v>20</v>
      </c>
      <c r="F352" s="188" t="s">
        <v>720</v>
      </c>
      <c r="H352" s="189">
        <v>21.85</v>
      </c>
      <c r="I352" s="190"/>
      <c r="L352" s="186"/>
      <c r="M352" s="191"/>
      <c r="N352" s="192"/>
      <c r="O352" s="192"/>
      <c r="P352" s="192"/>
      <c r="Q352" s="192"/>
      <c r="R352" s="192"/>
      <c r="S352" s="192"/>
      <c r="T352" s="193"/>
      <c r="AT352" s="187" t="s">
        <v>148</v>
      </c>
      <c r="AU352" s="187" t="s">
        <v>84</v>
      </c>
      <c r="AV352" s="12" t="s">
        <v>84</v>
      </c>
      <c r="AW352" s="12" t="s">
        <v>39</v>
      </c>
      <c r="AX352" s="12" t="s">
        <v>76</v>
      </c>
      <c r="AY352" s="187" t="s">
        <v>138</v>
      </c>
    </row>
    <row r="353" spans="2:51" s="13" customFormat="1" ht="22.5" customHeight="1">
      <c r="B353" s="194"/>
      <c r="D353" s="195" t="s">
        <v>148</v>
      </c>
      <c r="E353" s="196" t="s">
        <v>20</v>
      </c>
      <c r="F353" s="197" t="s">
        <v>152</v>
      </c>
      <c r="H353" s="198">
        <v>34.1</v>
      </c>
      <c r="I353" s="199"/>
      <c r="L353" s="194"/>
      <c r="M353" s="200"/>
      <c r="N353" s="201"/>
      <c r="O353" s="201"/>
      <c r="P353" s="201"/>
      <c r="Q353" s="201"/>
      <c r="R353" s="201"/>
      <c r="S353" s="201"/>
      <c r="T353" s="202"/>
      <c r="AT353" s="203" t="s">
        <v>148</v>
      </c>
      <c r="AU353" s="203" t="s">
        <v>84</v>
      </c>
      <c r="AV353" s="13" t="s">
        <v>146</v>
      </c>
      <c r="AW353" s="13" t="s">
        <v>39</v>
      </c>
      <c r="AX353" s="13" t="s">
        <v>22</v>
      </c>
      <c r="AY353" s="203" t="s">
        <v>138</v>
      </c>
    </row>
    <row r="354" spans="2:65" s="1" customFormat="1" ht="22.5" customHeight="1">
      <c r="B354" s="164"/>
      <c r="C354" s="165" t="s">
        <v>721</v>
      </c>
      <c r="D354" s="165" t="s">
        <v>141</v>
      </c>
      <c r="E354" s="166" t="s">
        <v>722</v>
      </c>
      <c r="F354" s="167" t="s">
        <v>723</v>
      </c>
      <c r="G354" s="168" t="s">
        <v>308</v>
      </c>
      <c r="H354" s="169">
        <v>647.9</v>
      </c>
      <c r="I354" s="170"/>
      <c r="J354" s="171">
        <f>ROUND(I354*H354,2)</f>
        <v>0</v>
      </c>
      <c r="K354" s="167" t="s">
        <v>145</v>
      </c>
      <c r="L354" s="35"/>
      <c r="M354" s="172" t="s">
        <v>20</v>
      </c>
      <c r="N354" s="173" t="s">
        <v>47</v>
      </c>
      <c r="O354" s="36"/>
      <c r="P354" s="174">
        <f>O354*H354</f>
        <v>0</v>
      </c>
      <c r="Q354" s="174">
        <v>0</v>
      </c>
      <c r="R354" s="174">
        <f>Q354*H354</f>
        <v>0</v>
      </c>
      <c r="S354" s="174">
        <v>0</v>
      </c>
      <c r="T354" s="175">
        <f>S354*H354</f>
        <v>0</v>
      </c>
      <c r="AR354" s="18" t="s">
        <v>146</v>
      </c>
      <c r="AT354" s="18" t="s">
        <v>141</v>
      </c>
      <c r="AU354" s="18" t="s">
        <v>84</v>
      </c>
      <c r="AY354" s="18" t="s">
        <v>138</v>
      </c>
      <c r="BE354" s="176">
        <f>IF(N354="základní",J354,0)</f>
        <v>0</v>
      </c>
      <c r="BF354" s="176">
        <f>IF(N354="snížená",J354,0)</f>
        <v>0</v>
      </c>
      <c r="BG354" s="176">
        <f>IF(N354="zákl. přenesená",J354,0)</f>
        <v>0</v>
      </c>
      <c r="BH354" s="176">
        <f>IF(N354="sníž. přenesená",J354,0)</f>
        <v>0</v>
      </c>
      <c r="BI354" s="176">
        <f>IF(N354="nulová",J354,0)</f>
        <v>0</v>
      </c>
      <c r="BJ354" s="18" t="s">
        <v>22</v>
      </c>
      <c r="BK354" s="176">
        <f>ROUND(I354*H354,2)</f>
        <v>0</v>
      </c>
      <c r="BL354" s="18" t="s">
        <v>146</v>
      </c>
      <c r="BM354" s="18" t="s">
        <v>721</v>
      </c>
    </row>
    <row r="355" spans="2:51" s="12" customFormat="1" ht="22.5" customHeight="1">
      <c r="B355" s="186"/>
      <c r="D355" s="178" t="s">
        <v>148</v>
      </c>
      <c r="E355" s="187" t="s">
        <v>20</v>
      </c>
      <c r="F355" s="188" t="s">
        <v>724</v>
      </c>
      <c r="H355" s="189">
        <v>647.9</v>
      </c>
      <c r="I355" s="190"/>
      <c r="L355" s="186"/>
      <c r="M355" s="191"/>
      <c r="N355" s="192"/>
      <c r="O355" s="192"/>
      <c r="P355" s="192"/>
      <c r="Q355" s="192"/>
      <c r="R355" s="192"/>
      <c r="S355" s="192"/>
      <c r="T355" s="193"/>
      <c r="AT355" s="187" t="s">
        <v>148</v>
      </c>
      <c r="AU355" s="187" t="s">
        <v>84</v>
      </c>
      <c r="AV355" s="12" t="s">
        <v>84</v>
      </c>
      <c r="AW355" s="12" t="s">
        <v>39</v>
      </c>
      <c r="AX355" s="12" t="s">
        <v>76</v>
      </c>
      <c r="AY355" s="187" t="s">
        <v>138</v>
      </c>
    </row>
    <row r="356" spans="2:51" s="13" customFormat="1" ht="22.5" customHeight="1">
      <c r="B356" s="194"/>
      <c r="D356" s="195" t="s">
        <v>148</v>
      </c>
      <c r="E356" s="196" t="s">
        <v>20</v>
      </c>
      <c r="F356" s="197" t="s">
        <v>152</v>
      </c>
      <c r="H356" s="198">
        <v>647.9</v>
      </c>
      <c r="I356" s="199"/>
      <c r="L356" s="194"/>
      <c r="M356" s="200"/>
      <c r="N356" s="201"/>
      <c r="O356" s="201"/>
      <c r="P356" s="201"/>
      <c r="Q356" s="201"/>
      <c r="R356" s="201"/>
      <c r="S356" s="201"/>
      <c r="T356" s="202"/>
      <c r="AT356" s="203" t="s">
        <v>148</v>
      </c>
      <c r="AU356" s="203" t="s">
        <v>84</v>
      </c>
      <c r="AV356" s="13" t="s">
        <v>146</v>
      </c>
      <c r="AW356" s="13" t="s">
        <v>39</v>
      </c>
      <c r="AX356" s="13" t="s">
        <v>22</v>
      </c>
      <c r="AY356" s="203" t="s">
        <v>138</v>
      </c>
    </row>
    <row r="357" spans="2:65" s="1" customFormat="1" ht="22.5" customHeight="1">
      <c r="B357" s="164"/>
      <c r="C357" s="165" t="s">
        <v>725</v>
      </c>
      <c r="D357" s="165" t="s">
        <v>141</v>
      </c>
      <c r="E357" s="166" t="s">
        <v>726</v>
      </c>
      <c r="F357" s="167" t="s">
        <v>727</v>
      </c>
      <c r="G357" s="168" t="s">
        <v>308</v>
      </c>
      <c r="H357" s="169">
        <v>21.85</v>
      </c>
      <c r="I357" s="170"/>
      <c r="J357" s="171">
        <f>ROUND(I357*H357,2)</f>
        <v>0</v>
      </c>
      <c r="K357" s="167" t="s">
        <v>145</v>
      </c>
      <c r="L357" s="35"/>
      <c r="M357" s="172" t="s">
        <v>20</v>
      </c>
      <c r="N357" s="173" t="s">
        <v>47</v>
      </c>
      <c r="O357" s="36"/>
      <c r="P357" s="174">
        <f>O357*H357</f>
        <v>0</v>
      </c>
      <c r="Q357" s="174">
        <v>0</v>
      </c>
      <c r="R357" s="174">
        <f>Q357*H357</f>
        <v>0</v>
      </c>
      <c r="S357" s="174">
        <v>0</v>
      </c>
      <c r="T357" s="175">
        <f>S357*H357</f>
        <v>0</v>
      </c>
      <c r="AR357" s="18" t="s">
        <v>146</v>
      </c>
      <c r="AT357" s="18" t="s">
        <v>141</v>
      </c>
      <c r="AU357" s="18" t="s">
        <v>84</v>
      </c>
      <c r="AY357" s="18" t="s">
        <v>138</v>
      </c>
      <c r="BE357" s="176">
        <f>IF(N357="základní",J357,0)</f>
        <v>0</v>
      </c>
      <c r="BF357" s="176">
        <f>IF(N357="snížená",J357,0)</f>
        <v>0</v>
      </c>
      <c r="BG357" s="176">
        <f>IF(N357="zákl. přenesená",J357,0)</f>
        <v>0</v>
      </c>
      <c r="BH357" s="176">
        <f>IF(N357="sníž. přenesená",J357,0)</f>
        <v>0</v>
      </c>
      <c r="BI357" s="176">
        <f>IF(N357="nulová",J357,0)</f>
        <v>0</v>
      </c>
      <c r="BJ357" s="18" t="s">
        <v>22</v>
      </c>
      <c r="BK357" s="176">
        <f>ROUND(I357*H357,2)</f>
        <v>0</v>
      </c>
      <c r="BL357" s="18" t="s">
        <v>146</v>
      </c>
      <c r="BM357" s="18" t="s">
        <v>728</v>
      </c>
    </row>
    <row r="358" spans="2:51" s="12" customFormat="1" ht="22.5" customHeight="1">
      <c r="B358" s="186"/>
      <c r="D358" s="178" t="s">
        <v>148</v>
      </c>
      <c r="E358" s="187" t="s">
        <v>20</v>
      </c>
      <c r="F358" s="188" t="s">
        <v>729</v>
      </c>
      <c r="H358" s="189">
        <v>21.85</v>
      </c>
      <c r="I358" s="190"/>
      <c r="L358" s="186"/>
      <c r="M358" s="191"/>
      <c r="N358" s="192"/>
      <c r="O358" s="192"/>
      <c r="P358" s="192"/>
      <c r="Q358" s="192"/>
      <c r="R358" s="192"/>
      <c r="S358" s="192"/>
      <c r="T358" s="193"/>
      <c r="AT358" s="187" t="s">
        <v>148</v>
      </c>
      <c r="AU358" s="187" t="s">
        <v>84</v>
      </c>
      <c r="AV358" s="12" t="s">
        <v>84</v>
      </c>
      <c r="AW358" s="12" t="s">
        <v>39</v>
      </c>
      <c r="AX358" s="12" t="s">
        <v>76</v>
      </c>
      <c r="AY358" s="187" t="s">
        <v>138</v>
      </c>
    </row>
    <row r="359" spans="2:51" s="13" customFormat="1" ht="22.5" customHeight="1">
      <c r="B359" s="194"/>
      <c r="D359" s="195" t="s">
        <v>148</v>
      </c>
      <c r="E359" s="196" t="s">
        <v>20</v>
      </c>
      <c r="F359" s="197" t="s">
        <v>152</v>
      </c>
      <c r="H359" s="198">
        <v>21.85</v>
      </c>
      <c r="I359" s="199"/>
      <c r="L359" s="194"/>
      <c r="M359" s="200"/>
      <c r="N359" s="201"/>
      <c r="O359" s="201"/>
      <c r="P359" s="201"/>
      <c r="Q359" s="201"/>
      <c r="R359" s="201"/>
      <c r="S359" s="201"/>
      <c r="T359" s="202"/>
      <c r="AT359" s="203" t="s">
        <v>148</v>
      </c>
      <c r="AU359" s="203" t="s">
        <v>84</v>
      </c>
      <c r="AV359" s="13" t="s">
        <v>146</v>
      </c>
      <c r="AW359" s="13" t="s">
        <v>39</v>
      </c>
      <c r="AX359" s="13" t="s">
        <v>22</v>
      </c>
      <c r="AY359" s="203" t="s">
        <v>138</v>
      </c>
    </row>
    <row r="360" spans="2:65" s="1" customFormat="1" ht="22.5" customHeight="1">
      <c r="B360" s="164"/>
      <c r="C360" s="165" t="s">
        <v>728</v>
      </c>
      <c r="D360" s="165" t="s">
        <v>141</v>
      </c>
      <c r="E360" s="166" t="s">
        <v>366</v>
      </c>
      <c r="F360" s="167" t="s">
        <v>367</v>
      </c>
      <c r="G360" s="168" t="s">
        <v>308</v>
      </c>
      <c r="H360" s="169">
        <v>12.25</v>
      </c>
      <c r="I360" s="170"/>
      <c r="J360" s="171">
        <f>ROUND(I360*H360,2)</f>
        <v>0</v>
      </c>
      <c r="K360" s="167" t="s">
        <v>145</v>
      </c>
      <c r="L360" s="35"/>
      <c r="M360" s="172" t="s">
        <v>20</v>
      </c>
      <c r="N360" s="173" t="s">
        <v>47</v>
      </c>
      <c r="O360" s="36"/>
      <c r="P360" s="174">
        <f>O360*H360</f>
        <v>0</v>
      </c>
      <c r="Q360" s="174">
        <v>0</v>
      </c>
      <c r="R360" s="174">
        <f>Q360*H360</f>
        <v>0</v>
      </c>
      <c r="S360" s="174">
        <v>0</v>
      </c>
      <c r="T360" s="175">
        <f>S360*H360</f>
        <v>0</v>
      </c>
      <c r="AR360" s="18" t="s">
        <v>146</v>
      </c>
      <c r="AT360" s="18" t="s">
        <v>141</v>
      </c>
      <c r="AU360" s="18" t="s">
        <v>84</v>
      </c>
      <c r="AY360" s="18" t="s">
        <v>138</v>
      </c>
      <c r="BE360" s="176">
        <f>IF(N360="základní",J360,0)</f>
        <v>0</v>
      </c>
      <c r="BF360" s="176">
        <f>IF(N360="snížená",J360,0)</f>
        <v>0</v>
      </c>
      <c r="BG360" s="176">
        <f>IF(N360="zákl. přenesená",J360,0)</f>
        <v>0</v>
      </c>
      <c r="BH360" s="176">
        <f>IF(N360="sníž. přenesená",J360,0)</f>
        <v>0</v>
      </c>
      <c r="BI360" s="176">
        <f>IF(N360="nulová",J360,0)</f>
        <v>0</v>
      </c>
      <c r="BJ360" s="18" t="s">
        <v>22</v>
      </c>
      <c r="BK360" s="176">
        <f>ROUND(I360*H360,2)</f>
        <v>0</v>
      </c>
      <c r="BL360" s="18" t="s">
        <v>146</v>
      </c>
      <c r="BM360" s="18" t="s">
        <v>730</v>
      </c>
    </row>
    <row r="361" spans="2:51" s="12" customFormat="1" ht="22.5" customHeight="1">
      <c r="B361" s="186"/>
      <c r="D361" s="178" t="s">
        <v>148</v>
      </c>
      <c r="E361" s="187" t="s">
        <v>20</v>
      </c>
      <c r="F361" s="188" t="s">
        <v>731</v>
      </c>
      <c r="H361" s="189">
        <v>12.25</v>
      </c>
      <c r="I361" s="190"/>
      <c r="L361" s="186"/>
      <c r="M361" s="191"/>
      <c r="N361" s="192"/>
      <c r="O361" s="192"/>
      <c r="P361" s="192"/>
      <c r="Q361" s="192"/>
      <c r="R361" s="192"/>
      <c r="S361" s="192"/>
      <c r="T361" s="193"/>
      <c r="AT361" s="187" t="s">
        <v>148</v>
      </c>
      <c r="AU361" s="187" t="s">
        <v>84</v>
      </c>
      <c r="AV361" s="12" t="s">
        <v>84</v>
      </c>
      <c r="AW361" s="12" t="s">
        <v>39</v>
      </c>
      <c r="AX361" s="12" t="s">
        <v>76</v>
      </c>
      <c r="AY361" s="187" t="s">
        <v>138</v>
      </c>
    </row>
    <row r="362" spans="2:51" s="13" customFormat="1" ht="22.5" customHeight="1">
      <c r="B362" s="194"/>
      <c r="D362" s="195" t="s">
        <v>148</v>
      </c>
      <c r="E362" s="196" t="s">
        <v>20</v>
      </c>
      <c r="F362" s="197" t="s">
        <v>152</v>
      </c>
      <c r="H362" s="198">
        <v>12.25</v>
      </c>
      <c r="I362" s="199"/>
      <c r="L362" s="194"/>
      <c r="M362" s="200"/>
      <c r="N362" s="201"/>
      <c r="O362" s="201"/>
      <c r="P362" s="201"/>
      <c r="Q362" s="201"/>
      <c r="R362" s="201"/>
      <c r="S362" s="201"/>
      <c r="T362" s="202"/>
      <c r="AT362" s="203" t="s">
        <v>148</v>
      </c>
      <c r="AU362" s="203" t="s">
        <v>84</v>
      </c>
      <c r="AV362" s="13" t="s">
        <v>146</v>
      </c>
      <c r="AW362" s="13" t="s">
        <v>39</v>
      </c>
      <c r="AX362" s="13" t="s">
        <v>22</v>
      </c>
      <c r="AY362" s="203" t="s">
        <v>138</v>
      </c>
    </row>
    <row r="363" spans="2:65" s="1" customFormat="1" ht="22.5" customHeight="1">
      <c r="B363" s="164"/>
      <c r="C363" s="165" t="s">
        <v>730</v>
      </c>
      <c r="D363" s="165" t="s">
        <v>141</v>
      </c>
      <c r="E363" s="166" t="s">
        <v>369</v>
      </c>
      <c r="F363" s="167" t="s">
        <v>370</v>
      </c>
      <c r="G363" s="168" t="s">
        <v>308</v>
      </c>
      <c r="H363" s="169">
        <v>278.591</v>
      </c>
      <c r="I363" s="170"/>
      <c r="J363" s="171">
        <f>ROUND(I363*H363,2)</f>
        <v>0</v>
      </c>
      <c r="K363" s="167" t="s">
        <v>145</v>
      </c>
      <c r="L363" s="35"/>
      <c r="M363" s="172" t="s">
        <v>20</v>
      </c>
      <c r="N363" s="173" t="s">
        <v>47</v>
      </c>
      <c r="O363" s="36"/>
      <c r="P363" s="174">
        <f>O363*H363</f>
        <v>0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AR363" s="18" t="s">
        <v>146</v>
      </c>
      <c r="AT363" s="18" t="s">
        <v>141</v>
      </c>
      <c r="AU363" s="18" t="s">
        <v>84</v>
      </c>
      <c r="AY363" s="18" t="s">
        <v>138</v>
      </c>
      <c r="BE363" s="176">
        <f>IF(N363="základní",J363,0)</f>
        <v>0</v>
      </c>
      <c r="BF363" s="176">
        <f>IF(N363="snížená",J363,0)</f>
        <v>0</v>
      </c>
      <c r="BG363" s="176">
        <f>IF(N363="zákl. přenesená",J363,0)</f>
        <v>0</v>
      </c>
      <c r="BH363" s="176">
        <f>IF(N363="sníž. přenesená",J363,0)</f>
        <v>0</v>
      </c>
      <c r="BI363" s="176">
        <f>IF(N363="nulová",J363,0)</f>
        <v>0</v>
      </c>
      <c r="BJ363" s="18" t="s">
        <v>22</v>
      </c>
      <c r="BK363" s="176">
        <f>ROUND(I363*H363,2)</f>
        <v>0</v>
      </c>
      <c r="BL363" s="18" t="s">
        <v>146</v>
      </c>
      <c r="BM363" s="18" t="s">
        <v>732</v>
      </c>
    </row>
    <row r="364" spans="2:51" s="12" customFormat="1" ht="22.5" customHeight="1">
      <c r="B364" s="186"/>
      <c r="D364" s="178" t="s">
        <v>148</v>
      </c>
      <c r="E364" s="187" t="s">
        <v>20</v>
      </c>
      <c r="F364" s="188" t="s">
        <v>710</v>
      </c>
      <c r="H364" s="189">
        <v>391.925</v>
      </c>
      <c r="I364" s="190"/>
      <c r="L364" s="186"/>
      <c r="M364" s="191"/>
      <c r="N364" s="192"/>
      <c r="O364" s="192"/>
      <c r="P364" s="192"/>
      <c r="Q364" s="192"/>
      <c r="R364" s="192"/>
      <c r="S364" s="192"/>
      <c r="T364" s="193"/>
      <c r="AT364" s="187" t="s">
        <v>148</v>
      </c>
      <c r="AU364" s="187" t="s">
        <v>84</v>
      </c>
      <c r="AV364" s="12" t="s">
        <v>84</v>
      </c>
      <c r="AW364" s="12" t="s">
        <v>39</v>
      </c>
      <c r="AX364" s="12" t="s">
        <v>76</v>
      </c>
      <c r="AY364" s="187" t="s">
        <v>138</v>
      </c>
    </row>
    <row r="365" spans="2:51" s="12" customFormat="1" ht="22.5" customHeight="1">
      <c r="B365" s="186"/>
      <c r="D365" s="178" t="s">
        <v>148</v>
      </c>
      <c r="E365" s="187" t="s">
        <v>20</v>
      </c>
      <c r="F365" s="188" t="s">
        <v>711</v>
      </c>
      <c r="H365" s="189">
        <v>-113.334</v>
      </c>
      <c r="I365" s="190"/>
      <c r="L365" s="186"/>
      <c r="M365" s="191"/>
      <c r="N365" s="192"/>
      <c r="O365" s="192"/>
      <c r="P365" s="192"/>
      <c r="Q365" s="192"/>
      <c r="R365" s="192"/>
      <c r="S365" s="192"/>
      <c r="T365" s="193"/>
      <c r="AT365" s="187" t="s">
        <v>148</v>
      </c>
      <c r="AU365" s="187" t="s">
        <v>84</v>
      </c>
      <c r="AV365" s="12" t="s">
        <v>84</v>
      </c>
      <c r="AW365" s="12" t="s">
        <v>39</v>
      </c>
      <c r="AX365" s="12" t="s">
        <v>76</v>
      </c>
      <c r="AY365" s="187" t="s">
        <v>138</v>
      </c>
    </row>
    <row r="366" spans="2:51" s="13" customFormat="1" ht="22.5" customHeight="1">
      <c r="B366" s="194"/>
      <c r="D366" s="195" t="s">
        <v>148</v>
      </c>
      <c r="E366" s="196" t="s">
        <v>20</v>
      </c>
      <c r="F366" s="197" t="s">
        <v>152</v>
      </c>
      <c r="H366" s="198">
        <v>278.591</v>
      </c>
      <c r="I366" s="199"/>
      <c r="L366" s="194"/>
      <c r="M366" s="200"/>
      <c r="N366" s="201"/>
      <c r="O366" s="201"/>
      <c r="P366" s="201"/>
      <c r="Q366" s="201"/>
      <c r="R366" s="201"/>
      <c r="S366" s="201"/>
      <c r="T366" s="202"/>
      <c r="AT366" s="203" t="s">
        <v>148</v>
      </c>
      <c r="AU366" s="203" t="s">
        <v>84</v>
      </c>
      <c r="AV366" s="13" t="s">
        <v>146</v>
      </c>
      <c r="AW366" s="13" t="s">
        <v>39</v>
      </c>
      <c r="AX366" s="13" t="s">
        <v>22</v>
      </c>
      <c r="AY366" s="203" t="s">
        <v>138</v>
      </c>
    </row>
    <row r="367" spans="2:65" s="1" customFormat="1" ht="22.5" customHeight="1">
      <c r="B367" s="164"/>
      <c r="C367" s="165" t="s">
        <v>732</v>
      </c>
      <c r="D367" s="165" t="s">
        <v>141</v>
      </c>
      <c r="E367" s="166" t="s">
        <v>733</v>
      </c>
      <c r="F367" s="167" t="s">
        <v>734</v>
      </c>
      <c r="G367" s="168" t="s">
        <v>308</v>
      </c>
      <c r="H367" s="169">
        <v>11.13</v>
      </c>
      <c r="I367" s="170"/>
      <c r="J367" s="171">
        <f>ROUND(I367*H367,2)</f>
        <v>0</v>
      </c>
      <c r="K367" s="167" t="s">
        <v>145</v>
      </c>
      <c r="L367" s="35"/>
      <c r="M367" s="172" t="s">
        <v>20</v>
      </c>
      <c r="N367" s="173" t="s">
        <v>47</v>
      </c>
      <c r="O367" s="36"/>
      <c r="P367" s="174">
        <f>O367*H367</f>
        <v>0</v>
      </c>
      <c r="Q367" s="174">
        <v>0</v>
      </c>
      <c r="R367" s="174">
        <f>Q367*H367</f>
        <v>0</v>
      </c>
      <c r="S367" s="174">
        <v>0</v>
      </c>
      <c r="T367" s="175">
        <f>S367*H367</f>
        <v>0</v>
      </c>
      <c r="AR367" s="18" t="s">
        <v>146</v>
      </c>
      <c r="AT367" s="18" t="s">
        <v>141</v>
      </c>
      <c r="AU367" s="18" t="s">
        <v>84</v>
      </c>
      <c r="AY367" s="18" t="s">
        <v>138</v>
      </c>
      <c r="BE367" s="176">
        <f>IF(N367="základní",J367,0)</f>
        <v>0</v>
      </c>
      <c r="BF367" s="176">
        <f>IF(N367="snížená",J367,0)</f>
        <v>0</v>
      </c>
      <c r="BG367" s="176">
        <f>IF(N367="zákl. přenesená",J367,0)</f>
        <v>0</v>
      </c>
      <c r="BH367" s="176">
        <f>IF(N367="sníž. přenesená",J367,0)</f>
        <v>0</v>
      </c>
      <c r="BI367" s="176">
        <f>IF(N367="nulová",J367,0)</f>
        <v>0</v>
      </c>
      <c r="BJ367" s="18" t="s">
        <v>22</v>
      </c>
      <c r="BK367" s="176">
        <f>ROUND(I367*H367,2)</f>
        <v>0</v>
      </c>
      <c r="BL367" s="18" t="s">
        <v>146</v>
      </c>
      <c r="BM367" s="18" t="s">
        <v>735</v>
      </c>
    </row>
    <row r="368" spans="2:51" s="11" customFormat="1" ht="22.5" customHeight="1">
      <c r="B368" s="177"/>
      <c r="D368" s="178" t="s">
        <v>148</v>
      </c>
      <c r="E368" s="179" t="s">
        <v>20</v>
      </c>
      <c r="F368" s="180" t="s">
        <v>736</v>
      </c>
      <c r="H368" s="181" t="s">
        <v>20</v>
      </c>
      <c r="I368" s="182"/>
      <c r="L368" s="177"/>
      <c r="M368" s="183"/>
      <c r="N368" s="184"/>
      <c r="O368" s="184"/>
      <c r="P368" s="184"/>
      <c r="Q368" s="184"/>
      <c r="R368" s="184"/>
      <c r="S368" s="184"/>
      <c r="T368" s="185"/>
      <c r="AT368" s="181" t="s">
        <v>148</v>
      </c>
      <c r="AU368" s="181" t="s">
        <v>84</v>
      </c>
      <c r="AV368" s="11" t="s">
        <v>22</v>
      </c>
      <c r="AW368" s="11" t="s">
        <v>39</v>
      </c>
      <c r="AX368" s="11" t="s">
        <v>76</v>
      </c>
      <c r="AY368" s="181" t="s">
        <v>138</v>
      </c>
    </row>
    <row r="369" spans="2:51" s="12" customFormat="1" ht="22.5" customHeight="1">
      <c r="B369" s="186"/>
      <c r="D369" s="178" t="s">
        <v>148</v>
      </c>
      <c r="E369" s="187" t="s">
        <v>20</v>
      </c>
      <c r="F369" s="188" t="s">
        <v>737</v>
      </c>
      <c r="H369" s="189">
        <v>11.13</v>
      </c>
      <c r="I369" s="190"/>
      <c r="L369" s="186"/>
      <c r="M369" s="191"/>
      <c r="N369" s="192"/>
      <c r="O369" s="192"/>
      <c r="P369" s="192"/>
      <c r="Q369" s="192"/>
      <c r="R369" s="192"/>
      <c r="S369" s="192"/>
      <c r="T369" s="193"/>
      <c r="AT369" s="187" t="s">
        <v>148</v>
      </c>
      <c r="AU369" s="187" t="s">
        <v>84</v>
      </c>
      <c r="AV369" s="12" t="s">
        <v>84</v>
      </c>
      <c r="AW369" s="12" t="s">
        <v>39</v>
      </c>
      <c r="AX369" s="12" t="s">
        <v>76</v>
      </c>
      <c r="AY369" s="187" t="s">
        <v>138</v>
      </c>
    </row>
    <row r="370" spans="2:51" s="13" customFormat="1" ht="22.5" customHeight="1">
      <c r="B370" s="194"/>
      <c r="D370" s="178" t="s">
        <v>148</v>
      </c>
      <c r="E370" s="204" t="s">
        <v>20</v>
      </c>
      <c r="F370" s="205" t="s">
        <v>152</v>
      </c>
      <c r="H370" s="206">
        <v>11.13</v>
      </c>
      <c r="I370" s="199"/>
      <c r="L370" s="194"/>
      <c r="M370" s="207"/>
      <c r="N370" s="208"/>
      <c r="O370" s="208"/>
      <c r="P370" s="208"/>
      <c r="Q370" s="208"/>
      <c r="R370" s="208"/>
      <c r="S370" s="208"/>
      <c r="T370" s="209"/>
      <c r="AT370" s="203" t="s">
        <v>148</v>
      </c>
      <c r="AU370" s="203" t="s">
        <v>84</v>
      </c>
      <c r="AV370" s="13" t="s">
        <v>146</v>
      </c>
      <c r="AW370" s="13" t="s">
        <v>39</v>
      </c>
      <c r="AX370" s="13" t="s">
        <v>22</v>
      </c>
      <c r="AY370" s="203" t="s">
        <v>138</v>
      </c>
    </row>
    <row r="371" spans="2:12" s="1" customFormat="1" ht="6.75" customHeight="1">
      <c r="B371" s="50"/>
      <c r="C371" s="51"/>
      <c r="D371" s="51"/>
      <c r="E371" s="51"/>
      <c r="F371" s="51"/>
      <c r="G371" s="51"/>
      <c r="H371" s="51"/>
      <c r="I371" s="116"/>
      <c r="J371" s="51"/>
      <c r="K371" s="51"/>
      <c r="L371" s="35"/>
    </row>
    <row r="372" ht="13.5">
      <c r="AT372" s="210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6"/>
      <c r="C1" s="286"/>
      <c r="D1" s="285" t="s">
        <v>1</v>
      </c>
      <c r="E1" s="286"/>
      <c r="F1" s="287" t="s">
        <v>1414</v>
      </c>
      <c r="G1" s="292" t="s">
        <v>1415</v>
      </c>
      <c r="H1" s="292"/>
      <c r="I1" s="293"/>
      <c r="J1" s="287" t="s">
        <v>1416</v>
      </c>
      <c r="K1" s="285" t="s">
        <v>106</v>
      </c>
      <c r="L1" s="287" t="s">
        <v>1417</v>
      </c>
      <c r="M1" s="287"/>
      <c r="N1" s="287"/>
      <c r="O1" s="287"/>
      <c r="P1" s="287"/>
      <c r="Q1" s="287"/>
      <c r="R1" s="287"/>
      <c r="S1" s="287"/>
      <c r="T1" s="287"/>
      <c r="U1" s="283"/>
      <c r="V1" s="28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93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79" t="str">
        <f>'Rekapitulace stavby'!K6</f>
        <v>II/125 Vlašim, most ev.č. 125-019 - Most přes potok za městem Vlašim</v>
      </c>
      <c r="F7" s="248"/>
      <c r="G7" s="248"/>
      <c r="H7" s="248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0" t="s">
        <v>738</v>
      </c>
      <c r="F9" s="255"/>
      <c r="G9" s="255"/>
      <c r="H9" s="25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31.5.2016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63" customHeight="1">
      <c r="B24" s="98"/>
      <c r="C24" s="99"/>
      <c r="D24" s="99"/>
      <c r="E24" s="251" t="s">
        <v>41</v>
      </c>
      <c r="F24" s="281"/>
      <c r="G24" s="281"/>
      <c r="H24" s="28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ROUND(J79,2)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ROUND(SUM(BE79:BE157),2)</f>
        <v>0</v>
      </c>
      <c r="G30" s="36"/>
      <c r="H30" s="36"/>
      <c r="I30" s="108">
        <v>0.21</v>
      </c>
      <c r="J30" s="107">
        <f>ROUND(ROUND((SUM(BE79:BE157)),2)*I30,2)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ROUND(SUM(BF79:BF157),2)</f>
        <v>0</v>
      </c>
      <c r="G31" s="36"/>
      <c r="H31" s="36"/>
      <c r="I31" s="108">
        <v>0.15</v>
      </c>
      <c r="J31" s="107">
        <f>ROUND(ROUND((SUM(BF79:BF157)),2)*I31,2)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ROUND(SUM(BG79:BG157),2)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ROUND(SUM(BH79:BH157),2)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ROUND(SUM(BI79:BI157),2)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79" t="str">
        <f>E7</f>
        <v>II/125 Vlašim, most ev.č. 125-019 - Most přes potok za městem Vlašim</v>
      </c>
      <c r="F45" s="255"/>
      <c r="G45" s="255"/>
      <c r="H45" s="255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0" t="str">
        <f>E9</f>
        <v>SO102 - SO 102 - DIO a trvalé značení</v>
      </c>
      <c r="F47" s="255"/>
      <c r="G47" s="255"/>
      <c r="H47" s="25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Vlašim, Vlasákova ulice</v>
      </c>
      <c r="G49" s="36"/>
      <c r="H49" s="36"/>
      <c r="I49" s="96" t="s">
        <v>25</v>
      </c>
      <c r="J49" s="97" t="str">
        <f>IF(J12="","",J12)</f>
        <v>31.5.2016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Středočeský kraj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J79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J80</f>
        <v>0</v>
      </c>
      <c r="K57" s="130"/>
    </row>
    <row r="58" spans="2:11" s="8" customFormat="1" ht="19.5" customHeight="1">
      <c r="B58" s="131"/>
      <c r="C58" s="132"/>
      <c r="D58" s="133" t="s">
        <v>254</v>
      </c>
      <c r="E58" s="134"/>
      <c r="F58" s="134"/>
      <c r="G58" s="134"/>
      <c r="H58" s="134"/>
      <c r="I58" s="135"/>
      <c r="J58" s="136">
        <f>J81</f>
        <v>0</v>
      </c>
      <c r="K58" s="137"/>
    </row>
    <row r="59" spans="2:11" s="8" customFormat="1" ht="19.5" customHeight="1">
      <c r="B59" s="131"/>
      <c r="C59" s="132"/>
      <c r="D59" s="133" t="s">
        <v>255</v>
      </c>
      <c r="E59" s="134"/>
      <c r="F59" s="134"/>
      <c r="G59" s="134"/>
      <c r="H59" s="134"/>
      <c r="I59" s="135"/>
      <c r="J59" s="136">
        <f>J151</f>
        <v>0</v>
      </c>
      <c r="K59" s="137"/>
    </row>
    <row r="60" spans="2:11" s="1" customFormat="1" ht="21.75" customHeight="1">
      <c r="B60" s="35"/>
      <c r="C60" s="36"/>
      <c r="D60" s="36"/>
      <c r="E60" s="36"/>
      <c r="F60" s="36"/>
      <c r="G60" s="36"/>
      <c r="H60" s="36"/>
      <c r="I60" s="95"/>
      <c r="J60" s="36"/>
      <c r="K60" s="39"/>
    </row>
    <row r="61" spans="2:11" s="1" customFormat="1" ht="6.75" customHeight="1">
      <c r="B61" s="50"/>
      <c r="C61" s="51"/>
      <c r="D61" s="51"/>
      <c r="E61" s="51"/>
      <c r="F61" s="51"/>
      <c r="G61" s="51"/>
      <c r="H61" s="51"/>
      <c r="I61" s="116"/>
      <c r="J61" s="51"/>
      <c r="K61" s="52"/>
    </row>
    <row r="65" spans="2:12" s="1" customFormat="1" ht="6.75" customHeight="1">
      <c r="B65" s="53"/>
      <c r="C65" s="54"/>
      <c r="D65" s="54"/>
      <c r="E65" s="54"/>
      <c r="F65" s="54"/>
      <c r="G65" s="54"/>
      <c r="H65" s="54"/>
      <c r="I65" s="117"/>
      <c r="J65" s="54"/>
      <c r="K65" s="54"/>
      <c r="L65" s="35"/>
    </row>
    <row r="66" spans="2:12" s="1" customFormat="1" ht="36.75" customHeight="1">
      <c r="B66" s="35"/>
      <c r="C66" s="55" t="s">
        <v>122</v>
      </c>
      <c r="I66" s="138"/>
      <c r="L66" s="35"/>
    </row>
    <row r="67" spans="2:12" s="1" customFormat="1" ht="6.75" customHeight="1">
      <c r="B67" s="35"/>
      <c r="I67" s="138"/>
      <c r="L67" s="35"/>
    </row>
    <row r="68" spans="2:12" s="1" customFormat="1" ht="14.25" customHeight="1">
      <c r="B68" s="35"/>
      <c r="C68" s="57" t="s">
        <v>16</v>
      </c>
      <c r="I68" s="138"/>
      <c r="L68" s="35"/>
    </row>
    <row r="69" spans="2:12" s="1" customFormat="1" ht="22.5" customHeight="1">
      <c r="B69" s="35"/>
      <c r="E69" s="282" t="str">
        <f>E7</f>
        <v>II/125 Vlašim, most ev.č. 125-019 - Most přes potok za městem Vlašim</v>
      </c>
      <c r="F69" s="245"/>
      <c r="G69" s="245"/>
      <c r="H69" s="245"/>
      <c r="I69" s="138"/>
      <c r="L69" s="35"/>
    </row>
    <row r="70" spans="2:12" s="1" customFormat="1" ht="14.25" customHeight="1">
      <c r="B70" s="35"/>
      <c r="C70" s="57" t="s">
        <v>108</v>
      </c>
      <c r="I70" s="138"/>
      <c r="L70" s="35"/>
    </row>
    <row r="71" spans="2:12" s="1" customFormat="1" ht="23.25" customHeight="1">
      <c r="B71" s="35"/>
      <c r="E71" s="263" t="str">
        <f>E9</f>
        <v>SO102 - SO 102 - DIO a trvalé značení</v>
      </c>
      <c r="F71" s="245"/>
      <c r="G71" s="245"/>
      <c r="H71" s="245"/>
      <c r="I71" s="138"/>
      <c r="L71" s="35"/>
    </row>
    <row r="72" spans="2:12" s="1" customFormat="1" ht="6.75" customHeight="1">
      <c r="B72" s="35"/>
      <c r="I72" s="138"/>
      <c r="L72" s="35"/>
    </row>
    <row r="73" spans="2:12" s="1" customFormat="1" ht="18" customHeight="1">
      <c r="B73" s="35"/>
      <c r="C73" s="57" t="s">
        <v>23</v>
      </c>
      <c r="F73" s="139" t="str">
        <f>F12</f>
        <v>Vlašim, Vlasákova ulice</v>
      </c>
      <c r="I73" s="140" t="s">
        <v>25</v>
      </c>
      <c r="J73" s="61" t="str">
        <f>IF(J12="","",J12)</f>
        <v>31.5.2016</v>
      </c>
      <c r="L73" s="35"/>
    </row>
    <row r="74" spans="2:12" s="1" customFormat="1" ht="6.75" customHeight="1">
      <c r="B74" s="35"/>
      <c r="I74" s="138"/>
      <c r="L74" s="35"/>
    </row>
    <row r="75" spans="2:12" s="1" customFormat="1" ht="15">
      <c r="B75" s="35"/>
      <c r="C75" s="57" t="s">
        <v>29</v>
      </c>
      <c r="F75" s="139" t="str">
        <f>E15</f>
        <v>Středočeský kraj</v>
      </c>
      <c r="I75" s="140" t="s">
        <v>35</v>
      </c>
      <c r="J75" s="139" t="str">
        <f>E21</f>
        <v>Pragoprojekt, a.s.</v>
      </c>
      <c r="L75" s="35"/>
    </row>
    <row r="76" spans="2:12" s="1" customFormat="1" ht="14.25" customHeight="1">
      <c r="B76" s="35"/>
      <c r="C76" s="57" t="s">
        <v>33</v>
      </c>
      <c r="F76" s="139">
        <f>IF(E18="","",E18)</f>
      </c>
      <c r="I76" s="138"/>
      <c r="L76" s="35"/>
    </row>
    <row r="77" spans="2:12" s="1" customFormat="1" ht="9.75" customHeight="1">
      <c r="B77" s="35"/>
      <c r="I77" s="138"/>
      <c r="L77" s="35"/>
    </row>
    <row r="78" spans="2:20" s="9" customFormat="1" ht="29.25" customHeight="1">
      <c r="B78" s="141"/>
      <c r="C78" s="142" t="s">
        <v>123</v>
      </c>
      <c r="D78" s="143" t="s">
        <v>61</v>
      </c>
      <c r="E78" s="143" t="s">
        <v>57</v>
      </c>
      <c r="F78" s="143" t="s">
        <v>124</v>
      </c>
      <c r="G78" s="143" t="s">
        <v>125</v>
      </c>
      <c r="H78" s="143" t="s">
        <v>126</v>
      </c>
      <c r="I78" s="144" t="s">
        <v>127</v>
      </c>
      <c r="J78" s="143" t="s">
        <v>112</v>
      </c>
      <c r="K78" s="145" t="s">
        <v>128</v>
      </c>
      <c r="L78" s="141"/>
      <c r="M78" s="67" t="s">
        <v>129</v>
      </c>
      <c r="N78" s="68" t="s">
        <v>46</v>
      </c>
      <c r="O78" s="68" t="s">
        <v>130</v>
      </c>
      <c r="P78" s="68" t="s">
        <v>131</v>
      </c>
      <c r="Q78" s="68" t="s">
        <v>132</v>
      </c>
      <c r="R78" s="68" t="s">
        <v>133</v>
      </c>
      <c r="S78" s="68" t="s">
        <v>134</v>
      </c>
      <c r="T78" s="69" t="s">
        <v>135</v>
      </c>
    </row>
    <row r="79" spans="2:63" s="1" customFormat="1" ht="29.25" customHeight="1">
      <c r="B79" s="35"/>
      <c r="C79" s="71" t="s">
        <v>113</v>
      </c>
      <c r="I79" s="138"/>
      <c r="J79" s="146">
        <f>BK79</f>
        <v>0</v>
      </c>
      <c r="L79" s="35"/>
      <c r="M79" s="70"/>
      <c r="N79" s="62"/>
      <c r="O79" s="62"/>
      <c r="P79" s="147">
        <f>P80</f>
        <v>0</v>
      </c>
      <c r="Q79" s="62"/>
      <c r="R79" s="147">
        <f>R80</f>
        <v>2.5433999999999997</v>
      </c>
      <c r="S79" s="62"/>
      <c r="T79" s="148">
        <f>T80</f>
        <v>16.924</v>
      </c>
      <c r="AT79" s="18" t="s">
        <v>75</v>
      </c>
      <c r="AU79" s="18" t="s">
        <v>114</v>
      </c>
      <c r="BK79" s="149">
        <f>BK80</f>
        <v>0</v>
      </c>
    </row>
    <row r="80" spans="2:63" s="10" customFormat="1" ht="36.75" customHeight="1">
      <c r="B80" s="150"/>
      <c r="D80" s="151" t="s">
        <v>75</v>
      </c>
      <c r="E80" s="152" t="s">
        <v>136</v>
      </c>
      <c r="F80" s="152" t="s">
        <v>137</v>
      </c>
      <c r="I80" s="153"/>
      <c r="J80" s="154">
        <f>BK80</f>
        <v>0</v>
      </c>
      <c r="L80" s="150"/>
      <c r="M80" s="155"/>
      <c r="N80" s="156"/>
      <c r="O80" s="156"/>
      <c r="P80" s="157">
        <f>P81+P151</f>
        <v>0</v>
      </c>
      <c r="Q80" s="156"/>
      <c r="R80" s="157">
        <f>R81+R151</f>
        <v>2.5433999999999997</v>
      </c>
      <c r="S80" s="156"/>
      <c r="T80" s="158">
        <f>T81+T151</f>
        <v>16.924</v>
      </c>
      <c r="AR80" s="151" t="s">
        <v>22</v>
      </c>
      <c r="AT80" s="159" t="s">
        <v>75</v>
      </c>
      <c r="AU80" s="159" t="s">
        <v>76</v>
      </c>
      <c r="AY80" s="151" t="s">
        <v>138</v>
      </c>
      <c r="BK80" s="160">
        <f>BK81+BK151</f>
        <v>0</v>
      </c>
    </row>
    <row r="81" spans="2:63" s="10" customFormat="1" ht="19.5" customHeight="1">
      <c r="B81" s="150"/>
      <c r="D81" s="161" t="s">
        <v>75</v>
      </c>
      <c r="E81" s="162" t="s">
        <v>211</v>
      </c>
      <c r="F81" s="162" t="s">
        <v>321</v>
      </c>
      <c r="I81" s="153"/>
      <c r="J81" s="163">
        <f>BK81</f>
        <v>0</v>
      </c>
      <c r="L81" s="150"/>
      <c r="M81" s="155"/>
      <c r="N81" s="156"/>
      <c r="O81" s="156"/>
      <c r="P81" s="157">
        <f>SUM(P82:P150)</f>
        <v>0</v>
      </c>
      <c r="Q81" s="156"/>
      <c r="R81" s="157">
        <f>SUM(R82:R150)</f>
        <v>2.5433999999999997</v>
      </c>
      <c r="S81" s="156"/>
      <c r="T81" s="158">
        <f>SUM(T82:T150)</f>
        <v>16.924</v>
      </c>
      <c r="AR81" s="151" t="s">
        <v>22</v>
      </c>
      <c r="AT81" s="159" t="s">
        <v>75</v>
      </c>
      <c r="AU81" s="159" t="s">
        <v>22</v>
      </c>
      <c r="AY81" s="151" t="s">
        <v>138</v>
      </c>
      <c r="BK81" s="160">
        <f>SUM(BK82:BK150)</f>
        <v>0</v>
      </c>
    </row>
    <row r="82" spans="2:65" s="1" customFormat="1" ht="22.5" customHeight="1">
      <c r="B82" s="164"/>
      <c r="C82" s="165" t="s">
        <v>22</v>
      </c>
      <c r="D82" s="165" t="s">
        <v>141</v>
      </c>
      <c r="E82" s="166" t="s">
        <v>739</v>
      </c>
      <c r="F82" s="167" t="s">
        <v>740</v>
      </c>
      <c r="G82" s="168" t="s">
        <v>386</v>
      </c>
      <c r="H82" s="169">
        <v>2</v>
      </c>
      <c r="I82" s="170"/>
      <c r="J82" s="171">
        <f>ROUND(I82*H82,2)</f>
        <v>0</v>
      </c>
      <c r="K82" s="167" t="s">
        <v>145</v>
      </c>
      <c r="L82" s="35"/>
      <c r="M82" s="172" t="s">
        <v>20</v>
      </c>
      <c r="N82" s="173" t="s">
        <v>47</v>
      </c>
      <c r="O82" s="36"/>
      <c r="P82" s="174">
        <f>O82*H82</f>
        <v>0</v>
      </c>
      <c r="Q82" s="174">
        <v>0</v>
      </c>
      <c r="R82" s="174">
        <f>Q82*H82</f>
        <v>0</v>
      </c>
      <c r="S82" s="174">
        <v>0</v>
      </c>
      <c r="T82" s="175">
        <f>S82*H82</f>
        <v>0</v>
      </c>
      <c r="AR82" s="18" t="s">
        <v>146</v>
      </c>
      <c r="AT82" s="18" t="s">
        <v>141</v>
      </c>
      <c r="AU82" s="18" t="s">
        <v>84</v>
      </c>
      <c r="AY82" s="18" t="s">
        <v>138</v>
      </c>
      <c r="BE82" s="176">
        <f>IF(N82="základní",J82,0)</f>
        <v>0</v>
      </c>
      <c r="BF82" s="176">
        <f>IF(N82="snížená",J82,0)</f>
        <v>0</v>
      </c>
      <c r="BG82" s="176">
        <f>IF(N82="zákl. přenesená",J82,0)</f>
        <v>0</v>
      </c>
      <c r="BH82" s="176">
        <f>IF(N82="sníž. přenesená",J82,0)</f>
        <v>0</v>
      </c>
      <c r="BI82" s="176">
        <f>IF(N82="nulová",J82,0)</f>
        <v>0</v>
      </c>
      <c r="BJ82" s="18" t="s">
        <v>22</v>
      </c>
      <c r="BK82" s="176">
        <f>ROUND(I82*H82,2)</f>
        <v>0</v>
      </c>
      <c r="BL82" s="18" t="s">
        <v>146</v>
      </c>
      <c r="BM82" s="18" t="s">
        <v>22</v>
      </c>
    </row>
    <row r="83" spans="2:65" s="1" customFormat="1" ht="31.5" customHeight="1">
      <c r="B83" s="164"/>
      <c r="C83" s="165" t="s">
        <v>84</v>
      </c>
      <c r="D83" s="165" t="s">
        <v>141</v>
      </c>
      <c r="E83" s="166" t="s">
        <v>741</v>
      </c>
      <c r="F83" s="167" t="s">
        <v>742</v>
      </c>
      <c r="G83" s="168" t="s">
        <v>386</v>
      </c>
      <c r="H83" s="169">
        <v>90</v>
      </c>
      <c r="I83" s="170"/>
      <c r="J83" s="171">
        <f>ROUND(I83*H83,2)</f>
        <v>0</v>
      </c>
      <c r="K83" s="167" t="s">
        <v>145</v>
      </c>
      <c r="L83" s="35"/>
      <c r="M83" s="172" t="s">
        <v>20</v>
      </c>
      <c r="N83" s="173" t="s">
        <v>47</v>
      </c>
      <c r="O83" s="36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8" t="s">
        <v>146</v>
      </c>
      <c r="AT83" s="18" t="s">
        <v>141</v>
      </c>
      <c r="AU83" s="18" t="s">
        <v>84</v>
      </c>
      <c r="AY83" s="18" t="s">
        <v>138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8" t="s">
        <v>22</v>
      </c>
      <c r="BK83" s="176">
        <f>ROUND(I83*H83,2)</f>
        <v>0</v>
      </c>
      <c r="BL83" s="18" t="s">
        <v>146</v>
      </c>
      <c r="BM83" s="18" t="s">
        <v>84</v>
      </c>
    </row>
    <row r="84" spans="2:51" s="12" customFormat="1" ht="22.5" customHeight="1">
      <c r="B84" s="186"/>
      <c r="D84" s="178" t="s">
        <v>148</v>
      </c>
      <c r="E84" s="187" t="s">
        <v>20</v>
      </c>
      <c r="F84" s="188" t="s">
        <v>743</v>
      </c>
      <c r="H84" s="189">
        <v>90</v>
      </c>
      <c r="I84" s="190"/>
      <c r="L84" s="186"/>
      <c r="M84" s="191"/>
      <c r="N84" s="192"/>
      <c r="O84" s="192"/>
      <c r="P84" s="192"/>
      <c r="Q84" s="192"/>
      <c r="R84" s="192"/>
      <c r="S84" s="192"/>
      <c r="T84" s="193"/>
      <c r="AT84" s="187" t="s">
        <v>148</v>
      </c>
      <c r="AU84" s="187" t="s">
        <v>84</v>
      </c>
      <c r="AV84" s="12" t="s">
        <v>84</v>
      </c>
      <c r="AW84" s="12" t="s">
        <v>39</v>
      </c>
      <c r="AX84" s="12" t="s">
        <v>76</v>
      </c>
      <c r="AY84" s="187" t="s">
        <v>138</v>
      </c>
    </row>
    <row r="85" spans="2:51" s="13" customFormat="1" ht="22.5" customHeight="1">
      <c r="B85" s="194"/>
      <c r="D85" s="178" t="s">
        <v>148</v>
      </c>
      <c r="E85" s="204" t="s">
        <v>20</v>
      </c>
      <c r="F85" s="205" t="s">
        <v>152</v>
      </c>
      <c r="H85" s="206">
        <v>90</v>
      </c>
      <c r="I85" s="199"/>
      <c r="L85" s="194"/>
      <c r="M85" s="200"/>
      <c r="N85" s="201"/>
      <c r="O85" s="201"/>
      <c r="P85" s="201"/>
      <c r="Q85" s="201"/>
      <c r="R85" s="201"/>
      <c r="S85" s="201"/>
      <c r="T85" s="202"/>
      <c r="AT85" s="203" t="s">
        <v>148</v>
      </c>
      <c r="AU85" s="203" t="s">
        <v>84</v>
      </c>
      <c r="AV85" s="13" t="s">
        <v>146</v>
      </c>
      <c r="AW85" s="13" t="s">
        <v>39</v>
      </c>
      <c r="AX85" s="13" t="s">
        <v>22</v>
      </c>
      <c r="AY85" s="203" t="s">
        <v>138</v>
      </c>
    </row>
    <row r="86" spans="2:51" s="11" customFormat="1" ht="22.5" customHeight="1">
      <c r="B86" s="177"/>
      <c r="D86" s="195" t="s">
        <v>148</v>
      </c>
      <c r="E86" s="221" t="s">
        <v>20</v>
      </c>
      <c r="F86" s="222" t="s">
        <v>744</v>
      </c>
      <c r="H86" s="223" t="s">
        <v>20</v>
      </c>
      <c r="I86" s="182"/>
      <c r="L86" s="177"/>
      <c r="M86" s="183"/>
      <c r="N86" s="184"/>
      <c r="O86" s="184"/>
      <c r="P86" s="184"/>
      <c r="Q86" s="184"/>
      <c r="R86" s="184"/>
      <c r="S86" s="184"/>
      <c r="T86" s="185"/>
      <c r="AT86" s="181" t="s">
        <v>148</v>
      </c>
      <c r="AU86" s="181" t="s">
        <v>84</v>
      </c>
      <c r="AV86" s="11" t="s">
        <v>22</v>
      </c>
      <c r="AW86" s="11" t="s">
        <v>39</v>
      </c>
      <c r="AX86" s="11" t="s">
        <v>76</v>
      </c>
      <c r="AY86" s="181" t="s">
        <v>138</v>
      </c>
    </row>
    <row r="87" spans="2:65" s="1" customFormat="1" ht="22.5" customHeight="1">
      <c r="B87" s="164"/>
      <c r="C87" s="165" t="s">
        <v>164</v>
      </c>
      <c r="D87" s="165" t="s">
        <v>141</v>
      </c>
      <c r="E87" s="166" t="s">
        <v>745</v>
      </c>
      <c r="F87" s="167" t="s">
        <v>746</v>
      </c>
      <c r="G87" s="168" t="s">
        <v>386</v>
      </c>
      <c r="H87" s="169">
        <v>18</v>
      </c>
      <c r="I87" s="170"/>
      <c r="J87" s="171">
        <f>ROUND(I87*H87,2)</f>
        <v>0</v>
      </c>
      <c r="K87" s="167" t="s">
        <v>145</v>
      </c>
      <c r="L87" s="35"/>
      <c r="M87" s="172" t="s">
        <v>20</v>
      </c>
      <c r="N87" s="173" t="s">
        <v>47</v>
      </c>
      <c r="O87" s="36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8" t="s">
        <v>146</v>
      </c>
      <c r="AT87" s="18" t="s">
        <v>141</v>
      </c>
      <c r="AU87" s="18" t="s">
        <v>84</v>
      </c>
      <c r="AY87" s="18" t="s">
        <v>138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8" t="s">
        <v>22</v>
      </c>
      <c r="BK87" s="176">
        <f>ROUND(I87*H87,2)</f>
        <v>0</v>
      </c>
      <c r="BL87" s="18" t="s">
        <v>146</v>
      </c>
      <c r="BM87" s="18" t="s">
        <v>164</v>
      </c>
    </row>
    <row r="88" spans="2:51" s="12" customFormat="1" ht="22.5" customHeight="1">
      <c r="B88" s="186"/>
      <c r="D88" s="178" t="s">
        <v>148</v>
      </c>
      <c r="E88" s="187" t="s">
        <v>20</v>
      </c>
      <c r="F88" s="188" t="s">
        <v>747</v>
      </c>
      <c r="H88" s="189">
        <v>18</v>
      </c>
      <c r="I88" s="190"/>
      <c r="L88" s="186"/>
      <c r="M88" s="191"/>
      <c r="N88" s="192"/>
      <c r="O88" s="192"/>
      <c r="P88" s="192"/>
      <c r="Q88" s="192"/>
      <c r="R88" s="192"/>
      <c r="S88" s="192"/>
      <c r="T88" s="193"/>
      <c r="AT88" s="187" t="s">
        <v>148</v>
      </c>
      <c r="AU88" s="187" t="s">
        <v>84</v>
      </c>
      <c r="AV88" s="12" t="s">
        <v>84</v>
      </c>
      <c r="AW88" s="12" t="s">
        <v>39</v>
      </c>
      <c r="AX88" s="12" t="s">
        <v>76</v>
      </c>
      <c r="AY88" s="187" t="s">
        <v>138</v>
      </c>
    </row>
    <row r="89" spans="2:51" s="13" customFormat="1" ht="22.5" customHeight="1">
      <c r="B89" s="194"/>
      <c r="D89" s="195" t="s">
        <v>148</v>
      </c>
      <c r="E89" s="196" t="s">
        <v>20</v>
      </c>
      <c r="F89" s="197" t="s">
        <v>152</v>
      </c>
      <c r="H89" s="198">
        <v>18</v>
      </c>
      <c r="I89" s="199"/>
      <c r="L89" s="194"/>
      <c r="M89" s="200"/>
      <c r="N89" s="201"/>
      <c r="O89" s="201"/>
      <c r="P89" s="201"/>
      <c r="Q89" s="201"/>
      <c r="R89" s="201"/>
      <c r="S89" s="201"/>
      <c r="T89" s="202"/>
      <c r="AT89" s="203" t="s">
        <v>148</v>
      </c>
      <c r="AU89" s="203" t="s">
        <v>84</v>
      </c>
      <c r="AV89" s="13" t="s">
        <v>146</v>
      </c>
      <c r="AW89" s="13" t="s">
        <v>39</v>
      </c>
      <c r="AX89" s="13" t="s">
        <v>22</v>
      </c>
      <c r="AY89" s="203" t="s">
        <v>138</v>
      </c>
    </row>
    <row r="90" spans="2:65" s="1" customFormat="1" ht="22.5" customHeight="1">
      <c r="B90" s="164"/>
      <c r="C90" s="165" t="s">
        <v>146</v>
      </c>
      <c r="D90" s="165" t="s">
        <v>141</v>
      </c>
      <c r="E90" s="166" t="s">
        <v>748</v>
      </c>
      <c r="F90" s="167" t="s">
        <v>749</v>
      </c>
      <c r="G90" s="168" t="s">
        <v>386</v>
      </c>
      <c r="H90" s="169">
        <v>18</v>
      </c>
      <c r="I90" s="170"/>
      <c r="J90" s="171">
        <f>ROUND(I90*H90,2)</f>
        <v>0</v>
      </c>
      <c r="K90" s="167" t="s">
        <v>145</v>
      </c>
      <c r="L90" s="35"/>
      <c r="M90" s="172" t="s">
        <v>20</v>
      </c>
      <c r="N90" s="173" t="s">
        <v>47</v>
      </c>
      <c r="O90" s="36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18" t="s">
        <v>146</v>
      </c>
      <c r="AT90" s="18" t="s">
        <v>141</v>
      </c>
      <c r="AU90" s="18" t="s">
        <v>84</v>
      </c>
      <c r="AY90" s="18" t="s">
        <v>138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8" t="s">
        <v>22</v>
      </c>
      <c r="BK90" s="176">
        <f>ROUND(I90*H90,2)</f>
        <v>0</v>
      </c>
      <c r="BL90" s="18" t="s">
        <v>146</v>
      </c>
      <c r="BM90" s="18" t="s">
        <v>146</v>
      </c>
    </row>
    <row r="91" spans="2:65" s="1" customFormat="1" ht="22.5" customHeight="1">
      <c r="B91" s="164"/>
      <c r="C91" s="165" t="s">
        <v>139</v>
      </c>
      <c r="D91" s="165" t="s">
        <v>141</v>
      </c>
      <c r="E91" s="166" t="s">
        <v>750</v>
      </c>
      <c r="F91" s="167" t="s">
        <v>751</v>
      </c>
      <c r="G91" s="168" t="s">
        <v>386</v>
      </c>
      <c r="H91" s="169">
        <v>40</v>
      </c>
      <c r="I91" s="170"/>
      <c r="J91" s="171">
        <f>ROUND(I91*H91,2)</f>
        <v>0</v>
      </c>
      <c r="K91" s="167" t="s">
        <v>145</v>
      </c>
      <c r="L91" s="35"/>
      <c r="M91" s="172" t="s">
        <v>20</v>
      </c>
      <c r="N91" s="173" t="s">
        <v>47</v>
      </c>
      <c r="O91" s="36"/>
      <c r="P91" s="174">
        <f>O91*H91</f>
        <v>0</v>
      </c>
      <c r="Q91" s="174">
        <v>0.0007</v>
      </c>
      <c r="R91" s="174">
        <f>Q91*H91</f>
        <v>0.028</v>
      </c>
      <c r="S91" s="174">
        <v>0</v>
      </c>
      <c r="T91" s="175">
        <f>S91*H91</f>
        <v>0</v>
      </c>
      <c r="AR91" s="18" t="s">
        <v>146</v>
      </c>
      <c r="AT91" s="18" t="s">
        <v>141</v>
      </c>
      <c r="AU91" s="18" t="s">
        <v>84</v>
      </c>
      <c r="AY91" s="18" t="s">
        <v>138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8" t="s">
        <v>22</v>
      </c>
      <c r="BK91" s="176">
        <f>ROUND(I91*H91,2)</f>
        <v>0</v>
      </c>
      <c r="BL91" s="18" t="s">
        <v>146</v>
      </c>
      <c r="BM91" s="18" t="s">
        <v>139</v>
      </c>
    </row>
    <row r="92" spans="2:51" s="12" customFormat="1" ht="22.5" customHeight="1">
      <c r="B92" s="186"/>
      <c r="D92" s="178" t="s">
        <v>148</v>
      </c>
      <c r="E92" s="187" t="s">
        <v>20</v>
      </c>
      <c r="F92" s="188" t="s">
        <v>752</v>
      </c>
      <c r="H92" s="189">
        <v>2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7" t="s">
        <v>148</v>
      </c>
      <c r="AU92" s="187" t="s">
        <v>84</v>
      </c>
      <c r="AV92" s="12" t="s">
        <v>84</v>
      </c>
      <c r="AW92" s="12" t="s">
        <v>39</v>
      </c>
      <c r="AX92" s="12" t="s">
        <v>76</v>
      </c>
      <c r="AY92" s="187" t="s">
        <v>138</v>
      </c>
    </row>
    <row r="93" spans="2:51" s="12" customFormat="1" ht="22.5" customHeight="1">
      <c r="B93" s="186"/>
      <c r="D93" s="178" t="s">
        <v>148</v>
      </c>
      <c r="E93" s="187" t="s">
        <v>20</v>
      </c>
      <c r="F93" s="188" t="s">
        <v>753</v>
      </c>
      <c r="H93" s="189">
        <v>38</v>
      </c>
      <c r="I93" s="190"/>
      <c r="L93" s="186"/>
      <c r="M93" s="191"/>
      <c r="N93" s="192"/>
      <c r="O93" s="192"/>
      <c r="P93" s="192"/>
      <c r="Q93" s="192"/>
      <c r="R93" s="192"/>
      <c r="S93" s="192"/>
      <c r="T93" s="193"/>
      <c r="AT93" s="187" t="s">
        <v>148</v>
      </c>
      <c r="AU93" s="187" t="s">
        <v>84</v>
      </c>
      <c r="AV93" s="12" t="s">
        <v>84</v>
      </c>
      <c r="AW93" s="12" t="s">
        <v>39</v>
      </c>
      <c r="AX93" s="12" t="s">
        <v>76</v>
      </c>
      <c r="AY93" s="187" t="s">
        <v>138</v>
      </c>
    </row>
    <row r="94" spans="2:51" s="13" customFormat="1" ht="22.5" customHeight="1">
      <c r="B94" s="194"/>
      <c r="D94" s="195" t="s">
        <v>148</v>
      </c>
      <c r="E94" s="196" t="s">
        <v>20</v>
      </c>
      <c r="F94" s="197" t="s">
        <v>152</v>
      </c>
      <c r="H94" s="198">
        <v>40</v>
      </c>
      <c r="I94" s="199"/>
      <c r="L94" s="194"/>
      <c r="M94" s="200"/>
      <c r="N94" s="201"/>
      <c r="O94" s="201"/>
      <c r="P94" s="201"/>
      <c r="Q94" s="201"/>
      <c r="R94" s="201"/>
      <c r="S94" s="201"/>
      <c r="T94" s="202"/>
      <c r="AT94" s="203" t="s">
        <v>148</v>
      </c>
      <c r="AU94" s="203" t="s">
        <v>84</v>
      </c>
      <c r="AV94" s="13" t="s">
        <v>146</v>
      </c>
      <c r="AW94" s="13" t="s">
        <v>39</v>
      </c>
      <c r="AX94" s="13" t="s">
        <v>22</v>
      </c>
      <c r="AY94" s="203" t="s">
        <v>138</v>
      </c>
    </row>
    <row r="95" spans="2:65" s="1" customFormat="1" ht="22.5" customHeight="1">
      <c r="B95" s="164"/>
      <c r="C95" s="211" t="s">
        <v>186</v>
      </c>
      <c r="D95" s="211" t="s">
        <v>418</v>
      </c>
      <c r="E95" s="212" t="s">
        <v>754</v>
      </c>
      <c r="F95" s="213" t="s">
        <v>755</v>
      </c>
      <c r="G95" s="214" t="s">
        <v>386</v>
      </c>
      <c r="H95" s="215">
        <v>2</v>
      </c>
      <c r="I95" s="216"/>
      <c r="J95" s="217">
        <f>ROUND(I95*H95,2)</f>
        <v>0</v>
      </c>
      <c r="K95" s="213" t="s">
        <v>145</v>
      </c>
      <c r="L95" s="218"/>
      <c r="M95" s="219" t="s">
        <v>20</v>
      </c>
      <c r="N95" s="220" t="s">
        <v>47</v>
      </c>
      <c r="O95" s="36"/>
      <c r="P95" s="174">
        <f>O95*H95</f>
        <v>0</v>
      </c>
      <c r="Q95" s="174">
        <v>0.004</v>
      </c>
      <c r="R95" s="174">
        <f>Q95*H95</f>
        <v>0.008</v>
      </c>
      <c r="S95" s="174">
        <v>0</v>
      </c>
      <c r="T95" s="175">
        <f>S95*H95</f>
        <v>0</v>
      </c>
      <c r="AR95" s="18" t="s">
        <v>205</v>
      </c>
      <c r="AT95" s="18" t="s">
        <v>418</v>
      </c>
      <c r="AU95" s="18" t="s">
        <v>84</v>
      </c>
      <c r="AY95" s="18" t="s">
        <v>138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8" t="s">
        <v>22</v>
      </c>
      <c r="BK95" s="176">
        <f>ROUND(I95*H95,2)</f>
        <v>0</v>
      </c>
      <c r="BL95" s="18" t="s">
        <v>146</v>
      </c>
      <c r="BM95" s="18" t="s">
        <v>186</v>
      </c>
    </row>
    <row r="96" spans="2:51" s="12" customFormat="1" ht="22.5" customHeight="1">
      <c r="B96" s="186"/>
      <c r="D96" s="178" t="s">
        <v>148</v>
      </c>
      <c r="E96" s="187" t="s">
        <v>20</v>
      </c>
      <c r="F96" s="188" t="s">
        <v>756</v>
      </c>
      <c r="H96" s="189">
        <v>2</v>
      </c>
      <c r="I96" s="190"/>
      <c r="L96" s="186"/>
      <c r="M96" s="191"/>
      <c r="N96" s="192"/>
      <c r="O96" s="192"/>
      <c r="P96" s="192"/>
      <c r="Q96" s="192"/>
      <c r="R96" s="192"/>
      <c r="S96" s="192"/>
      <c r="T96" s="193"/>
      <c r="AT96" s="187" t="s">
        <v>148</v>
      </c>
      <c r="AU96" s="187" t="s">
        <v>84</v>
      </c>
      <c r="AV96" s="12" t="s">
        <v>84</v>
      </c>
      <c r="AW96" s="12" t="s">
        <v>39</v>
      </c>
      <c r="AX96" s="12" t="s">
        <v>76</v>
      </c>
      <c r="AY96" s="187" t="s">
        <v>138</v>
      </c>
    </row>
    <row r="97" spans="2:51" s="13" customFormat="1" ht="22.5" customHeight="1">
      <c r="B97" s="194"/>
      <c r="D97" s="195" t="s">
        <v>148</v>
      </c>
      <c r="E97" s="196" t="s">
        <v>20</v>
      </c>
      <c r="F97" s="197" t="s">
        <v>152</v>
      </c>
      <c r="H97" s="198">
        <v>2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03" t="s">
        <v>148</v>
      </c>
      <c r="AU97" s="203" t="s">
        <v>84</v>
      </c>
      <c r="AV97" s="13" t="s">
        <v>146</v>
      </c>
      <c r="AW97" s="13" t="s">
        <v>39</v>
      </c>
      <c r="AX97" s="13" t="s">
        <v>22</v>
      </c>
      <c r="AY97" s="203" t="s">
        <v>138</v>
      </c>
    </row>
    <row r="98" spans="2:65" s="1" customFormat="1" ht="22.5" customHeight="1">
      <c r="B98" s="164"/>
      <c r="C98" s="211" t="s">
        <v>196</v>
      </c>
      <c r="D98" s="211" t="s">
        <v>418</v>
      </c>
      <c r="E98" s="212" t="s">
        <v>757</v>
      </c>
      <c r="F98" s="213" t="s">
        <v>758</v>
      </c>
      <c r="G98" s="214" t="s">
        <v>386</v>
      </c>
      <c r="H98" s="215">
        <v>4</v>
      </c>
      <c r="I98" s="216"/>
      <c r="J98" s="217">
        <f>ROUND(I98*H98,2)</f>
        <v>0</v>
      </c>
      <c r="K98" s="213" t="s">
        <v>145</v>
      </c>
      <c r="L98" s="218"/>
      <c r="M98" s="219" t="s">
        <v>20</v>
      </c>
      <c r="N98" s="220" t="s">
        <v>47</v>
      </c>
      <c r="O98" s="36"/>
      <c r="P98" s="174">
        <f>O98*H98</f>
        <v>0</v>
      </c>
      <c r="Q98" s="174">
        <v>0.004</v>
      </c>
      <c r="R98" s="174">
        <f>Q98*H98</f>
        <v>0.016</v>
      </c>
      <c r="S98" s="174">
        <v>0</v>
      </c>
      <c r="T98" s="175">
        <f>S98*H98</f>
        <v>0</v>
      </c>
      <c r="AR98" s="18" t="s">
        <v>205</v>
      </c>
      <c r="AT98" s="18" t="s">
        <v>418</v>
      </c>
      <c r="AU98" s="18" t="s">
        <v>84</v>
      </c>
      <c r="AY98" s="18" t="s">
        <v>138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8" t="s">
        <v>22</v>
      </c>
      <c r="BK98" s="176">
        <f>ROUND(I98*H98,2)</f>
        <v>0</v>
      </c>
      <c r="BL98" s="18" t="s">
        <v>146</v>
      </c>
      <c r="BM98" s="18" t="s">
        <v>196</v>
      </c>
    </row>
    <row r="99" spans="2:51" s="12" customFormat="1" ht="22.5" customHeight="1">
      <c r="B99" s="186"/>
      <c r="D99" s="178" t="s">
        <v>148</v>
      </c>
      <c r="E99" s="187" t="s">
        <v>20</v>
      </c>
      <c r="F99" s="188" t="s">
        <v>759</v>
      </c>
      <c r="H99" s="189">
        <v>2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7" t="s">
        <v>148</v>
      </c>
      <c r="AU99" s="187" t="s">
        <v>84</v>
      </c>
      <c r="AV99" s="12" t="s">
        <v>84</v>
      </c>
      <c r="AW99" s="12" t="s">
        <v>39</v>
      </c>
      <c r="AX99" s="12" t="s">
        <v>76</v>
      </c>
      <c r="AY99" s="187" t="s">
        <v>138</v>
      </c>
    </row>
    <row r="100" spans="2:51" s="12" customFormat="1" ht="22.5" customHeight="1">
      <c r="B100" s="186"/>
      <c r="D100" s="178" t="s">
        <v>148</v>
      </c>
      <c r="E100" s="187" t="s">
        <v>20</v>
      </c>
      <c r="F100" s="188" t="s">
        <v>760</v>
      </c>
      <c r="H100" s="189">
        <v>2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7" t="s">
        <v>148</v>
      </c>
      <c r="AU100" s="187" t="s">
        <v>84</v>
      </c>
      <c r="AV100" s="12" t="s">
        <v>84</v>
      </c>
      <c r="AW100" s="12" t="s">
        <v>39</v>
      </c>
      <c r="AX100" s="12" t="s">
        <v>76</v>
      </c>
      <c r="AY100" s="187" t="s">
        <v>138</v>
      </c>
    </row>
    <row r="101" spans="2:51" s="13" customFormat="1" ht="22.5" customHeight="1">
      <c r="B101" s="194"/>
      <c r="D101" s="195" t="s">
        <v>148</v>
      </c>
      <c r="E101" s="196" t="s">
        <v>20</v>
      </c>
      <c r="F101" s="197" t="s">
        <v>152</v>
      </c>
      <c r="H101" s="198">
        <v>4</v>
      </c>
      <c r="I101" s="199"/>
      <c r="L101" s="194"/>
      <c r="M101" s="200"/>
      <c r="N101" s="201"/>
      <c r="O101" s="201"/>
      <c r="P101" s="201"/>
      <c r="Q101" s="201"/>
      <c r="R101" s="201"/>
      <c r="S101" s="201"/>
      <c r="T101" s="202"/>
      <c r="AT101" s="203" t="s">
        <v>148</v>
      </c>
      <c r="AU101" s="203" t="s">
        <v>84</v>
      </c>
      <c r="AV101" s="13" t="s">
        <v>146</v>
      </c>
      <c r="AW101" s="13" t="s">
        <v>39</v>
      </c>
      <c r="AX101" s="13" t="s">
        <v>22</v>
      </c>
      <c r="AY101" s="203" t="s">
        <v>138</v>
      </c>
    </row>
    <row r="102" spans="2:65" s="1" customFormat="1" ht="22.5" customHeight="1">
      <c r="B102" s="164"/>
      <c r="C102" s="211" t="s">
        <v>205</v>
      </c>
      <c r="D102" s="211" t="s">
        <v>418</v>
      </c>
      <c r="E102" s="212" t="s">
        <v>761</v>
      </c>
      <c r="F102" s="213" t="s">
        <v>762</v>
      </c>
      <c r="G102" s="214" t="s">
        <v>386</v>
      </c>
      <c r="H102" s="215">
        <v>8</v>
      </c>
      <c r="I102" s="216"/>
      <c r="J102" s="217">
        <f>ROUND(I102*H102,2)</f>
        <v>0</v>
      </c>
      <c r="K102" s="213" t="s">
        <v>145</v>
      </c>
      <c r="L102" s="218"/>
      <c r="M102" s="219" t="s">
        <v>20</v>
      </c>
      <c r="N102" s="220" t="s">
        <v>47</v>
      </c>
      <c r="O102" s="36"/>
      <c r="P102" s="174">
        <f>O102*H102</f>
        <v>0</v>
      </c>
      <c r="Q102" s="174">
        <v>0.006</v>
      </c>
      <c r="R102" s="174">
        <f>Q102*H102</f>
        <v>0.048</v>
      </c>
      <c r="S102" s="174">
        <v>0</v>
      </c>
      <c r="T102" s="175">
        <f>S102*H102</f>
        <v>0</v>
      </c>
      <c r="AR102" s="18" t="s">
        <v>205</v>
      </c>
      <c r="AT102" s="18" t="s">
        <v>418</v>
      </c>
      <c r="AU102" s="18" t="s">
        <v>84</v>
      </c>
      <c r="AY102" s="18" t="s">
        <v>138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8" t="s">
        <v>22</v>
      </c>
      <c r="BK102" s="176">
        <f>ROUND(I102*H102,2)</f>
        <v>0</v>
      </c>
      <c r="BL102" s="18" t="s">
        <v>146</v>
      </c>
      <c r="BM102" s="18" t="s">
        <v>205</v>
      </c>
    </row>
    <row r="103" spans="2:51" s="12" customFormat="1" ht="22.5" customHeight="1">
      <c r="B103" s="186"/>
      <c r="D103" s="178" t="s">
        <v>148</v>
      </c>
      <c r="E103" s="187" t="s">
        <v>20</v>
      </c>
      <c r="F103" s="188" t="s">
        <v>763</v>
      </c>
      <c r="H103" s="189">
        <v>8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7" t="s">
        <v>148</v>
      </c>
      <c r="AU103" s="187" t="s">
        <v>84</v>
      </c>
      <c r="AV103" s="12" t="s">
        <v>84</v>
      </c>
      <c r="AW103" s="12" t="s">
        <v>39</v>
      </c>
      <c r="AX103" s="12" t="s">
        <v>76</v>
      </c>
      <c r="AY103" s="187" t="s">
        <v>138</v>
      </c>
    </row>
    <row r="104" spans="2:51" s="13" customFormat="1" ht="22.5" customHeight="1">
      <c r="B104" s="194"/>
      <c r="D104" s="195" t="s">
        <v>148</v>
      </c>
      <c r="E104" s="196" t="s">
        <v>20</v>
      </c>
      <c r="F104" s="197" t="s">
        <v>152</v>
      </c>
      <c r="H104" s="198">
        <v>8</v>
      </c>
      <c r="I104" s="199"/>
      <c r="L104" s="194"/>
      <c r="M104" s="200"/>
      <c r="N104" s="201"/>
      <c r="O104" s="201"/>
      <c r="P104" s="201"/>
      <c r="Q104" s="201"/>
      <c r="R104" s="201"/>
      <c r="S104" s="201"/>
      <c r="T104" s="202"/>
      <c r="AT104" s="203" t="s">
        <v>148</v>
      </c>
      <c r="AU104" s="203" t="s">
        <v>84</v>
      </c>
      <c r="AV104" s="13" t="s">
        <v>146</v>
      </c>
      <c r="AW104" s="13" t="s">
        <v>39</v>
      </c>
      <c r="AX104" s="13" t="s">
        <v>22</v>
      </c>
      <c r="AY104" s="203" t="s">
        <v>138</v>
      </c>
    </row>
    <row r="105" spans="2:65" s="1" customFormat="1" ht="22.5" customHeight="1">
      <c r="B105" s="164"/>
      <c r="C105" s="211" t="s">
        <v>211</v>
      </c>
      <c r="D105" s="211" t="s">
        <v>418</v>
      </c>
      <c r="E105" s="212" t="s">
        <v>764</v>
      </c>
      <c r="F105" s="213" t="s">
        <v>765</v>
      </c>
      <c r="G105" s="214" t="s">
        <v>386</v>
      </c>
      <c r="H105" s="215">
        <v>2</v>
      </c>
      <c r="I105" s="216"/>
      <c r="J105" s="217">
        <f>ROUND(I105*H105,2)</f>
        <v>0</v>
      </c>
      <c r="K105" s="213" t="s">
        <v>145</v>
      </c>
      <c r="L105" s="218"/>
      <c r="M105" s="219" t="s">
        <v>20</v>
      </c>
      <c r="N105" s="220" t="s">
        <v>47</v>
      </c>
      <c r="O105" s="36"/>
      <c r="P105" s="174">
        <f>O105*H105</f>
        <v>0</v>
      </c>
      <c r="Q105" s="174">
        <v>0.006</v>
      </c>
      <c r="R105" s="174">
        <f>Q105*H105</f>
        <v>0.012</v>
      </c>
      <c r="S105" s="174">
        <v>0</v>
      </c>
      <c r="T105" s="175">
        <f>S105*H105</f>
        <v>0</v>
      </c>
      <c r="AR105" s="18" t="s">
        <v>205</v>
      </c>
      <c r="AT105" s="18" t="s">
        <v>418</v>
      </c>
      <c r="AU105" s="18" t="s">
        <v>84</v>
      </c>
      <c r="AY105" s="18" t="s">
        <v>138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8" t="s">
        <v>22</v>
      </c>
      <c r="BK105" s="176">
        <f>ROUND(I105*H105,2)</f>
        <v>0</v>
      </c>
      <c r="BL105" s="18" t="s">
        <v>146</v>
      </c>
      <c r="BM105" s="18" t="s">
        <v>211</v>
      </c>
    </row>
    <row r="106" spans="2:51" s="12" customFormat="1" ht="22.5" customHeight="1">
      <c r="B106" s="186"/>
      <c r="D106" s="178" t="s">
        <v>148</v>
      </c>
      <c r="E106" s="187" t="s">
        <v>20</v>
      </c>
      <c r="F106" s="188" t="s">
        <v>766</v>
      </c>
      <c r="H106" s="189">
        <v>2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7" t="s">
        <v>148</v>
      </c>
      <c r="AU106" s="187" t="s">
        <v>84</v>
      </c>
      <c r="AV106" s="12" t="s">
        <v>84</v>
      </c>
      <c r="AW106" s="12" t="s">
        <v>39</v>
      </c>
      <c r="AX106" s="12" t="s">
        <v>76</v>
      </c>
      <c r="AY106" s="187" t="s">
        <v>138</v>
      </c>
    </row>
    <row r="107" spans="2:51" s="13" customFormat="1" ht="22.5" customHeight="1">
      <c r="B107" s="194"/>
      <c r="D107" s="195" t="s">
        <v>148</v>
      </c>
      <c r="E107" s="196" t="s">
        <v>20</v>
      </c>
      <c r="F107" s="197" t="s">
        <v>152</v>
      </c>
      <c r="H107" s="198">
        <v>2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148</v>
      </c>
      <c r="AU107" s="203" t="s">
        <v>84</v>
      </c>
      <c r="AV107" s="13" t="s">
        <v>146</v>
      </c>
      <c r="AW107" s="13" t="s">
        <v>39</v>
      </c>
      <c r="AX107" s="13" t="s">
        <v>22</v>
      </c>
      <c r="AY107" s="203" t="s">
        <v>138</v>
      </c>
    </row>
    <row r="108" spans="2:65" s="1" customFormat="1" ht="22.5" customHeight="1">
      <c r="B108" s="164"/>
      <c r="C108" s="211" t="s">
        <v>27</v>
      </c>
      <c r="D108" s="211" t="s">
        <v>418</v>
      </c>
      <c r="E108" s="212" t="s">
        <v>767</v>
      </c>
      <c r="F108" s="213" t="s">
        <v>768</v>
      </c>
      <c r="G108" s="214" t="s">
        <v>386</v>
      </c>
      <c r="H108" s="215">
        <v>10</v>
      </c>
      <c r="I108" s="216"/>
      <c r="J108" s="217">
        <f>ROUND(I108*H108,2)</f>
        <v>0</v>
      </c>
      <c r="K108" s="213" t="s">
        <v>145</v>
      </c>
      <c r="L108" s="218"/>
      <c r="M108" s="219" t="s">
        <v>20</v>
      </c>
      <c r="N108" s="220" t="s">
        <v>47</v>
      </c>
      <c r="O108" s="36"/>
      <c r="P108" s="174">
        <f>O108*H108</f>
        <v>0</v>
      </c>
      <c r="Q108" s="174">
        <v>0.006</v>
      </c>
      <c r="R108" s="174">
        <f>Q108*H108</f>
        <v>0.06</v>
      </c>
      <c r="S108" s="174">
        <v>0</v>
      </c>
      <c r="T108" s="175">
        <f>S108*H108</f>
        <v>0</v>
      </c>
      <c r="AR108" s="18" t="s">
        <v>205</v>
      </c>
      <c r="AT108" s="18" t="s">
        <v>418</v>
      </c>
      <c r="AU108" s="18" t="s">
        <v>84</v>
      </c>
      <c r="AY108" s="18" t="s">
        <v>138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146</v>
      </c>
      <c r="BM108" s="18" t="s">
        <v>27</v>
      </c>
    </row>
    <row r="109" spans="2:51" s="12" customFormat="1" ht="22.5" customHeight="1">
      <c r="B109" s="186"/>
      <c r="D109" s="178" t="s">
        <v>148</v>
      </c>
      <c r="E109" s="187" t="s">
        <v>20</v>
      </c>
      <c r="F109" s="188" t="s">
        <v>769</v>
      </c>
      <c r="H109" s="189">
        <v>10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148</v>
      </c>
      <c r="AU109" s="187" t="s">
        <v>84</v>
      </c>
      <c r="AV109" s="12" t="s">
        <v>84</v>
      </c>
      <c r="AW109" s="12" t="s">
        <v>39</v>
      </c>
      <c r="AX109" s="12" t="s">
        <v>76</v>
      </c>
      <c r="AY109" s="187" t="s">
        <v>138</v>
      </c>
    </row>
    <row r="110" spans="2:51" s="13" customFormat="1" ht="22.5" customHeight="1">
      <c r="B110" s="194"/>
      <c r="D110" s="195" t="s">
        <v>148</v>
      </c>
      <c r="E110" s="196" t="s">
        <v>20</v>
      </c>
      <c r="F110" s="197" t="s">
        <v>152</v>
      </c>
      <c r="H110" s="198">
        <v>10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148</v>
      </c>
      <c r="AU110" s="203" t="s">
        <v>84</v>
      </c>
      <c r="AV110" s="13" t="s">
        <v>146</v>
      </c>
      <c r="AW110" s="13" t="s">
        <v>39</v>
      </c>
      <c r="AX110" s="13" t="s">
        <v>22</v>
      </c>
      <c r="AY110" s="203" t="s">
        <v>138</v>
      </c>
    </row>
    <row r="111" spans="2:65" s="1" customFormat="1" ht="22.5" customHeight="1">
      <c r="B111" s="164"/>
      <c r="C111" s="211" t="s">
        <v>226</v>
      </c>
      <c r="D111" s="211" t="s">
        <v>418</v>
      </c>
      <c r="E111" s="212" t="s">
        <v>770</v>
      </c>
      <c r="F111" s="213" t="s">
        <v>771</v>
      </c>
      <c r="G111" s="214" t="s">
        <v>386</v>
      </c>
      <c r="H111" s="215">
        <v>2</v>
      </c>
      <c r="I111" s="216"/>
      <c r="J111" s="217">
        <f>ROUND(I111*H111,2)</f>
        <v>0</v>
      </c>
      <c r="K111" s="213" t="s">
        <v>145</v>
      </c>
      <c r="L111" s="218"/>
      <c r="M111" s="219" t="s">
        <v>20</v>
      </c>
      <c r="N111" s="220" t="s">
        <v>47</v>
      </c>
      <c r="O111" s="36"/>
      <c r="P111" s="174">
        <f>O111*H111</f>
        <v>0</v>
      </c>
      <c r="Q111" s="174">
        <v>0.006</v>
      </c>
      <c r="R111" s="174">
        <f>Q111*H111</f>
        <v>0.012</v>
      </c>
      <c r="S111" s="174">
        <v>0</v>
      </c>
      <c r="T111" s="175">
        <f>S111*H111</f>
        <v>0</v>
      </c>
      <c r="AR111" s="18" t="s">
        <v>205</v>
      </c>
      <c r="AT111" s="18" t="s">
        <v>418</v>
      </c>
      <c r="AU111" s="18" t="s">
        <v>84</v>
      </c>
      <c r="AY111" s="18" t="s">
        <v>138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8" t="s">
        <v>22</v>
      </c>
      <c r="BK111" s="176">
        <f>ROUND(I111*H111,2)</f>
        <v>0</v>
      </c>
      <c r="BL111" s="18" t="s">
        <v>146</v>
      </c>
      <c r="BM111" s="18" t="s">
        <v>226</v>
      </c>
    </row>
    <row r="112" spans="2:51" s="12" customFormat="1" ht="22.5" customHeight="1">
      <c r="B112" s="186"/>
      <c r="D112" s="178" t="s">
        <v>148</v>
      </c>
      <c r="E112" s="187" t="s">
        <v>20</v>
      </c>
      <c r="F112" s="188" t="s">
        <v>772</v>
      </c>
      <c r="H112" s="189">
        <v>2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7" t="s">
        <v>148</v>
      </c>
      <c r="AU112" s="187" t="s">
        <v>84</v>
      </c>
      <c r="AV112" s="12" t="s">
        <v>84</v>
      </c>
      <c r="AW112" s="12" t="s">
        <v>39</v>
      </c>
      <c r="AX112" s="12" t="s">
        <v>76</v>
      </c>
      <c r="AY112" s="187" t="s">
        <v>138</v>
      </c>
    </row>
    <row r="113" spans="2:51" s="13" customFormat="1" ht="22.5" customHeight="1">
      <c r="B113" s="194"/>
      <c r="D113" s="195" t="s">
        <v>148</v>
      </c>
      <c r="E113" s="196" t="s">
        <v>20</v>
      </c>
      <c r="F113" s="197" t="s">
        <v>152</v>
      </c>
      <c r="H113" s="198">
        <v>2</v>
      </c>
      <c r="I113" s="199"/>
      <c r="L113" s="194"/>
      <c r="M113" s="200"/>
      <c r="N113" s="201"/>
      <c r="O113" s="201"/>
      <c r="P113" s="201"/>
      <c r="Q113" s="201"/>
      <c r="R113" s="201"/>
      <c r="S113" s="201"/>
      <c r="T113" s="202"/>
      <c r="AT113" s="203" t="s">
        <v>148</v>
      </c>
      <c r="AU113" s="203" t="s">
        <v>84</v>
      </c>
      <c r="AV113" s="13" t="s">
        <v>146</v>
      </c>
      <c r="AW113" s="13" t="s">
        <v>39</v>
      </c>
      <c r="AX113" s="13" t="s">
        <v>22</v>
      </c>
      <c r="AY113" s="203" t="s">
        <v>138</v>
      </c>
    </row>
    <row r="114" spans="2:65" s="1" customFormat="1" ht="22.5" customHeight="1">
      <c r="B114" s="164"/>
      <c r="C114" s="211" t="s">
        <v>234</v>
      </c>
      <c r="D114" s="211" t="s">
        <v>418</v>
      </c>
      <c r="E114" s="212" t="s">
        <v>773</v>
      </c>
      <c r="F114" s="213" t="s">
        <v>774</v>
      </c>
      <c r="G114" s="214" t="s">
        <v>386</v>
      </c>
      <c r="H114" s="215">
        <v>2</v>
      </c>
      <c r="I114" s="216"/>
      <c r="J114" s="217">
        <f>ROUND(I114*H114,2)</f>
        <v>0</v>
      </c>
      <c r="K114" s="213" t="s">
        <v>145</v>
      </c>
      <c r="L114" s="218"/>
      <c r="M114" s="219" t="s">
        <v>20</v>
      </c>
      <c r="N114" s="220" t="s">
        <v>47</v>
      </c>
      <c r="O114" s="36"/>
      <c r="P114" s="174">
        <f>O114*H114</f>
        <v>0</v>
      </c>
      <c r="Q114" s="174">
        <v>0.006</v>
      </c>
      <c r="R114" s="174">
        <f>Q114*H114</f>
        <v>0.012</v>
      </c>
      <c r="S114" s="174">
        <v>0</v>
      </c>
      <c r="T114" s="175">
        <f>S114*H114</f>
        <v>0</v>
      </c>
      <c r="AR114" s="18" t="s">
        <v>205</v>
      </c>
      <c r="AT114" s="18" t="s">
        <v>418</v>
      </c>
      <c r="AU114" s="18" t="s">
        <v>84</v>
      </c>
      <c r="AY114" s="18" t="s">
        <v>138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8" t="s">
        <v>22</v>
      </c>
      <c r="BK114" s="176">
        <f>ROUND(I114*H114,2)</f>
        <v>0</v>
      </c>
      <c r="BL114" s="18" t="s">
        <v>146</v>
      </c>
      <c r="BM114" s="18" t="s">
        <v>234</v>
      </c>
    </row>
    <row r="115" spans="2:51" s="12" customFormat="1" ht="22.5" customHeight="1">
      <c r="B115" s="186"/>
      <c r="D115" s="178" t="s">
        <v>148</v>
      </c>
      <c r="E115" s="187" t="s">
        <v>20</v>
      </c>
      <c r="F115" s="188" t="s">
        <v>775</v>
      </c>
      <c r="H115" s="189">
        <v>2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7" t="s">
        <v>148</v>
      </c>
      <c r="AU115" s="187" t="s">
        <v>84</v>
      </c>
      <c r="AV115" s="12" t="s">
        <v>84</v>
      </c>
      <c r="AW115" s="12" t="s">
        <v>39</v>
      </c>
      <c r="AX115" s="12" t="s">
        <v>76</v>
      </c>
      <c r="AY115" s="187" t="s">
        <v>138</v>
      </c>
    </row>
    <row r="116" spans="2:51" s="13" customFormat="1" ht="22.5" customHeight="1">
      <c r="B116" s="194"/>
      <c r="D116" s="195" t="s">
        <v>148</v>
      </c>
      <c r="E116" s="196" t="s">
        <v>20</v>
      </c>
      <c r="F116" s="197" t="s">
        <v>152</v>
      </c>
      <c r="H116" s="198">
        <v>2</v>
      </c>
      <c r="I116" s="199"/>
      <c r="L116" s="194"/>
      <c r="M116" s="200"/>
      <c r="N116" s="201"/>
      <c r="O116" s="201"/>
      <c r="P116" s="201"/>
      <c r="Q116" s="201"/>
      <c r="R116" s="201"/>
      <c r="S116" s="201"/>
      <c r="T116" s="202"/>
      <c r="AT116" s="203" t="s">
        <v>148</v>
      </c>
      <c r="AU116" s="203" t="s">
        <v>84</v>
      </c>
      <c r="AV116" s="13" t="s">
        <v>146</v>
      </c>
      <c r="AW116" s="13" t="s">
        <v>39</v>
      </c>
      <c r="AX116" s="13" t="s">
        <v>22</v>
      </c>
      <c r="AY116" s="203" t="s">
        <v>138</v>
      </c>
    </row>
    <row r="117" spans="2:65" s="1" customFormat="1" ht="22.5" customHeight="1">
      <c r="B117" s="164"/>
      <c r="C117" s="211" t="s">
        <v>243</v>
      </c>
      <c r="D117" s="211" t="s">
        <v>418</v>
      </c>
      <c r="E117" s="212" t="s">
        <v>776</v>
      </c>
      <c r="F117" s="213" t="s">
        <v>777</v>
      </c>
      <c r="G117" s="214" t="s">
        <v>386</v>
      </c>
      <c r="H117" s="215">
        <v>2</v>
      </c>
      <c r="I117" s="216"/>
      <c r="J117" s="217">
        <f>ROUND(I117*H117,2)</f>
        <v>0</v>
      </c>
      <c r="K117" s="213" t="s">
        <v>145</v>
      </c>
      <c r="L117" s="218"/>
      <c r="M117" s="219" t="s">
        <v>20</v>
      </c>
      <c r="N117" s="220" t="s">
        <v>47</v>
      </c>
      <c r="O117" s="36"/>
      <c r="P117" s="174">
        <f>O117*H117</f>
        <v>0</v>
      </c>
      <c r="Q117" s="174">
        <v>0.004</v>
      </c>
      <c r="R117" s="174">
        <f>Q117*H117</f>
        <v>0.008</v>
      </c>
      <c r="S117" s="174">
        <v>0</v>
      </c>
      <c r="T117" s="175">
        <f>S117*H117</f>
        <v>0</v>
      </c>
      <c r="AR117" s="18" t="s">
        <v>205</v>
      </c>
      <c r="AT117" s="18" t="s">
        <v>418</v>
      </c>
      <c r="AU117" s="18" t="s">
        <v>84</v>
      </c>
      <c r="AY117" s="18" t="s">
        <v>138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8" t="s">
        <v>22</v>
      </c>
      <c r="BK117" s="176">
        <f>ROUND(I117*H117,2)</f>
        <v>0</v>
      </c>
      <c r="BL117" s="18" t="s">
        <v>146</v>
      </c>
      <c r="BM117" s="18" t="s">
        <v>243</v>
      </c>
    </row>
    <row r="118" spans="2:51" s="12" customFormat="1" ht="22.5" customHeight="1">
      <c r="B118" s="186"/>
      <c r="D118" s="178" t="s">
        <v>148</v>
      </c>
      <c r="E118" s="187" t="s">
        <v>20</v>
      </c>
      <c r="F118" s="188" t="s">
        <v>778</v>
      </c>
      <c r="H118" s="189">
        <v>1</v>
      </c>
      <c r="I118" s="190"/>
      <c r="L118" s="186"/>
      <c r="M118" s="191"/>
      <c r="N118" s="192"/>
      <c r="O118" s="192"/>
      <c r="P118" s="192"/>
      <c r="Q118" s="192"/>
      <c r="R118" s="192"/>
      <c r="S118" s="192"/>
      <c r="T118" s="193"/>
      <c r="AT118" s="187" t="s">
        <v>148</v>
      </c>
      <c r="AU118" s="187" t="s">
        <v>84</v>
      </c>
      <c r="AV118" s="12" t="s">
        <v>84</v>
      </c>
      <c r="AW118" s="12" t="s">
        <v>39</v>
      </c>
      <c r="AX118" s="12" t="s">
        <v>76</v>
      </c>
      <c r="AY118" s="187" t="s">
        <v>138</v>
      </c>
    </row>
    <row r="119" spans="2:51" s="12" customFormat="1" ht="22.5" customHeight="1">
      <c r="B119" s="186"/>
      <c r="D119" s="178" t="s">
        <v>148</v>
      </c>
      <c r="E119" s="187" t="s">
        <v>20</v>
      </c>
      <c r="F119" s="188" t="s">
        <v>779</v>
      </c>
      <c r="H119" s="189">
        <v>1</v>
      </c>
      <c r="I119" s="190"/>
      <c r="L119" s="186"/>
      <c r="M119" s="191"/>
      <c r="N119" s="192"/>
      <c r="O119" s="192"/>
      <c r="P119" s="192"/>
      <c r="Q119" s="192"/>
      <c r="R119" s="192"/>
      <c r="S119" s="192"/>
      <c r="T119" s="193"/>
      <c r="AT119" s="187" t="s">
        <v>148</v>
      </c>
      <c r="AU119" s="187" t="s">
        <v>84</v>
      </c>
      <c r="AV119" s="12" t="s">
        <v>84</v>
      </c>
      <c r="AW119" s="12" t="s">
        <v>39</v>
      </c>
      <c r="AX119" s="12" t="s">
        <v>76</v>
      </c>
      <c r="AY119" s="187" t="s">
        <v>138</v>
      </c>
    </row>
    <row r="120" spans="2:51" s="13" customFormat="1" ht="22.5" customHeight="1">
      <c r="B120" s="194"/>
      <c r="D120" s="195" t="s">
        <v>148</v>
      </c>
      <c r="E120" s="196" t="s">
        <v>20</v>
      </c>
      <c r="F120" s="197" t="s">
        <v>152</v>
      </c>
      <c r="H120" s="198">
        <v>2</v>
      </c>
      <c r="I120" s="199"/>
      <c r="L120" s="194"/>
      <c r="M120" s="200"/>
      <c r="N120" s="201"/>
      <c r="O120" s="201"/>
      <c r="P120" s="201"/>
      <c r="Q120" s="201"/>
      <c r="R120" s="201"/>
      <c r="S120" s="201"/>
      <c r="T120" s="202"/>
      <c r="AT120" s="203" t="s">
        <v>148</v>
      </c>
      <c r="AU120" s="203" t="s">
        <v>84</v>
      </c>
      <c r="AV120" s="13" t="s">
        <v>146</v>
      </c>
      <c r="AW120" s="13" t="s">
        <v>39</v>
      </c>
      <c r="AX120" s="13" t="s">
        <v>22</v>
      </c>
      <c r="AY120" s="203" t="s">
        <v>138</v>
      </c>
    </row>
    <row r="121" spans="2:65" s="1" customFormat="1" ht="22.5" customHeight="1">
      <c r="B121" s="164"/>
      <c r="C121" s="211" t="s">
        <v>290</v>
      </c>
      <c r="D121" s="211" t="s">
        <v>418</v>
      </c>
      <c r="E121" s="212" t="s">
        <v>780</v>
      </c>
      <c r="F121" s="213" t="s">
        <v>781</v>
      </c>
      <c r="G121" s="214" t="s">
        <v>386</v>
      </c>
      <c r="H121" s="215">
        <v>6</v>
      </c>
      <c r="I121" s="216"/>
      <c r="J121" s="217">
        <f>ROUND(I121*H121,2)</f>
        <v>0</v>
      </c>
      <c r="K121" s="213" t="s">
        <v>145</v>
      </c>
      <c r="L121" s="218"/>
      <c r="M121" s="219" t="s">
        <v>20</v>
      </c>
      <c r="N121" s="220" t="s">
        <v>47</v>
      </c>
      <c r="O121" s="36"/>
      <c r="P121" s="174">
        <f>O121*H121</f>
        <v>0</v>
      </c>
      <c r="Q121" s="174">
        <v>0.004</v>
      </c>
      <c r="R121" s="174">
        <f>Q121*H121</f>
        <v>0.024</v>
      </c>
      <c r="S121" s="174">
        <v>0</v>
      </c>
      <c r="T121" s="175">
        <f>S121*H121</f>
        <v>0</v>
      </c>
      <c r="AR121" s="18" t="s">
        <v>205</v>
      </c>
      <c r="AT121" s="18" t="s">
        <v>418</v>
      </c>
      <c r="AU121" s="18" t="s">
        <v>84</v>
      </c>
      <c r="AY121" s="18" t="s">
        <v>138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8" t="s">
        <v>22</v>
      </c>
      <c r="BK121" s="176">
        <f>ROUND(I121*H121,2)</f>
        <v>0</v>
      </c>
      <c r="BL121" s="18" t="s">
        <v>146</v>
      </c>
      <c r="BM121" s="18" t="s">
        <v>290</v>
      </c>
    </row>
    <row r="122" spans="2:51" s="12" customFormat="1" ht="22.5" customHeight="1">
      <c r="B122" s="186"/>
      <c r="D122" s="178" t="s">
        <v>148</v>
      </c>
      <c r="E122" s="187" t="s">
        <v>20</v>
      </c>
      <c r="F122" s="188" t="s">
        <v>782</v>
      </c>
      <c r="H122" s="189">
        <v>6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7" t="s">
        <v>148</v>
      </c>
      <c r="AU122" s="187" t="s">
        <v>84</v>
      </c>
      <c r="AV122" s="12" t="s">
        <v>84</v>
      </c>
      <c r="AW122" s="12" t="s">
        <v>39</v>
      </c>
      <c r="AX122" s="12" t="s">
        <v>76</v>
      </c>
      <c r="AY122" s="187" t="s">
        <v>138</v>
      </c>
    </row>
    <row r="123" spans="2:51" s="13" customFormat="1" ht="22.5" customHeight="1">
      <c r="B123" s="194"/>
      <c r="D123" s="195" t="s">
        <v>148</v>
      </c>
      <c r="E123" s="196" t="s">
        <v>20</v>
      </c>
      <c r="F123" s="197" t="s">
        <v>152</v>
      </c>
      <c r="H123" s="198">
        <v>6</v>
      </c>
      <c r="I123" s="199"/>
      <c r="L123" s="194"/>
      <c r="M123" s="200"/>
      <c r="N123" s="201"/>
      <c r="O123" s="201"/>
      <c r="P123" s="201"/>
      <c r="Q123" s="201"/>
      <c r="R123" s="201"/>
      <c r="S123" s="201"/>
      <c r="T123" s="202"/>
      <c r="AT123" s="203" t="s">
        <v>148</v>
      </c>
      <c r="AU123" s="203" t="s">
        <v>84</v>
      </c>
      <c r="AV123" s="13" t="s">
        <v>146</v>
      </c>
      <c r="AW123" s="13" t="s">
        <v>39</v>
      </c>
      <c r="AX123" s="13" t="s">
        <v>22</v>
      </c>
      <c r="AY123" s="203" t="s">
        <v>138</v>
      </c>
    </row>
    <row r="124" spans="2:65" s="1" customFormat="1" ht="22.5" customHeight="1">
      <c r="B124" s="164"/>
      <c r="C124" s="165" t="s">
        <v>8</v>
      </c>
      <c r="D124" s="165" t="s">
        <v>141</v>
      </c>
      <c r="E124" s="166" t="s">
        <v>783</v>
      </c>
      <c r="F124" s="167" t="s">
        <v>784</v>
      </c>
      <c r="G124" s="168" t="s">
        <v>386</v>
      </c>
      <c r="H124" s="169">
        <v>1</v>
      </c>
      <c r="I124" s="170"/>
      <c r="J124" s="171">
        <f>ROUND(I124*H124,2)</f>
        <v>0</v>
      </c>
      <c r="K124" s="167" t="s">
        <v>145</v>
      </c>
      <c r="L124" s="35"/>
      <c r="M124" s="172" t="s">
        <v>20</v>
      </c>
      <c r="N124" s="173" t="s">
        <v>47</v>
      </c>
      <c r="O124" s="36"/>
      <c r="P124" s="174">
        <f>O124*H124</f>
        <v>0</v>
      </c>
      <c r="Q124" s="174">
        <v>0.08542</v>
      </c>
      <c r="R124" s="174">
        <f>Q124*H124</f>
        <v>0.08542</v>
      </c>
      <c r="S124" s="174">
        <v>0</v>
      </c>
      <c r="T124" s="175">
        <f>S124*H124</f>
        <v>0</v>
      </c>
      <c r="AR124" s="18" t="s">
        <v>146</v>
      </c>
      <c r="AT124" s="18" t="s">
        <v>141</v>
      </c>
      <c r="AU124" s="18" t="s">
        <v>84</v>
      </c>
      <c r="AY124" s="18" t="s">
        <v>138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8" t="s">
        <v>22</v>
      </c>
      <c r="BK124" s="176">
        <f>ROUND(I124*H124,2)</f>
        <v>0</v>
      </c>
      <c r="BL124" s="18" t="s">
        <v>146</v>
      </c>
      <c r="BM124" s="18" t="s">
        <v>8</v>
      </c>
    </row>
    <row r="125" spans="2:65" s="1" customFormat="1" ht="22.5" customHeight="1">
      <c r="B125" s="164"/>
      <c r="C125" s="165" t="s">
        <v>297</v>
      </c>
      <c r="D125" s="165" t="s">
        <v>141</v>
      </c>
      <c r="E125" s="166" t="s">
        <v>785</v>
      </c>
      <c r="F125" s="167" t="s">
        <v>786</v>
      </c>
      <c r="G125" s="168" t="s">
        <v>386</v>
      </c>
      <c r="H125" s="169">
        <v>18</v>
      </c>
      <c r="I125" s="170"/>
      <c r="J125" s="171">
        <f>ROUND(I125*H125,2)</f>
        <v>0</v>
      </c>
      <c r="K125" s="167" t="s">
        <v>145</v>
      </c>
      <c r="L125" s="35"/>
      <c r="M125" s="172" t="s">
        <v>20</v>
      </c>
      <c r="N125" s="173" t="s">
        <v>47</v>
      </c>
      <c r="O125" s="36"/>
      <c r="P125" s="174">
        <f>O125*H125</f>
        <v>0</v>
      </c>
      <c r="Q125" s="174">
        <v>0.10941</v>
      </c>
      <c r="R125" s="174">
        <f>Q125*H125</f>
        <v>1.96938</v>
      </c>
      <c r="S125" s="174">
        <v>0</v>
      </c>
      <c r="T125" s="175">
        <f>S125*H125</f>
        <v>0</v>
      </c>
      <c r="AR125" s="18" t="s">
        <v>146</v>
      </c>
      <c r="AT125" s="18" t="s">
        <v>141</v>
      </c>
      <c r="AU125" s="18" t="s">
        <v>84</v>
      </c>
      <c r="AY125" s="18" t="s">
        <v>138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8" t="s">
        <v>22</v>
      </c>
      <c r="BK125" s="176">
        <f>ROUND(I125*H125,2)</f>
        <v>0</v>
      </c>
      <c r="BL125" s="18" t="s">
        <v>146</v>
      </c>
      <c r="BM125" s="18" t="s">
        <v>297</v>
      </c>
    </row>
    <row r="126" spans="2:51" s="12" customFormat="1" ht="22.5" customHeight="1">
      <c r="B126" s="186"/>
      <c r="D126" s="178" t="s">
        <v>148</v>
      </c>
      <c r="E126" s="187" t="s">
        <v>20</v>
      </c>
      <c r="F126" s="188" t="s">
        <v>752</v>
      </c>
      <c r="H126" s="189">
        <v>2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148</v>
      </c>
      <c r="AU126" s="187" t="s">
        <v>84</v>
      </c>
      <c r="AV126" s="12" t="s">
        <v>84</v>
      </c>
      <c r="AW126" s="12" t="s">
        <v>39</v>
      </c>
      <c r="AX126" s="12" t="s">
        <v>76</v>
      </c>
      <c r="AY126" s="187" t="s">
        <v>138</v>
      </c>
    </row>
    <row r="127" spans="2:51" s="12" customFormat="1" ht="22.5" customHeight="1">
      <c r="B127" s="186"/>
      <c r="D127" s="178" t="s">
        <v>148</v>
      </c>
      <c r="E127" s="187" t="s">
        <v>20</v>
      </c>
      <c r="F127" s="188" t="s">
        <v>787</v>
      </c>
      <c r="H127" s="189">
        <v>16</v>
      </c>
      <c r="I127" s="190"/>
      <c r="L127" s="186"/>
      <c r="M127" s="191"/>
      <c r="N127" s="192"/>
      <c r="O127" s="192"/>
      <c r="P127" s="192"/>
      <c r="Q127" s="192"/>
      <c r="R127" s="192"/>
      <c r="S127" s="192"/>
      <c r="T127" s="193"/>
      <c r="AT127" s="187" t="s">
        <v>148</v>
      </c>
      <c r="AU127" s="187" t="s">
        <v>84</v>
      </c>
      <c r="AV127" s="12" t="s">
        <v>84</v>
      </c>
      <c r="AW127" s="12" t="s">
        <v>39</v>
      </c>
      <c r="AX127" s="12" t="s">
        <v>76</v>
      </c>
      <c r="AY127" s="187" t="s">
        <v>138</v>
      </c>
    </row>
    <row r="128" spans="2:51" s="13" customFormat="1" ht="22.5" customHeight="1">
      <c r="B128" s="194"/>
      <c r="D128" s="195" t="s">
        <v>148</v>
      </c>
      <c r="E128" s="196" t="s">
        <v>20</v>
      </c>
      <c r="F128" s="197" t="s">
        <v>152</v>
      </c>
      <c r="H128" s="198">
        <v>18</v>
      </c>
      <c r="I128" s="199"/>
      <c r="L128" s="194"/>
      <c r="M128" s="200"/>
      <c r="N128" s="201"/>
      <c r="O128" s="201"/>
      <c r="P128" s="201"/>
      <c r="Q128" s="201"/>
      <c r="R128" s="201"/>
      <c r="S128" s="201"/>
      <c r="T128" s="202"/>
      <c r="AT128" s="203" t="s">
        <v>148</v>
      </c>
      <c r="AU128" s="203" t="s">
        <v>84</v>
      </c>
      <c r="AV128" s="13" t="s">
        <v>146</v>
      </c>
      <c r="AW128" s="13" t="s">
        <v>39</v>
      </c>
      <c r="AX128" s="13" t="s">
        <v>22</v>
      </c>
      <c r="AY128" s="203" t="s">
        <v>138</v>
      </c>
    </row>
    <row r="129" spans="2:65" s="1" customFormat="1" ht="22.5" customHeight="1">
      <c r="B129" s="164"/>
      <c r="C129" s="211" t="s">
        <v>300</v>
      </c>
      <c r="D129" s="211" t="s">
        <v>418</v>
      </c>
      <c r="E129" s="212" t="s">
        <v>788</v>
      </c>
      <c r="F129" s="213" t="s">
        <v>789</v>
      </c>
      <c r="G129" s="214" t="s">
        <v>386</v>
      </c>
      <c r="H129" s="215">
        <v>16</v>
      </c>
      <c r="I129" s="216"/>
      <c r="J129" s="217">
        <f>ROUND(I129*H129,2)</f>
        <v>0</v>
      </c>
      <c r="K129" s="213" t="s">
        <v>145</v>
      </c>
      <c r="L129" s="218"/>
      <c r="M129" s="219" t="s">
        <v>20</v>
      </c>
      <c r="N129" s="220" t="s">
        <v>47</v>
      </c>
      <c r="O129" s="36"/>
      <c r="P129" s="174">
        <f>O129*H129</f>
        <v>0</v>
      </c>
      <c r="Q129" s="174">
        <v>0.0061</v>
      </c>
      <c r="R129" s="174">
        <f>Q129*H129</f>
        <v>0.0976</v>
      </c>
      <c r="S129" s="174">
        <v>0</v>
      </c>
      <c r="T129" s="175">
        <f>S129*H129</f>
        <v>0</v>
      </c>
      <c r="AR129" s="18" t="s">
        <v>205</v>
      </c>
      <c r="AT129" s="18" t="s">
        <v>418</v>
      </c>
      <c r="AU129" s="18" t="s">
        <v>84</v>
      </c>
      <c r="AY129" s="18" t="s">
        <v>138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8" t="s">
        <v>22</v>
      </c>
      <c r="BK129" s="176">
        <f>ROUND(I129*H129,2)</f>
        <v>0</v>
      </c>
      <c r="BL129" s="18" t="s">
        <v>146</v>
      </c>
      <c r="BM129" s="18" t="s">
        <v>300</v>
      </c>
    </row>
    <row r="130" spans="2:65" s="1" customFormat="1" ht="31.5" customHeight="1">
      <c r="B130" s="164"/>
      <c r="C130" s="165" t="s">
        <v>309</v>
      </c>
      <c r="D130" s="165" t="s">
        <v>141</v>
      </c>
      <c r="E130" s="166" t="s">
        <v>790</v>
      </c>
      <c r="F130" s="167" t="s">
        <v>791</v>
      </c>
      <c r="G130" s="168" t="s">
        <v>324</v>
      </c>
      <c r="H130" s="169">
        <v>100</v>
      </c>
      <c r="I130" s="170"/>
      <c r="J130" s="171">
        <f>ROUND(I130*H130,2)</f>
        <v>0</v>
      </c>
      <c r="K130" s="167" t="s">
        <v>145</v>
      </c>
      <c r="L130" s="35"/>
      <c r="M130" s="172" t="s">
        <v>20</v>
      </c>
      <c r="N130" s="173" t="s">
        <v>47</v>
      </c>
      <c r="O130" s="36"/>
      <c r="P130" s="174">
        <f>O130*H130</f>
        <v>0</v>
      </c>
      <c r="Q130" s="174">
        <v>0.00033</v>
      </c>
      <c r="R130" s="174">
        <f>Q130*H130</f>
        <v>0.033</v>
      </c>
      <c r="S130" s="174">
        <v>0</v>
      </c>
      <c r="T130" s="175">
        <f>S130*H130</f>
        <v>0</v>
      </c>
      <c r="AR130" s="18" t="s">
        <v>146</v>
      </c>
      <c r="AT130" s="18" t="s">
        <v>141</v>
      </c>
      <c r="AU130" s="18" t="s">
        <v>84</v>
      </c>
      <c r="AY130" s="18" t="s">
        <v>138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8" t="s">
        <v>22</v>
      </c>
      <c r="BK130" s="176">
        <f>ROUND(I130*H130,2)</f>
        <v>0</v>
      </c>
      <c r="BL130" s="18" t="s">
        <v>146</v>
      </c>
      <c r="BM130" s="18" t="s">
        <v>330</v>
      </c>
    </row>
    <row r="131" spans="2:51" s="12" customFormat="1" ht="22.5" customHeight="1">
      <c r="B131" s="186"/>
      <c r="D131" s="178" t="s">
        <v>148</v>
      </c>
      <c r="E131" s="187" t="s">
        <v>20</v>
      </c>
      <c r="F131" s="188" t="s">
        <v>792</v>
      </c>
      <c r="H131" s="189">
        <v>100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7" t="s">
        <v>148</v>
      </c>
      <c r="AU131" s="187" t="s">
        <v>84</v>
      </c>
      <c r="AV131" s="12" t="s">
        <v>84</v>
      </c>
      <c r="AW131" s="12" t="s">
        <v>39</v>
      </c>
      <c r="AX131" s="12" t="s">
        <v>76</v>
      </c>
      <c r="AY131" s="187" t="s">
        <v>138</v>
      </c>
    </row>
    <row r="132" spans="2:51" s="13" customFormat="1" ht="22.5" customHeight="1">
      <c r="B132" s="194"/>
      <c r="D132" s="195" t="s">
        <v>148</v>
      </c>
      <c r="E132" s="196" t="s">
        <v>20</v>
      </c>
      <c r="F132" s="197" t="s">
        <v>152</v>
      </c>
      <c r="H132" s="198">
        <v>100</v>
      </c>
      <c r="I132" s="199"/>
      <c r="L132" s="194"/>
      <c r="M132" s="200"/>
      <c r="N132" s="201"/>
      <c r="O132" s="201"/>
      <c r="P132" s="201"/>
      <c r="Q132" s="201"/>
      <c r="R132" s="201"/>
      <c r="S132" s="201"/>
      <c r="T132" s="202"/>
      <c r="AT132" s="203" t="s">
        <v>148</v>
      </c>
      <c r="AU132" s="203" t="s">
        <v>84</v>
      </c>
      <c r="AV132" s="13" t="s">
        <v>146</v>
      </c>
      <c r="AW132" s="13" t="s">
        <v>39</v>
      </c>
      <c r="AX132" s="13" t="s">
        <v>22</v>
      </c>
      <c r="AY132" s="203" t="s">
        <v>138</v>
      </c>
    </row>
    <row r="133" spans="2:65" s="1" customFormat="1" ht="22.5" customHeight="1">
      <c r="B133" s="164"/>
      <c r="C133" s="165" t="s">
        <v>330</v>
      </c>
      <c r="D133" s="165" t="s">
        <v>141</v>
      </c>
      <c r="E133" s="166" t="s">
        <v>793</v>
      </c>
      <c r="F133" s="167" t="s">
        <v>794</v>
      </c>
      <c r="G133" s="168" t="s">
        <v>324</v>
      </c>
      <c r="H133" s="169">
        <v>200</v>
      </c>
      <c r="I133" s="170"/>
      <c r="J133" s="171">
        <f>ROUND(I133*H133,2)</f>
        <v>0</v>
      </c>
      <c r="K133" s="167" t="s">
        <v>145</v>
      </c>
      <c r="L133" s="35"/>
      <c r="M133" s="172" t="s">
        <v>20</v>
      </c>
      <c r="N133" s="173" t="s">
        <v>47</v>
      </c>
      <c r="O133" s="36"/>
      <c r="P133" s="174">
        <f>O133*H133</f>
        <v>0</v>
      </c>
      <c r="Q133" s="174">
        <v>0.00065</v>
      </c>
      <c r="R133" s="174">
        <f>Q133*H133</f>
        <v>0.13</v>
      </c>
      <c r="S133" s="174">
        <v>0</v>
      </c>
      <c r="T133" s="175">
        <f>S133*H133</f>
        <v>0</v>
      </c>
      <c r="AR133" s="18" t="s">
        <v>146</v>
      </c>
      <c r="AT133" s="18" t="s">
        <v>141</v>
      </c>
      <c r="AU133" s="18" t="s">
        <v>84</v>
      </c>
      <c r="AY133" s="18" t="s">
        <v>138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8" t="s">
        <v>22</v>
      </c>
      <c r="BK133" s="176">
        <f>ROUND(I133*H133,2)</f>
        <v>0</v>
      </c>
      <c r="BL133" s="18" t="s">
        <v>146</v>
      </c>
      <c r="BM133" s="18" t="s">
        <v>325</v>
      </c>
    </row>
    <row r="134" spans="2:51" s="12" customFormat="1" ht="22.5" customHeight="1">
      <c r="B134" s="186"/>
      <c r="D134" s="178" t="s">
        <v>148</v>
      </c>
      <c r="E134" s="187" t="s">
        <v>20</v>
      </c>
      <c r="F134" s="188" t="s">
        <v>795</v>
      </c>
      <c r="H134" s="189">
        <v>200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148</v>
      </c>
      <c r="AU134" s="187" t="s">
        <v>84</v>
      </c>
      <c r="AV134" s="12" t="s">
        <v>84</v>
      </c>
      <c r="AW134" s="12" t="s">
        <v>39</v>
      </c>
      <c r="AX134" s="12" t="s">
        <v>76</v>
      </c>
      <c r="AY134" s="187" t="s">
        <v>138</v>
      </c>
    </row>
    <row r="135" spans="2:51" s="13" customFormat="1" ht="22.5" customHeight="1">
      <c r="B135" s="194"/>
      <c r="D135" s="195" t="s">
        <v>148</v>
      </c>
      <c r="E135" s="196" t="s">
        <v>20</v>
      </c>
      <c r="F135" s="197" t="s">
        <v>152</v>
      </c>
      <c r="H135" s="198">
        <v>200</v>
      </c>
      <c r="I135" s="199"/>
      <c r="L135" s="194"/>
      <c r="M135" s="200"/>
      <c r="N135" s="201"/>
      <c r="O135" s="201"/>
      <c r="P135" s="201"/>
      <c r="Q135" s="201"/>
      <c r="R135" s="201"/>
      <c r="S135" s="201"/>
      <c r="T135" s="202"/>
      <c r="AT135" s="203" t="s">
        <v>148</v>
      </c>
      <c r="AU135" s="203" t="s">
        <v>84</v>
      </c>
      <c r="AV135" s="13" t="s">
        <v>146</v>
      </c>
      <c r="AW135" s="13" t="s">
        <v>39</v>
      </c>
      <c r="AX135" s="13" t="s">
        <v>22</v>
      </c>
      <c r="AY135" s="203" t="s">
        <v>138</v>
      </c>
    </row>
    <row r="136" spans="2:65" s="1" customFormat="1" ht="22.5" customHeight="1">
      <c r="B136" s="164"/>
      <c r="C136" s="165" t="s">
        <v>325</v>
      </c>
      <c r="D136" s="165" t="s">
        <v>141</v>
      </c>
      <c r="E136" s="166" t="s">
        <v>796</v>
      </c>
      <c r="F136" s="167" t="s">
        <v>797</v>
      </c>
      <c r="G136" s="168" t="s">
        <v>324</v>
      </c>
      <c r="H136" s="169">
        <v>300</v>
      </c>
      <c r="I136" s="170"/>
      <c r="J136" s="171">
        <f>ROUND(I136*H136,2)</f>
        <v>0</v>
      </c>
      <c r="K136" s="167" t="s">
        <v>145</v>
      </c>
      <c r="L136" s="35"/>
      <c r="M136" s="172" t="s">
        <v>20</v>
      </c>
      <c r="N136" s="173" t="s">
        <v>47</v>
      </c>
      <c r="O136" s="36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8" t="s">
        <v>146</v>
      </c>
      <c r="AT136" s="18" t="s">
        <v>141</v>
      </c>
      <c r="AU136" s="18" t="s">
        <v>84</v>
      </c>
      <c r="AY136" s="18" t="s">
        <v>138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8" t="s">
        <v>22</v>
      </c>
      <c r="BK136" s="176">
        <f>ROUND(I136*H136,2)</f>
        <v>0</v>
      </c>
      <c r="BL136" s="18" t="s">
        <v>146</v>
      </c>
      <c r="BM136" s="18" t="s">
        <v>7</v>
      </c>
    </row>
    <row r="137" spans="2:51" s="12" customFormat="1" ht="22.5" customHeight="1">
      <c r="B137" s="186"/>
      <c r="D137" s="178" t="s">
        <v>148</v>
      </c>
      <c r="E137" s="187" t="s">
        <v>20</v>
      </c>
      <c r="F137" s="188" t="s">
        <v>798</v>
      </c>
      <c r="H137" s="189">
        <v>300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148</v>
      </c>
      <c r="AU137" s="187" t="s">
        <v>84</v>
      </c>
      <c r="AV137" s="12" t="s">
        <v>84</v>
      </c>
      <c r="AW137" s="12" t="s">
        <v>39</v>
      </c>
      <c r="AX137" s="12" t="s">
        <v>76</v>
      </c>
      <c r="AY137" s="187" t="s">
        <v>138</v>
      </c>
    </row>
    <row r="138" spans="2:51" s="13" customFormat="1" ht="22.5" customHeight="1">
      <c r="B138" s="194"/>
      <c r="D138" s="195" t="s">
        <v>148</v>
      </c>
      <c r="E138" s="196" t="s">
        <v>20</v>
      </c>
      <c r="F138" s="197" t="s">
        <v>152</v>
      </c>
      <c r="H138" s="198">
        <v>300</v>
      </c>
      <c r="I138" s="199"/>
      <c r="L138" s="194"/>
      <c r="M138" s="200"/>
      <c r="N138" s="201"/>
      <c r="O138" s="201"/>
      <c r="P138" s="201"/>
      <c r="Q138" s="201"/>
      <c r="R138" s="201"/>
      <c r="S138" s="201"/>
      <c r="T138" s="202"/>
      <c r="AT138" s="203" t="s">
        <v>148</v>
      </c>
      <c r="AU138" s="203" t="s">
        <v>84</v>
      </c>
      <c r="AV138" s="13" t="s">
        <v>146</v>
      </c>
      <c r="AW138" s="13" t="s">
        <v>39</v>
      </c>
      <c r="AX138" s="13" t="s">
        <v>22</v>
      </c>
      <c r="AY138" s="203" t="s">
        <v>138</v>
      </c>
    </row>
    <row r="139" spans="2:65" s="1" customFormat="1" ht="22.5" customHeight="1">
      <c r="B139" s="164"/>
      <c r="C139" s="165" t="s">
        <v>7</v>
      </c>
      <c r="D139" s="165" t="s">
        <v>141</v>
      </c>
      <c r="E139" s="166" t="s">
        <v>799</v>
      </c>
      <c r="F139" s="167" t="s">
        <v>800</v>
      </c>
      <c r="G139" s="168" t="s">
        <v>155</v>
      </c>
      <c r="H139" s="169">
        <v>770</v>
      </c>
      <c r="I139" s="170"/>
      <c r="J139" s="171">
        <f>ROUND(I139*H139,2)</f>
        <v>0</v>
      </c>
      <c r="K139" s="167" t="s">
        <v>145</v>
      </c>
      <c r="L139" s="35"/>
      <c r="M139" s="172" t="s">
        <v>20</v>
      </c>
      <c r="N139" s="173" t="s">
        <v>47</v>
      </c>
      <c r="O139" s="36"/>
      <c r="P139" s="174">
        <f>O139*H139</f>
        <v>0</v>
      </c>
      <c r="Q139" s="174">
        <v>0</v>
      </c>
      <c r="R139" s="174">
        <f>Q139*H139</f>
        <v>0</v>
      </c>
      <c r="S139" s="174">
        <v>0.02</v>
      </c>
      <c r="T139" s="175">
        <f>S139*H139</f>
        <v>15.4</v>
      </c>
      <c r="AR139" s="18" t="s">
        <v>146</v>
      </c>
      <c r="AT139" s="18" t="s">
        <v>141</v>
      </c>
      <c r="AU139" s="18" t="s">
        <v>84</v>
      </c>
      <c r="AY139" s="18" t="s">
        <v>138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8" t="s">
        <v>22</v>
      </c>
      <c r="BK139" s="176">
        <f>ROUND(I139*H139,2)</f>
        <v>0</v>
      </c>
      <c r="BL139" s="18" t="s">
        <v>146</v>
      </c>
      <c r="BM139" s="18" t="s">
        <v>333</v>
      </c>
    </row>
    <row r="140" spans="2:51" s="12" customFormat="1" ht="22.5" customHeight="1">
      <c r="B140" s="186"/>
      <c r="D140" s="178" t="s">
        <v>148</v>
      </c>
      <c r="E140" s="187" t="s">
        <v>20</v>
      </c>
      <c r="F140" s="188" t="s">
        <v>801</v>
      </c>
      <c r="H140" s="189">
        <v>770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148</v>
      </c>
      <c r="AU140" s="187" t="s">
        <v>84</v>
      </c>
      <c r="AV140" s="12" t="s">
        <v>84</v>
      </c>
      <c r="AW140" s="12" t="s">
        <v>39</v>
      </c>
      <c r="AX140" s="12" t="s">
        <v>76</v>
      </c>
      <c r="AY140" s="187" t="s">
        <v>138</v>
      </c>
    </row>
    <row r="141" spans="2:51" s="13" customFormat="1" ht="22.5" customHeight="1">
      <c r="B141" s="194"/>
      <c r="D141" s="195" t="s">
        <v>148</v>
      </c>
      <c r="E141" s="196" t="s">
        <v>20</v>
      </c>
      <c r="F141" s="197" t="s">
        <v>152</v>
      </c>
      <c r="H141" s="198">
        <v>770</v>
      </c>
      <c r="I141" s="199"/>
      <c r="L141" s="194"/>
      <c r="M141" s="200"/>
      <c r="N141" s="201"/>
      <c r="O141" s="201"/>
      <c r="P141" s="201"/>
      <c r="Q141" s="201"/>
      <c r="R141" s="201"/>
      <c r="S141" s="201"/>
      <c r="T141" s="202"/>
      <c r="AT141" s="203" t="s">
        <v>148</v>
      </c>
      <c r="AU141" s="203" t="s">
        <v>84</v>
      </c>
      <c r="AV141" s="13" t="s">
        <v>146</v>
      </c>
      <c r="AW141" s="13" t="s">
        <v>39</v>
      </c>
      <c r="AX141" s="13" t="s">
        <v>22</v>
      </c>
      <c r="AY141" s="203" t="s">
        <v>138</v>
      </c>
    </row>
    <row r="142" spans="2:65" s="1" customFormat="1" ht="22.5" customHeight="1">
      <c r="B142" s="164"/>
      <c r="C142" s="165" t="s">
        <v>333</v>
      </c>
      <c r="D142" s="165" t="s">
        <v>141</v>
      </c>
      <c r="E142" s="166" t="s">
        <v>802</v>
      </c>
      <c r="F142" s="167" t="s">
        <v>803</v>
      </c>
      <c r="G142" s="168" t="s">
        <v>386</v>
      </c>
      <c r="H142" s="169">
        <v>18</v>
      </c>
      <c r="I142" s="170"/>
      <c r="J142" s="171">
        <f>ROUND(I142*H142,2)</f>
        <v>0</v>
      </c>
      <c r="K142" s="167" t="s">
        <v>145</v>
      </c>
      <c r="L142" s="35"/>
      <c r="M142" s="172" t="s">
        <v>20</v>
      </c>
      <c r="N142" s="173" t="s">
        <v>47</v>
      </c>
      <c r="O142" s="36"/>
      <c r="P142" s="174">
        <f>O142*H142</f>
        <v>0</v>
      </c>
      <c r="Q142" s="174">
        <v>0</v>
      </c>
      <c r="R142" s="174">
        <f>Q142*H142</f>
        <v>0</v>
      </c>
      <c r="S142" s="174">
        <v>0.082</v>
      </c>
      <c r="T142" s="175">
        <f>S142*H142</f>
        <v>1.476</v>
      </c>
      <c r="AR142" s="18" t="s">
        <v>146</v>
      </c>
      <c r="AT142" s="18" t="s">
        <v>141</v>
      </c>
      <c r="AU142" s="18" t="s">
        <v>84</v>
      </c>
      <c r="AY142" s="18" t="s">
        <v>138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8" t="s">
        <v>22</v>
      </c>
      <c r="BK142" s="176">
        <f>ROUND(I142*H142,2)</f>
        <v>0</v>
      </c>
      <c r="BL142" s="18" t="s">
        <v>146</v>
      </c>
      <c r="BM142" s="18" t="s">
        <v>341</v>
      </c>
    </row>
    <row r="143" spans="2:51" s="12" customFormat="1" ht="22.5" customHeight="1">
      <c r="B143" s="186"/>
      <c r="D143" s="178" t="s">
        <v>148</v>
      </c>
      <c r="E143" s="187" t="s">
        <v>20</v>
      </c>
      <c r="F143" s="188" t="s">
        <v>804</v>
      </c>
      <c r="H143" s="189">
        <v>2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148</v>
      </c>
      <c r="AU143" s="187" t="s">
        <v>84</v>
      </c>
      <c r="AV143" s="12" t="s">
        <v>84</v>
      </c>
      <c r="AW143" s="12" t="s">
        <v>39</v>
      </c>
      <c r="AX143" s="12" t="s">
        <v>76</v>
      </c>
      <c r="AY143" s="187" t="s">
        <v>138</v>
      </c>
    </row>
    <row r="144" spans="2:51" s="12" customFormat="1" ht="22.5" customHeight="1">
      <c r="B144" s="186"/>
      <c r="D144" s="178" t="s">
        <v>148</v>
      </c>
      <c r="E144" s="187" t="s">
        <v>20</v>
      </c>
      <c r="F144" s="188" t="s">
        <v>805</v>
      </c>
      <c r="H144" s="189">
        <v>2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148</v>
      </c>
      <c r="AU144" s="187" t="s">
        <v>84</v>
      </c>
      <c r="AV144" s="12" t="s">
        <v>84</v>
      </c>
      <c r="AW144" s="12" t="s">
        <v>39</v>
      </c>
      <c r="AX144" s="12" t="s">
        <v>76</v>
      </c>
      <c r="AY144" s="187" t="s">
        <v>138</v>
      </c>
    </row>
    <row r="145" spans="2:51" s="12" customFormat="1" ht="22.5" customHeight="1">
      <c r="B145" s="186"/>
      <c r="D145" s="178" t="s">
        <v>148</v>
      </c>
      <c r="E145" s="187" t="s">
        <v>20</v>
      </c>
      <c r="F145" s="188" t="s">
        <v>806</v>
      </c>
      <c r="H145" s="189">
        <v>12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148</v>
      </c>
      <c r="AU145" s="187" t="s">
        <v>84</v>
      </c>
      <c r="AV145" s="12" t="s">
        <v>84</v>
      </c>
      <c r="AW145" s="12" t="s">
        <v>39</v>
      </c>
      <c r="AX145" s="12" t="s">
        <v>76</v>
      </c>
      <c r="AY145" s="187" t="s">
        <v>138</v>
      </c>
    </row>
    <row r="146" spans="2:51" s="12" customFormat="1" ht="22.5" customHeight="1">
      <c r="B146" s="186"/>
      <c r="D146" s="178" t="s">
        <v>148</v>
      </c>
      <c r="E146" s="187" t="s">
        <v>20</v>
      </c>
      <c r="F146" s="188" t="s">
        <v>807</v>
      </c>
      <c r="H146" s="189">
        <v>2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148</v>
      </c>
      <c r="AU146" s="187" t="s">
        <v>84</v>
      </c>
      <c r="AV146" s="12" t="s">
        <v>84</v>
      </c>
      <c r="AW146" s="12" t="s">
        <v>39</v>
      </c>
      <c r="AX146" s="12" t="s">
        <v>76</v>
      </c>
      <c r="AY146" s="187" t="s">
        <v>138</v>
      </c>
    </row>
    <row r="147" spans="2:51" s="13" customFormat="1" ht="22.5" customHeight="1">
      <c r="B147" s="194"/>
      <c r="D147" s="195" t="s">
        <v>148</v>
      </c>
      <c r="E147" s="196" t="s">
        <v>20</v>
      </c>
      <c r="F147" s="197" t="s">
        <v>152</v>
      </c>
      <c r="H147" s="198">
        <v>18</v>
      </c>
      <c r="I147" s="199"/>
      <c r="L147" s="194"/>
      <c r="M147" s="200"/>
      <c r="N147" s="201"/>
      <c r="O147" s="201"/>
      <c r="P147" s="201"/>
      <c r="Q147" s="201"/>
      <c r="R147" s="201"/>
      <c r="S147" s="201"/>
      <c r="T147" s="202"/>
      <c r="AT147" s="203" t="s">
        <v>148</v>
      </c>
      <c r="AU147" s="203" t="s">
        <v>84</v>
      </c>
      <c r="AV147" s="13" t="s">
        <v>146</v>
      </c>
      <c r="AW147" s="13" t="s">
        <v>39</v>
      </c>
      <c r="AX147" s="13" t="s">
        <v>22</v>
      </c>
      <c r="AY147" s="203" t="s">
        <v>138</v>
      </c>
    </row>
    <row r="148" spans="2:65" s="1" customFormat="1" ht="22.5" customHeight="1">
      <c r="B148" s="164"/>
      <c r="C148" s="165" t="s">
        <v>341</v>
      </c>
      <c r="D148" s="165" t="s">
        <v>141</v>
      </c>
      <c r="E148" s="166" t="s">
        <v>808</v>
      </c>
      <c r="F148" s="167" t="s">
        <v>809</v>
      </c>
      <c r="G148" s="168" t="s">
        <v>386</v>
      </c>
      <c r="H148" s="169">
        <v>12</v>
      </c>
      <c r="I148" s="170"/>
      <c r="J148" s="171">
        <f>ROUND(I148*H148,2)</f>
        <v>0</v>
      </c>
      <c r="K148" s="167" t="s">
        <v>145</v>
      </c>
      <c r="L148" s="35"/>
      <c r="M148" s="172" t="s">
        <v>20</v>
      </c>
      <c r="N148" s="173" t="s">
        <v>47</v>
      </c>
      <c r="O148" s="36"/>
      <c r="P148" s="174">
        <f>O148*H148</f>
        <v>0</v>
      </c>
      <c r="Q148" s="174">
        <v>0</v>
      </c>
      <c r="R148" s="174">
        <f>Q148*H148</f>
        <v>0</v>
      </c>
      <c r="S148" s="174">
        <v>0.004</v>
      </c>
      <c r="T148" s="175">
        <f>S148*H148</f>
        <v>0.048</v>
      </c>
      <c r="AR148" s="18" t="s">
        <v>146</v>
      </c>
      <c r="AT148" s="18" t="s">
        <v>141</v>
      </c>
      <c r="AU148" s="18" t="s">
        <v>84</v>
      </c>
      <c r="AY148" s="18" t="s">
        <v>138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8" t="s">
        <v>22</v>
      </c>
      <c r="BK148" s="176">
        <f>ROUND(I148*H148,2)</f>
        <v>0</v>
      </c>
      <c r="BL148" s="18" t="s">
        <v>146</v>
      </c>
      <c r="BM148" s="18" t="s">
        <v>348</v>
      </c>
    </row>
    <row r="149" spans="2:51" s="12" customFormat="1" ht="22.5" customHeight="1">
      <c r="B149" s="186"/>
      <c r="D149" s="178" t="s">
        <v>148</v>
      </c>
      <c r="E149" s="187" t="s">
        <v>20</v>
      </c>
      <c r="F149" s="188" t="s">
        <v>810</v>
      </c>
      <c r="H149" s="189">
        <v>12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148</v>
      </c>
      <c r="AU149" s="187" t="s">
        <v>84</v>
      </c>
      <c r="AV149" s="12" t="s">
        <v>84</v>
      </c>
      <c r="AW149" s="12" t="s">
        <v>39</v>
      </c>
      <c r="AX149" s="12" t="s">
        <v>76</v>
      </c>
      <c r="AY149" s="187" t="s">
        <v>138</v>
      </c>
    </row>
    <row r="150" spans="2:51" s="13" customFormat="1" ht="22.5" customHeight="1">
      <c r="B150" s="194"/>
      <c r="D150" s="178" t="s">
        <v>148</v>
      </c>
      <c r="E150" s="204" t="s">
        <v>20</v>
      </c>
      <c r="F150" s="205" t="s">
        <v>152</v>
      </c>
      <c r="H150" s="206">
        <v>12</v>
      </c>
      <c r="I150" s="199"/>
      <c r="L150" s="194"/>
      <c r="M150" s="200"/>
      <c r="N150" s="201"/>
      <c r="O150" s="201"/>
      <c r="P150" s="201"/>
      <c r="Q150" s="201"/>
      <c r="R150" s="201"/>
      <c r="S150" s="201"/>
      <c r="T150" s="202"/>
      <c r="AT150" s="203" t="s">
        <v>148</v>
      </c>
      <c r="AU150" s="203" t="s">
        <v>84</v>
      </c>
      <c r="AV150" s="13" t="s">
        <v>146</v>
      </c>
      <c r="AW150" s="13" t="s">
        <v>39</v>
      </c>
      <c r="AX150" s="13" t="s">
        <v>22</v>
      </c>
      <c r="AY150" s="203" t="s">
        <v>138</v>
      </c>
    </row>
    <row r="151" spans="2:63" s="10" customFormat="1" ht="29.25" customHeight="1">
      <c r="B151" s="150"/>
      <c r="D151" s="161" t="s">
        <v>75</v>
      </c>
      <c r="E151" s="162" t="s">
        <v>344</v>
      </c>
      <c r="F151" s="162" t="s">
        <v>345</v>
      </c>
      <c r="I151" s="153"/>
      <c r="J151" s="163">
        <f>BK151</f>
        <v>0</v>
      </c>
      <c r="L151" s="150"/>
      <c r="M151" s="155"/>
      <c r="N151" s="156"/>
      <c r="O151" s="156"/>
      <c r="P151" s="157">
        <f>SUM(P152:P157)</f>
        <v>0</v>
      </c>
      <c r="Q151" s="156"/>
      <c r="R151" s="157">
        <f>SUM(R152:R157)</f>
        <v>0</v>
      </c>
      <c r="S151" s="156"/>
      <c r="T151" s="158">
        <f>SUM(T152:T157)</f>
        <v>0</v>
      </c>
      <c r="AR151" s="151" t="s">
        <v>22</v>
      </c>
      <c r="AT151" s="159" t="s">
        <v>75</v>
      </c>
      <c r="AU151" s="159" t="s">
        <v>22</v>
      </c>
      <c r="AY151" s="151" t="s">
        <v>138</v>
      </c>
      <c r="BK151" s="160">
        <f>SUM(BK152:BK157)</f>
        <v>0</v>
      </c>
    </row>
    <row r="152" spans="2:65" s="1" customFormat="1" ht="22.5" customHeight="1">
      <c r="B152" s="164"/>
      <c r="C152" s="165" t="s">
        <v>348</v>
      </c>
      <c r="D152" s="165" t="s">
        <v>141</v>
      </c>
      <c r="E152" s="166" t="s">
        <v>811</v>
      </c>
      <c r="F152" s="167" t="s">
        <v>812</v>
      </c>
      <c r="G152" s="168" t="s">
        <v>308</v>
      </c>
      <c r="H152" s="169">
        <v>1.36</v>
      </c>
      <c r="I152" s="170"/>
      <c r="J152" s="171">
        <f>ROUND(I152*H152,2)</f>
        <v>0</v>
      </c>
      <c r="K152" s="167" t="s">
        <v>145</v>
      </c>
      <c r="L152" s="35"/>
      <c r="M152" s="172" t="s">
        <v>20</v>
      </c>
      <c r="N152" s="173" t="s">
        <v>47</v>
      </c>
      <c r="O152" s="36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AR152" s="18" t="s">
        <v>146</v>
      </c>
      <c r="AT152" s="18" t="s">
        <v>141</v>
      </c>
      <c r="AU152" s="18" t="s">
        <v>84</v>
      </c>
      <c r="AY152" s="18" t="s">
        <v>138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8" t="s">
        <v>22</v>
      </c>
      <c r="BK152" s="176">
        <f>ROUND(I152*H152,2)</f>
        <v>0</v>
      </c>
      <c r="BL152" s="18" t="s">
        <v>146</v>
      </c>
      <c r="BM152" s="18" t="s">
        <v>351</v>
      </c>
    </row>
    <row r="153" spans="2:65" s="1" customFormat="1" ht="22.5" customHeight="1">
      <c r="B153" s="164"/>
      <c r="C153" s="165" t="s">
        <v>351</v>
      </c>
      <c r="D153" s="165" t="s">
        <v>141</v>
      </c>
      <c r="E153" s="166" t="s">
        <v>813</v>
      </c>
      <c r="F153" s="167" t="s">
        <v>814</v>
      </c>
      <c r="G153" s="168" t="s">
        <v>308</v>
      </c>
      <c r="H153" s="169">
        <v>25.84</v>
      </c>
      <c r="I153" s="170"/>
      <c r="J153" s="171">
        <f>ROUND(I153*H153,2)</f>
        <v>0</v>
      </c>
      <c r="K153" s="167" t="s">
        <v>145</v>
      </c>
      <c r="L153" s="35"/>
      <c r="M153" s="172" t="s">
        <v>20</v>
      </c>
      <c r="N153" s="173" t="s">
        <v>47</v>
      </c>
      <c r="O153" s="36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AR153" s="18" t="s">
        <v>146</v>
      </c>
      <c r="AT153" s="18" t="s">
        <v>141</v>
      </c>
      <c r="AU153" s="18" t="s">
        <v>84</v>
      </c>
      <c r="AY153" s="18" t="s">
        <v>138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8" t="s">
        <v>22</v>
      </c>
      <c r="BK153" s="176">
        <f>ROUND(I153*H153,2)</f>
        <v>0</v>
      </c>
      <c r="BL153" s="18" t="s">
        <v>146</v>
      </c>
      <c r="BM153" s="18" t="s">
        <v>365</v>
      </c>
    </row>
    <row r="154" spans="2:51" s="12" customFormat="1" ht="22.5" customHeight="1">
      <c r="B154" s="186"/>
      <c r="D154" s="178" t="s">
        <v>148</v>
      </c>
      <c r="E154" s="187" t="s">
        <v>20</v>
      </c>
      <c r="F154" s="188" t="s">
        <v>815</v>
      </c>
      <c r="H154" s="189">
        <v>25.84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148</v>
      </c>
      <c r="AU154" s="187" t="s">
        <v>84</v>
      </c>
      <c r="AV154" s="12" t="s">
        <v>84</v>
      </c>
      <c r="AW154" s="12" t="s">
        <v>39</v>
      </c>
      <c r="AX154" s="12" t="s">
        <v>76</v>
      </c>
      <c r="AY154" s="187" t="s">
        <v>138</v>
      </c>
    </row>
    <row r="155" spans="2:51" s="13" customFormat="1" ht="22.5" customHeight="1">
      <c r="B155" s="194"/>
      <c r="D155" s="195" t="s">
        <v>148</v>
      </c>
      <c r="E155" s="196" t="s">
        <v>20</v>
      </c>
      <c r="F155" s="197" t="s">
        <v>152</v>
      </c>
      <c r="H155" s="198">
        <v>25.84</v>
      </c>
      <c r="I155" s="199"/>
      <c r="L155" s="194"/>
      <c r="M155" s="200"/>
      <c r="N155" s="201"/>
      <c r="O155" s="201"/>
      <c r="P155" s="201"/>
      <c r="Q155" s="201"/>
      <c r="R155" s="201"/>
      <c r="S155" s="201"/>
      <c r="T155" s="202"/>
      <c r="AT155" s="203" t="s">
        <v>148</v>
      </c>
      <c r="AU155" s="203" t="s">
        <v>84</v>
      </c>
      <c r="AV155" s="13" t="s">
        <v>146</v>
      </c>
      <c r="AW155" s="13" t="s">
        <v>39</v>
      </c>
      <c r="AX155" s="13" t="s">
        <v>22</v>
      </c>
      <c r="AY155" s="203" t="s">
        <v>138</v>
      </c>
    </row>
    <row r="156" spans="2:65" s="1" customFormat="1" ht="22.5" customHeight="1">
      <c r="B156" s="164"/>
      <c r="C156" s="165" t="s">
        <v>365</v>
      </c>
      <c r="D156" s="165" t="s">
        <v>141</v>
      </c>
      <c r="E156" s="166" t="s">
        <v>816</v>
      </c>
      <c r="F156" s="167" t="s">
        <v>817</v>
      </c>
      <c r="G156" s="168" t="s">
        <v>308</v>
      </c>
      <c r="H156" s="169">
        <v>1.36</v>
      </c>
      <c r="I156" s="170"/>
      <c r="J156" s="171">
        <f>ROUND(I156*H156,2)</f>
        <v>0</v>
      </c>
      <c r="K156" s="167" t="s">
        <v>145</v>
      </c>
      <c r="L156" s="35"/>
      <c r="M156" s="172" t="s">
        <v>20</v>
      </c>
      <c r="N156" s="173" t="s">
        <v>47</v>
      </c>
      <c r="O156" s="36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8" t="s">
        <v>146</v>
      </c>
      <c r="AT156" s="18" t="s">
        <v>141</v>
      </c>
      <c r="AU156" s="18" t="s">
        <v>84</v>
      </c>
      <c r="AY156" s="18" t="s">
        <v>138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8" t="s">
        <v>22</v>
      </c>
      <c r="BK156" s="176">
        <f>ROUND(I156*H156,2)</f>
        <v>0</v>
      </c>
      <c r="BL156" s="18" t="s">
        <v>146</v>
      </c>
      <c r="BM156" s="18" t="s">
        <v>355</v>
      </c>
    </row>
    <row r="157" spans="2:65" s="1" customFormat="1" ht="22.5" customHeight="1">
      <c r="B157" s="164"/>
      <c r="C157" s="165" t="s">
        <v>355</v>
      </c>
      <c r="D157" s="165" t="s">
        <v>141</v>
      </c>
      <c r="E157" s="166" t="s">
        <v>726</v>
      </c>
      <c r="F157" s="167" t="s">
        <v>727</v>
      </c>
      <c r="G157" s="168" t="s">
        <v>308</v>
      </c>
      <c r="H157" s="169">
        <v>1.36</v>
      </c>
      <c r="I157" s="170"/>
      <c r="J157" s="171">
        <f>ROUND(I157*H157,2)</f>
        <v>0</v>
      </c>
      <c r="K157" s="167" t="s">
        <v>145</v>
      </c>
      <c r="L157" s="35"/>
      <c r="M157" s="172" t="s">
        <v>20</v>
      </c>
      <c r="N157" s="224" t="s">
        <v>47</v>
      </c>
      <c r="O157" s="225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146</v>
      </c>
      <c r="AT157" s="18" t="s">
        <v>141</v>
      </c>
      <c r="AU157" s="18" t="s">
        <v>84</v>
      </c>
      <c r="AY157" s="18" t="s">
        <v>138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8" t="s">
        <v>22</v>
      </c>
      <c r="BK157" s="176">
        <f>ROUND(I157*H157,2)</f>
        <v>0</v>
      </c>
      <c r="BL157" s="18" t="s">
        <v>146</v>
      </c>
      <c r="BM157" s="18" t="s">
        <v>359</v>
      </c>
    </row>
    <row r="158" spans="2:12" s="1" customFormat="1" ht="6.75" customHeight="1">
      <c r="B158" s="50"/>
      <c r="C158" s="51"/>
      <c r="D158" s="51"/>
      <c r="E158" s="51"/>
      <c r="F158" s="51"/>
      <c r="G158" s="51"/>
      <c r="H158" s="51"/>
      <c r="I158" s="116"/>
      <c r="J158" s="51"/>
      <c r="K158" s="51"/>
      <c r="L158" s="35"/>
    </row>
    <row r="372" ht="13.5">
      <c r="AT372" s="210"/>
    </row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6"/>
      <c r="C1" s="286"/>
      <c r="D1" s="285" t="s">
        <v>1</v>
      </c>
      <c r="E1" s="286"/>
      <c r="F1" s="287" t="s">
        <v>1414</v>
      </c>
      <c r="G1" s="292" t="s">
        <v>1415</v>
      </c>
      <c r="H1" s="292"/>
      <c r="I1" s="293"/>
      <c r="J1" s="287" t="s">
        <v>1416</v>
      </c>
      <c r="K1" s="285" t="s">
        <v>106</v>
      </c>
      <c r="L1" s="287" t="s">
        <v>1417</v>
      </c>
      <c r="M1" s="287"/>
      <c r="N1" s="287"/>
      <c r="O1" s="287"/>
      <c r="P1" s="287"/>
      <c r="Q1" s="287"/>
      <c r="R1" s="287"/>
      <c r="S1" s="287"/>
      <c r="T1" s="287"/>
      <c r="U1" s="283"/>
      <c r="V1" s="28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96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79" t="str">
        <f>'Rekapitulace stavby'!K6</f>
        <v>II/125 Vlašim, most ev.č. 125-019 - Most přes potok za městem Vlašim</v>
      </c>
      <c r="F7" s="248"/>
      <c r="G7" s="248"/>
      <c r="H7" s="248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0" t="s">
        <v>818</v>
      </c>
      <c r="F9" s="255"/>
      <c r="G9" s="255"/>
      <c r="H9" s="25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31.5.2016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63" customHeight="1">
      <c r="B24" s="98"/>
      <c r="C24" s="99"/>
      <c r="D24" s="99"/>
      <c r="E24" s="251" t="s">
        <v>41</v>
      </c>
      <c r="F24" s="281"/>
      <c r="G24" s="281"/>
      <c r="H24" s="28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ROUND(J84,2)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ROUND(SUM(BE84:BE420),2)</f>
        <v>0</v>
      </c>
      <c r="G30" s="36"/>
      <c r="H30" s="36"/>
      <c r="I30" s="108">
        <v>0.21</v>
      </c>
      <c r="J30" s="107">
        <f>ROUND(ROUND((SUM(BE84:BE420)),2)*I30,2)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ROUND(SUM(BF84:BF420),2)</f>
        <v>0</v>
      </c>
      <c r="G31" s="36"/>
      <c r="H31" s="36"/>
      <c r="I31" s="108">
        <v>0.15</v>
      </c>
      <c r="J31" s="107">
        <f>ROUND(ROUND((SUM(BF84:BF420)),2)*I31,2)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ROUND(SUM(BG84:BG420),2)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ROUND(SUM(BH84:BH420),2)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ROUND(SUM(BI84:BI420),2)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79" t="str">
        <f>E7</f>
        <v>II/125 Vlašim, most ev.č. 125-019 - Most přes potok za městem Vlašim</v>
      </c>
      <c r="F45" s="255"/>
      <c r="G45" s="255"/>
      <c r="H45" s="255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0" t="str">
        <f>E9</f>
        <v>SO201 - SO 201 - Most ev. č. 125-019 přes potok</v>
      </c>
      <c r="F47" s="255"/>
      <c r="G47" s="255"/>
      <c r="H47" s="25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Vlašim, Vlasákova ulice</v>
      </c>
      <c r="G49" s="36"/>
      <c r="H49" s="36"/>
      <c r="I49" s="96" t="s">
        <v>25</v>
      </c>
      <c r="J49" s="97" t="str">
        <f>IF(J12="","",J12)</f>
        <v>31.5.2016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Středočeský kraj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J84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J85</f>
        <v>0</v>
      </c>
      <c r="K57" s="130"/>
    </row>
    <row r="58" spans="2:11" s="8" customFormat="1" ht="19.5" customHeight="1">
      <c r="B58" s="131"/>
      <c r="C58" s="132"/>
      <c r="D58" s="133" t="s">
        <v>252</v>
      </c>
      <c r="E58" s="134"/>
      <c r="F58" s="134"/>
      <c r="G58" s="134"/>
      <c r="H58" s="134"/>
      <c r="I58" s="135"/>
      <c r="J58" s="136">
        <f>J86</f>
        <v>0</v>
      </c>
      <c r="K58" s="137"/>
    </row>
    <row r="59" spans="2:11" s="8" customFormat="1" ht="19.5" customHeight="1">
      <c r="B59" s="131"/>
      <c r="C59" s="132"/>
      <c r="D59" s="133" t="s">
        <v>253</v>
      </c>
      <c r="E59" s="134"/>
      <c r="F59" s="134"/>
      <c r="G59" s="134"/>
      <c r="H59" s="134"/>
      <c r="I59" s="135"/>
      <c r="J59" s="136">
        <f>J172</f>
        <v>0</v>
      </c>
      <c r="K59" s="137"/>
    </row>
    <row r="60" spans="2:11" s="8" customFormat="1" ht="19.5" customHeight="1">
      <c r="B60" s="131"/>
      <c r="C60" s="132"/>
      <c r="D60" s="133" t="s">
        <v>374</v>
      </c>
      <c r="E60" s="134"/>
      <c r="F60" s="134"/>
      <c r="G60" s="134"/>
      <c r="H60" s="134"/>
      <c r="I60" s="135"/>
      <c r="J60" s="136">
        <f>J232</f>
        <v>0</v>
      </c>
      <c r="K60" s="137"/>
    </row>
    <row r="61" spans="2:11" s="8" customFormat="1" ht="19.5" customHeight="1">
      <c r="B61" s="131"/>
      <c r="C61" s="132"/>
      <c r="D61" s="133" t="s">
        <v>375</v>
      </c>
      <c r="E61" s="134"/>
      <c r="F61" s="134"/>
      <c r="G61" s="134"/>
      <c r="H61" s="134"/>
      <c r="I61" s="135"/>
      <c r="J61" s="136">
        <f>J279</f>
        <v>0</v>
      </c>
      <c r="K61" s="137"/>
    </row>
    <row r="62" spans="2:11" s="8" customFormat="1" ht="19.5" customHeight="1">
      <c r="B62" s="131"/>
      <c r="C62" s="132"/>
      <c r="D62" s="133" t="s">
        <v>254</v>
      </c>
      <c r="E62" s="134"/>
      <c r="F62" s="134"/>
      <c r="G62" s="134"/>
      <c r="H62" s="134"/>
      <c r="I62" s="135"/>
      <c r="J62" s="136">
        <f>J333</f>
        <v>0</v>
      </c>
      <c r="K62" s="137"/>
    </row>
    <row r="63" spans="2:11" s="7" customFormat="1" ht="24.75" customHeight="1">
      <c r="B63" s="124"/>
      <c r="C63" s="125"/>
      <c r="D63" s="126" t="s">
        <v>819</v>
      </c>
      <c r="E63" s="127"/>
      <c r="F63" s="127"/>
      <c r="G63" s="127"/>
      <c r="H63" s="127"/>
      <c r="I63" s="128"/>
      <c r="J63" s="129">
        <f>J381</f>
        <v>0</v>
      </c>
      <c r="K63" s="130"/>
    </row>
    <row r="64" spans="2:11" s="8" customFormat="1" ht="19.5" customHeight="1">
      <c r="B64" s="131"/>
      <c r="C64" s="132"/>
      <c r="D64" s="133" t="s">
        <v>820</v>
      </c>
      <c r="E64" s="134"/>
      <c r="F64" s="134"/>
      <c r="G64" s="134"/>
      <c r="H64" s="134"/>
      <c r="I64" s="135"/>
      <c r="J64" s="136">
        <f>J382</f>
        <v>0</v>
      </c>
      <c r="K64" s="137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95"/>
      <c r="J65" s="36"/>
      <c r="K65" s="39"/>
    </row>
    <row r="66" spans="2:11" s="1" customFormat="1" ht="6.75" customHeight="1">
      <c r="B66" s="50"/>
      <c r="C66" s="51"/>
      <c r="D66" s="51"/>
      <c r="E66" s="51"/>
      <c r="F66" s="51"/>
      <c r="G66" s="51"/>
      <c r="H66" s="51"/>
      <c r="I66" s="116"/>
      <c r="J66" s="51"/>
      <c r="K66" s="52"/>
    </row>
    <row r="70" spans="2:12" s="1" customFormat="1" ht="6.75" customHeight="1">
      <c r="B70" s="53"/>
      <c r="C70" s="54"/>
      <c r="D70" s="54"/>
      <c r="E70" s="54"/>
      <c r="F70" s="54"/>
      <c r="G70" s="54"/>
      <c r="H70" s="54"/>
      <c r="I70" s="117"/>
      <c r="J70" s="54"/>
      <c r="K70" s="54"/>
      <c r="L70" s="35"/>
    </row>
    <row r="71" spans="2:12" s="1" customFormat="1" ht="36.75" customHeight="1">
      <c r="B71" s="35"/>
      <c r="C71" s="55" t="s">
        <v>122</v>
      </c>
      <c r="I71" s="138"/>
      <c r="L71" s="35"/>
    </row>
    <row r="72" spans="2:12" s="1" customFormat="1" ht="6.75" customHeight="1">
      <c r="B72" s="35"/>
      <c r="I72" s="138"/>
      <c r="L72" s="35"/>
    </row>
    <row r="73" spans="2:12" s="1" customFormat="1" ht="14.25" customHeight="1">
      <c r="B73" s="35"/>
      <c r="C73" s="57" t="s">
        <v>16</v>
      </c>
      <c r="I73" s="138"/>
      <c r="L73" s="35"/>
    </row>
    <row r="74" spans="2:12" s="1" customFormat="1" ht="22.5" customHeight="1">
      <c r="B74" s="35"/>
      <c r="E74" s="282" t="str">
        <f>E7</f>
        <v>II/125 Vlašim, most ev.č. 125-019 - Most přes potok za městem Vlašim</v>
      </c>
      <c r="F74" s="245"/>
      <c r="G74" s="245"/>
      <c r="H74" s="245"/>
      <c r="I74" s="138"/>
      <c r="L74" s="35"/>
    </row>
    <row r="75" spans="2:12" s="1" customFormat="1" ht="14.25" customHeight="1">
      <c r="B75" s="35"/>
      <c r="C75" s="57" t="s">
        <v>108</v>
      </c>
      <c r="I75" s="138"/>
      <c r="L75" s="35"/>
    </row>
    <row r="76" spans="2:12" s="1" customFormat="1" ht="23.25" customHeight="1">
      <c r="B76" s="35"/>
      <c r="E76" s="263" t="str">
        <f>E9</f>
        <v>SO201 - SO 201 - Most ev. č. 125-019 přes potok</v>
      </c>
      <c r="F76" s="245"/>
      <c r="G76" s="245"/>
      <c r="H76" s="245"/>
      <c r="I76" s="138"/>
      <c r="L76" s="35"/>
    </row>
    <row r="77" spans="2:12" s="1" customFormat="1" ht="6.75" customHeight="1">
      <c r="B77" s="35"/>
      <c r="I77" s="138"/>
      <c r="L77" s="35"/>
    </row>
    <row r="78" spans="2:12" s="1" customFormat="1" ht="18" customHeight="1">
      <c r="B78" s="35"/>
      <c r="C78" s="57" t="s">
        <v>23</v>
      </c>
      <c r="F78" s="139" t="str">
        <f>F12</f>
        <v>Vlašim, Vlasákova ulice</v>
      </c>
      <c r="I78" s="140" t="s">
        <v>25</v>
      </c>
      <c r="J78" s="61" t="str">
        <f>IF(J12="","",J12)</f>
        <v>31.5.2016</v>
      </c>
      <c r="L78" s="35"/>
    </row>
    <row r="79" spans="2:12" s="1" customFormat="1" ht="6.75" customHeight="1">
      <c r="B79" s="35"/>
      <c r="I79" s="138"/>
      <c r="L79" s="35"/>
    </row>
    <row r="80" spans="2:12" s="1" customFormat="1" ht="15">
      <c r="B80" s="35"/>
      <c r="C80" s="57" t="s">
        <v>29</v>
      </c>
      <c r="F80" s="139" t="str">
        <f>E15</f>
        <v>Středočeský kraj</v>
      </c>
      <c r="I80" s="140" t="s">
        <v>35</v>
      </c>
      <c r="J80" s="139" t="str">
        <f>E21</f>
        <v>Pragoprojekt, a.s.</v>
      </c>
      <c r="L80" s="35"/>
    </row>
    <row r="81" spans="2:12" s="1" customFormat="1" ht="14.25" customHeight="1">
      <c r="B81" s="35"/>
      <c r="C81" s="57" t="s">
        <v>33</v>
      </c>
      <c r="F81" s="139">
        <f>IF(E18="","",E18)</f>
      </c>
      <c r="I81" s="138"/>
      <c r="L81" s="35"/>
    </row>
    <row r="82" spans="2:12" s="1" customFormat="1" ht="9.75" customHeight="1">
      <c r="B82" s="35"/>
      <c r="I82" s="138"/>
      <c r="L82" s="35"/>
    </row>
    <row r="83" spans="2:20" s="9" customFormat="1" ht="29.25" customHeight="1">
      <c r="B83" s="141"/>
      <c r="C83" s="142" t="s">
        <v>123</v>
      </c>
      <c r="D83" s="143" t="s">
        <v>61</v>
      </c>
      <c r="E83" s="143" t="s">
        <v>57</v>
      </c>
      <c r="F83" s="143" t="s">
        <v>124</v>
      </c>
      <c r="G83" s="143" t="s">
        <v>125</v>
      </c>
      <c r="H83" s="143" t="s">
        <v>126</v>
      </c>
      <c r="I83" s="144" t="s">
        <v>127</v>
      </c>
      <c r="J83" s="143" t="s">
        <v>112</v>
      </c>
      <c r="K83" s="145" t="s">
        <v>128</v>
      </c>
      <c r="L83" s="141"/>
      <c r="M83" s="67" t="s">
        <v>129</v>
      </c>
      <c r="N83" s="68" t="s">
        <v>46</v>
      </c>
      <c r="O83" s="68" t="s">
        <v>130</v>
      </c>
      <c r="P83" s="68" t="s">
        <v>131</v>
      </c>
      <c r="Q83" s="68" t="s">
        <v>132</v>
      </c>
      <c r="R83" s="68" t="s">
        <v>133</v>
      </c>
      <c r="S83" s="68" t="s">
        <v>134</v>
      </c>
      <c r="T83" s="69" t="s">
        <v>135</v>
      </c>
    </row>
    <row r="84" spans="2:63" s="1" customFormat="1" ht="29.25" customHeight="1">
      <c r="B84" s="35"/>
      <c r="C84" s="71" t="s">
        <v>113</v>
      </c>
      <c r="I84" s="138"/>
      <c r="J84" s="146">
        <f>BK84</f>
        <v>0</v>
      </c>
      <c r="L84" s="35"/>
      <c r="M84" s="70"/>
      <c r="N84" s="62"/>
      <c r="O84" s="62"/>
      <c r="P84" s="147">
        <f>P85+P381</f>
        <v>0</v>
      </c>
      <c r="Q84" s="62"/>
      <c r="R84" s="147">
        <f>R85+R381</f>
        <v>641.1561781500001</v>
      </c>
      <c r="S84" s="62"/>
      <c r="T84" s="148">
        <f>T85+T381</f>
        <v>130.33818</v>
      </c>
      <c r="AT84" s="18" t="s">
        <v>75</v>
      </c>
      <c r="AU84" s="18" t="s">
        <v>114</v>
      </c>
      <c r="BK84" s="149">
        <f>BK85+BK381</f>
        <v>0</v>
      </c>
    </row>
    <row r="85" spans="2:63" s="10" customFormat="1" ht="36.75" customHeight="1">
      <c r="B85" s="150"/>
      <c r="D85" s="151" t="s">
        <v>75</v>
      </c>
      <c r="E85" s="152" t="s">
        <v>136</v>
      </c>
      <c r="F85" s="152" t="s">
        <v>137</v>
      </c>
      <c r="I85" s="153"/>
      <c r="J85" s="154">
        <f>BK85</f>
        <v>0</v>
      </c>
      <c r="L85" s="150"/>
      <c r="M85" s="155"/>
      <c r="N85" s="156"/>
      <c r="O85" s="156"/>
      <c r="P85" s="157">
        <f>P86+P172+P232+P279+P333</f>
        <v>0</v>
      </c>
      <c r="Q85" s="156"/>
      <c r="R85" s="157">
        <f>R86+R172+R232+R279+R333</f>
        <v>641.11917815</v>
      </c>
      <c r="S85" s="156"/>
      <c r="T85" s="158">
        <f>T86+T172+T232+T279+T333</f>
        <v>130.33818</v>
      </c>
      <c r="AR85" s="151" t="s">
        <v>22</v>
      </c>
      <c r="AT85" s="159" t="s">
        <v>75</v>
      </c>
      <c r="AU85" s="159" t="s">
        <v>76</v>
      </c>
      <c r="AY85" s="151" t="s">
        <v>138</v>
      </c>
      <c r="BK85" s="160">
        <f>BK86+BK172+BK232+BK279+BK333</f>
        <v>0</v>
      </c>
    </row>
    <row r="86" spans="2:63" s="10" customFormat="1" ht="19.5" customHeight="1">
      <c r="B86" s="150"/>
      <c r="D86" s="161" t="s">
        <v>75</v>
      </c>
      <c r="E86" s="162" t="s">
        <v>22</v>
      </c>
      <c r="F86" s="162" t="s">
        <v>256</v>
      </c>
      <c r="I86" s="153"/>
      <c r="J86" s="163">
        <f>BK86</f>
        <v>0</v>
      </c>
      <c r="L86" s="150"/>
      <c r="M86" s="155"/>
      <c r="N86" s="156"/>
      <c r="O86" s="156"/>
      <c r="P86" s="157">
        <f>SUM(P87:P171)</f>
        <v>0</v>
      </c>
      <c r="Q86" s="156"/>
      <c r="R86" s="157">
        <f>SUM(R87:R171)</f>
        <v>17.967499999999998</v>
      </c>
      <c r="S86" s="156"/>
      <c r="T86" s="158">
        <f>SUM(T87:T171)</f>
        <v>12.78</v>
      </c>
      <c r="AR86" s="151" t="s">
        <v>22</v>
      </c>
      <c r="AT86" s="159" t="s">
        <v>75</v>
      </c>
      <c r="AU86" s="159" t="s">
        <v>22</v>
      </c>
      <c r="AY86" s="151" t="s">
        <v>138</v>
      </c>
      <c r="BK86" s="160">
        <f>SUM(BK87:BK171)</f>
        <v>0</v>
      </c>
    </row>
    <row r="87" spans="2:65" s="1" customFormat="1" ht="22.5" customHeight="1">
      <c r="B87" s="164"/>
      <c r="C87" s="165" t="s">
        <v>22</v>
      </c>
      <c r="D87" s="165" t="s">
        <v>141</v>
      </c>
      <c r="E87" s="166" t="s">
        <v>821</v>
      </c>
      <c r="F87" s="167" t="s">
        <v>822</v>
      </c>
      <c r="G87" s="168" t="s">
        <v>155</v>
      </c>
      <c r="H87" s="169">
        <v>36</v>
      </c>
      <c r="I87" s="170"/>
      <c r="J87" s="171">
        <f>ROUND(I87*H87,2)</f>
        <v>0</v>
      </c>
      <c r="K87" s="167" t="s">
        <v>145</v>
      </c>
      <c r="L87" s="35"/>
      <c r="M87" s="172" t="s">
        <v>20</v>
      </c>
      <c r="N87" s="173" t="s">
        <v>47</v>
      </c>
      <c r="O87" s="36"/>
      <c r="P87" s="174">
        <f>O87*H87</f>
        <v>0</v>
      </c>
      <c r="Q87" s="174">
        <v>0</v>
      </c>
      <c r="R87" s="174">
        <f>Q87*H87</f>
        <v>0</v>
      </c>
      <c r="S87" s="174">
        <v>0.355</v>
      </c>
      <c r="T87" s="175">
        <f>S87*H87</f>
        <v>12.78</v>
      </c>
      <c r="AR87" s="18" t="s">
        <v>146</v>
      </c>
      <c r="AT87" s="18" t="s">
        <v>141</v>
      </c>
      <c r="AU87" s="18" t="s">
        <v>84</v>
      </c>
      <c r="AY87" s="18" t="s">
        <v>138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8" t="s">
        <v>22</v>
      </c>
      <c r="BK87" s="176">
        <f>ROUND(I87*H87,2)</f>
        <v>0</v>
      </c>
      <c r="BL87" s="18" t="s">
        <v>146</v>
      </c>
      <c r="BM87" s="18" t="s">
        <v>823</v>
      </c>
    </row>
    <row r="88" spans="2:65" s="1" customFormat="1" ht="22.5" customHeight="1">
      <c r="B88" s="164"/>
      <c r="C88" s="165" t="s">
        <v>84</v>
      </c>
      <c r="D88" s="165" t="s">
        <v>141</v>
      </c>
      <c r="E88" s="166" t="s">
        <v>824</v>
      </c>
      <c r="F88" s="167" t="s">
        <v>825</v>
      </c>
      <c r="G88" s="168" t="s">
        <v>324</v>
      </c>
      <c r="H88" s="169">
        <v>75</v>
      </c>
      <c r="I88" s="170"/>
      <c r="J88" s="171">
        <f>ROUND(I88*H88,2)</f>
        <v>0</v>
      </c>
      <c r="K88" s="167" t="s">
        <v>145</v>
      </c>
      <c r="L88" s="35"/>
      <c r="M88" s="172" t="s">
        <v>20</v>
      </c>
      <c r="N88" s="173" t="s">
        <v>47</v>
      </c>
      <c r="O88" s="36"/>
      <c r="P88" s="174">
        <f>O88*H88</f>
        <v>0</v>
      </c>
      <c r="Q88" s="174">
        <v>0.02102</v>
      </c>
      <c r="R88" s="174">
        <f>Q88*H88</f>
        <v>1.5765</v>
      </c>
      <c r="S88" s="174">
        <v>0</v>
      </c>
      <c r="T88" s="175">
        <f>S88*H88</f>
        <v>0</v>
      </c>
      <c r="AR88" s="18" t="s">
        <v>146</v>
      </c>
      <c r="AT88" s="18" t="s">
        <v>141</v>
      </c>
      <c r="AU88" s="18" t="s">
        <v>84</v>
      </c>
      <c r="AY88" s="18" t="s">
        <v>138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8" t="s">
        <v>22</v>
      </c>
      <c r="BK88" s="176">
        <f>ROUND(I88*H88,2)</f>
        <v>0</v>
      </c>
      <c r="BL88" s="18" t="s">
        <v>146</v>
      </c>
      <c r="BM88" s="18" t="s">
        <v>22</v>
      </c>
    </row>
    <row r="89" spans="2:51" s="12" customFormat="1" ht="22.5" customHeight="1">
      <c r="B89" s="186"/>
      <c r="D89" s="178" t="s">
        <v>148</v>
      </c>
      <c r="E89" s="187" t="s">
        <v>20</v>
      </c>
      <c r="F89" s="188" t="s">
        <v>826</v>
      </c>
      <c r="H89" s="189">
        <v>75</v>
      </c>
      <c r="I89" s="190"/>
      <c r="L89" s="186"/>
      <c r="M89" s="191"/>
      <c r="N89" s="192"/>
      <c r="O89" s="192"/>
      <c r="P89" s="192"/>
      <c r="Q89" s="192"/>
      <c r="R89" s="192"/>
      <c r="S89" s="192"/>
      <c r="T89" s="193"/>
      <c r="AT89" s="187" t="s">
        <v>148</v>
      </c>
      <c r="AU89" s="187" t="s">
        <v>84</v>
      </c>
      <c r="AV89" s="12" t="s">
        <v>84</v>
      </c>
      <c r="AW89" s="12" t="s">
        <v>39</v>
      </c>
      <c r="AX89" s="12" t="s">
        <v>76</v>
      </c>
      <c r="AY89" s="187" t="s">
        <v>138</v>
      </c>
    </row>
    <row r="90" spans="2:51" s="13" customFormat="1" ht="22.5" customHeight="1">
      <c r="B90" s="194"/>
      <c r="D90" s="195" t="s">
        <v>148</v>
      </c>
      <c r="E90" s="196" t="s">
        <v>20</v>
      </c>
      <c r="F90" s="197" t="s">
        <v>152</v>
      </c>
      <c r="H90" s="198">
        <v>75</v>
      </c>
      <c r="I90" s="199"/>
      <c r="L90" s="194"/>
      <c r="M90" s="200"/>
      <c r="N90" s="201"/>
      <c r="O90" s="201"/>
      <c r="P90" s="201"/>
      <c r="Q90" s="201"/>
      <c r="R90" s="201"/>
      <c r="S90" s="201"/>
      <c r="T90" s="202"/>
      <c r="AT90" s="203" t="s">
        <v>148</v>
      </c>
      <c r="AU90" s="203" t="s">
        <v>84</v>
      </c>
      <c r="AV90" s="13" t="s">
        <v>146</v>
      </c>
      <c r="AW90" s="13" t="s">
        <v>39</v>
      </c>
      <c r="AX90" s="13" t="s">
        <v>22</v>
      </c>
      <c r="AY90" s="203" t="s">
        <v>138</v>
      </c>
    </row>
    <row r="91" spans="2:65" s="1" customFormat="1" ht="22.5" customHeight="1">
      <c r="B91" s="164"/>
      <c r="C91" s="165" t="s">
        <v>164</v>
      </c>
      <c r="D91" s="165" t="s">
        <v>141</v>
      </c>
      <c r="E91" s="166" t="s">
        <v>827</v>
      </c>
      <c r="F91" s="167" t="s">
        <v>828</v>
      </c>
      <c r="G91" s="168" t="s">
        <v>829</v>
      </c>
      <c r="H91" s="169">
        <v>840</v>
      </c>
      <c r="I91" s="170"/>
      <c r="J91" s="171">
        <f>ROUND(I91*H91,2)</f>
        <v>0</v>
      </c>
      <c r="K91" s="167" t="s">
        <v>145</v>
      </c>
      <c r="L91" s="35"/>
      <c r="M91" s="172" t="s">
        <v>20</v>
      </c>
      <c r="N91" s="173" t="s">
        <v>47</v>
      </c>
      <c r="O91" s="36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8" t="s">
        <v>146</v>
      </c>
      <c r="AT91" s="18" t="s">
        <v>141</v>
      </c>
      <c r="AU91" s="18" t="s">
        <v>84</v>
      </c>
      <c r="AY91" s="18" t="s">
        <v>138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8" t="s">
        <v>22</v>
      </c>
      <c r="BK91" s="176">
        <f>ROUND(I91*H91,2)</f>
        <v>0</v>
      </c>
      <c r="BL91" s="18" t="s">
        <v>146</v>
      </c>
      <c r="BM91" s="18" t="s">
        <v>84</v>
      </c>
    </row>
    <row r="92" spans="2:51" s="12" customFormat="1" ht="22.5" customHeight="1">
      <c r="B92" s="186"/>
      <c r="D92" s="178" t="s">
        <v>148</v>
      </c>
      <c r="E92" s="187" t="s">
        <v>20</v>
      </c>
      <c r="F92" s="188" t="s">
        <v>830</v>
      </c>
      <c r="H92" s="189">
        <v>840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7" t="s">
        <v>148</v>
      </c>
      <c r="AU92" s="187" t="s">
        <v>84</v>
      </c>
      <c r="AV92" s="12" t="s">
        <v>84</v>
      </c>
      <c r="AW92" s="12" t="s">
        <v>39</v>
      </c>
      <c r="AX92" s="12" t="s">
        <v>76</v>
      </c>
      <c r="AY92" s="187" t="s">
        <v>138</v>
      </c>
    </row>
    <row r="93" spans="2:51" s="13" customFormat="1" ht="22.5" customHeight="1">
      <c r="B93" s="194"/>
      <c r="D93" s="195" t="s">
        <v>148</v>
      </c>
      <c r="E93" s="196" t="s">
        <v>20</v>
      </c>
      <c r="F93" s="197" t="s">
        <v>152</v>
      </c>
      <c r="H93" s="198">
        <v>840</v>
      </c>
      <c r="I93" s="199"/>
      <c r="L93" s="194"/>
      <c r="M93" s="200"/>
      <c r="N93" s="201"/>
      <c r="O93" s="201"/>
      <c r="P93" s="201"/>
      <c r="Q93" s="201"/>
      <c r="R93" s="201"/>
      <c r="S93" s="201"/>
      <c r="T93" s="202"/>
      <c r="AT93" s="203" t="s">
        <v>148</v>
      </c>
      <c r="AU93" s="203" t="s">
        <v>84</v>
      </c>
      <c r="AV93" s="13" t="s">
        <v>146</v>
      </c>
      <c r="AW93" s="13" t="s">
        <v>39</v>
      </c>
      <c r="AX93" s="13" t="s">
        <v>22</v>
      </c>
      <c r="AY93" s="203" t="s">
        <v>138</v>
      </c>
    </row>
    <row r="94" spans="2:65" s="1" customFormat="1" ht="22.5" customHeight="1">
      <c r="B94" s="164"/>
      <c r="C94" s="165" t="s">
        <v>146</v>
      </c>
      <c r="D94" s="165" t="s">
        <v>141</v>
      </c>
      <c r="E94" s="166" t="s">
        <v>831</v>
      </c>
      <c r="F94" s="167" t="s">
        <v>832</v>
      </c>
      <c r="G94" s="168" t="s">
        <v>833</v>
      </c>
      <c r="H94" s="169">
        <v>140</v>
      </c>
      <c r="I94" s="170"/>
      <c r="J94" s="171">
        <f>ROUND(I94*H94,2)</f>
        <v>0</v>
      </c>
      <c r="K94" s="167" t="s">
        <v>145</v>
      </c>
      <c r="L94" s="35"/>
      <c r="M94" s="172" t="s">
        <v>20</v>
      </c>
      <c r="N94" s="173" t="s">
        <v>47</v>
      </c>
      <c r="O94" s="36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8" t="s">
        <v>146</v>
      </c>
      <c r="AT94" s="18" t="s">
        <v>141</v>
      </c>
      <c r="AU94" s="18" t="s">
        <v>84</v>
      </c>
      <c r="AY94" s="18" t="s">
        <v>138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8" t="s">
        <v>22</v>
      </c>
      <c r="BK94" s="176">
        <f>ROUND(I94*H94,2)</f>
        <v>0</v>
      </c>
      <c r="BL94" s="18" t="s">
        <v>146</v>
      </c>
      <c r="BM94" s="18" t="s">
        <v>164</v>
      </c>
    </row>
    <row r="95" spans="2:51" s="12" customFormat="1" ht="22.5" customHeight="1">
      <c r="B95" s="186"/>
      <c r="D95" s="178" t="s">
        <v>148</v>
      </c>
      <c r="E95" s="187" t="s">
        <v>20</v>
      </c>
      <c r="F95" s="188" t="s">
        <v>834</v>
      </c>
      <c r="H95" s="189">
        <v>140</v>
      </c>
      <c r="I95" s="190"/>
      <c r="L95" s="186"/>
      <c r="M95" s="191"/>
      <c r="N95" s="192"/>
      <c r="O95" s="192"/>
      <c r="P95" s="192"/>
      <c r="Q95" s="192"/>
      <c r="R95" s="192"/>
      <c r="S95" s="192"/>
      <c r="T95" s="193"/>
      <c r="AT95" s="187" t="s">
        <v>148</v>
      </c>
      <c r="AU95" s="187" t="s">
        <v>84</v>
      </c>
      <c r="AV95" s="12" t="s">
        <v>84</v>
      </c>
      <c r="AW95" s="12" t="s">
        <v>39</v>
      </c>
      <c r="AX95" s="12" t="s">
        <v>76</v>
      </c>
      <c r="AY95" s="187" t="s">
        <v>138</v>
      </c>
    </row>
    <row r="96" spans="2:51" s="13" customFormat="1" ht="22.5" customHeight="1">
      <c r="B96" s="194"/>
      <c r="D96" s="195" t="s">
        <v>148</v>
      </c>
      <c r="E96" s="196" t="s">
        <v>20</v>
      </c>
      <c r="F96" s="197" t="s">
        <v>152</v>
      </c>
      <c r="H96" s="198">
        <v>140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148</v>
      </c>
      <c r="AU96" s="203" t="s">
        <v>84</v>
      </c>
      <c r="AV96" s="13" t="s">
        <v>146</v>
      </c>
      <c r="AW96" s="13" t="s">
        <v>39</v>
      </c>
      <c r="AX96" s="13" t="s">
        <v>22</v>
      </c>
      <c r="AY96" s="203" t="s">
        <v>138</v>
      </c>
    </row>
    <row r="97" spans="2:65" s="1" customFormat="1" ht="22.5" customHeight="1">
      <c r="B97" s="164"/>
      <c r="C97" s="165" t="s">
        <v>139</v>
      </c>
      <c r="D97" s="165" t="s">
        <v>141</v>
      </c>
      <c r="E97" s="166" t="s">
        <v>265</v>
      </c>
      <c r="F97" s="167" t="s">
        <v>266</v>
      </c>
      <c r="G97" s="168" t="s">
        <v>144</v>
      </c>
      <c r="H97" s="169">
        <v>100.168</v>
      </c>
      <c r="I97" s="170"/>
      <c r="J97" s="171">
        <f>ROUND(I97*H97,2)</f>
        <v>0</v>
      </c>
      <c r="K97" s="167" t="s">
        <v>145</v>
      </c>
      <c r="L97" s="35"/>
      <c r="M97" s="172" t="s">
        <v>20</v>
      </c>
      <c r="N97" s="173" t="s">
        <v>47</v>
      </c>
      <c r="O97" s="36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8" t="s">
        <v>146</v>
      </c>
      <c r="AT97" s="18" t="s">
        <v>141</v>
      </c>
      <c r="AU97" s="18" t="s">
        <v>84</v>
      </c>
      <c r="AY97" s="18" t="s">
        <v>138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8" t="s">
        <v>22</v>
      </c>
      <c r="BK97" s="176">
        <f>ROUND(I97*H97,2)</f>
        <v>0</v>
      </c>
      <c r="BL97" s="18" t="s">
        <v>146</v>
      </c>
      <c r="BM97" s="18" t="s">
        <v>835</v>
      </c>
    </row>
    <row r="98" spans="2:51" s="12" customFormat="1" ht="22.5" customHeight="1">
      <c r="B98" s="186"/>
      <c r="D98" s="178" t="s">
        <v>148</v>
      </c>
      <c r="E98" s="187" t="s">
        <v>20</v>
      </c>
      <c r="F98" s="188" t="s">
        <v>836</v>
      </c>
      <c r="H98" s="189">
        <v>54.293</v>
      </c>
      <c r="I98" s="190"/>
      <c r="L98" s="186"/>
      <c r="M98" s="191"/>
      <c r="N98" s="192"/>
      <c r="O98" s="192"/>
      <c r="P98" s="192"/>
      <c r="Q98" s="192"/>
      <c r="R98" s="192"/>
      <c r="S98" s="192"/>
      <c r="T98" s="193"/>
      <c r="AT98" s="187" t="s">
        <v>148</v>
      </c>
      <c r="AU98" s="187" t="s">
        <v>84</v>
      </c>
      <c r="AV98" s="12" t="s">
        <v>84</v>
      </c>
      <c r="AW98" s="12" t="s">
        <v>39</v>
      </c>
      <c r="AX98" s="12" t="s">
        <v>76</v>
      </c>
      <c r="AY98" s="187" t="s">
        <v>138</v>
      </c>
    </row>
    <row r="99" spans="2:51" s="12" customFormat="1" ht="22.5" customHeight="1">
      <c r="B99" s="186"/>
      <c r="D99" s="178" t="s">
        <v>148</v>
      </c>
      <c r="E99" s="187" t="s">
        <v>20</v>
      </c>
      <c r="F99" s="188" t="s">
        <v>837</v>
      </c>
      <c r="H99" s="189">
        <v>17.853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7" t="s">
        <v>148</v>
      </c>
      <c r="AU99" s="187" t="s">
        <v>84</v>
      </c>
      <c r="AV99" s="12" t="s">
        <v>84</v>
      </c>
      <c r="AW99" s="12" t="s">
        <v>39</v>
      </c>
      <c r="AX99" s="12" t="s">
        <v>76</v>
      </c>
      <c r="AY99" s="187" t="s">
        <v>138</v>
      </c>
    </row>
    <row r="100" spans="2:51" s="12" customFormat="1" ht="22.5" customHeight="1">
      <c r="B100" s="186"/>
      <c r="D100" s="178" t="s">
        <v>148</v>
      </c>
      <c r="E100" s="187" t="s">
        <v>20</v>
      </c>
      <c r="F100" s="188" t="s">
        <v>838</v>
      </c>
      <c r="H100" s="189">
        <v>37.862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7" t="s">
        <v>148</v>
      </c>
      <c r="AU100" s="187" t="s">
        <v>84</v>
      </c>
      <c r="AV100" s="12" t="s">
        <v>84</v>
      </c>
      <c r="AW100" s="12" t="s">
        <v>39</v>
      </c>
      <c r="AX100" s="12" t="s">
        <v>76</v>
      </c>
      <c r="AY100" s="187" t="s">
        <v>138</v>
      </c>
    </row>
    <row r="101" spans="2:51" s="12" customFormat="1" ht="22.5" customHeight="1">
      <c r="B101" s="186"/>
      <c r="D101" s="178" t="s">
        <v>148</v>
      </c>
      <c r="E101" s="187" t="s">
        <v>20</v>
      </c>
      <c r="F101" s="188" t="s">
        <v>839</v>
      </c>
      <c r="H101" s="189">
        <v>16.968</v>
      </c>
      <c r="I101" s="190"/>
      <c r="L101" s="186"/>
      <c r="M101" s="191"/>
      <c r="N101" s="192"/>
      <c r="O101" s="192"/>
      <c r="P101" s="192"/>
      <c r="Q101" s="192"/>
      <c r="R101" s="192"/>
      <c r="S101" s="192"/>
      <c r="T101" s="193"/>
      <c r="AT101" s="187" t="s">
        <v>148</v>
      </c>
      <c r="AU101" s="187" t="s">
        <v>84</v>
      </c>
      <c r="AV101" s="12" t="s">
        <v>84</v>
      </c>
      <c r="AW101" s="12" t="s">
        <v>39</v>
      </c>
      <c r="AX101" s="12" t="s">
        <v>76</v>
      </c>
      <c r="AY101" s="187" t="s">
        <v>138</v>
      </c>
    </row>
    <row r="102" spans="2:51" s="12" customFormat="1" ht="22.5" customHeight="1">
      <c r="B102" s="186"/>
      <c r="D102" s="178" t="s">
        <v>148</v>
      </c>
      <c r="E102" s="187" t="s">
        <v>20</v>
      </c>
      <c r="F102" s="188" t="s">
        <v>840</v>
      </c>
      <c r="H102" s="189">
        <v>64.501</v>
      </c>
      <c r="I102" s="190"/>
      <c r="L102" s="186"/>
      <c r="M102" s="191"/>
      <c r="N102" s="192"/>
      <c r="O102" s="192"/>
      <c r="P102" s="192"/>
      <c r="Q102" s="192"/>
      <c r="R102" s="192"/>
      <c r="S102" s="192"/>
      <c r="T102" s="193"/>
      <c r="AT102" s="187" t="s">
        <v>148</v>
      </c>
      <c r="AU102" s="187" t="s">
        <v>84</v>
      </c>
      <c r="AV102" s="12" t="s">
        <v>84</v>
      </c>
      <c r="AW102" s="12" t="s">
        <v>39</v>
      </c>
      <c r="AX102" s="12" t="s">
        <v>76</v>
      </c>
      <c r="AY102" s="187" t="s">
        <v>138</v>
      </c>
    </row>
    <row r="103" spans="2:51" s="12" customFormat="1" ht="22.5" customHeight="1">
      <c r="B103" s="186"/>
      <c r="D103" s="178" t="s">
        <v>148</v>
      </c>
      <c r="E103" s="187" t="s">
        <v>20</v>
      </c>
      <c r="F103" s="188" t="s">
        <v>841</v>
      </c>
      <c r="H103" s="189">
        <v>26.483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7" t="s">
        <v>148</v>
      </c>
      <c r="AU103" s="187" t="s">
        <v>84</v>
      </c>
      <c r="AV103" s="12" t="s">
        <v>84</v>
      </c>
      <c r="AW103" s="12" t="s">
        <v>39</v>
      </c>
      <c r="AX103" s="12" t="s">
        <v>76</v>
      </c>
      <c r="AY103" s="187" t="s">
        <v>138</v>
      </c>
    </row>
    <row r="104" spans="2:51" s="12" customFormat="1" ht="22.5" customHeight="1">
      <c r="B104" s="186"/>
      <c r="D104" s="178" t="s">
        <v>148</v>
      </c>
      <c r="E104" s="187" t="s">
        <v>20</v>
      </c>
      <c r="F104" s="188" t="s">
        <v>842</v>
      </c>
      <c r="H104" s="189">
        <v>41.021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7" t="s">
        <v>148</v>
      </c>
      <c r="AU104" s="187" t="s">
        <v>84</v>
      </c>
      <c r="AV104" s="12" t="s">
        <v>84</v>
      </c>
      <c r="AW104" s="12" t="s">
        <v>39</v>
      </c>
      <c r="AX104" s="12" t="s">
        <v>76</v>
      </c>
      <c r="AY104" s="187" t="s">
        <v>138</v>
      </c>
    </row>
    <row r="105" spans="2:51" s="12" customFormat="1" ht="22.5" customHeight="1">
      <c r="B105" s="186"/>
      <c r="D105" s="178" t="s">
        <v>148</v>
      </c>
      <c r="E105" s="187" t="s">
        <v>20</v>
      </c>
      <c r="F105" s="188" t="s">
        <v>843</v>
      </c>
      <c r="H105" s="189">
        <v>12.474</v>
      </c>
      <c r="I105" s="190"/>
      <c r="L105" s="186"/>
      <c r="M105" s="191"/>
      <c r="N105" s="192"/>
      <c r="O105" s="192"/>
      <c r="P105" s="192"/>
      <c r="Q105" s="192"/>
      <c r="R105" s="192"/>
      <c r="S105" s="192"/>
      <c r="T105" s="193"/>
      <c r="AT105" s="187" t="s">
        <v>148</v>
      </c>
      <c r="AU105" s="187" t="s">
        <v>84</v>
      </c>
      <c r="AV105" s="12" t="s">
        <v>84</v>
      </c>
      <c r="AW105" s="12" t="s">
        <v>39</v>
      </c>
      <c r="AX105" s="12" t="s">
        <v>76</v>
      </c>
      <c r="AY105" s="187" t="s">
        <v>138</v>
      </c>
    </row>
    <row r="106" spans="2:51" s="12" customFormat="1" ht="22.5" customHeight="1">
      <c r="B106" s="186"/>
      <c r="D106" s="178" t="s">
        <v>148</v>
      </c>
      <c r="E106" s="187" t="s">
        <v>20</v>
      </c>
      <c r="F106" s="188" t="s">
        <v>844</v>
      </c>
      <c r="H106" s="189">
        <v>14.74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7" t="s">
        <v>148</v>
      </c>
      <c r="AU106" s="187" t="s">
        <v>84</v>
      </c>
      <c r="AV106" s="12" t="s">
        <v>84</v>
      </c>
      <c r="AW106" s="12" t="s">
        <v>39</v>
      </c>
      <c r="AX106" s="12" t="s">
        <v>76</v>
      </c>
      <c r="AY106" s="187" t="s">
        <v>138</v>
      </c>
    </row>
    <row r="107" spans="2:51" s="13" customFormat="1" ht="22.5" customHeight="1">
      <c r="B107" s="194"/>
      <c r="D107" s="178" t="s">
        <v>148</v>
      </c>
      <c r="E107" s="204" t="s">
        <v>20</v>
      </c>
      <c r="F107" s="205" t="s">
        <v>152</v>
      </c>
      <c r="H107" s="206">
        <v>286.195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148</v>
      </c>
      <c r="AU107" s="203" t="s">
        <v>84</v>
      </c>
      <c r="AV107" s="13" t="s">
        <v>146</v>
      </c>
      <c r="AW107" s="13" t="s">
        <v>39</v>
      </c>
      <c r="AX107" s="13" t="s">
        <v>76</v>
      </c>
      <c r="AY107" s="203" t="s">
        <v>138</v>
      </c>
    </row>
    <row r="108" spans="2:51" s="12" customFormat="1" ht="22.5" customHeight="1">
      <c r="B108" s="186"/>
      <c r="D108" s="178" t="s">
        <v>148</v>
      </c>
      <c r="E108" s="187" t="s">
        <v>20</v>
      </c>
      <c r="F108" s="188" t="s">
        <v>845</v>
      </c>
      <c r="H108" s="189">
        <v>100.168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7" t="s">
        <v>148</v>
      </c>
      <c r="AU108" s="187" t="s">
        <v>84</v>
      </c>
      <c r="AV108" s="12" t="s">
        <v>84</v>
      </c>
      <c r="AW108" s="12" t="s">
        <v>39</v>
      </c>
      <c r="AX108" s="12" t="s">
        <v>76</v>
      </c>
      <c r="AY108" s="187" t="s">
        <v>138</v>
      </c>
    </row>
    <row r="109" spans="2:51" s="13" customFormat="1" ht="22.5" customHeight="1">
      <c r="B109" s="194"/>
      <c r="D109" s="195" t="s">
        <v>148</v>
      </c>
      <c r="E109" s="196" t="s">
        <v>20</v>
      </c>
      <c r="F109" s="197" t="s">
        <v>152</v>
      </c>
      <c r="H109" s="198">
        <v>100.168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03" t="s">
        <v>148</v>
      </c>
      <c r="AU109" s="203" t="s">
        <v>84</v>
      </c>
      <c r="AV109" s="13" t="s">
        <v>146</v>
      </c>
      <c r="AW109" s="13" t="s">
        <v>39</v>
      </c>
      <c r="AX109" s="13" t="s">
        <v>22</v>
      </c>
      <c r="AY109" s="203" t="s">
        <v>138</v>
      </c>
    </row>
    <row r="110" spans="2:65" s="1" customFormat="1" ht="22.5" customHeight="1">
      <c r="B110" s="164"/>
      <c r="C110" s="165" t="s">
        <v>186</v>
      </c>
      <c r="D110" s="165" t="s">
        <v>141</v>
      </c>
      <c r="E110" s="166" t="s">
        <v>273</v>
      </c>
      <c r="F110" s="167" t="s">
        <v>274</v>
      </c>
      <c r="G110" s="168" t="s">
        <v>144</v>
      </c>
      <c r="H110" s="169">
        <v>143.098</v>
      </c>
      <c r="I110" s="170"/>
      <c r="J110" s="171">
        <f>ROUND(I110*H110,2)</f>
        <v>0</v>
      </c>
      <c r="K110" s="167" t="s">
        <v>145</v>
      </c>
      <c r="L110" s="35"/>
      <c r="M110" s="172" t="s">
        <v>20</v>
      </c>
      <c r="N110" s="173" t="s">
        <v>47</v>
      </c>
      <c r="O110" s="36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8" t="s">
        <v>146</v>
      </c>
      <c r="AT110" s="18" t="s">
        <v>141</v>
      </c>
      <c r="AU110" s="18" t="s">
        <v>84</v>
      </c>
      <c r="AY110" s="18" t="s">
        <v>138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8" t="s">
        <v>22</v>
      </c>
      <c r="BK110" s="176">
        <f>ROUND(I110*H110,2)</f>
        <v>0</v>
      </c>
      <c r="BL110" s="18" t="s">
        <v>146</v>
      </c>
      <c r="BM110" s="18" t="s">
        <v>846</v>
      </c>
    </row>
    <row r="111" spans="2:51" s="12" customFormat="1" ht="22.5" customHeight="1">
      <c r="B111" s="186"/>
      <c r="D111" s="178" t="s">
        <v>148</v>
      </c>
      <c r="E111" s="187" t="s">
        <v>20</v>
      </c>
      <c r="F111" s="188" t="s">
        <v>847</v>
      </c>
      <c r="H111" s="189">
        <v>143.098</v>
      </c>
      <c r="I111" s="190"/>
      <c r="L111" s="186"/>
      <c r="M111" s="191"/>
      <c r="N111" s="192"/>
      <c r="O111" s="192"/>
      <c r="P111" s="192"/>
      <c r="Q111" s="192"/>
      <c r="R111" s="192"/>
      <c r="S111" s="192"/>
      <c r="T111" s="193"/>
      <c r="AT111" s="187" t="s">
        <v>148</v>
      </c>
      <c r="AU111" s="187" t="s">
        <v>84</v>
      </c>
      <c r="AV111" s="12" t="s">
        <v>84</v>
      </c>
      <c r="AW111" s="12" t="s">
        <v>39</v>
      </c>
      <c r="AX111" s="12" t="s">
        <v>76</v>
      </c>
      <c r="AY111" s="187" t="s">
        <v>138</v>
      </c>
    </row>
    <row r="112" spans="2:51" s="13" customFormat="1" ht="22.5" customHeight="1">
      <c r="B112" s="194"/>
      <c r="D112" s="195" t="s">
        <v>148</v>
      </c>
      <c r="E112" s="196" t="s">
        <v>20</v>
      </c>
      <c r="F112" s="197" t="s">
        <v>152</v>
      </c>
      <c r="H112" s="198">
        <v>143.098</v>
      </c>
      <c r="I112" s="199"/>
      <c r="L112" s="194"/>
      <c r="M112" s="200"/>
      <c r="N112" s="201"/>
      <c r="O112" s="201"/>
      <c r="P112" s="201"/>
      <c r="Q112" s="201"/>
      <c r="R112" s="201"/>
      <c r="S112" s="201"/>
      <c r="T112" s="202"/>
      <c r="AT112" s="203" t="s">
        <v>148</v>
      </c>
      <c r="AU112" s="203" t="s">
        <v>84</v>
      </c>
      <c r="AV112" s="13" t="s">
        <v>146</v>
      </c>
      <c r="AW112" s="13" t="s">
        <v>39</v>
      </c>
      <c r="AX112" s="13" t="s">
        <v>22</v>
      </c>
      <c r="AY112" s="203" t="s">
        <v>138</v>
      </c>
    </row>
    <row r="113" spans="2:65" s="1" customFormat="1" ht="22.5" customHeight="1">
      <c r="B113" s="164"/>
      <c r="C113" s="165" t="s">
        <v>196</v>
      </c>
      <c r="D113" s="165" t="s">
        <v>141</v>
      </c>
      <c r="E113" s="166" t="s">
        <v>276</v>
      </c>
      <c r="F113" s="167" t="s">
        <v>277</v>
      </c>
      <c r="G113" s="168" t="s">
        <v>144</v>
      </c>
      <c r="H113" s="169">
        <v>42.929</v>
      </c>
      <c r="I113" s="170"/>
      <c r="J113" s="171">
        <f>ROUND(I113*H113,2)</f>
        <v>0</v>
      </c>
      <c r="K113" s="167" t="s">
        <v>145</v>
      </c>
      <c r="L113" s="35"/>
      <c r="M113" s="172" t="s">
        <v>20</v>
      </c>
      <c r="N113" s="173" t="s">
        <v>47</v>
      </c>
      <c r="O113" s="36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8" t="s">
        <v>146</v>
      </c>
      <c r="AT113" s="18" t="s">
        <v>141</v>
      </c>
      <c r="AU113" s="18" t="s">
        <v>84</v>
      </c>
      <c r="AY113" s="18" t="s">
        <v>138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8" t="s">
        <v>22</v>
      </c>
      <c r="BK113" s="176">
        <f>ROUND(I113*H113,2)</f>
        <v>0</v>
      </c>
      <c r="BL113" s="18" t="s">
        <v>146</v>
      </c>
      <c r="BM113" s="18" t="s">
        <v>848</v>
      </c>
    </row>
    <row r="114" spans="2:51" s="12" customFormat="1" ht="22.5" customHeight="1">
      <c r="B114" s="186"/>
      <c r="D114" s="178" t="s">
        <v>148</v>
      </c>
      <c r="E114" s="187" t="s">
        <v>20</v>
      </c>
      <c r="F114" s="188" t="s">
        <v>849</v>
      </c>
      <c r="H114" s="189">
        <v>42.929</v>
      </c>
      <c r="I114" s="190"/>
      <c r="L114" s="186"/>
      <c r="M114" s="191"/>
      <c r="N114" s="192"/>
      <c r="O114" s="192"/>
      <c r="P114" s="192"/>
      <c r="Q114" s="192"/>
      <c r="R114" s="192"/>
      <c r="S114" s="192"/>
      <c r="T114" s="193"/>
      <c r="AT114" s="187" t="s">
        <v>148</v>
      </c>
      <c r="AU114" s="187" t="s">
        <v>84</v>
      </c>
      <c r="AV114" s="12" t="s">
        <v>84</v>
      </c>
      <c r="AW114" s="12" t="s">
        <v>39</v>
      </c>
      <c r="AX114" s="12" t="s">
        <v>76</v>
      </c>
      <c r="AY114" s="187" t="s">
        <v>138</v>
      </c>
    </row>
    <row r="115" spans="2:51" s="13" customFormat="1" ht="22.5" customHeight="1">
      <c r="B115" s="194"/>
      <c r="D115" s="195" t="s">
        <v>148</v>
      </c>
      <c r="E115" s="196" t="s">
        <v>20</v>
      </c>
      <c r="F115" s="197" t="s">
        <v>152</v>
      </c>
      <c r="H115" s="198">
        <v>42.929</v>
      </c>
      <c r="I115" s="199"/>
      <c r="L115" s="194"/>
      <c r="M115" s="200"/>
      <c r="N115" s="201"/>
      <c r="O115" s="201"/>
      <c r="P115" s="201"/>
      <c r="Q115" s="201"/>
      <c r="R115" s="201"/>
      <c r="S115" s="201"/>
      <c r="T115" s="202"/>
      <c r="AT115" s="203" t="s">
        <v>148</v>
      </c>
      <c r="AU115" s="203" t="s">
        <v>84</v>
      </c>
      <c r="AV115" s="13" t="s">
        <v>146</v>
      </c>
      <c r="AW115" s="13" t="s">
        <v>39</v>
      </c>
      <c r="AX115" s="13" t="s">
        <v>22</v>
      </c>
      <c r="AY115" s="203" t="s">
        <v>138</v>
      </c>
    </row>
    <row r="116" spans="2:65" s="1" customFormat="1" ht="22.5" customHeight="1">
      <c r="B116" s="164"/>
      <c r="C116" s="165" t="s">
        <v>205</v>
      </c>
      <c r="D116" s="165" t="s">
        <v>141</v>
      </c>
      <c r="E116" s="166" t="s">
        <v>279</v>
      </c>
      <c r="F116" s="167" t="s">
        <v>280</v>
      </c>
      <c r="G116" s="168" t="s">
        <v>144</v>
      </c>
      <c r="H116" s="169">
        <v>42.929</v>
      </c>
      <c r="I116" s="170"/>
      <c r="J116" s="171">
        <f>ROUND(I116*H116,2)</f>
        <v>0</v>
      </c>
      <c r="K116" s="167" t="s">
        <v>145</v>
      </c>
      <c r="L116" s="35"/>
      <c r="M116" s="172" t="s">
        <v>20</v>
      </c>
      <c r="N116" s="173" t="s">
        <v>47</v>
      </c>
      <c r="O116" s="36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AR116" s="18" t="s">
        <v>146</v>
      </c>
      <c r="AT116" s="18" t="s">
        <v>141</v>
      </c>
      <c r="AU116" s="18" t="s">
        <v>84</v>
      </c>
      <c r="AY116" s="18" t="s">
        <v>138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8" t="s">
        <v>22</v>
      </c>
      <c r="BK116" s="176">
        <f>ROUND(I116*H116,2)</f>
        <v>0</v>
      </c>
      <c r="BL116" s="18" t="s">
        <v>146</v>
      </c>
      <c r="BM116" s="18" t="s">
        <v>850</v>
      </c>
    </row>
    <row r="117" spans="2:51" s="12" customFormat="1" ht="22.5" customHeight="1">
      <c r="B117" s="186"/>
      <c r="D117" s="178" t="s">
        <v>148</v>
      </c>
      <c r="E117" s="187" t="s">
        <v>20</v>
      </c>
      <c r="F117" s="188" t="s">
        <v>851</v>
      </c>
      <c r="H117" s="189">
        <v>42.929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7" t="s">
        <v>148</v>
      </c>
      <c r="AU117" s="187" t="s">
        <v>84</v>
      </c>
      <c r="AV117" s="12" t="s">
        <v>84</v>
      </c>
      <c r="AW117" s="12" t="s">
        <v>39</v>
      </c>
      <c r="AX117" s="12" t="s">
        <v>76</v>
      </c>
      <c r="AY117" s="187" t="s">
        <v>138</v>
      </c>
    </row>
    <row r="118" spans="2:51" s="13" customFormat="1" ht="22.5" customHeight="1">
      <c r="B118" s="194"/>
      <c r="D118" s="195" t="s">
        <v>148</v>
      </c>
      <c r="E118" s="196" t="s">
        <v>20</v>
      </c>
      <c r="F118" s="197" t="s">
        <v>152</v>
      </c>
      <c r="H118" s="198">
        <v>42.929</v>
      </c>
      <c r="I118" s="199"/>
      <c r="L118" s="194"/>
      <c r="M118" s="200"/>
      <c r="N118" s="201"/>
      <c r="O118" s="201"/>
      <c r="P118" s="201"/>
      <c r="Q118" s="201"/>
      <c r="R118" s="201"/>
      <c r="S118" s="201"/>
      <c r="T118" s="202"/>
      <c r="AT118" s="203" t="s">
        <v>148</v>
      </c>
      <c r="AU118" s="203" t="s">
        <v>84</v>
      </c>
      <c r="AV118" s="13" t="s">
        <v>146</v>
      </c>
      <c r="AW118" s="13" t="s">
        <v>39</v>
      </c>
      <c r="AX118" s="13" t="s">
        <v>22</v>
      </c>
      <c r="AY118" s="203" t="s">
        <v>138</v>
      </c>
    </row>
    <row r="119" spans="2:65" s="1" customFormat="1" ht="22.5" customHeight="1">
      <c r="B119" s="164"/>
      <c r="C119" s="165" t="s">
        <v>211</v>
      </c>
      <c r="D119" s="165" t="s">
        <v>141</v>
      </c>
      <c r="E119" s="166" t="s">
        <v>282</v>
      </c>
      <c r="F119" s="167" t="s">
        <v>283</v>
      </c>
      <c r="G119" s="168" t="s">
        <v>144</v>
      </c>
      <c r="H119" s="169">
        <v>12.879</v>
      </c>
      <c r="I119" s="170"/>
      <c r="J119" s="171">
        <f>ROUND(I119*H119,2)</f>
        <v>0</v>
      </c>
      <c r="K119" s="167" t="s">
        <v>145</v>
      </c>
      <c r="L119" s="35"/>
      <c r="M119" s="172" t="s">
        <v>20</v>
      </c>
      <c r="N119" s="173" t="s">
        <v>47</v>
      </c>
      <c r="O119" s="36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8" t="s">
        <v>146</v>
      </c>
      <c r="AT119" s="18" t="s">
        <v>141</v>
      </c>
      <c r="AU119" s="18" t="s">
        <v>84</v>
      </c>
      <c r="AY119" s="18" t="s">
        <v>138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8" t="s">
        <v>22</v>
      </c>
      <c r="BK119" s="176">
        <f>ROUND(I119*H119,2)</f>
        <v>0</v>
      </c>
      <c r="BL119" s="18" t="s">
        <v>146</v>
      </c>
      <c r="BM119" s="18" t="s">
        <v>852</v>
      </c>
    </row>
    <row r="120" spans="2:51" s="12" customFormat="1" ht="22.5" customHeight="1">
      <c r="B120" s="186"/>
      <c r="D120" s="178" t="s">
        <v>148</v>
      </c>
      <c r="E120" s="187" t="s">
        <v>20</v>
      </c>
      <c r="F120" s="188" t="s">
        <v>853</v>
      </c>
      <c r="H120" s="189">
        <v>12.879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7" t="s">
        <v>148</v>
      </c>
      <c r="AU120" s="187" t="s">
        <v>84</v>
      </c>
      <c r="AV120" s="12" t="s">
        <v>84</v>
      </c>
      <c r="AW120" s="12" t="s">
        <v>39</v>
      </c>
      <c r="AX120" s="12" t="s">
        <v>76</v>
      </c>
      <c r="AY120" s="187" t="s">
        <v>138</v>
      </c>
    </row>
    <row r="121" spans="2:51" s="13" customFormat="1" ht="22.5" customHeight="1">
      <c r="B121" s="194"/>
      <c r="D121" s="195" t="s">
        <v>148</v>
      </c>
      <c r="E121" s="196" t="s">
        <v>20</v>
      </c>
      <c r="F121" s="197" t="s">
        <v>152</v>
      </c>
      <c r="H121" s="198">
        <v>12.879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03" t="s">
        <v>148</v>
      </c>
      <c r="AU121" s="203" t="s">
        <v>84</v>
      </c>
      <c r="AV121" s="13" t="s">
        <v>146</v>
      </c>
      <c r="AW121" s="13" t="s">
        <v>39</v>
      </c>
      <c r="AX121" s="13" t="s">
        <v>22</v>
      </c>
      <c r="AY121" s="203" t="s">
        <v>138</v>
      </c>
    </row>
    <row r="122" spans="2:65" s="1" customFormat="1" ht="22.5" customHeight="1">
      <c r="B122" s="164"/>
      <c r="C122" s="165" t="s">
        <v>27</v>
      </c>
      <c r="D122" s="165" t="s">
        <v>141</v>
      </c>
      <c r="E122" s="166" t="s">
        <v>854</v>
      </c>
      <c r="F122" s="167" t="s">
        <v>855</v>
      </c>
      <c r="G122" s="168" t="s">
        <v>144</v>
      </c>
      <c r="H122" s="169">
        <v>7.805</v>
      </c>
      <c r="I122" s="170"/>
      <c r="J122" s="171">
        <f>ROUND(I122*H122,2)</f>
        <v>0</v>
      </c>
      <c r="K122" s="167" t="s">
        <v>145</v>
      </c>
      <c r="L122" s="35"/>
      <c r="M122" s="172" t="s">
        <v>20</v>
      </c>
      <c r="N122" s="173" t="s">
        <v>47</v>
      </c>
      <c r="O122" s="36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8" t="s">
        <v>146</v>
      </c>
      <c r="AT122" s="18" t="s">
        <v>141</v>
      </c>
      <c r="AU122" s="18" t="s">
        <v>84</v>
      </c>
      <c r="AY122" s="18" t="s">
        <v>138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8" t="s">
        <v>22</v>
      </c>
      <c r="BK122" s="176">
        <f>ROUND(I122*H122,2)</f>
        <v>0</v>
      </c>
      <c r="BL122" s="18" t="s">
        <v>146</v>
      </c>
      <c r="BM122" s="18" t="s">
        <v>856</v>
      </c>
    </row>
    <row r="123" spans="2:51" s="12" customFormat="1" ht="22.5" customHeight="1">
      <c r="B123" s="186"/>
      <c r="D123" s="178" t="s">
        <v>148</v>
      </c>
      <c r="E123" s="187" t="s">
        <v>20</v>
      </c>
      <c r="F123" s="188" t="s">
        <v>857</v>
      </c>
      <c r="H123" s="189">
        <v>7.805</v>
      </c>
      <c r="I123" s="190"/>
      <c r="L123" s="186"/>
      <c r="M123" s="191"/>
      <c r="N123" s="192"/>
      <c r="O123" s="192"/>
      <c r="P123" s="192"/>
      <c r="Q123" s="192"/>
      <c r="R123" s="192"/>
      <c r="S123" s="192"/>
      <c r="T123" s="193"/>
      <c r="AT123" s="187" t="s">
        <v>148</v>
      </c>
      <c r="AU123" s="187" t="s">
        <v>84</v>
      </c>
      <c r="AV123" s="12" t="s">
        <v>84</v>
      </c>
      <c r="AW123" s="12" t="s">
        <v>39</v>
      </c>
      <c r="AX123" s="12" t="s">
        <v>76</v>
      </c>
      <c r="AY123" s="187" t="s">
        <v>138</v>
      </c>
    </row>
    <row r="124" spans="2:51" s="13" customFormat="1" ht="22.5" customHeight="1">
      <c r="B124" s="194"/>
      <c r="D124" s="195" t="s">
        <v>148</v>
      </c>
      <c r="E124" s="196" t="s">
        <v>20</v>
      </c>
      <c r="F124" s="197" t="s">
        <v>152</v>
      </c>
      <c r="H124" s="198">
        <v>7.805</v>
      </c>
      <c r="I124" s="199"/>
      <c r="L124" s="194"/>
      <c r="M124" s="200"/>
      <c r="N124" s="201"/>
      <c r="O124" s="201"/>
      <c r="P124" s="201"/>
      <c r="Q124" s="201"/>
      <c r="R124" s="201"/>
      <c r="S124" s="201"/>
      <c r="T124" s="202"/>
      <c r="AT124" s="203" t="s">
        <v>148</v>
      </c>
      <c r="AU124" s="203" t="s">
        <v>84</v>
      </c>
      <c r="AV124" s="13" t="s">
        <v>146</v>
      </c>
      <c r="AW124" s="13" t="s">
        <v>39</v>
      </c>
      <c r="AX124" s="13" t="s">
        <v>22</v>
      </c>
      <c r="AY124" s="203" t="s">
        <v>138</v>
      </c>
    </row>
    <row r="125" spans="2:65" s="1" customFormat="1" ht="22.5" customHeight="1">
      <c r="B125" s="164"/>
      <c r="C125" s="211" t="s">
        <v>226</v>
      </c>
      <c r="D125" s="211" t="s">
        <v>418</v>
      </c>
      <c r="E125" s="212" t="s">
        <v>858</v>
      </c>
      <c r="F125" s="213" t="s">
        <v>859</v>
      </c>
      <c r="G125" s="214" t="s">
        <v>308</v>
      </c>
      <c r="H125" s="215">
        <v>16.391</v>
      </c>
      <c r="I125" s="216"/>
      <c r="J125" s="217">
        <f>ROUND(I125*H125,2)</f>
        <v>0</v>
      </c>
      <c r="K125" s="213" t="s">
        <v>145</v>
      </c>
      <c r="L125" s="218"/>
      <c r="M125" s="219" t="s">
        <v>20</v>
      </c>
      <c r="N125" s="220" t="s">
        <v>47</v>
      </c>
      <c r="O125" s="36"/>
      <c r="P125" s="174">
        <f>O125*H125</f>
        <v>0</v>
      </c>
      <c r="Q125" s="174">
        <v>1</v>
      </c>
      <c r="R125" s="174">
        <f>Q125*H125</f>
        <v>16.391</v>
      </c>
      <c r="S125" s="174">
        <v>0</v>
      </c>
      <c r="T125" s="175">
        <f>S125*H125</f>
        <v>0</v>
      </c>
      <c r="AR125" s="18" t="s">
        <v>205</v>
      </c>
      <c r="AT125" s="18" t="s">
        <v>418</v>
      </c>
      <c r="AU125" s="18" t="s">
        <v>84</v>
      </c>
      <c r="AY125" s="18" t="s">
        <v>138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8" t="s">
        <v>22</v>
      </c>
      <c r="BK125" s="176">
        <f>ROUND(I125*H125,2)</f>
        <v>0</v>
      </c>
      <c r="BL125" s="18" t="s">
        <v>146</v>
      </c>
      <c r="BM125" s="18" t="s">
        <v>860</v>
      </c>
    </row>
    <row r="126" spans="2:51" s="12" customFormat="1" ht="22.5" customHeight="1">
      <c r="B126" s="186"/>
      <c r="D126" s="195" t="s">
        <v>148</v>
      </c>
      <c r="E126" s="228" t="s">
        <v>20</v>
      </c>
      <c r="F126" s="229" t="s">
        <v>861</v>
      </c>
      <c r="H126" s="230">
        <v>16.391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148</v>
      </c>
      <c r="AU126" s="187" t="s">
        <v>84</v>
      </c>
      <c r="AV126" s="12" t="s">
        <v>84</v>
      </c>
      <c r="AW126" s="12" t="s">
        <v>39</v>
      </c>
      <c r="AX126" s="12" t="s">
        <v>22</v>
      </c>
      <c r="AY126" s="187" t="s">
        <v>138</v>
      </c>
    </row>
    <row r="127" spans="2:65" s="1" customFormat="1" ht="22.5" customHeight="1">
      <c r="B127" s="164"/>
      <c r="C127" s="165" t="s">
        <v>234</v>
      </c>
      <c r="D127" s="165" t="s">
        <v>141</v>
      </c>
      <c r="E127" s="166" t="s">
        <v>862</v>
      </c>
      <c r="F127" s="167" t="s">
        <v>863</v>
      </c>
      <c r="G127" s="168" t="s">
        <v>144</v>
      </c>
      <c r="H127" s="169">
        <v>7.805</v>
      </c>
      <c r="I127" s="170"/>
      <c r="J127" s="171">
        <f>ROUND(I127*H127,2)</f>
        <v>0</v>
      </c>
      <c r="K127" s="167" t="s">
        <v>145</v>
      </c>
      <c r="L127" s="35"/>
      <c r="M127" s="172" t="s">
        <v>20</v>
      </c>
      <c r="N127" s="173" t="s">
        <v>47</v>
      </c>
      <c r="O127" s="36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8" t="s">
        <v>146</v>
      </c>
      <c r="AT127" s="18" t="s">
        <v>141</v>
      </c>
      <c r="AU127" s="18" t="s">
        <v>84</v>
      </c>
      <c r="AY127" s="18" t="s">
        <v>138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8" t="s">
        <v>22</v>
      </c>
      <c r="BK127" s="176">
        <f>ROUND(I127*H127,2)</f>
        <v>0</v>
      </c>
      <c r="BL127" s="18" t="s">
        <v>146</v>
      </c>
      <c r="BM127" s="18" t="s">
        <v>139</v>
      </c>
    </row>
    <row r="128" spans="2:65" s="1" customFormat="1" ht="22.5" customHeight="1">
      <c r="B128" s="164"/>
      <c r="C128" s="165" t="s">
        <v>243</v>
      </c>
      <c r="D128" s="165" t="s">
        <v>141</v>
      </c>
      <c r="E128" s="166" t="s">
        <v>285</v>
      </c>
      <c r="F128" s="167" t="s">
        <v>286</v>
      </c>
      <c r="G128" s="168" t="s">
        <v>144</v>
      </c>
      <c r="H128" s="169">
        <v>45.791</v>
      </c>
      <c r="I128" s="170"/>
      <c r="J128" s="171">
        <f>ROUND(I128*H128,2)</f>
        <v>0</v>
      </c>
      <c r="K128" s="167" t="s">
        <v>145</v>
      </c>
      <c r="L128" s="35"/>
      <c r="M128" s="172" t="s">
        <v>20</v>
      </c>
      <c r="N128" s="173" t="s">
        <v>47</v>
      </c>
      <c r="O128" s="36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8" t="s">
        <v>146</v>
      </c>
      <c r="AT128" s="18" t="s">
        <v>141</v>
      </c>
      <c r="AU128" s="18" t="s">
        <v>84</v>
      </c>
      <c r="AY128" s="18" t="s">
        <v>138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8" t="s">
        <v>22</v>
      </c>
      <c r="BK128" s="176">
        <f>ROUND(I128*H128,2)</f>
        <v>0</v>
      </c>
      <c r="BL128" s="18" t="s">
        <v>146</v>
      </c>
      <c r="BM128" s="18" t="s">
        <v>864</v>
      </c>
    </row>
    <row r="129" spans="2:51" s="12" customFormat="1" ht="22.5" customHeight="1">
      <c r="B129" s="186"/>
      <c r="D129" s="178" t="s">
        <v>148</v>
      </c>
      <c r="E129" s="187" t="s">
        <v>20</v>
      </c>
      <c r="F129" s="188" t="s">
        <v>865</v>
      </c>
      <c r="H129" s="189">
        <v>45.791</v>
      </c>
      <c r="I129" s="190"/>
      <c r="L129" s="186"/>
      <c r="M129" s="191"/>
      <c r="N129" s="192"/>
      <c r="O129" s="192"/>
      <c r="P129" s="192"/>
      <c r="Q129" s="192"/>
      <c r="R129" s="192"/>
      <c r="S129" s="192"/>
      <c r="T129" s="193"/>
      <c r="AT129" s="187" t="s">
        <v>148</v>
      </c>
      <c r="AU129" s="187" t="s">
        <v>84</v>
      </c>
      <c r="AV129" s="12" t="s">
        <v>84</v>
      </c>
      <c r="AW129" s="12" t="s">
        <v>39</v>
      </c>
      <c r="AX129" s="12" t="s">
        <v>76</v>
      </c>
      <c r="AY129" s="187" t="s">
        <v>138</v>
      </c>
    </row>
    <row r="130" spans="2:51" s="13" customFormat="1" ht="22.5" customHeight="1">
      <c r="B130" s="194"/>
      <c r="D130" s="195" t="s">
        <v>148</v>
      </c>
      <c r="E130" s="196" t="s">
        <v>20</v>
      </c>
      <c r="F130" s="197" t="s">
        <v>152</v>
      </c>
      <c r="H130" s="198">
        <v>45.791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148</v>
      </c>
      <c r="AU130" s="203" t="s">
        <v>84</v>
      </c>
      <c r="AV130" s="13" t="s">
        <v>146</v>
      </c>
      <c r="AW130" s="13" t="s">
        <v>39</v>
      </c>
      <c r="AX130" s="13" t="s">
        <v>22</v>
      </c>
      <c r="AY130" s="203" t="s">
        <v>138</v>
      </c>
    </row>
    <row r="131" spans="2:65" s="1" customFormat="1" ht="22.5" customHeight="1">
      <c r="B131" s="164"/>
      <c r="C131" s="165" t="s">
        <v>290</v>
      </c>
      <c r="D131" s="165" t="s">
        <v>141</v>
      </c>
      <c r="E131" s="166" t="s">
        <v>455</v>
      </c>
      <c r="F131" s="167" t="s">
        <v>456</v>
      </c>
      <c r="G131" s="168" t="s">
        <v>144</v>
      </c>
      <c r="H131" s="169">
        <v>222</v>
      </c>
      <c r="I131" s="170"/>
      <c r="J131" s="171">
        <f>ROUND(I131*H131,2)</f>
        <v>0</v>
      </c>
      <c r="K131" s="167" t="s">
        <v>145</v>
      </c>
      <c r="L131" s="35"/>
      <c r="M131" s="172" t="s">
        <v>20</v>
      </c>
      <c r="N131" s="173" t="s">
        <v>47</v>
      </c>
      <c r="O131" s="36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8" t="s">
        <v>146</v>
      </c>
      <c r="AT131" s="18" t="s">
        <v>141</v>
      </c>
      <c r="AU131" s="18" t="s">
        <v>84</v>
      </c>
      <c r="AY131" s="18" t="s">
        <v>138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8" t="s">
        <v>22</v>
      </c>
      <c r="BK131" s="176">
        <f>ROUND(I131*H131,2)</f>
        <v>0</v>
      </c>
      <c r="BL131" s="18" t="s">
        <v>146</v>
      </c>
      <c r="BM131" s="18" t="s">
        <v>866</v>
      </c>
    </row>
    <row r="132" spans="2:51" s="12" customFormat="1" ht="22.5" customHeight="1">
      <c r="B132" s="186"/>
      <c r="D132" s="178" t="s">
        <v>148</v>
      </c>
      <c r="E132" s="187" t="s">
        <v>20</v>
      </c>
      <c r="F132" s="188" t="s">
        <v>867</v>
      </c>
      <c r="H132" s="189">
        <v>222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148</v>
      </c>
      <c r="AU132" s="187" t="s">
        <v>84</v>
      </c>
      <c r="AV132" s="12" t="s">
        <v>84</v>
      </c>
      <c r="AW132" s="12" t="s">
        <v>39</v>
      </c>
      <c r="AX132" s="12" t="s">
        <v>76</v>
      </c>
      <c r="AY132" s="187" t="s">
        <v>138</v>
      </c>
    </row>
    <row r="133" spans="2:51" s="13" customFormat="1" ht="22.5" customHeight="1">
      <c r="B133" s="194"/>
      <c r="D133" s="195" t="s">
        <v>148</v>
      </c>
      <c r="E133" s="196" t="s">
        <v>20</v>
      </c>
      <c r="F133" s="197" t="s">
        <v>152</v>
      </c>
      <c r="H133" s="198">
        <v>222</v>
      </c>
      <c r="I133" s="199"/>
      <c r="L133" s="194"/>
      <c r="M133" s="200"/>
      <c r="N133" s="201"/>
      <c r="O133" s="201"/>
      <c r="P133" s="201"/>
      <c r="Q133" s="201"/>
      <c r="R133" s="201"/>
      <c r="S133" s="201"/>
      <c r="T133" s="202"/>
      <c r="AT133" s="203" t="s">
        <v>148</v>
      </c>
      <c r="AU133" s="203" t="s">
        <v>84</v>
      </c>
      <c r="AV133" s="13" t="s">
        <v>146</v>
      </c>
      <c r="AW133" s="13" t="s">
        <v>39</v>
      </c>
      <c r="AX133" s="13" t="s">
        <v>22</v>
      </c>
      <c r="AY133" s="203" t="s">
        <v>138</v>
      </c>
    </row>
    <row r="134" spans="2:65" s="1" customFormat="1" ht="22.5" customHeight="1">
      <c r="B134" s="164"/>
      <c r="C134" s="165" t="s">
        <v>8</v>
      </c>
      <c r="D134" s="165" t="s">
        <v>141</v>
      </c>
      <c r="E134" s="166" t="s">
        <v>288</v>
      </c>
      <c r="F134" s="167" t="s">
        <v>289</v>
      </c>
      <c r="G134" s="168" t="s">
        <v>144</v>
      </c>
      <c r="H134" s="169">
        <v>249.764</v>
      </c>
      <c r="I134" s="170"/>
      <c r="J134" s="171">
        <f>ROUND(I134*H134,2)</f>
        <v>0</v>
      </c>
      <c r="K134" s="167" t="s">
        <v>145</v>
      </c>
      <c r="L134" s="35"/>
      <c r="M134" s="172" t="s">
        <v>20</v>
      </c>
      <c r="N134" s="173" t="s">
        <v>47</v>
      </c>
      <c r="O134" s="36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8" t="s">
        <v>146</v>
      </c>
      <c r="AT134" s="18" t="s">
        <v>141</v>
      </c>
      <c r="AU134" s="18" t="s">
        <v>84</v>
      </c>
      <c r="AY134" s="18" t="s">
        <v>138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146</v>
      </c>
      <c r="BM134" s="18" t="s">
        <v>868</v>
      </c>
    </row>
    <row r="135" spans="2:51" s="12" customFormat="1" ht="22.5" customHeight="1">
      <c r="B135" s="186"/>
      <c r="D135" s="178" t="s">
        <v>148</v>
      </c>
      <c r="E135" s="187" t="s">
        <v>20</v>
      </c>
      <c r="F135" s="188" t="s">
        <v>869</v>
      </c>
      <c r="H135" s="189">
        <v>286.195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148</v>
      </c>
      <c r="AU135" s="187" t="s">
        <v>84</v>
      </c>
      <c r="AV135" s="12" t="s">
        <v>84</v>
      </c>
      <c r="AW135" s="12" t="s">
        <v>39</v>
      </c>
      <c r="AX135" s="12" t="s">
        <v>76</v>
      </c>
      <c r="AY135" s="187" t="s">
        <v>138</v>
      </c>
    </row>
    <row r="136" spans="2:51" s="12" customFormat="1" ht="22.5" customHeight="1">
      <c r="B136" s="186"/>
      <c r="D136" s="178" t="s">
        <v>148</v>
      </c>
      <c r="E136" s="187" t="s">
        <v>20</v>
      </c>
      <c r="F136" s="188" t="s">
        <v>870</v>
      </c>
      <c r="H136" s="189">
        <v>66.764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148</v>
      </c>
      <c r="AU136" s="187" t="s">
        <v>84</v>
      </c>
      <c r="AV136" s="12" t="s">
        <v>84</v>
      </c>
      <c r="AW136" s="12" t="s">
        <v>39</v>
      </c>
      <c r="AX136" s="12" t="s">
        <v>76</v>
      </c>
      <c r="AY136" s="187" t="s">
        <v>138</v>
      </c>
    </row>
    <row r="137" spans="2:51" s="12" customFormat="1" ht="22.5" customHeight="1">
      <c r="B137" s="186"/>
      <c r="D137" s="178" t="s">
        <v>148</v>
      </c>
      <c r="E137" s="187" t="s">
        <v>20</v>
      </c>
      <c r="F137" s="188" t="s">
        <v>871</v>
      </c>
      <c r="H137" s="189">
        <v>7.805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148</v>
      </c>
      <c r="AU137" s="187" t="s">
        <v>84</v>
      </c>
      <c r="AV137" s="12" t="s">
        <v>84</v>
      </c>
      <c r="AW137" s="12" t="s">
        <v>39</v>
      </c>
      <c r="AX137" s="12" t="s">
        <v>76</v>
      </c>
      <c r="AY137" s="187" t="s">
        <v>138</v>
      </c>
    </row>
    <row r="138" spans="2:51" s="12" customFormat="1" ht="22.5" customHeight="1">
      <c r="B138" s="186"/>
      <c r="D138" s="178" t="s">
        <v>148</v>
      </c>
      <c r="E138" s="187" t="s">
        <v>20</v>
      </c>
      <c r="F138" s="188" t="s">
        <v>872</v>
      </c>
      <c r="H138" s="189">
        <v>-111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148</v>
      </c>
      <c r="AU138" s="187" t="s">
        <v>84</v>
      </c>
      <c r="AV138" s="12" t="s">
        <v>84</v>
      </c>
      <c r="AW138" s="12" t="s">
        <v>39</v>
      </c>
      <c r="AX138" s="12" t="s">
        <v>76</v>
      </c>
      <c r="AY138" s="187" t="s">
        <v>138</v>
      </c>
    </row>
    <row r="139" spans="2:51" s="13" customFormat="1" ht="22.5" customHeight="1">
      <c r="B139" s="194"/>
      <c r="D139" s="195" t="s">
        <v>148</v>
      </c>
      <c r="E139" s="196" t="s">
        <v>20</v>
      </c>
      <c r="F139" s="197" t="s">
        <v>152</v>
      </c>
      <c r="H139" s="198">
        <v>249.764</v>
      </c>
      <c r="I139" s="199"/>
      <c r="L139" s="194"/>
      <c r="M139" s="200"/>
      <c r="N139" s="201"/>
      <c r="O139" s="201"/>
      <c r="P139" s="201"/>
      <c r="Q139" s="201"/>
      <c r="R139" s="201"/>
      <c r="S139" s="201"/>
      <c r="T139" s="202"/>
      <c r="AT139" s="203" t="s">
        <v>148</v>
      </c>
      <c r="AU139" s="203" t="s">
        <v>84</v>
      </c>
      <c r="AV139" s="13" t="s">
        <v>146</v>
      </c>
      <c r="AW139" s="13" t="s">
        <v>39</v>
      </c>
      <c r="AX139" s="13" t="s">
        <v>22</v>
      </c>
      <c r="AY139" s="203" t="s">
        <v>138</v>
      </c>
    </row>
    <row r="140" spans="2:65" s="1" customFormat="1" ht="31.5" customHeight="1">
      <c r="B140" s="164"/>
      <c r="C140" s="165" t="s">
        <v>297</v>
      </c>
      <c r="D140" s="165" t="s">
        <v>141</v>
      </c>
      <c r="E140" s="166" t="s">
        <v>292</v>
      </c>
      <c r="F140" s="167" t="s">
        <v>293</v>
      </c>
      <c r="G140" s="168" t="s">
        <v>144</v>
      </c>
      <c r="H140" s="169">
        <v>2497.64</v>
      </c>
      <c r="I140" s="170"/>
      <c r="J140" s="171">
        <f>ROUND(I140*H140,2)</f>
        <v>0</v>
      </c>
      <c r="K140" s="167" t="s">
        <v>145</v>
      </c>
      <c r="L140" s="35"/>
      <c r="M140" s="172" t="s">
        <v>20</v>
      </c>
      <c r="N140" s="173" t="s">
        <v>47</v>
      </c>
      <c r="O140" s="36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AR140" s="18" t="s">
        <v>146</v>
      </c>
      <c r="AT140" s="18" t="s">
        <v>141</v>
      </c>
      <c r="AU140" s="18" t="s">
        <v>84</v>
      </c>
      <c r="AY140" s="18" t="s">
        <v>138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8" t="s">
        <v>22</v>
      </c>
      <c r="BK140" s="176">
        <f>ROUND(I140*H140,2)</f>
        <v>0</v>
      </c>
      <c r="BL140" s="18" t="s">
        <v>146</v>
      </c>
      <c r="BM140" s="18" t="s">
        <v>873</v>
      </c>
    </row>
    <row r="141" spans="2:51" s="12" customFormat="1" ht="22.5" customHeight="1">
      <c r="B141" s="186"/>
      <c r="D141" s="178" t="s">
        <v>148</v>
      </c>
      <c r="E141" s="187" t="s">
        <v>20</v>
      </c>
      <c r="F141" s="188" t="s">
        <v>874</v>
      </c>
      <c r="H141" s="189">
        <v>2497.64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148</v>
      </c>
      <c r="AU141" s="187" t="s">
        <v>84</v>
      </c>
      <c r="AV141" s="12" t="s">
        <v>84</v>
      </c>
      <c r="AW141" s="12" t="s">
        <v>39</v>
      </c>
      <c r="AX141" s="12" t="s">
        <v>76</v>
      </c>
      <c r="AY141" s="187" t="s">
        <v>138</v>
      </c>
    </row>
    <row r="142" spans="2:51" s="13" customFormat="1" ht="22.5" customHeight="1">
      <c r="B142" s="194"/>
      <c r="D142" s="195" t="s">
        <v>148</v>
      </c>
      <c r="E142" s="196" t="s">
        <v>20</v>
      </c>
      <c r="F142" s="197" t="s">
        <v>152</v>
      </c>
      <c r="H142" s="198">
        <v>2497.64</v>
      </c>
      <c r="I142" s="199"/>
      <c r="L142" s="194"/>
      <c r="M142" s="200"/>
      <c r="N142" s="201"/>
      <c r="O142" s="201"/>
      <c r="P142" s="201"/>
      <c r="Q142" s="201"/>
      <c r="R142" s="201"/>
      <c r="S142" s="201"/>
      <c r="T142" s="202"/>
      <c r="AT142" s="203" t="s">
        <v>148</v>
      </c>
      <c r="AU142" s="203" t="s">
        <v>84</v>
      </c>
      <c r="AV142" s="13" t="s">
        <v>146</v>
      </c>
      <c r="AW142" s="13" t="s">
        <v>39</v>
      </c>
      <c r="AX142" s="13" t="s">
        <v>22</v>
      </c>
      <c r="AY142" s="203" t="s">
        <v>138</v>
      </c>
    </row>
    <row r="143" spans="2:65" s="1" customFormat="1" ht="22.5" customHeight="1">
      <c r="B143" s="164"/>
      <c r="C143" s="165" t="s">
        <v>300</v>
      </c>
      <c r="D143" s="165" t="s">
        <v>141</v>
      </c>
      <c r="E143" s="166" t="s">
        <v>471</v>
      </c>
      <c r="F143" s="167" t="s">
        <v>472</v>
      </c>
      <c r="G143" s="168" t="s">
        <v>144</v>
      </c>
      <c r="H143" s="169">
        <v>111</v>
      </c>
      <c r="I143" s="170"/>
      <c r="J143" s="171">
        <f>ROUND(I143*H143,2)</f>
        <v>0</v>
      </c>
      <c r="K143" s="167" t="s">
        <v>145</v>
      </c>
      <c r="L143" s="35"/>
      <c r="M143" s="172" t="s">
        <v>20</v>
      </c>
      <c r="N143" s="173" t="s">
        <v>47</v>
      </c>
      <c r="O143" s="36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AR143" s="18" t="s">
        <v>146</v>
      </c>
      <c r="AT143" s="18" t="s">
        <v>141</v>
      </c>
      <c r="AU143" s="18" t="s">
        <v>84</v>
      </c>
      <c r="AY143" s="18" t="s">
        <v>138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8" t="s">
        <v>22</v>
      </c>
      <c r="BK143" s="176">
        <f>ROUND(I143*H143,2)</f>
        <v>0</v>
      </c>
      <c r="BL143" s="18" t="s">
        <v>146</v>
      </c>
      <c r="BM143" s="18" t="s">
        <v>196</v>
      </c>
    </row>
    <row r="144" spans="2:51" s="12" customFormat="1" ht="22.5" customHeight="1">
      <c r="B144" s="186"/>
      <c r="D144" s="178" t="s">
        <v>148</v>
      </c>
      <c r="E144" s="187" t="s">
        <v>20</v>
      </c>
      <c r="F144" s="188" t="s">
        <v>875</v>
      </c>
      <c r="H144" s="189">
        <v>111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148</v>
      </c>
      <c r="AU144" s="187" t="s">
        <v>84</v>
      </c>
      <c r="AV144" s="12" t="s">
        <v>84</v>
      </c>
      <c r="AW144" s="12" t="s">
        <v>39</v>
      </c>
      <c r="AX144" s="12" t="s">
        <v>76</v>
      </c>
      <c r="AY144" s="187" t="s">
        <v>138</v>
      </c>
    </row>
    <row r="145" spans="2:51" s="13" customFormat="1" ht="22.5" customHeight="1">
      <c r="B145" s="194"/>
      <c r="D145" s="195" t="s">
        <v>148</v>
      </c>
      <c r="E145" s="196" t="s">
        <v>20</v>
      </c>
      <c r="F145" s="197" t="s">
        <v>152</v>
      </c>
      <c r="H145" s="198">
        <v>111</v>
      </c>
      <c r="I145" s="199"/>
      <c r="L145" s="194"/>
      <c r="M145" s="200"/>
      <c r="N145" s="201"/>
      <c r="O145" s="201"/>
      <c r="P145" s="201"/>
      <c r="Q145" s="201"/>
      <c r="R145" s="201"/>
      <c r="S145" s="201"/>
      <c r="T145" s="202"/>
      <c r="AT145" s="203" t="s">
        <v>148</v>
      </c>
      <c r="AU145" s="203" t="s">
        <v>84</v>
      </c>
      <c r="AV145" s="13" t="s">
        <v>146</v>
      </c>
      <c r="AW145" s="13" t="s">
        <v>39</v>
      </c>
      <c r="AX145" s="13" t="s">
        <v>22</v>
      </c>
      <c r="AY145" s="203" t="s">
        <v>138</v>
      </c>
    </row>
    <row r="146" spans="2:65" s="1" customFormat="1" ht="22.5" customHeight="1">
      <c r="B146" s="164"/>
      <c r="C146" s="165" t="s">
        <v>309</v>
      </c>
      <c r="D146" s="165" t="s">
        <v>141</v>
      </c>
      <c r="E146" s="166" t="s">
        <v>302</v>
      </c>
      <c r="F146" s="167" t="s">
        <v>303</v>
      </c>
      <c r="G146" s="168" t="s">
        <v>144</v>
      </c>
      <c r="H146" s="169">
        <v>360.764</v>
      </c>
      <c r="I146" s="170"/>
      <c r="J146" s="171">
        <f>ROUND(I146*H146,2)</f>
        <v>0</v>
      </c>
      <c r="K146" s="167" t="s">
        <v>145</v>
      </c>
      <c r="L146" s="35"/>
      <c r="M146" s="172" t="s">
        <v>20</v>
      </c>
      <c r="N146" s="173" t="s">
        <v>47</v>
      </c>
      <c r="O146" s="36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AR146" s="18" t="s">
        <v>146</v>
      </c>
      <c r="AT146" s="18" t="s">
        <v>141</v>
      </c>
      <c r="AU146" s="18" t="s">
        <v>84</v>
      </c>
      <c r="AY146" s="18" t="s">
        <v>138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8" t="s">
        <v>22</v>
      </c>
      <c r="BK146" s="176">
        <f>ROUND(I146*H146,2)</f>
        <v>0</v>
      </c>
      <c r="BL146" s="18" t="s">
        <v>146</v>
      </c>
      <c r="BM146" s="18" t="s">
        <v>876</v>
      </c>
    </row>
    <row r="147" spans="2:51" s="12" customFormat="1" ht="22.5" customHeight="1">
      <c r="B147" s="186"/>
      <c r="D147" s="178" t="s">
        <v>148</v>
      </c>
      <c r="E147" s="187" t="s">
        <v>20</v>
      </c>
      <c r="F147" s="188" t="s">
        <v>877</v>
      </c>
      <c r="H147" s="189">
        <v>249.764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148</v>
      </c>
      <c r="AU147" s="187" t="s">
        <v>84</v>
      </c>
      <c r="AV147" s="12" t="s">
        <v>84</v>
      </c>
      <c r="AW147" s="12" t="s">
        <v>39</v>
      </c>
      <c r="AX147" s="12" t="s">
        <v>76</v>
      </c>
      <c r="AY147" s="187" t="s">
        <v>138</v>
      </c>
    </row>
    <row r="148" spans="2:51" s="12" customFormat="1" ht="22.5" customHeight="1">
      <c r="B148" s="186"/>
      <c r="D148" s="178" t="s">
        <v>148</v>
      </c>
      <c r="E148" s="187" t="s">
        <v>20</v>
      </c>
      <c r="F148" s="188" t="s">
        <v>878</v>
      </c>
      <c r="H148" s="189">
        <v>111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148</v>
      </c>
      <c r="AU148" s="187" t="s">
        <v>84</v>
      </c>
      <c r="AV148" s="12" t="s">
        <v>84</v>
      </c>
      <c r="AW148" s="12" t="s">
        <v>39</v>
      </c>
      <c r="AX148" s="12" t="s">
        <v>76</v>
      </c>
      <c r="AY148" s="187" t="s">
        <v>138</v>
      </c>
    </row>
    <row r="149" spans="2:51" s="13" customFormat="1" ht="22.5" customHeight="1">
      <c r="B149" s="194"/>
      <c r="D149" s="195" t="s">
        <v>148</v>
      </c>
      <c r="E149" s="196" t="s">
        <v>20</v>
      </c>
      <c r="F149" s="197" t="s">
        <v>152</v>
      </c>
      <c r="H149" s="198">
        <v>360.764</v>
      </c>
      <c r="I149" s="199"/>
      <c r="L149" s="194"/>
      <c r="M149" s="200"/>
      <c r="N149" s="201"/>
      <c r="O149" s="201"/>
      <c r="P149" s="201"/>
      <c r="Q149" s="201"/>
      <c r="R149" s="201"/>
      <c r="S149" s="201"/>
      <c r="T149" s="202"/>
      <c r="AT149" s="203" t="s">
        <v>148</v>
      </c>
      <c r="AU149" s="203" t="s">
        <v>84</v>
      </c>
      <c r="AV149" s="13" t="s">
        <v>146</v>
      </c>
      <c r="AW149" s="13" t="s">
        <v>39</v>
      </c>
      <c r="AX149" s="13" t="s">
        <v>22</v>
      </c>
      <c r="AY149" s="203" t="s">
        <v>138</v>
      </c>
    </row>
    <row r="150" spans="2:65" s="1" customFormat="1" ht="22.5" customHeight="1">
      <c r="B150" s="164"/>
      <c r="C150" s="165" t="s">
        <v>330</v>
      </c>
      <c r="D150" s="165" t="s">
        <v>141</v>
      </c>
      <c r="E150" s="166" t="s">
        <v>306</v>
      </c>
      <c r="F150" s="167" t="s">
        <v>307</v>
      </c>
      <c r="G150" s="168" t="s">
        <v>308</v>
      </c>
      <c r="H150" s="169">
        <v>451.917</v>
      </c>
      <c r="I150" s="170"/>
      <c r="J150" s="171">
        <f>ROUND(I150*H150,2)</f>
        <v>0</v>
      </c>
      <c r="K150" s="167" t="s">
        <v>145</v>
      </c>
      <c r="L150" s="35"/>
      <c r="M150" s="172" t="s">
        <v>20</v>
      </c>
      <c r="N150" s="173" t="s">
        <v>47</v>
      </c>
      <c r="O150" s="36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AR150" s="18" t="s">
        <v>146</v>
      </c>
      <c r="AT150" s="18" t="s">
        <v>141</v>
      </c>
      <c r="AU150" s="18" t="s">
        <v>84</v>
      </c>
      <c r="AY150" s="18" t="s">
        <v>138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8" t="s">
        <v>22</v>
      </c>
      <c r="BK150" s="176">
        <f>ROUND(I150*H150,2)</f>
        <v>0</v>
      </c>
      <c r="BL150" s="18" t="s">
        <v>146</v>
      </c>
      <c r="BM150" s="18" t="s">
        <v>879</v>
      </c>
    </row>
    <row r="151" spans="2:51" s="12" customFormat="1" ht="22.5" customHeight="1">
      <c r="B151" s="186"/>
      <c r="D151" s="178" t="s">
        <v>148</v>
      </c>
      <c r="E151" s="187" t="s">
        <v>20</v>
      </c>
      <c r="F151" s="188" t="s">
        <v>880</v>
      </c>
      <c r="H151" s="189">
        <v>435.526</v>
      </c>
      <c r="I151" s="190"/>
      <c r="L151" s="186"/>
      <c r="M151" s="191"/>
      <c r="N151" s="192"/>
      <c r="O151" s="192"/>
      <c r="P151" s="192"/>
      <c r="Q151" s="192"/>
      <c r="R151" s="192"/>
      <c r="S151" s="192"/>
      <c r="T151" s="193"/>
      <c r="AT151" s="187" t="s">
        <v>148</v>
      </c>
      <c r="AU151" s="187" t="s">
        <v>84</v>
      </c>
      <c r="AV151" s="12" t="s">
        <v>84</v>
      </c>
      <c r="AW151" s="12" t="s">
        <v>39</v>
      </c>
      <c r="AX151" s="12" t="s">
        <v>76</v>
      </c>
      <c r="AY151" s="187" t="s">
        <v>138</v>
      </c>
    </row>
    <row r="152" spans="2:51" s="12" customFormat="1" ht="22.5" customHeight="1">
      <c r="B152" s="186"/>
      <c r="D152" s="178" t="s">
        <v>148</v>
      </c>
      <c r="E152" s="187" t="s">
        <v>20</v>
      </c>
      <c r="F152" s="188" t="s">
        <v>881</v>
      </c>
      <c r="H152" s="189">
        <v>16.391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148</v>
      </c>
      <c r="AU152" s="187" t="s">
        <v>84</v>
      </c>
      <c r="AV152" s="12" t="s">
        <v>84</v>
      </c>
      <c r="AW152" s="12" t="s">
        <v>39</v>
      </c>
      <c r="AX152" s="12" t="s">
        <v>76</v>
      </c>
      <c r="AY152" s="187" t="s">
        <v>138</v>
      </c>
    </row>
    <row r="153" spans="2:51" s="13" customFormat="1" ht="22.5" customHeight="1">
      <c r="B153" s="194"/>
      <c r="D153" s="195" t="s">
        <v>148</v>
      </c>
      <c r="E153" s="196" t="s">
        <v>20</v>
      </c>
      <c r="F153" s="197" t="s">
        <v>152</v>
      </c>
      <c r="H153" s="198">
        <v>451.917</v>
      </c>
      <c r="I153" s="199"/>
      <c r="L153" s="194"/>
      <c r="M153" s="200"/>
      <c r="N153" s="201"/>
      <c r="O153" s="201"/>
      <c r="P153" s="201"/>
      <c r="Q153" s="201"/>
      <c r="R153" s="201"/>
      <c r="S153" s="201"/>
      <c r="T153" s="202"/>
      <c r="AT153" s="203" t="s">
        <v>148</v>
      </c>
      <c r="AU153" s="203" t="s">
        <v>84</v>
      </c>
      <c r="AV153" s="13" t="s">
        <v>146</v>
      </c>
      <c r="AW153" s="13" t="s">
        <v>39</v>
      </c>
      <c r="AX153" s="13" t="s">
        <v>22</v>
      </c>
      <c r="AY153" s="203" t="s">
        <v>138</v>
      </c>
    </row>
    <row r="154" spans="2:65" s="1" customFormat="1" ht="22.5" customHeight="1">
      <c r="B154" s="164"/>
      <c r="C154" s="165" t="s">
        <v>325</v>
      </c>
      <c r="D154" s="165" t="s">
        <v>141</v>
      </c>
      <c r="E154" s="166" t="s">
        <v>882</v>
      </c>
      <c r="F154" s="167" t="s">
        <v>883</v>
      </c>
      <c r="G154" s="168" t="s">
        <v>144</v>
      </c>
      <c r="H154" s="169">
        <v>111</v>
      </c>
      <c r="I154" s="170"/>
      <c r="J154" s="171">
        <f>ROUND(I154*H154,2)</f>
        <v>0</v>
      </c>
      <c r="K154" s="167" t="s">
        <v>145</v>
      </c>
      <c r="L154" s="35"/>
      <c r="M154" s="172" t="s">
        <v>20</v>
      </c>
      <c r="N154" s="173" t="s">
        <v>47</v>
      </c>
      <c r="O154" s="36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AR154" s="18" t="s">
        <v>146</v>
      </c>
      <c r="AT154" s="18" t="s">
        <v>141</v>
      </c>
      <c r="AU154" s="18" t="s">
        <v>84</v>
      </c>
      <c r="AY154" s="18" t="s">
        <v>138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8" t="s">
        <v>22</v>
      </c>
      <c r="BK154" s="176">
        <f>ROUND(I154*H154,2)</f>
        <v>0</v>
      </c>
      <c r="BL154" s="18" t="s">
        <v>146</v>
      </c>
      <c r="BM154" s="18" t="s">
        <v>205</v>
      </c>
    </row>
    <row r="155" spans="2:51" s="11" customFormat="1" ht="22.5" customHeight="1">
      <c r="B155" s="177"/>
      <c r="D155" s="178" t="s">
        <v>148</v>
      </c>
      <c r="E155" s="179" t="s">
        <v>20</v>
      </c>
      <c r="F155" s="180" t="s">
        <v>884</v>
      </c>
      <c r="H155" s="181" t="s">
        <v>20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81" t="s">
        <v>148</v>
      </c>
      <c r="AU155" s="181" t="s">
        <v>84</v>
      </c>
      <c r="AV155" s="11" t="s">
        <v>22</v>
      </c>
      <c r="AW155" s="11" t="s">
        <v>39</v>
      </c>
      <c r="AX155" s="11" t="s">
        <v>76</v>
      </c>
      <c r="AY155" s="181" t="s">
        <v>138</v>
      </c>
    </row>
    <row r="156" spans="2:51" s="12" customFormat="1" ht="22.5" customHeight="1">
      <c r="B156" s="186"/>
      <c r="D156" s="178" t="s">
        <v>148</v>
      </c>
      <c r="E156" s="187" t="s">
        <v>20</v>
      </c>
      <c r="F156" s="188" t="s">
        <v>885</v>
      </c>
      <c r="H156" s="189">
        <v>18.32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148</v>
      </c>
      <c r="AU156" s="187" t="s">
        <v>84</v>
      </c>
      <c r="AV156" s="12" t="s">
        <v>84</v>
      </c>
      <c r="AW156" s="12" t="s">
        <v>39</v>
      </c>
      <c r="AX156" s="12" t="s">
        <v>76</v>
      </c>
      <c r="AY156" s="187" t="s">
        <v>138</v>
      </c>
    </row>
    <row r="157" spans="2:51" s="12" customFormat="1" ht="22.5" customHeight="1">
      <c r="B157" s="186"/>
      <c r="D157" s="178" t="s">
        <v>148</v>
      </c>
      <c r="E157" s="187" t="s">
        <v>20</v>
      </c>
      <c r="F157" s="188" t="s">
        <v>886</v>
      </c>
      <c r="H157" s="189">
        <v>19.12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148</v>
      </c>
      <c r="AU157" s="187" t="s">
        <v>84</v>
      </c>
      <c r="AV157" s="12" t="s">
        <v>84</v>
      </c>
      <c r="AW157" s="12" t="s">
        <v>39</v>
      </c>
      <c r="AX157" s="12" t="s">
        <v>76</v>
      </c>
      <c r="AY157" s="187" t="s">
        <v>138</v>
      </c>
    </row>
    <row r="158" spans="2:51" s="12" customFormat="1" ht="22.5" customHeight="1">
      <c r="B158" s="186"/>
      <c r="D158" s="178" t="s">
        <v>148</v>
      </c>
      <c r="E158" s="187" t="s">
        <v>20</v>
      </c>
      <c r="F158" s="188" t="s">
        <v>887</v>
      </c>
      <c r="H158" s="189">
        <v>4</v>
      </c>
      <c r="I158" s="190"/>
      <c r="L158" s="186"/>
      <c r="M158" s="191"/>
      <c r="N158" s="192"/>
      <c r="O158" s="192"/>
      <c r="P158" s="192"/>
      <c r="Q158" s="192"/>
      <c r="R158" s="192"/>
      <c r="S158" s="192"/>
      <c r="T158" s="193"/>
      <c r="AT158" s="187" t="s">
        <v>148</v>
      </c>
      <c r="AU158" s="187" t="s">
        <v>84</v>
      </c>
      <c r="AV158" s="12" t="s">
        <v>84</v>
      </c>
      <c r="AW158" s="12" t="s">
        <v>39</v>
      </c>
      <c r="AX158" s="12" t="s">
        <v>76</v>
      </c>
      <c r="AY158" s="187" t="s">
        <v>138</v>
      </c>
    </row>
    <row r="159" spans="2:51" s="14" customFormat="1" ht="22.5" customHeight="1">
      <c r="B159" s="231"/>
      <c r="D159" s="178" t="s">
        <v>148</v>
      </c>
      <c r="E159" s="232" t="s">
        <v>20</v>
      </c>
      <c r="F159" s="233" t="s">
        <v>888</v>
      </c>
      <c r="H159" s="234">
        <v>41.44</v>
      </c>
      <c r="I159" s="235"/>
      <c r="L159" s="231"/>
      <c r="M159" s="236"/>
      <c r="N159" s="237"/>
      <c r="O159" s="237"/>
      <c r="P159" s="237"/>
      <c r="Q159" s="237"/>
      <c r="R159" s="237"/>
      <c r="S159" s="237"/>
      <c r="T159" s="238"/>
      <c r="AT159" s="232" t="s">
        <v>148</v>
      </c>
      <c r="AU159" s="232" t="s">
        <v>84</v>
      </c>
      <c r="AV159" s="14" t="s">
        <v>164</v>
      </c>
      <c r="AW159" s="14" t="s">
        <v>39</v>
      </c>
      <c r="AX159" s="14" t="s">
        <v>76</v>
      </c>
      <c r="AY159" s="232" t="s">
        <v>138</v>
      </c>
    </row>
    <row r="160" spans="2:51" s="11" customFormat="1" ht="22.5" customHeight="1">
      <c r="B160" s="177"/>
      <c r="D160" s="178" t="s">
        <v>148</v>
      </c>
      <c r="E160" s="179" t="s">
        <v>20</v>
      </c>
      <c r="F160" s="180" t="s">
        <v>889</v>
      </c>
      <c r="H160" s="181" t="s">
        <v>20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81" t="s">
        <v>148</v>
      </c>
      <c r="AU160" s="181" t="s">
        <v>84</v>
      </c>
      <c r="AV160" s="11" t="s">
        <v>22</v>
      </c>
      <c r="AW160" s="11" t="s">
        <v>39</v>
      </c>
      <c r="AX160" s="11" t="s">
        <v>76</v>
      </c>
      <c r="AY160" s="181" t="s">
        <v>138</v>
      </c>
    </row>
    <row r="161" spans="2:51" s="12" customFormat="1" ht="22.5" customHeight="1">
      <c r="B161" s="186"/>
      <c r="D161" s="178" t="s">
        <v>148</v>
      </c>
      <c r="E161" s="187" t="s">
        <v>20</v>
      </c>
      <c r="F161" s="188" t="s">
        <v>890</v>
      </c>
      <c r="H161" s="189">
        <v>13.354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148</v>
      </c>
      <c r="AU161" s="187" t="s">
        <v>84</v>
      </c>
      <c r="AV161" s="12" t="s">
        <v>84</v>
      </c>
      <c r="AW161" s="12" t="s">
        <v>39</v>
      </c>
      <c r="AX161" s="12" t="s">
        <v>76</v>
      </c>
      <c r="AY161" s="187" t="s">
        <v>138</v>
      </c>
    </row>
    <row r="162" spans="2:51" s="12" customFormat="1" ht="22.5" customHeight="1">
      <c r="B162" s="186"/>
      <c r="D162" s="178" t="s">
        <v>148</v>
      </c>
      <c r="E162" s="187" t="s">
        <v>20</v>
      </c>
      <c r="F162" s="188" t="s">
        <v>891</v>
      </c>
      <c r="H162" s="189">
        <v>20.602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148</v>
      </c>
      <c r="AU162" s="187" t="s">
        <v>84</v>
      </c>
      <c r="AV162" s="12" t="s">
        <v>84</v>
      </c>
      <c r="AW162" s="12" t="s">
        <v>39</v>
      </c>
      <c r="AX162" s="12" t="s">
        <v>76</v>
      </c>
      <c r="AY162" s="187" t="s">
        <v>138</v>
      </c>
    </row>
    <row r="163" spans="2:51" s="12" customFormat="1" ht="22.5" customHeight="1">
      <c r="B163" s="186"/>
      <c r="D163" s="178" t="s">
        <v>148</v>
      </c>
      <c r="E163" s="187" t="s">
        <v>20</v>
      </c>
      <c r="F163" s="188" t="s">
        <v>892</v>
      </c>
      <c r="H163" s="189">
        <v>9.693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148</v>
      </c>
      <c r="AU163" s="187" t="s">
        <v>84</v>
      </c>
      <c r="AV163" s="12" t="s">
        <v>84</v>
      </c>
      <c r="AW163" s="12" t="s">
        <v>39</v>
      </c>
      <c r="AX163" s="12" t="s">
        <v>76</v>
      </c>
      <c r="AY163" s="187" t="s">
        <v>138</v>
      </c>
    </row>
    <row r="164" spans="2:51" s="12" customFormat="1" ht="22.5" customHeight="1">
      <c r="B164" s="186"/>
      <c r="D164" s="178" t="s">
        <v>148</v>
      </c>
      <c r="E164" s="187" t="s">
        <v>20</v>
      </c>
      <c r="F164" s="188" t="s">
        <v>893</v>
      </c>
      <c r="H164" s="189">
        <v>25.527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7" t="s">
        <v>148</v>
      </c>
      <c r="AU164" s="187" t="s">
        <v>84</v>
      </c>
      <c r="AV164" s="12" t="s">
        <v>84</v>
      </c>
      <c r="AW164" s="12" t="s">
        <v>39</v>
      </c>
      <c r="AX164" s="12" t="s">
        <v>76</v>
      </c>
      <c r="AY164" s="187" t="s">
        <v>138</v>
      </c>
    </row>
    <row r="165" spans="2:51" s="14" customFormat="1" ht="22.5" customHeight="1">
      <c r="B165" s="231"/>
      <c r="D165" s="178" t="s">
        <v>148</v>
      </c>
      <c r="E165" s="232" t="s">
        <v>20</v>
      </c>
      <c r="F165" s="233" t="s">
        <v>888</v>
      </c>
      <c r="H165" s="234">
        <v>69.176</v>
      </c>
      <c r="I165" s="235"/>
      <c r="L165" s="231"/>
      <c r="M165" s="236"/>
      <c r="N165" s="237"/>
      <c r="O165" s="237"/>
      <c r="P165" s="237"/>
      <c r="Q165" s="237"/>
      <c r="R165" s="237"/>
      <c r="S165" s="237"/>
      <c r="T165" s="238"/>
      <c r="AT165" s="232" t="s">
        <v>148</v>
      </c>
      <c r="AU165" s="232" t="s">
        <v>84</v>
      </c>
      <c r="AV165" s="14" t="s">
        <v>164</v>
      </c>
      <c r="AW165" s="14" t="s">
        <v>39</v>
      </c>
      <c r="AX165" s="14" t="s">
        <v>76</v>
      </c>
      <c r="AY165" s="232" t="s">
        <v>138</v>
      </c>
    </row>
    <row r="166" spans="2:51" s="13" customFormat="1" ht="22.5" customHeight="1">
      <c r="B166" s="194"/>
      <c r="D166" s="178" t="s">
        <v>148</v>
      </c>
      <c r="E166" s="204" t="s">
        <v>20</v>
      </c>
      <c r="F166" s="205" t="s">
        <v>152</v>
      </c>
      <c r="H166" s="206">
        <v>110.616</v>
      </c>
      <c r="I166" s="199"/>
      <c r="L166" s="194"/>
      <c r="M166" s="200"/>
      <c r="N166" s="201"/>
      <c r="O166" s="201"/>
      <c r="P166" s="201"/>
      <c r="Q166" s="201"/>
      <c r="R166" s="201"/>
      <c r="S166" s="201"/>
      <c r="T166" s="202"/>
      <c r="AT166" s="203" t="s">
        <v>148</v>
      </c>
      <c r="AU166" s="203" t="s">
        <v>84</v>
      </c>
      <c r="AV166" s="13" t="s">
        <v>146</v>
      </c>
      <c r="AW166" s="13" t="s">
        <v>39</v>
      </c>
      <c r="AX166" s="13" t="s">
        <v>76</v>
      </c>
      <c r="AY166" s="203" t="s">
        <v>138</v>
      </c>
    </row>
    <row r="167" spans="2:51" s="12" customFormat="1" ht="22.5" customHeight="1">
      <c r="B167" s="186"/>
      <c r="D167" s="178" t="s">
        <v>148</v>
      </c>
      <c r="E167" s="187" t="s">
        <v>20</v>
      </c>
      <c r="F167" s="188" t="s">
        <v>894</v>
      </c>
      <c r="H167" s="189">
        <v>111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148</v>
      </c>
      <c r="AU167" s="187" t="s">
        <v>84</v>
      </c>
      <c r="AV167" s="12" t="s">
        <v>84</v>
      </c>
      <c r="AW167" s="12" t="s">
        <v>39</v>
      </c>
      <c r="AX167" s="12" t="s">
        <v>76</v>
      </c>
      <c r="AY167" s="187" t="s">
        <v>138</v>
      </c>
    </row>
    <row r="168" spans="2:51" s="13" customFormat="1" ht="22.5" customHeight="1">
      <c r="B168" s="194"/>
      <c r="D168" s="195" t="s">
        <v>148</v>
      </c>
      <c r="E168" s="196" t="s">
        <v>20</v>
      </c>
      <c r="F168" s="197" t="s">
        <v>152</v>
      </c>
      <c r="H168" s="198">
        <v>111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203" t="s">
        <v>148</v>
      </c>
      <c r="AU168" s="203" t="s">
        <v>84</v>
      </c>
      <c r="AV168" s="13" t="s">
        <v>146</v>
      </c>
      <c r="AW168" s="13" t="s">
        <v>39</v>
      </c>
      <c r="AX168" s="13" t="s">
        <v>22</v>
      </c>
      <c r="AY168" s="203" t="s">
        <v>138</v>
      </c>
    </row>
    <row r="169" spans="2:65" s="1" customFormat="1" ht="22.5" customHeight="1">
      <c r="B169" s="164"/>
      <c r="C169" s="165" t="s">
        <v>7</v>
      </c>
      <c r="D169" s="165" t="s">
        <v>141</v>
      </c>
      <c r="E169" s="166" t="s">
        <v>501</v>
      </c>
      <c r="F169" s="167" t="s">
        <v>502</v>
      </c>
      <c r="G169" s="168" t="s">
        <v>155</v>
      </c>
      <c r="H169" s="169">
        <v>48.476</v>
      </c>
      <c r="I169" s="170"/>
      <c r="J169" s="171">
        <f>ROUND(I169*H169,2)</f>
        <v>0</v>
      </c>
      <c r="K169" s="167" t="s">
        <v>145</v>
      </c>
      <c r="L169" s="35"/>
      <c r="M169" s="172" t="s">
        <v>20</v>
      </c>
      <c r="N169" s="173" t="s">
        <v>47</v>
      </c>
      <c r="O169" s="36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AR169" s="18" t="s">
        <v>146</v>
      </c>
      <c r="AT169" s="18" t="s">
        <v>141</v>
      </c>
      <c r="AU169" s="18" t="s">
        <v>84</v>
      </c>
      <c r="AY169" s="18" t="s">
        <v>138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8" t="s">
        <v>22</v>
      </c>
      <c r="BK169" s="176">
        <f>ROUND(I169*H169,2)</f>
        <v>0</v>
      </c>
      <c r="BL169" s="18" t="s">
        <v>146</v>
      </c>
      <c r="BM169" s="18" t="s">
        <v>211</v>
      </c>
    </row>
    <row r="170" spans="2:51" s="12" customFormat="1" ht="22.5" customHeight="1">
      <c r="B170" s="186"/>
      <c r="D170" s="178" t="s">
        <v>148</v>
      </c>
      <c r="E170" s="187" t="s">
        <v>20</v>
      </c>
      <c r="F170" s="188" t="s">
        <v>895</v>
      </c>
      <c r="H170" s="189">
        <v>48.476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7" t="s">
        <v>148</v>
      </c>
      <c r="AU170" s="187" t="s">
        <v>84</v>
      </c>
      <c r="AV170" s="12" t="s">
        <v>84</v>
      </c>
      <c r="AW170" s="12" t="s">
        <v>39</v>
      </c>
      <c r="AX170" s="12" t="s">
        <v>76</v>
      </c>
      <c r="AY170" s="187" t="s">
        <v>138</v>
      </c>
    </row>
    <row r="171" spans="2:51" s="13" customFormat="1" ht="22.5" customHeight="1">
      <c r="B171" s="194"/>
      <c r="D171" s="178" t="s">
        <v>148</v>
      </c>
      <c r="E171" s="204" t="s">
        <v>20</v>
      </c>
      <c r="F171" s="205" t="s">
        <v>152</v>
      </c>
      <c r="H171" s="206">
        <v>48.476</v>
      </c>
      <c r="I171" s="199"/>
      <c r="L171" s="194"/>
      <c r="M171" s="200"/>
      <c r="N171" s="201"/>
      <c r="O171" s="201"/>
      <c r="P171" s="201"/>
      <c r="Q171" s="201"/>
      <c r="R171" s="201"/>
      <c r="S171" s="201"/>
      <c r="T171" s="202"/>
      <c r="AT171" s="203" t="s">
        <v>148</v>
      </c>
      <c r="AU171" s="203" t="s">
        <v>84</v>
      </c>
      <c r="AV171" s="13" t="s">
        <v>146</v>
      </c>
      <c r="AW171" s="13" t="s">
        <v>39</v>
      </c>
      <c r="AX171" s="13" t="s">
        <v>22</v>
      </c>
      <c r="AY171" s="203" t="s">
        <v>138</v>
      </c>
    </row>
    <row r="172" spans="2:63" s="10" customFormat="1" ht="29.25" customHeight="1">
      <c r="B172" s="150"/>
      <c r="D172" s="161" t="s">
        <v>75</v>
      </c>
      <c r="E172" s="162" t="s">
        <v>84</v>
      </c>
      <c r="F172" s="162" t="s">
        <v>312</v>
      </c>
      <c r="I172" s="153"/>
      <c r="J172" s="163">
        <f>BK172</f>
        <v>0</v>
      </c>
      <c r="L172" s="150"/>
      <c r="M172" s="155"/>
      <c r="N172" s="156"/>
      <c r="O172" s="156"/>
      <c r="P172" s="157">
        <f>SUM(P173:P231)</f>
        <v>0</v>
      </c>
      <c r="Q172" s="156"/>
      <c r="R172" s="157">
        <f>SUM(R173:R231)</f>
        <v>173.95092155000003</v>
      </c>
      <c r="S172" s="156"/>
      <c r="T172" s="158">
        <f>SUM(T173:T231)</f>
        <v>10.194</v>
      </c>
      <c r="AR172" s="151" t="s">
        <v>22</v>
      </c>
      <c r="AT172" s="159" t="s">
        <v>75</v>
      </c>
      <c r="AU172" s="159" t="s">
        <v>22</v>
      </c>
      <c r="AY172" s="151" t="s">
        <v>138</v>
      </c>
      <c r="BK172" s="160">
        <f>SUM(BK173:BK231)</f>
        <v>0</v>
      </c>
    </row>
    <row r="173" spans="2:65" s="1" customFormat="1" ht="22.5" customHeight="1">
      <c r="B173" s="164"/>
      <c r="C173" s="165" t="s">
        <v>333</v>
      </c>
      <c r="D173" s="165" t="s">
        <v>141</v>
      </c>
      <c r="E173" s="166" t="s">
        <v>896</v>
      </c>
      <c r="F173" s="167" t="s">
        <v>897</v>
      </c>
      <c r="G173" s="168" t="s">
        <v>144</v>
      </c>
      <c r="H173" s="169">
        <v>1.76</v>
      </c>
      <c r="I173" s="170"/>
      <c r="J173" s="171">
        <f>ROUND(I173*H173,2)</f>
        <v>0</v>
      </c>
      <c r="K173" s="167" t="s">
        <v>145</v>
      </c>
      <c r="L173" s="35"/>
      <c r="M173" s="172" t="s">
        <v>20</v>
      </c>
      <c r="N173" s="173" t="s">
        <v>47</v>
      </c>
      <c r="O173" s="36"/>
      <c r="P173" s="174">
        <f>O173*H173</f>
        <v>0</v>
      </c>
      <c r="Q173" s="174">
        <v>1.92198</v>
      </c>
      <c r="R173" s="174">
        <f>Q173*H173</f>
        <v>3.3826848000000003</v>
      </c>
      <c r="S173" s="174">
        <v>0</v>
      </c>
      <c r="T173" s="175">
        <f>S173*H173</f>
        <v>0</v>
      </c>
      <c r="AR173" s="18" t="s">
        <v>146</v>
      </c>
      <c r="AT173" s="18" t="s">
        <v>141</v>
      </c>
      <c r="AU173" s="18" t="s">
        <v>84</v>
      </c>
      <c r="AY173" s="18" t="s">
        <v>138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8" t="s">
        <v>22</v>
      </c>
      <c r="BK173" s="176">
        <f>ROUND(I173*H173,2)</f>
        <v>0</v>
      </c>
      <c r="BL173" s="18" t="s">
        <v>146</v>
      </c>
      <c r="BM173" s="18" t="s">
        <v>27</v>
      </c>
    </row>
    <row r="174" spans="2:51" s="12" customFormat="1" ht="22.5" customHeight="1">
      <c r="B174" s="186"/>
      <c r="D174" s="178" t="s">
        <v>148</v>
      </c>
      <c r="E174" s="187" t="s">
        <v>20</v>
      </c>
      <c r="F174" s="188" t="s">
        <v>898</v>
      </c>
      <c r="H174" s="189">
        <v>1.76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148</v>
      </c>
      <c r="AU174" s="187" t="s">
        <v>84</v>
      </c>
      <c r="AV174" s="12" t="s">
        <v>84</v>
      </c>
      <c r="AW174" s="12" t="s">
        <v>39</v>
      </c>
      <c r="AX174" s="12" t="s">
        <v>76</v>
      </c>
      <c r="AY174" s="187" t="s">
        <v>138</v>
      </c>
    </row>
    <row r="175" spans="2:51" s="13" customFormat="1" ht="22.5" customHeight="1">
      <c r="B175" s="194"/>
      <c r="D175" s="195" t="s">
        <v>148</v>
      </c>
      <c r="E175" s="196" t="s">
        <v>20</v>
      </c>
      <c r="F175" s="197" t="s">
        <v>152</v>
      </c>
      <c r="H175" s="198">
        <v>1.76</v>
      </c>
      <c r="I175" s="199"/>
      <c r="L175" s="194"/>
      <c r="M175" s="200"/>
      <c r="N175" s="201"/>
      <c r="O175" s="201"/>
      <c r="P175" s="201"/>
      <c r="Q175" s="201"/>
      <c r="R175" s="201"/>
      <c r="S175" s="201"/>
      <c r="T175" s="202"/>
      <c r="AT175" s="203" t="s">
        <v>148</v>
      </c>
      <c r="AU175" s="203" t="s">
        <v>84</v>
      </c>
      <c r="AV175" s="13" t="s">
        <v>146</v>
      </c>
      <c r="AW175" s="13" t="s">
        <v>39</v>
      </c>
      <c r="AX175" s="13" t="s">
        <v>22</v>
      </c>
      <c r="AY175" s="203" t="s">
        <v>138</v>
      </c>
    </row>
    <row r="176" spans="2:65" s="1" customFormat="1" ht="22.5" customHeight="1">
      <c r="B176" s="164"/>
      <c r="C176" s="165" t="s">
        <v>341</v>
      </c>
      <c r="D176" s="165" t="s">
        <v>141</v>
      </c>
      <c r="E176" s="166" t="s">
        <v>899</v>
      </c>
      <c r="F176" s="167" t="s">
        <v>900</v>
      </c>
      <c r="G176" s="168" t="s">
        <v>324</v>
      </c>
      <c r="H176" s="169">
        <v>17.6</v>
      </c>
      <c r="I176" s="170"/>
      <c r="J176" s="171">
        <f>ROUND(I176*H176,2)</f>
        <v>0</v>
      </c>
      <c r="K176" s="167" t="s">
        <v>145</v>
      </c>
      <c r="L176" s="35"/>
      <c r="M176" s="172" t="s">
        <v>20</v>
      </c>
      <c r="N176" s="173" t="s">
        <v>47</v>
      </c>
      <c r="O176" s="36"/>
      <c r="P176" s="174">
        <f>O176*H176</f>
        <v>0</v>
      </c>
      <c r="Q176" s="174">
        <v>0.00114</v>
      </c>
      <c r="R176" s="174">
        <f>Q176*H176</f>
        <v>0.020064000000000002</v>
      </c>
      <c r="S176" s="174">
        <v>0</v>
      </c>
      <c r="T176" s="175">
        <f>S176*H176</f>
        <v>0</v>
      </c>
      <c r="AR176" s="18" t="s">
        <v>146</v>
      </c>
      <c r="AT176" s="18" t="s">
        <v>141</v>
      </c>
      <c r="AU176" s="18" t="s">
        <v>84</v>
      </c>
      <c r="AY176" s="18" t="s">
        <v>138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8" t="s">
        <v>22</v>
      </c>
      <c r="BK176" s="176">
        <f>ROUND(I176*H176,2)</f>
        <v>0</v>
      </c>
      <c r="BL176" s="18" t="s">
        <v>146</v>
      </c>
      <c r="BM176" s="18" t="s">
        <v>226</v>
      </c>
    </row>
    <row r="177" spans="2:51" s="12" customFormat="1" ht="22.5" customHeight="1">
      <c r="B177" s="186"/>
      <c r="D177" s="178" t="s">
        <v>148</v>
      </c>
      <c r="E177" s="187" t="s">
        <v>20</v>
      </c>
      <c r="F177" s="188" t="s">
        <v>901</v>
      </c>
      <c r="H177" s="189">
        <v>17.6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148</v>
      </c>
      <c r="AU177" s="187" t="s">
        <v>84</v>
      </c>
      <c r="AV177" s="12" t="s">
        <v>84</v>
      </c>
      <c r="AW177" s="12" t="s">
        <v>39</v>
      </c>
      <c r="AX177" s="12" t="s">
        <v>76</v>
      </c>
      <c r="AY177" s="187" t="s">
        <v>138</v>
      </c>
    </row>
    <row r="178" spans="2:51" s="13" customFormat="1" ht="22.5" customHeight="1">
      <c r="B178" s="194"/>
      <c r="D178" s="195" t="s">
        <v>148</v>
      </c>
      <c r="E178" s="196" t="s">
        <v>20</v>
      </c>
      <c r="F178" s="197" t="s">
        <v>152</v>
      </c>
      <c r="H178" s="198">
        <v>17.6</v>
      </c>
      <c r="I178" s="199"/>
      <c r="L178" s="194"/>
      <c r="M178" s="200"/>
      <c r="N178" s="201"/>
      <c r="O178" s="201"/>
      <c r="P178" s="201"/>
      <c r="Q178" s="201"/>
      <c r="R178" s="201"/>
      <c r="S178" s="201"/>
      <c r="T178" s="202"/>
      <c r="AT178" s="203" t="s">
        <v>148</v>
      </c>
      <c r="AU178" s="203" t="s">
        <v>84</v>
      </c>
      <c r="AV178" s="13" t="s">
        <v>146</v>
      </c>
      <c r="AW178" s="13" t="s">
        <v>39</v>
      </c>
      <c r="AX178" s="13" t="s">
        <v>22</v>
      </c>
      <c r="AY178" s="203" t="s">
        <v>138</v>
      </c>
    </row>
    <row r="179" spans="2:65" s="1" customFormat="1" ht="22.5" customHeight="1">
      <c r="B179" s="164"/>
      <c r="C179" s="165" t="s">
        <v>348</v>
      </c>
      <c r="D179" s="165" t="s">
        <v>141</v>
      </c>
      <c r="E179" s="166" t="s">
        <v>902</v>
      </c>
      <c r="F179" s="167" t="s">
        <v>903</v>
      </c>
      <c r="G179" s="168" t="s">
        <v>324</v>
      </c>
      <c r="H179" s="169">
        <v>17.6</v>
      </c>
      <c r="I179" s="170"/>
      <c r="J179" s="171">
        <f>ROUND(I179*H179,2)</f>
        <v>0</v>
      </c>
      <c r="K179" s="167" t="s">
        <v>145</v>
      </c>
      <c r="L179" s="35"/>
      <c r="M179" s="172" t="s">
        <v>20</v>
      </c>
      <c r="N179" s="173" t="s">
        <v>47</v>
      </c>
      <c r="O179" s="36"/>
      <c r="P179" s="174">
        <f>O179*H179</f>
        <v>0</v>
      </c>
      <c r="Q179" s="174">
        <v>8E-05</v>
      </c>
      <c r="R179" s="174">
        <f>Q179*H179</f>
        <v>0.0014080000000000002</v>
      </c>
      <c r="S179" s="174">
        <v>0</v>
      </c>
      <c r="T179" s="175">
        <f>S179*H179</f>
        <v>0</v>
      </c>
      <c r="AR179" s="18" t="s">
        <v>146</v>
      </c>
      <c r="AT179" s="18" t="s">
        <v>141</v>
      </c>
      <c r="AU179" s="18" t="s">
        <v>84</v>
      </c>
      <c r="AY179" s="18" t="s">
        <v>138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8" t="s">
        <v>22</v>
      </c>
      <c r="BK179" s="176">
        <f>ROUND(I179*H179,2)</f>
        <v>0</v>
      </c>
      <c r="BL179" s="18" t="s">
        <v>146</v>
      </c>
      <c r="BM179" s="18" t="s">
        <v>234</v>
      </c>
    </row>
    <row r="180" spans="2:65" s="1" customFormat="1" ht="22.5" customHeight="1">
      <c r="B180" s="164"/>
      <c r="C180" s="165" t="s">
        <v>351</v>
      </c>
      <c r="D180" s="165" t="s">
        <v>141</v>
      </c>
      <c r="E180" s="166" t="s">
        <v>904</v>
      </c>
      <c r="F180" s="167" t="s">
        <v>905</v>
      </c>
      <c r="G180" s="168" t="s">
        <v>155</v>
      </c>
      <c r="H180" s="169">
        <v>41.6</v>
      </c>
      <c r="I180" s="170"/>
      <c r="J180" s="171">
        <f>ROUND(I180*H180,2)</f>
        <v>0</v>
      </c>
      <c r="K180" s="167" t="s">
        <v>145</v>
      </c>
      <c r="L180" s="35"/>
      <c r="M180" s="172" t="s">
        <v>20</v>
      </c>
      <c r="N180" s="173" t="s">
        <v>47</v>
      </c>
      <c r="O180" s="36"/>
      <c r="P180" s="174">
        <f>O180*H180</f>
        <v>0</v>
      </c>
      <c r="Q180" s="174">
        <v>0.0001</v>
      </c>
      <c r="R180" s="174">
        <f>Q180*H180</f>
        <v>0.0041600000000000005</v>
      </c>
      <c r="S180" s="174">
        <v>0</v>
      </c>
      <c r="T180" s="175">
        <f>S180*H180</f>
        <v>0</v>
      </c>
      <c r="AR180" s="18" t="s">
        <v>146</v>
      </c>
      <c r="AT180" s="18" t="s">
        <v>141</v>
      </c>
      <c r="AU180" s="18" t="s">
        <v>84</v>
      </c>
      <c r="AY180" s="18" t="s">
        <v>138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8" t="s">
        <v>22</v>
      </c>
      <c r="BK180" s="176">
        <f>ROUND(I180*H180,2)</f>
        <v>0</v>
      </c>
      <c r="BL180" s="18" t="s">
        <v>146</v>
      </c>
      <c r="BM180" s="18" t="s">
        <v>243</v>
      </c>
    </row>
    <row r="181" spans="2:51" s="12" customFormat="1" ht="22.5" customHeight="1">
      <c r="B181" s="186"/>
      <c r="D181" s="178" t="s">
        <v>148</v>
      </c>
      <c r="E181" s="187" t="s">
        <v>20</v>
      </c>
      <c r="F181" s="188" t="s">
        <v>906</v>
      </c>
      <c r="H181" s="189">
        <v>41.6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148</v>
      </c>
      <c r="AU181" s="187" t="s">
        <v>84</v>
      </c>
      <c r="AV181" s="12" t="s">
        <v>84</v>
      </c>
      <c r="AW181" s="12" t="s">
        <v>39</v>
      </c>
      <c r="AX181" s="12" t="s">
        <v>76</v>
      </c>
      <c r="AY181" s="187" t="s">
        <v>138</v>
      </c>
    </row>
    <row r="182" spans="2:51" s="13" customFormat="1" ht="22.5" customHeight="1">
      <c r="B182" s="194"/>
      <c r="D182" s="195" t="s">
        <v>148</v>
      </c>
      <c r="E182" s="196" t="s">
        <v>20</v>
      </c>
      <c r="F182" s="197" t="s">
        <v>152</v>
      </c>
      <c r="H182" s="198">
        <v>41.6</v>
      </c>
      <c r="I182" s="199"/>
      <c r="L182" s="194"/>
      <c r="M182" s="200"/>
      <c r="N182" s="201"/>
      <c r="O182" s="201"/>
      <c r="P182" s="201"/>
      <c r="Q182" s="201"/>
      <c r="R182" s="201"/>
      <c r="S182" s="201"/>
      <c r="T182" s="202"/>
      <c r="AT182" s="203" t="s">
        <v>148</v>
      </c>
      <c r="AU182" s="203" t="s">
        <v>84</v>
      </c>
      <c r="AV182" s="13" t="s">
        <v>146</v>
      </c>
      <c r="AW182" s="13" t="s">
        <v>39</v>
      </c>
      <c r="AX182" s="13" t="s">
        <v>22</v>
      </c>
      <c r="AY182" s="203" t="s">
        <v>138</v>
      </c>
    </row>
    <row r="183" spans="2:65" s="1" customFormat="1" ht="22.5" customHeight="1">
      <c r="B183" s="164"/>
      <c r="C183" s="211" t="s">
        <v>365</v>
      </c>
      <c r="D183" s="211" t="s">
        <v>418</v>
      </c>
      <c r="E183" s="212" t="s">
        <v>907</v>
      </c>
      <c r="F183" s="213" t="s">
        <v>908</v>
      </c>
      <c r="G183" s="214" t="s">
        <v>155</v>
      </c>
      <c r="H183" s="215">
        <v>47.84</v>
      </c>
      <c r="I183" s="216"/>
      <c r="J183" s="217">
        <f>ROUND(I183*H183,2)</f>
        <v>0</v>
      </c>
      <c r="K183" s="213" t="s">
        <v>145</v>
      </c>
      <c r="L183" s="218"/>
      <c r="M183" s="219" t="s">
        <v>20</v>
      </c>
      <c r="N183" s="220" t="s">
        <v>47</v>
      </c>
      <c r="O183" s="36"/>
      <c r="P183" s="174">
        <f>O183*H183</f>
        <v>0</v>
      </c>
      <c r="Q183" s="174">
        <v>0.00095</v>
      </c>
      <c r="R183" s="174">
        <f>Q183*H183</f>
        <v>0.045448</v>
      </c>
      <c r="S183" s="174">
        <v>0</v>
      </c>
      <c r="T183" s="175">
        <f>S183*H183</f>
        <v>0</v>
      </c>
      <c r="AR183" s="18" t="s">
        <v>205</v>
      </c>
      <c r="AT183" s="18" t="s">
        <v>418</v>
      </c>
      <c r="AU183" s="18" t="s">
        <v>84</v>
      </c>
      <c r="AY183" s="18" t="s">
        <v>138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8" t="s">
        <v>22</v>
      </c>
      <c r="BK183" s="176">
        <f>ROUND(I183*H183,2)</f>
        <v>0</v>
      </c>
      <c r="BL183" s="18" t="s">
        <v>146</v>
      </c>
      <c r="BM183" s="18" t="s">
        <v>909</v>
      </c>
    </row>
    <row r="184" spans="2:51" s="11" customFormat="1" ht="31.5" customHeight="1">
      <c r="B184" s="177"/>
      <c r="D184" s="178" t="s">
        <v>148</v>
      </c>
      <c r="E184" s="179" t="s">
        <v>20</v>
      </c>
      <c r="F184" s="180" t="s">
        <v>910</v>
      </c>
      <c r="H184" s="181" t="s">
        <v>20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81" t="s">
        <v>148</v>
      </c>
      <c r="AU184" s="181" t="s">
        <v>84</v>
      </c>
      <c r="AV184" s="11" t="s">
        <v>22</v>
      </c>
      <c r="AW184" s="11" t="s">
        <v>39</v>
      </c>
      <c r="AX184" s="11" t="s">
        <v>76</v>
      </c>
      <c r="AY184" s="181" t="s">
        <v>138</v>
      </c>
    </row>
    <row r="185" spans="2:51" s="12" customFormat="1" ht="22.5" customHeight="1">
      <c r="B185" s="186"/>
      <c r="D185" s="178" t="s">
        <v>148</v>
      </c>
      <c r="E185" s="187" t="s">
        <v>20</v>
      </c>
      <c r="F185" s="188" t="s">
        <v>911</v>
      </c>
      <c r="H185" s="189">
        <v>47.84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148</v>
      </c>
      <c r="AU185" s="187" t="s">
        <v>84</v>
      </c>
      <c r="AV185" s="12" t="s">
        <v>84</v>
      </c>
      <c r="AW185" s="12" t="s">
        <v>39</v>
      </c>
      <c r="AX185" s="12" t="s">
        <v>76</v>
      </c>
      <c r="AY185" s="187" t="s">
        <v>138</v>
      </c>
    </row>
    <row r="186" spans="2:51" s="13" customFormat="1" ht="22.5" customHeight="1">
      <c r="B186" s="194"/>
      <c r="D186" s="195" t="s">
        <v>148</v>
      </c>
      <c r="E186" s="196" t="s">
        <v>20</v>
      </c>
      <c r="F186" s="197" t="s">
        <v>152</v>
      </c>
      <c r="H186" s="198">
        <v>47.84</v>
      </c>
      <c r="I186" s="199"/>
      <c r="L186" s="194"/>
      <c r="M186" s="200"/>
      <c r="N186" s="201"/>
      <c r="O186" s="201"/>
      <c r="P186" s="201"/>
      <c r="Q186" s="201"/>
      <c r="R186" s="201"/>
      <c r="S186" s="201"/>
      <c r="T186" s="202"/>
      <c r="AT186" s="203" t="s">
        <v>148</v>
      </c>
      <c r="AU186" s="203" t="s">
        <v>84</v>
      </c>
      <c r="AV186" s="13" t="s">
        <v>146</v>
      </c>
      <c r="AW186" s="13" t="s">
        <v>39</v>
      </c>
      <c r="AX186" s="13" t="s">
        <v>22</v>
      </c>
      <c r="AY186" s="203" t="s">
        <v>138</v>
      </c>
    </row>
    <row r="187" spans="2:65" s="1" customFormat="1" ht="22.5" customHeight="1">
      <c r="B187" s="164"/>
      <c r="C187" s="165" t="s">
        <v>355</v>
      </c>
      <c r="D187" s="165" t="s">
        <v>141</v>
      </c>
      <c r="E187" s="166" t="s">
        <v>912</v>
      </c>
      <c r="F187" s="167" t="s">
        <v>913</v>
      </c>
      <c r="G187" s="168" t="s">
        <v>324</v>
      </c>
      <c r="H187" s="169">
        <v>120.96</v>
      </c>
      <c r="I187" s="170"/>
      <c r="J187" s="171">
        <f>ROUND(I187*H187,2)</f>
        <v>0</v>
      </c>
      <c r="K187" s="167" t="s">
        <v>145</v>
      </c>
      <c r="L187" s="35"/>
      <c r="M187" s="172" t="s">
        <v>20</v>
      </c>
      <c r="N187" s="173" t="s">
        <v>47</v>
      </c>
      <c r="O187" s="36"/>
      <c r="P187" s="174">
        <f>O187*H187</f>
        <v>0</v>
      </c>
      <c r="Q187" s="174">
        <v>0.00015</v>
      </c>
      <c r="R187" s="174">
        <f>Q187*H187</f>
        <v>0.018143999999999997</v>
      </c>
      <c r="S187" s="174">
        <v>0</v>
      </c>
      <c r="T187" s="175">
        <f>S187*H187</f>
        <v>0</v>
      </c>
      <c r="AR187" s="18" t="s">
        <v>146</v>
      </c>
      <c r="AT187" s="18" t="s">
        <v>141</v>
      </c>
      <c r="AU187" s="18" t="s">
        <v>84</v>
      </c>
      <c r="AY187" s="18" t="s">
        <v>138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8" t="s">
        <v>22</v>
      </c>
      <c r="BK187" s="176">
        <f>ROUND(I187*H187,2)</f>
        <v>0</v>
      </c>
      <c r="BL187" s="18" t="s">
        <v>146</v>
      </c>
      <c r="BM187" s="18" t="s">
        <v>8</v>
      </c>
    </row>
    <row r="188" spans="2:51" s="11" customFormat="1" ht="22.5" customHeight="1">
      <c r="B188" s="177"/>
      <c r="D188" s="178" t="s">
        <v>148</v>
      </c>
      <c r="E188" s="179" t="s">
        <v>20</v>
      </c>
      <c r="F188" s="180" t="s">
        <v>914</v>
      </c>
      <c r="H188" s="181" t="s">
        <v>20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81" t="s">
        <v>148</v>
      </c>
      <c r="AU188" s="181" t="s">
        <v>84</v>
      </c>
      <c r="AV188" s="11" t="s">
        <v>22</v>
      </c>
      <c r="AW188" s="11" t="s">
        <v>39</v>
      </c>
      <c r="AX188" s="11" t="s">
        <v>76</v>
      </c>
      <c r="AY188" s="181" t="s">
        <v>138</v>
      </c>
    </row>
    <row r="189" spans="2:51" s="12" customFormat="1" ht="22.5" customHeight="1">
      <c r="B189" s="186"/>
      <c r="D189" s="178" t="s">
        <v>148</v>
      </c>
      <c r="E189" s="187" t="s">
        <v>20</v>
      </c>
      <c r="F189" s="188" t="s">
        <v>915</v>
      </c>
      <c r="H189" s="189">
        <v>120.96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7" t="s">
        <v>148</v>
      </c>
      <c r="AU189" s="187" t="s">
        <v>84</v>
      </c>
      <c r="AV189" s="12" t="s">
        <v>84</v>
      </c>
      <c r="AW189" s="12" t="s">
        <v>39</v>
      </c>
      <c r="AX189" s="12" t="s">
        <v>76</v>
      </c>
      <c r="AY189" s="187" t="s">
        <v>138</v>
      </c>
    </row>
    <row r="190" spans="2:51" s="13" customFormat="1" ht="22.5" customHeight="1">
      <c r="B190" s="194"/>
      <c r="D190" s="195" t="s">
        <v>148</v>
      </c>
      <c r="E190" s="196" t="s">
        <v>20</v>
      </c>
      <c r="F190" s="197" t="s">
        <v>152</v>
      </c>
      <c r="H190" s="198">
        <v>120.96</v>
      </c>
      <c r="I190" s="199"/>
      <c r="L190" s="194"/>
      <c r="M190" s="200"/>
      <c r="N190" s="201"/>
      <c r="O190" s="201"/>
      <c r="P190" s="201"/>
      <c r="Q190" s="201"/>
      <c r="R190" s="201"/>
      <c r="S190" s="201"/>
      <c r="T190" s="202"/>
      <c r="AT190" s="203" t="s">
        <v>148</v>
      </c>
      <c r="AU190" s="203" t="s">
        <v>84</v>
      </c>
      <c r="AV190" s="13" t="s">
        <v>146</v>
      </c>
      <c r="AW190" s="13" t="s">
        <v>39</v>
      </c>
      <c r="AX190" s="13" t="s">
        <v>22</v>
      </c>
      <c r="AY190" s="203" t="s">
        <v>138</v>
      </c>
    </row>
    <row r="191" spans="2:65" s="1" customFormat="1" ht="22.5" customHeight="1">
      <c r="B191" s="164"/>
      <c r="C191" s="165" t="s">
        <v>359</v>
      </c>
      <c r="D191" s="165" t="s">
        <v>141</v>
      </c>
      <c r="E191" s="166" t="s">
        <v>916</v>
      </c>
      <c r="F191" s="167" t="s">
        <v>917</v>
      </c>
      <c r="G191" s="168" t="s">
        <v>324</v>
      </c>
      <c r="H191" s="169">
        <v>30.24</v>
      </c>
      <c r="I191" s="170"/>
      <c r="J191" s="171">
        <f>ROUND(I191*H191,2)</f>
        <v>0</v>
      </c>
      <c r="K191" s="167" t="s">
        <v>145</v>
      </c>
      <c r="L191" s="35"/>
      <c r="M191" s="172" t="s">
        <v>20</v>
      </c>
      <c r="N191" s="173" t="s">
        <v>47</v>
      </c>
      <c r="O191" s="36"/>
      <c r="P191" s="174">
        <f>O191*H191</f>
        <v>0</v>
      </c>
      <c r="Q191" s="174">
        <v>0.00017</v>
      </c>
      <c r="R191" s="174">
        <f>Q191*H191</f>
        <v>0.0051408</v>
      </c>
      <c r="S191" s="174">
        <v>0</v>
      </c>
      <c r="T191" s="175">
        <f>S191*H191</f>
        <v>0</v>
      </c>
      <c r="AR191" s="18" t="s">
        <v>146</v>
      </c>
      <c r="AT191" s="18" t="s">
        <v>141</v>
      </c>
      <c r="AU191" s="18" t="s">
        <v>84</v>
      </c>
      <c r="AY191" s="18" t="s">
        <v>138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8" t="s">
        <v>22</v>
      </c>
      <c r="BK191" s="176">
        <f>ROUND(I191*H191,2)</f>
        <v>0</v>
      </c>
      <c r="BL191" s="18" t="s">
        <v>146</v>
      </c>
      <c r="BM191" s="18" t="s">
        <v>297</v>
      </c>
    </row>
    <row r="192" spans="2:51" s="11" customFormat="1" ht="22.5" customHeight="1">
      <c r="B192" s="177"/>
      <c r="D192" s="178" t="s">
        <v>148</v>
      </c>
      <c r="E192" s="179" t="s">
        <v>20</v>
      </c>
      <c r="F192" s="180" t="s">
        <v>918</v>
      </c>
      <c r="H192" s="181" t="s">
        <v>20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81" t="s">
        <v>148</v>
      </c>
      <c r="AU192" s="181" t="s">
        <v>84</v>
      </c>
      <c r="AV192" s="11" t="s">
        <v>22</v>
      </c>
      <c r="AW192" s="11" t="s">
        <v>39</v>
      </c>
      <c r="AX192" s="11" t="s">
        <v>76</v>
      </c>
      <c r="AY192" s="181" t="s">
        <v>138</v>
      </c>
    </row>
    <row r="193" spans="2:51" s="12" customFormat="1" ht="22.5" customHeight="1">
      <c r="B193" s="186"/>
      <c r="D193" s="178" t="s">
        <v>148</v>
      </c>
      <c r="E193" s="187" t="s">
        <v>20</v>
      </c>
      <c r="F193" s="188" t="s">
        <v>919</v>
      </c>
      <c r="H193" s="189">
        <v>30.24</v>
      </c>
      <c r="I193" s="190"/>
      <c r="L193" s="186"/>
      <c r="M193" s="191"/>
      <c r="N193" s="192"/>
      <c r="O193" s="192"/>
      <c r="P193" s="192"/>
      <c r="Q193" s="192"/>
      <c r="R193" s="192"/>
      <c r="S193" s="192"/>
      <c r="T193" s="193"/>
      <c r="AT193" s="187" t="s">
        <v>148</v>
      </c>
      <c r="AU193" s="187" t="s">
        <v>84</v>
      </c>
      <c r="AV193" s="12" t="s">
        <v>84</v>
      </c>
      <c r="AW193" s="12" t="s">
        <v>39</v>
      </c>
      <c r="AX193" s="12" t="s">
        <v>76</v>
      </c>
      <c r="AY193" s="187" t="s">
        <v>138</v>
      </c>
    </row>
    <row r="194" spans="2:51" s="13" customFormat="1" ht="22.5" customHeight="1">
      <c r="B194" s="194"/>
      <c r="D194" s="195" t="s">
        <v>148</v>
      </c>
      <c r="E194" s="196" t="s">
        <v>20</v>
      </c>
      <c r="F194" s="197" t="s">
        <v>152</v>
      </c>
      <c r="H194" s="198">
        <v>30.24</v>
      </c>
      <c r="I194" s="199"/>
      <c r="L194" s="194"/>
      <c r="M194" s="200"/>
      <c r="N194" s="201"/>
      <c r="O194" s="201"/>
      <c r="P194" s="201"/>
      <c r="Q194" s="201"/>
      <c r="R194" s="201"/>
      <c r="S194" s="201"/>
      <c r="T194" s="202"/>
      <c r="AT194" s="203" t="s">
        <v>148</v>
      </c>
      <c r="AU194" s="203" t="s">
        <v>84</v>
      </c>
      <c r="AV194" s="13" t="s">
        <v>146</v>
      </c>
      <c r="AW194" s="13" t="s">
        <v>39</v>
      </c>
      <c r="AX194" s="13" t="s">
        <v>22</v>
      </c>
      <c r="AY194" s="203" t="s">
        <v>138</v>
      </c>
    </row>
    <row r="195" spans="2:65" s="1" customFormat="1" ht="31.5" customHeight="1">
      <c r="B195" s="164"/>
      <c r="C195" s="165" t="s">
        <v>452</v>
      </c>
      <c r="D195" s="165" t="s">
        <v>141</v>
      </c>
      <c r="E195" s="166" t="s">
        <v>920</v>
      </c>
      <c r="F195" s="167" t="s">
        <v>921</v>
      </c>
      <c r="G195" s="168" t="s">
        <v>324</v>
      </c>
      <c r="H195" s="169">
        <v>102</v>
      </c>
      <c r="I195" s="170"/>
      <c r="J195" s="171">
        <f>ROUND(I195*H195,2)</f>
        <v>0</v>
      </c>
      <c r="K195" s="167" t="s">
        <v>145</v>
      </c>
      <c r="L195" s="35"/>
      <c r="M195" s="172" t="s">
        <v>20</v>
      </c>
      <c r="N195" s="173" t="s">
        <v>47</v>
      </c>
      <c r="O195" s="36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AR195" s="18" t="s">
        <v>146</v>
      </c>
      <c r="AT195" s="18" t="s">
        <v>141</v>
      </c>
      <c r="AU195" s="18" t="s">
        <v>84</v>
      </c>
      <c r="AY195" s="18" t="s">
        <v>138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8" t="s">
        <v>22</v>
      </c>
      <c r="BK195" s="176">
        <f>ROUND(I195*H195,2)</f>
        <v>0</v>
      </c>
      <c r="BL195" s="18" t="s">
        <v>146</v>
      </c>
      <c r="BM195" s="18" t="s">
        <v>300</v>
      </c>
    </row>
    <row r="196" spans="2:51" s="11" customFormat="1" ht="22.5" customHeight="1">
      <c r="B196" s="177"/>
      <c r="D196" s="178" t="s">
        <v>148</v>
      </c>
      <c r="E196" s="179" t="s">
        <v>20</v>
      </c>
      <c r="F196" s="180" t="s">
        <v>922</v>
      </c>
      <c r="H196" s="181" t="s">
        <v>20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81" t="s">
        <v>148</v>
      </c>
      <c r="AU196" s="181" t="s">
        <v>84</v>
      </c>
      <c r="AV196" s="11" t="s">
        <v>22</v>
      </c>
      <c r="AW196" s="11" t="s">
        <v>39</v>
      </c>
      <c r="AX196" s="11" t="s">
        <v>76</v>
      </c>
      <c r="AY196" s="181" t="s">
        <v>138</v>
      </c>
    </row>
    <row r="197" spans="2:51" s="12" customFormat="1" ht="22.5" customHeight="1">
      <c r="B197" s="186"/>
      <c r="D197" s="178" t="s">
        <v>148</v>
      </c>
      <c r="E197" s="187" t="s">
        <v>20</v>
      </c>
      <c r="F197" s="188" t="s">
        <v>923</v>
      </c>
      <c r="H197" s="189">
        <v>102</v>
      </c>
      <c r="I197" s="190"/>
      <c r="L197" s="186"/>
      <c r="M197" s="191"/>
      <c r="N197" s="192"/>
      <c r="O197" s="192"/>
      <c r="P197" s="192"/>
      <c r="Q197" s="192"/>
      <c r="R197" s="192"/>
      <c r="S197" s="192"/>
      <c r="T197" s="193"/>
      <c r="AT197" s="187" t="s">
        <v>148</v>
      </c>
      <c r="AU197" s="187" t="s">
        <v>84</v>
      </c>
      <c r="AV197" s="12" t="s">
        <v>84</v>
      </c>
      <c r="AW197" s="12" t="s">
        <v>39</v>
      </c>
      <c r="AX197" s="12" t="s">
        <v>76</v>
      </c>
      <c r="AY197" s="187" t="s">
        <v>138</v>
      </c>
    </row>
    <row r="198" spans="2:51" s="13" customFormat="1" ht="22.5" customHeight="1">
      <c r="B198" s="194"/>
      <c r="D198" s="195" t="s">
        <v>148</v>
      </c>
      <c r="E198" s="196" t="s">
        <v>20</v>
      </c>
      <c r="F198" s="197" t="s">
        <v>152</v>
      </c>
      <c r="H198" s="198">
        <v>102</v>
      </c>
      <c r="I198" s="199"/>
      <c r="L198" s="194"/>
      <c r="M198" s="200"/>
      <c r="N198" s="201"/>
      <c r="O198" s="201"/>
      <c r="P198" s="201"/>
      <c r="Q198" s="201"/>
      <c r="R198" s="201"/>
      <c r="S198" s="201"/>
      <c r="T198" s="202"/>
      <c r="AT198" s="203" t="s">
        <v>148</v>
      </c>
      <c r="AU198" s="203" t="s">
        <v>84</v>
      </c>
      <c r="AV198" s="13" t="s">
        <v>146</v>
      </c>
      <c r="AW198" s="13" t="s">
        <v>39</v>
      </c>
      <c r="AX198" s="13" t="s">
        <v>22</v>
      </c>
      <c r="AY198" s="203" t="s">
        <v>138</v>
      </c>
    </row>
    <row r="199" spans="2:65" s="1" customFormat="1" ht="22.5" customHeight="1">
      <c r="B199" s="164"/>
      <c r="C199" s="211" t="s">
        <v>368</v>
      </c>
      <c r="D199" s="211" t="s">
        <v>418</v>
      </c>
      <c r="E199" s="212" t="s">
        <v>924</v>
      </c>
      <c r="F199" s="213" t="s">
        <v>925</v>
      </c>
      <c r="G199" s="214" t="s">
        <v>144</v>
      </c>
      <c r="H199" s="215">
        <v>45.039</v>
      </c>
      <c r="I199" s="216"/>
      <c r="J199" s="217">
        <f>ROUND(I199*H199,2)</f>
        <v>0</v>
      </c>
      <c r="K199" s="213" t="s">
        <v>145</v>
      </c>
      <c r="L199" s="218"/>
      <c r="M199" s="219" t="s">
        <v>20</v>
      </c>
      <c r="N199" s="220" t="s">
        <v>47</v>
      </c>
      <c r="O199" s="36"/>
      <c r="P199" s="174">
        <f>O199*H199</f>
        <v>0</v>
      </c>
      <c r="Q199" s="174">
        <v>2.429</v>
      </c>
      <c r="R199" s="174">
        <f>Q199*H199</f>
        <v>109.399731</v>
      </c>
      <c r="S199" s="174">
        <v>0</v>
      </c>
      <c r="T199" s="175">
        <f>S199*H199</f>
        <v>0</v>
      </c>
      <c r="AR199" s="18" t="s">
        <v>205</v>
      </c>
      <c r="AT199" s="18" t="s">
        <v>418</v>
      </c>
      <c r="AU199" s="18" t="s">
        <v>84</v>
      </c>
      <c r="AY199" s="18" t="s">
        <v>138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8" t="s">
        <v>22</v>
      </c>
      <c r="BK199" s="176">
        <f>ROUND(I199*H199,2)</f>
        <v>0</v>
      </c>
      <c r="BL199" s="18" t="s">
        <v>146</v>
      </c>
      <c r="BM199" s="18" t="s">
        <v>309</v>
      </c>
    </row>
    <row r="200" spans="2:51" s="11" customFormat="1" ht="22.5" customHeight="1">
      <c r="B200" s="177"/>
      <c r="D200" s="178" t="s">
        <v>148</v>
      </c>
      <c r="E200" s="179" t="s">
        <v>20</v>
      </c>
      <c r="F200" s="180" t="s">
        <v>926</v>
      </c>
      <c r="H200" s="181" t="s">
        <v>20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81" t="s">
        <v>148</v>
      </c>
      <c r="AU200" s="181" t="s">
        <v>84</v>
      </c>
      <c r="AV200" s="11" t="s">
        <v>22</v>
      </c>
      <c r="AW200" s="11" t="s">
        <v>39</v>
      </c>
      <c r="AX200" s="11" t="s">
        <v>76</v>
      </c>
      <c r="AY200" s="181" t="s">
        <v>138</v>
      </c>
    </row>
    <row r="201" spans="2:51" s="12" customFormat="1" ht="22.5" customHeight="1">
      <c r="B201" s="186"/>
      <c r="D201" s="178" t="s">
        <v>148</v>
      </c>
      <c r="E201" s="187" t="s">
        <v>20</v>
      </c>
      <c r="F201" s="188" t="s">
        <v>927</v>
      </c>
      <c r="H201" s="189">
        <v>45.039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148</v>
      </c>
      <c r="AU201" s="187" t="s">
        <v>84</v>
      </c>
      <c r="AV201" s="12" t="s">
        <v>84</v>
      </c>
      <c r="AW201" s="12" t="s">
        <v>39</v>
      </c>
      <c r="AX201" s="12" t="s">
        <v>76</v>
      </c>
      <c r="AY201" s="187" t="s">
        <v>138</v>
      </c>
    </row>
    <row r="202" spans="2:51" s="13" customFormat="1" ht="22.5" customHeight="1">
      <c r="B202" s="194"/>
      <c r="D202" s="195" t="s">
        <v>148</v>
      </c>
      <c r="E202" s="196" t="s">
        <v>20</v>
      </c>
      <c r="F202" s="197" t="s">
        <v>152</v>
      </c>
      <c r="H202" s="198">
        <v>45.039</v>
      </c>
      <c r="I202" s="199"/>
      <c r="L202" s="194"/>
      <c r="M202" s="200"/>
      <c r="N202" s="201"/>
      <c r="O202" s="201"/>
      <c r="P202" s="201"/>
      <c r="Q202" s="201"/>
      <c r="R202" s="201"/>
      <c r="S202" s="201"/>
      <c r="T202" s="202"/>
      <c r="AT202" s="203" t="s">
        <v>148</v>
      </c>
      <c r="AU202" s="203" t="s">
        <v>84</v>
      </c>
      <c r="AV202" s="13" t="s">
        <v>146</v>
      </c>
      <c r="AW202" s="13" t="s">
        <v>39</v>
      </c>
      <c r="AX202" s="13" t="s">
        <v>22</v>
      </c>
      <c r="AY202" s="203" t="s">
        <v>138</v>
      </c>
    </row>
    <row r="203" spans="2:65" s="1" customFormat="1" ht="22.5" customHeight="1">
      <c r="B203" s="164"/>
      <c r="C203" s="165" t="s">
        <v>461</v>
      </c>
      <c r="D203" s="165" t="s">
        <v>141</v>
      </c>
      <c r="E203" s="166" t="s">
        <v>928</v>
      </c>
      <c r="F203" s="167" t="s">
        <v>929</v>
      </c>
      <c r="G203" s="168" t="s">
        <v>308</v>
      </c>
      <c r="H203" s="169">
        <v>5.63</v>
      </c>
      <c r="I203" s="170"/>
      <c r="J203" s="171">
        <f>ROUND(I203*H203,2)</f>
        <v>0</v>
      </c>
      <c r="K203" s="167" t="s">
        <v>145</v>
      </c>
      <c r="L203" s="35"/>
      <c r="M203" s="172" t="s">
        <v>20</v>
      </c>
      <c r="N203" s="173" t="s">
        <v>47</v>
      </c>
      <c r="O203" s="36"/>
      <c r="P203" s="174">
        <f>O203*H203</f>
        <v>0</v>
      </c>
      <c r="Q203" s="174">
        <v>1.11332</v>
      </c>
      <c r="R203" s="174">
        <f>Q203*H203</f>
        <v>6.2679916</v>
      </c>
      <c r="S203" s="174">
        <v>0</v>
      </c>
      <c r="T203" s="175">
        <f>S203*H203</f>
        <v>0</v>
      </c>
      <c r="AR203" s="18" t="s">
        <v>146</v>
      </c>
      <c r="AT203" s="18" t="s">
        <v>141</v>
      </c>
      <c r="AU203" s="18" t="s">
        <v>84</v>
      </c>
      <c r="AY203" s="18" t="s">
        <v>138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8" t="s">
        <v>22</v>
      </c>
      <c r="BK203" s="176">
        <f>ROUND(I203*H203,2)</f>
        <v>0</v>
      </c>
      <c r="BL203" s="18" t="s">
        <v>146</v>
      </c>
      <c r="BM203" s="18" t="s">
        <v>330</v>
      </c>
    </row>
    <row r="204" spans="2:51" s="11" customFormat="1" ht="22.5" customHeight="1">
      <c r="B204" s="177"/>
      <c r="D204" s="178" t="s">
        <v>148</v>
      </c>
      <c r="E204" s="179" t="s">
        <v>20</v>
      </c>
      <c r="F204" s="180" t="s">
        <v>930</v>
      </c>
      <c r="H204" s="181" t="s">
        <v>20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81" t="s">
        <v>148</v>
      </c>
      <c r="AU204" s="181" t="s">
        <v>84</v>
      </c>
      <c r="AV204" s="11" t="s">
        <v>22</v>
      </c>
      <c r="AW204" s="11" t="s">
        <v>39</v>
      </c>
      <c r="AX204" s="11" t="s">
        <v>76</v>
      </c>
      <c r="AY204" s="181" t="s">
        <v>138</v>
      </c>
    </row>
    <row r="205" spans="2:51" s="12" customFormat="1" ht="22.5" customHeight="1">
      <c r="B205" s="186"/>
      <c r="D205" s="178" t="s">
        <v>148</v>
      </c>
      <c r="E205" s="187" t="s">
        <v>20</v>
      </c>
      <c r="F205" s="188" t="s">
        <v>931</v>
      </c>
      <c r="H205" s="189">
        <v>5.63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148</v>
      </c>
      <c r="AU205" s="187" t="s">
        <v>84</v>
      </c>
      <c r="AV205" s="12" t="s">
        <v>84</v>
      </c>
      <c r="AW205" s="12" t="s">
        <v>39</v>
      </c>
      <c r="AX205" s="12" t="s">
        <v>76</v>
      </c>
      <c r="AY205" s="187" t="s">
        <v>138</v>
      </c>
    </row>
    <row r="206" spans="2:51" s="13" customFormat="1" ht="22.5" customHeight="1">
      <c r="B206" s="194"/>
      <c r="D206" s="195" t="s">
        <v>148</v>
      </c>
      <c r="E206" s="196" t="s">
        <v>20</v>
      </c>
      <c r="F206" s="197" t="s">
        <v>152</v>
      </c>
      <c r="H206" s="198">
        <v>5.63</v>
      </c>
      <c r="I206" s="199"/>
      <c r="L206" s="194"/>
      <c r="M206" s="200"/>
      <c r="N206" s="201"/>
      <c r="O206" s="201"/>
      <c r="P206" s="201"/>
      <c r="Q206" s="201"/>
      <c r="R206" s="201"/>
      <c r="S206" s="201"/>
      <c r="T206" s="202"/>
      <c r="AT206" s="203" t="s">
        <v>148</v>
      </c>
      <c r="AU206" s="203" t="s">
        <v>84</v>
      </c>
      <c r="AV206" s="13" t="s">
        <v>146</v>
      </c>
      <c r="AW206" s="13" t="s">
        <v>39</v>
      </c>
      <c r="AX206" s="13" t="s">
        <v>22</v>
      </c>
      <c r="AY206" s="203" t="s">
        <v>138</v>
      </c>
    </row>
    <row r="207" spans="2:65" s="1" customFormat="1" ht="22.5" customHeight="1">
      <c r="B207" s="164"/>
      <c r="C207" s="165" t="s">
        <v>464</v>
      </c>
      <c r="D207" s="165" t="s">
        <v>141</v>
      </c>
      <c r="E207" s="166" t="s">
        <v>932</v>
      </c>
      <c r="F207" s="167" t="s">
        <v>933</v>
      </c>
      <c r="G207" s="168" t="s">
        <v>324</v>
      </c>
      <c r="H207" s="169">
        <v>6</v>
      </c>
      <c r="I207" s="170"/>
      <c r="J207" s="171">
        <f>ROUND(I207*H207,2)</f>
        <v>0</v>
      </c>
      <c r="K207" s="167" t="s">
        <v>145</v>
      </c>
      <c r="L207" s="35"/>
      <c r="M207" s="172" t="s">
        <v>20</v>
      </c>
      <c r="N207" s="173" t="s">
        <v>47</v>
      </c>
      <c r="O207" s="36"/>
      <c r="P207" s="174">
        <f>O207*H207</f>
        <v>0</v>
      </c>
      <c r="Q207" s="174">
        <v>0</v>
      </c>
      <c r="R207" s="174">
        <f>Q207*H207</f>
        <v>0</v>
      </c>
      <c r="S207" s="174">
        <v>1.699</v>
      </c>
      <c r="T207" s="175">
        <f>S207*H207</f>
        <v>10.194</v>
      </c>
      <c r="AR207" s="18" t="s">
        <v>146</v>
      </c>
      <c r="AT207" s="18" t="s">
        <v>141</v>
      </c>
      <c r="AU207" s="18" t="s">
        <v>84</v>
      </c>
      <c r="AY207" s="18" t="s">
        <v>138</v>
      </c>
      <c r="BE207" s="176">
        <f>IF(N207="základní",J207,0)</f>
        <v>0</v>
      </c>
      <c r="BF207" s="176">
        <f>IF(N207="snížená",J207,0)</f>
        <v>0</v>
      </c>
      <c r="BG207" s="176">
        <f>IF(N207="zákl. přenesená",J207,0)</f>
        <v>0</v>
      </c>
      <c r="BH207" s="176">
        <f>IF(N207="sníž. přenesená",J207,0)</f>
        <v>0</v>
      </c>
      <c r="BI207" s="176">
        <f>IF(N207="nulová",J207,0)</f>
        <v>0</v>
      </c>
      <c r="BJ207" s="18" t="s">
        <v>22</v>
      </c>
      <c r="BK207" s="176">
        <f>ROUND(I207*H207,2)</f>
        <v>0</v>
      </c>
      <c r="BL207" s="18" t="s">
        <v>146</v>
      </c>
      <c r="BM207" s="18" t="s">
        <v>325</v>
      </c>
    </row>
    <row r="208" spans="2:51" s="11" customFormat="1" ht="22.5" customHeight="1">
      <c r="B208" s="177"/>
      <c r="D208" s="178" t="s">
        <v>148</v>
      </c>
      <c r="E208" s="179" t="s">
        <v>20</v>
      </c>
      <c r="F208" s="180" t="s">
        <v>934</v>
      </c>
      <c r="H208" s="181" t="s">
        <v>20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81" t="s">
        <v>148</v>
      </c>
      <c r="AU208" s="181" t="s">
        <v>84</v>
      </c>
      <c r="AV208" s="11" t="s">
        <v>22</v>
      </c>
      <c r="AW208" s="11" t="s">
        <v>39</v>
      </c>
      <c r="AX208" s="11" t="s">
        <v>76</v>
      </c>
      <c r="AY208" s="181" t="s">
        <v>138</v>
      </c>
    </row>
    <row r="209" spans="2:51" s="12" customFormat="1" ht="22.5" customHeight="1">
      <c r="B209" s="186"/>
      <c r="D209" s="178" t="s">
        <v>148</v>
      </c>
      <c r="E209" s="187" t="s">
        <v>20</v>
      </c>
      <c r="F209" s="188" t="s">
        <v>935</v>
      </c>
      <c r="H209" s="189">
        <v>6</v>
      </c>
      <c r="I209" s="190"/>
      <c r="L209" s="186"/>
      <c r="M209" s="191"/>
      <c r="N209" s="192"/>
      <c r="O209" s="192"/>
      <c r="P209" s="192"/>
      <c r="Q209" s="192"/>
      <c r="R209" s="192"/>
      <c r="S209" s="192"/>
      <c r="T209" s="193"/>
      <c r="AT209" s="187" t="s">
        <v>148</v>
      </c>
      <c r="AU209" s="187" t="s">
        <v>84</v>
      </c>
      <c r="AV209" s="12" t="s">
        <v>84</v>
      </c>
      <c r="AW209" s="12" t="s">
        <v>39</v>
      </c>
      <c r="AX209" s="12" t="s">
        <v>76</v>
      </c>
      <c r="AY209" s="187" t="s">
        <v>138</v>
      </c>
    </row>
    <row r="210" spans="2:51" s="13" customFormat="1" ht="22.5" customHeight="1">
      <c r="B210" s="194"/>
      <c r="D210" s="195" t="s">
        <v>148</v>
      </c>
      <c r="E210" s="196" t="s">
        <v>20</v>
      </c>
      <c r="F210" s="197" t="s">
        <v>152</v>
      </c>
      <c r="H210" s="198">
        <v>6</v>
      </c>
      <c r="I210" s="199"/>
      <c r="L210" s="194"/>
      <c r="M210" s="200"/>
      <c r="N210" s="201"/>
      <c r="O210" s="201"/>
      <c r="P210" s="201"/>
      <c r="Q210" s="201"/>
      <c r="R210" s="201"/>
      <c r="S210" s="201"/>
      <c r="T210" s="202"/>
      <c r="AT210" s="203" t="s">
        <v>148</v>
      </c>
      <c r="AU210" s="203" t="s">
        <v>84</v>
      </c>
      <c r="AV210" s="13" t="s">
        <v>146</v>
      </c>
      <c r="AW210" s="13" t="s">
        <v>39</v>
      </c>
      <c r="AX210" s="13" t="s">
        <v>22</v>
      </c>
      <c r="AY210" s="203" t="s">
        <v>138</v>
      </c>
    </row>
    <row r="211" spans="2:65" s="1" customFormat="1" ht="22.5" customHeight="1">
      <c r="B211" s="164"/>
      <c r="C211" s="165" t="s">
        <v>466</v>
      </c>
      <c r="D211" s="165" t="s">
        <v>141</v>
      </c>
      <c r="E211" s="166" t="s">
        <v>936</v>
      </c>
      <c r="F211" s="167" t="s">
        <v>937</v>
      </c>
      <c r="G211" s="168" t="s">
        <v>144</v>
      </c>
      <c r="H211" s="169">
        <v>13.5</v>
      </c>
      <c r="I211" s="170"/>
      <c r="J211" s="171">
        <f>ROUND(I211*H211,2)</f>
        <v>0</v>
      </c>
      <c r="K211" s="167" t="s">
        <v>145</v>
      </c>
      <c r="L211" s="35"/>
      <c r="M211" s="172" t="s">
        <v>20</v>
      </c>
      <c r="N211" s="173" t="s">
        <v>47</v>
      </c>
      <c r="O211" s="36"/>
      <c r="P211" s="174">
        <f>O211*H211</f>
        <v>0</v>
      </c>
      <c r="Q211" s="174">
        <v>2.52625</v>
      </c>
      <c r="R211" s="174">
        <f>Q211*H211</f>
        <v>34.104375000000005</v>
      </c>
      <c r="S211" s="174">
        <v>0</v>
      </c>
      <c r="T211" s="175">
        <f>S211*H211</f>
        <v>0</v>
      </c>
      <c r="AR211" s="18" t="s">
        <v>146</v>
      </c>
      <c r="AT211" s="18" t="s">
        <v>141</v>
      </c>
      <c r="AU211" s="18" t="s">
        <v>84</v>
      </c>
      <c r="AY211" s="18" t="s">
        <v>138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8" t="s">
        <v>22</v>
      </c>
      <c r="BK211" s="176">
        <f>ROUND(I211*H211,2)</f>
        <v>0</v>
      </c>
      <c r="BL211" s="18" t="s">
        <v>146</v>
      </c>
      <c r="BM211" s="18" t="s">
        <v>7</v>
      </c>
    </row>
    <row r="212" spans="2:51" s="12" customFormat="1" ht="22.5" customHeight="1">
      <c r="B212" s="186"/>
      <c r="D212" s="178" t="s">
        <v>148</v>
      </c>
      <c r="E212" s="187" t="s">
        <v>20</v>
      </c>
      <c r="F212" s="188" t="s">
        <v>938</v>
      </c>
      <c r="H212" s="189">
        <v>6.75</v>
      </c>
      <c r="I212" s="190"/>
      <c r="L212" s="186"/>
      <c r="M212" s="191"/>
      <c r="N212" s="192"/>
      <c r="O212" s="192"/>
      <c r="P212" s="192"/>
      <c r="Q212" s="192"/>
      <c r="R212" s="192"/>
      <c r="S212" s="192"/>
      <c r="T212" s="193"/>
      <c r="AT212" s="187" t="s">
        <v>148</v>
      </c>
      <c r="AU212" s="187" t="s">
        <v>84</v>
      </c>
      <c r="AV212" s="12" t="s">
        <v>84</v>
      </c>
      <c r="AW212" s="12" t="s">
        <v>39</v>
      </c>
      <c r="AX212" s="12" t="s">
        <v>76</v>
      </c>
      <c r="AY212" s="187" t="s">
        <v>138</v>
      </c>
    </row>
    <row r="213" spans="2:51" s="12" customFormat="1" ht="22.5" customHeight="1">
      <c r="B213" s="186"/>
      <c r="D213" s="178" t="s">
        <v>148</v>
      </c>
      <c r="E213" s="187" t="s">
        <v>20</v>
      </c>
      <c r="F213" s="188" t="s">
        <v>939</v>
      </c>
      <c r="H213" s="189">
        <v>6.75</v>
      </c>
      <c r="I213" s="190"/>
      <c r="L213" s="186"/>
      <c r="M213" s="191"/>
      <c r="N213" s="192"/>
      <c r="O213" s="192"/>
      <c r="P213" s="192"/>
      <c r="Q213" s="192"/>
      <c r="R213" s="192"/>
      <c r="S213" s="192"/>
      <c r="T213" s="193"/>
      <c r="AT213" s="187" t="s">
        <v>148</v>
      </c>
      <c r="AU213" s="187" t="s">
        <v>84</v>
      </c>
      <c r="AV213" s="12" t="s">
        <v>84</v>
      </c>
      <c r="AW213" s="12" t="s">
        <v>39</v>
      </c>
      <c r="AX213" s="12" t="s">
        <v>76</v>
      </c>
      <c r="AY213" s="187" t="s">
        <v>138</v>
      </c>
    </row>
    <row r="214" spans="2:51" s="13" customFormat="1" ht="22.5" customHeight="1">
      <c r="B214" s="194"/>
      <c r="D214" s="195" t="s">
        <v>148</v>
      </c>
      <c r="E214" s="196" t="s">
        <v>20</v>
      </c>
      <c r="F214" s="197" t="s">
        <v>152</v>
      </c>
      <c r="H214" s="198">
        <v>13.5</v>
      </c>
      <c r="I214" s="199"/>
      <c r="L214" s="194"/>
      <c r="M214" s="200"/>
      <c r="N214" s="201"/>
      <c r="O214" s="201"/>
      <c r="P214" s="201"/>
      <c r="Q214" s="201"/>
      <c r="R214" s="201"/>
      <c r="S214" s="201"/>
      <c r="T214" s="202"/>
      <c r="AT214" s="203" t="s">
        <v>148</v>
      </c>
      <c r="AU214" s="203" t="s">
        <v>84</v>
      </c>
      <c r="AV214" s="13" t="s">
        <v>146</v>
      </c>
      <c r="AW214" s="13" t="s">
        <v>39</v>
      </c>
      <c r="AX214" s="13" t="s">
        <v>22</v>
      </c>
      <c r="AY214" s="203" t="s">
        <v>138</v>
      </c>
    </row>
    <row r="215" spans="2:65" s="1" customFormat="1" ht="22.5" customHeight="1">
      <c r="B215" s="164"/>
      <c r="C215" s="165" t="s">
        <v>468</v>
      </c>
      <c r="D215" s="165" t="s">
        <v>141</v>
      </c>
      <c r="E215" s="166" t="s">
        <v>940</v>
      </c>
      <c r="F215" s="167" t="s">
        <v>941</v>
      </c>
      <c r="G215" s="168" t="s">
        <v>155</v>
      </c>
      <c r="H215" s="169">
        <v>30</v>
      </c>
      <c r="I215" s="170"/>
      <c r="J215" s="171">
        <f>ROUND(I215*H215,2)</f>
        <v>0</v>
      </c>
      <c r="K215" s="167" t="s">
        <v>145</v>
      </c>
      <c r="L215" s="35"/>
      <c r="M215" s="172" t="s">
        <v>20</v>
      </c>
      <c r="N215" s="173" t="s">
        <v>47</v>
      </c>
      <c r="O215" s="36"/>
      <c r="P215" s="174">
        <f>O215*H215</f>
        <v>0</v>
      </c>
      <c r="Q215" s="174">
        <v>0.00144</v>
      </c>
      <c r="R215" s="174">
        <f>Q215*H215</f>
        <v>0.0432</v>
      </c>
      <c r="S215" s="174">
        <v>0</v>
      </c>
      <c r="T215" s="175">
        <f>S215*H215</f>
        <v>0</v>
      </c>
      <c r="AR215" s="18" t="s">
        <v>146</v>
      </c>
      <c r="AT215" s="18" t="s">
        <v>141</v>
      </c>
      <c r="AU215" s="18" t="s">
        <v>84</v>
      </c>
      <c r="AY215" s="18" t="s">
        <v>138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8" t="s">
        <v>22</v>
      </c>
      <c r="BK215" s="176">
        <f>ROUND(I215*H215,2)</f>
        <v>0</v>
      </c>
      <c r="BL215" s="18" t="s">
        <v>146</v>
      </c>
      <c r="BM215" s="18" t="s">
        <v>333</v>
      </c>
    </row>
    <row r="216" spans="2:51" s="12" customFormat="1" ht="22.5" customHeight="1">
      <c r="B216" s="186"/>
      <c r="D216" s="178" t="s">
        <v>148</v>
      </c>
      <c r="E216" s="187" t="s">
        <v>20</v>
      </c>
      <c r="F216" s="188" t="s">
        <v>942</v>
      </c>
      <c r="H216" s="189">
        <v>15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148</v>
      </c>
      <c r="AU216" s="187" t="s">
        <v>84</v>
      </c>
      <c r="AV216" s="12" t="s">
        <v>84</v>
      </c>
      <c r="AW216" s="12" t="s">
        <v>39</v>
      </c>
      <c r="AX216" s="12" t="s">
        <v>76</v>
      </c>
      <c r="AY216" s="187" t="s">
        <v>138</v>
      </c>
    </row>
    <row r="217" spans="2:51" s="12" customFormat="1" ht="22.5" customHeight="1">
      <c r="B217" s="186"/>
      <c r="D217" s="178" t="s">
        <v>148</v>
      </c>
      <c r="E217" s="187" t="s">
        <v>20</v>
      </c>
      <c r="F217" s="188" t="s">
        <v>943</v>
      </c>
      <c r="H217" s="189">
        <v>15</v>
      </c>
      <c r="I217" s="190"/>
      <c r="L217" s="186"/>
      <c r="M217" s="191"/>
      <c r="N217" s="192"/>
      <c r="O217" s="192"/>
      <c r="P217" s="192"/>
      <c r="Q217" s="192"/>
      <c r="R217" s="192"/>
      <c r="S217" s="192"/>
      <c r="T217" s="193"/>
      <c r="AT217" s="187" t="s">
        <v>148</v>
      </c>
      <c r="AU217" s="187" t="s">
        <v>84</v>
      </c>
      <c r="AV217" s="12" t="s">
        <v>84</v>
      </c>
      <c r="AW217" s="12" t="s">
        <v>39</v>
      </c>
      <c r="AX217" s="12" t="s">
        <v>76</v>
      </c>
      <c r="AY217" s="187" t="s">
        <v>138</v>
      </c>
    </row>
    <row r="218" spans="2:51" s="13" customFormat="1" ht="22.5" customHeight="1">
      <c r="B218" s="194"/>
      <c r="D218" s="195" t="s">
        <v>148</v>
      </c>
      <c r="E218" s="196" t="s">
        <v>20</v>
      </c>
      <c r="F218" s="197" t="s">
        <v>152</v>
      </c>
      <c r="H218" s="198">
        <v>30</v>
      </c>
      <c r="I218" s="199"/>
      <c r="L218" s="194"/>
      <c r="M218" s="200"/>
      <c r="N218" s="201"/>
      <c r="O218" s="201"/>
      <c r="P218" s="201"/>
      <c r="Q218" s="201"/>
      <c r="R218" s="201"/>
      <c r="S218" s="201"/>
      <c r="T218" s="202"/>
      <c r="AT218" s="203" t="s">
        <v>148</v>
      </c>
      <c r="AU218" s="203" t="s">
        <v>84</v>
      </c>
      <c r="AV218" s="13" t="s">
        <v>146</v>
      </c>
      <c r="AW218" s="13" t="s">
        <v>39</v>
      </c>
      <c r="AX218" s="13" t="s">
        <v>22</v>
      </c>
      <c r="AY218" s="203" t="s">
        <v>138</v>
      </c>
    </row>
    <row r="219" spans="2:65" s="1" customFormat="1" ht="22.5" customHeight="1">
      <c r="B219" s="164"/>
      <c r="C219" s="165" t="s">
        <v>470</v>
      </c>
      <c r="D219" s="165" t="s">
        <v>141</v>
      </c>
      <c r="E219" s="166" t="s">
        <v>944</v>
      </c>
      <c r="F219" s="167" t="s">
        <v>945</v>
      </c>
      <c r="G219" s="168" t="s">
        <v>155</v>
      </c>
      <c r="H219" s="169">
        <v>30</v>
      </c>
      <c r="I219" s="170"/>
      <c r="J219" s="171">
        <f>ROUND(I219*H219,2)</f>
        <v>0</v>
      </c>
      <c r="K219" s="167" t="s">
        <v>145</v>
      </c>
      <c r="L219" s="35"/>
      <c r="M219" s="172" t="s">
        <v>20</v>
      </c>
      <c r="N219" s="173" t="s">
        <v>47</v>
      </c>
      <c r="O219" s="36"/>
      <c r="P219" s="174">
        <f>O219*H219</f>
        <v>0</v>
      </c>
      <c r="Q219" s="174">
        <v>4E-05</v>
      </c>
      <c r="R219" s="174">
        <f>Q219*H219</f>
        <v>0.0012000000000000001</v>
      </c>
      <c r="S219" s="174">
        <v>0</v>
      </c>
      <c r="T219" s="175">
        <f>S219*H219</f>
        <v>0</v>
      </c>
      <c r="AR219" s="18" t="s">
        <v>146</v>
      </c>
      <c r="AT219" s="18" t="s">
        <v>141</v>
      </c>
      <c r="AU219" s="18" t="s">
        <v>84</v>
      </c>
      <c r="AY219" s="18" t="s">
        <v>138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8" t="s">
        <v>22</v>
      </c>
      <c r="BK219" s="176">
        <f>ROUND(I219*H219,2)</f>
        <v>0</v>
      </c>
      <c r="BL219" s="18" t="s">
        <v>146</v>
      </c>
      <c r="BM219" s="18" t="s">
        <v>341</v>
      </c>
    </row>
    <row r="220" spans="2:65" s="1" customFormat="1" ht="22.5" customHeight="1">
      <c r="B220" s="164"/>
      <c r="C220" s="165" t="s">
        <v>475</v>
      </c>
      <c r="D220" s="165" t="s">
        <v>141</v>
      </c>
      <c r="E220" s="166" t="s">
        <v>946</v>
      </c>
      <c r="F220" s="167" t="s">
        <v>947</v>
      </c>
      <c r="G220" s="168" t="s">
        <v>308</v>
      </c>
      <c r="H220" s="169">
        <v>2.43</v>
      </c>
      <c r="I220" s="170"/>
      <c r="J220" s="171">
        <f>ROUND(I220*H220,2)</f>
        <v>0</v>
      </c>
      <c r="K220" s="167" t="s">
        <v>145</v>
      </c>
      <c r="L220" s="35"/>
      <c r="M220" s="172" t="s">
        <v>20</v>
      </c>
      <c r="N220" s="173" t="s">
        <v>47</v>
      </c>
      <c r="O220" s="36"/>
      <c r="P220" s="174">
        <f>O220*H220</f>
        <v>0</v>
      </c>
      <c r="Q220" s="174">
        <v>1.03822</v>
      </c>
      <c r="R220" s="174">
        <f>Q220*H220</f>
        <v>2.5228746</v>
      </c>
      <c r="S220" s="174">
        <v>0</v>
      </c>
      <c r="T220" s="175">
        <f>S220*H220</f>
        <v>0</v>
      </c>
      <c r="AR220" s="18" t="s">
        <v>146</v>
      </c>
      <c r="AT220" s="18" t="s">
        <v>141</v>
      </c>
      <c r="AU220" s="18" t="s">
        <v>84</v>
      </c>
      <c r="AY220" s="18" t="s">
        <v>138</v>
      </c>
      <c r="BE220" s="176">
        <f>IF(N220="základní",J220,0)</f>
        <v>0</v>
      </c>
      <c r="BF220" s="176">
        <f>IF(N220="snížená",J220,0)</f>
        <v>0</v>
      </c>
      <c r="BG220" s="176">
        <f>IF(N220="zákl. přenesená",J220,0)</f>
        <v>0</v>
      </c>
      <c r="BH220" s="176">
        <f>IF(N220="sníž. přenesená",J220,0)</f>
        <v>0</v>
      </c>
      <c r="BI220" s="176">
        <f>IF(N220="nulová",J220,0)</f>
        <v>0</v>
      </c>
      <c r="BJ220" s="18" t="s">
        <v>22</v>
      </c>
      <c r="BK220" s="176">
        <f>ROUND(I220*H220,2)</f>
        <v>0</v>
      </c>
      <c r="BL220" s="18" t="s">
        <v>146</v>
      </c>
      <c r="BM220" s="18" t="s">
        <v>348</v>
      </c>
    </row>
    <row r="221" spans="2:51" s="12" customFormat="1" ht="22.5" customHeight="1">
      <c r="B221" s="186"/>
      <c r="D221" s="178" t="s">
        <v>148</v>
      </c>
      <c r="E221" s="187" t="s">
        <v>20</v>
      </c>
      <c r="F221" s="188" t="s">
        <v>948</v>
      </c>
      <c r="H221" s="189">
        <v>2.43</v>
      </c>
      <c r="I221" s="190"/>
      <c r="L221" s="186"/>
      <c r="M221" s="191"/>
      <c r="N221" s="192"/>
      <c r="O221" s="192"/>
      <c r="P221" s="192"/>
      <c r="Q221" s="192"/>
      <c r="R221" s="192"/>
      <c r="S221" s="192"/>
      <c r="T221" s="193"/>
      <c r="AT221" s="187" t="s">
        <v>148</v>
      </c>
      <c r="AU221" s="187" t="s">
        <v>84</v>
      </c>
      <c r="AV221" s="12" t="s">
        <v>84</v>
      </c>
      <c r="AW221" s="12" t="s">
        <v>39</v>
      </c>
      <c r="AX221" s="12" t="s">
        <v>76</v>
      </c>
      <c r="AY221" s="187" t="s">
        <v>138</v>
      </c>
    </row>
    <row r="222" spans="2:51" s="13" customFormat="1" ht="22.5" customHeight="1">
      <c r="B222" s="194"/>
      <c r="D222" s="195" t="s">
        <v>148</v>
      </c>
      <c r="E222" s="196" t="s">
        <v>20</v>
      </c>
      <c r="F222" s="197" t="s">
        <v>152</v>
      </c>
      <c r="H222" s="198">
        <v>2.43</v>
      </c>
      <c r="I222" s="199"/>
      <c r="L222" s="194"/>
      <c r="M222" s="200"/>
      <c r="N222" s="201"/>
      <c r="O222" s="201"/>
      <c r="P222" s="201"/>
      <c r="Q222" s="201"/>
      <c r="R222" s="201"/>
      <c r="S222" s="201"/>
      <c r="T222" s="202"/>
      <c r="AT222" s="203" t="s">
        <v>148</v>
      </c>
      <c r="AU222" s="203" t="s">
        <v>84</v>
      </c>
      <c r="AV222" s="13" t="s">
        <v>146</v>
      </c>
      <c r="AW222" s="13" t="s">
        <v>39</v>
      </c>
      <c r="AX222" s="13" t="s">
        <v>22</v>
      </c>
      <c r="AY222" s="203" t="s">
        <v>138</v>
      </c>
    </row>
    <row r="223" spans="2:65" s="1" customFormat="1" ht="22.5" customHeight="1">
      <c r="B223" s="164"/>
      <c r="C223" s="165" t="s">
        <v>479</v>
      </c>
      <c r="D223" s="165" t="s">
        <v>141</v>
      </c>
      <c r="E223" s="166" t="s">
        <v>949</v>
      </c>
      <c r="F223" s="167" t="s">
        <v>950</v>
      </c>
      <c r="G223" s="168" t="s">
        <v>155</v>
      </c>
      <c r="H223" s="169">
        <v>36</v>
      </c>
      <c r="I223" s="170"/>
      <c r="J223" s="171">
        <f>ROUND(I223*H223,2)</f>
        <v>0</v>
      </c>
      <c r="K223" s="167" t="s">
        <v>145</v>
      </c>
      <c r="L223" s="35"/>
      <c r="M223" s="172" t="s">
        <v>20</v>
      </c>
      <c r="N223" s="173" t="s">
        <v>47</v>
      </c>
      <c r="O223" s="36"/>
      <c r="P223" s="174">
        <f>O223*H223</f>
        <v>0</v>
      </c>
      <c r="Q223" s="174">
        <v>0.108</v>
      </c>
      <c r="R223" s="174">
        <f>Q223*H223</f>
        <v>3.888</v>
      </c>
      <c r="S223" s="174">
        <v>0</v>
      </c>
      <c r="T223" s="175">
        <f>S223*H223</f>
        <v>0</v>
      </c>
      <c r="AR223" s="18" t="s">
        <v>146</v>
      </c>
      <c r="AT223" s="18" t="s">
        <v>141</v>
      </c>
      <c r="AU223" s="18" t="s">
        <v>84</v>
      </c>
      <c r="AY223" s="18" t="s">
        <v>138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8" t="s">
        <v>22</v>
      </c>
      <c r="BK223" s="176">
        <f>ROUND(I223*H223,2)</f>
        <v>0</v>
      </c>
      <c r="BL223" s="18" t="s">
        <v>146</v>
      </c>
      <c r="BM223" s="18" t="s">
        <v>951</v>
      </c>
    </row>
    <row r="224" spans="2:51" s="12" customFormat="1" ht="22.5" customHeight="1">
      <c r="B224" s="186"/>
      <c r="D224" s="195" t="s">
        <v>148</v>
      </c>
      <c r="E224" s="228" t="s">
        <v>20</v>
      </c>
      <c r="F224" s="229" t="s">
        <v>952</v>
      </c>
      <c r="H224" s="230">
        <v>36</v>
      </c>
      <c r="I224" s="190"/>
      <c r="L224" s="186"/>
      <c r="M224" s="191"/>
      <c r="N224" s="192"/>
      <c r="O224" s="192"/>
      <c r="P224" s="192"/>
      <c r="Q224" s="192"/>
      <c r="R224" s="192"/>
      <c r="S224" s="192"/>
      <c r="T224" s="193"/>
      <c r="AT224" s="187" t="s">
        <v>148</v>
      </c>
      <c r="AU224" s="187" t="s">
        <v>84</v>
      </c>
      <c r="AV224" s="12" t="s">
        <v>84</v>
      </c>
      <c r="AW224" s="12" t="s">
        <v>39</v>
      </c>
      <c r="AX224" s="12" t="s">
        <v>22</v>
      </c>
      <c r="AY224" s="187" t="s">
        <v>138</v>
      </c>
    </row>
    <row r="225" spans="2:65" s="1" customFormat="1" ht="22.5" customHeight="1">
      <c r="B225" s="164"/>
      <c r="C225" s="211" t="s">
        <v>483</v>
      </c>
      <c r="D225" s="211" t="s">
        <v>418</v>
      </c>
      <c r="E225" s="212" t="s">
        <v>953</v>
      </c>
      <c r="F225" s="213" t="s">
        <v>954</v>
      </c>
      <c r="G225" s="214" t="s">
        <v>386</v>
      </c>
      <c r="H225" s="215">
        <v>10</v>
      </c>
      <c r="I225" s="216"/>
      <c r="J225" s="217">
        <f>ROUND(I225*H225,2)</f>
        <v>0</v>
      </c>
      <c r="K225" s="213" t="s">
        <v>145</v>
      </c>
      <c r="L225" s="218"/>
      <c r="M225" s="219" t="s">
        <v>20</v>
      </c>
      <c r="N225" s="220" t="s">
        <v>47</v>
      </c>
      <c r="O225" s="36"/>
      <c r="P225" s="174">
        <f>O225*H225</f>
        <v>0</v>
      </c>
      <c r="Q225" s="174">
        <v>1.31</v>
      </c>
      <c r="R225" s="174">
        <f>Q225*H225</f>
        <v>13.100000000000001</v>
      </c>
      <c r="S225" s="174">
        <v>0</v>
      </c>
      <c r="T225" s="175">
        <f>S225*H225</f>
        <v>0</v>
      </c>
      <c r="AR225" s="18" t="s">
        <v>205</v>
      </c>
      <c r="AT225" s="18" t="s">
        <v>418</v>
      </c>
      <c r="AU225" s="18" t="s">
        <v>84</v>
      </c>
      <c r="AY225" s="18" t="s">
        <v>138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8" t="s">
        <v>22</v>
      </c>
      <c r="BK225" s="176">
        <f>ROUND(I225*H225,2)</f>
        <v>0</v>
      </c>
      <c r="BL225" s="18" t="s">
        <v>146</v>
      </c>
      <c r="BM225" s="18" t="s">
        <v>955</v>
      </c>
    </row>
    <row r="226" spans="2:65" s="1" customFormat="1" ht="22.5" customHeight="1">
      <c r="B226" s="164"/>
      <c r="C226" s="165" t="s">
        <v>487</v>
      </c>
      <c r="D226" s="165" t="s">
        <v>141</v>
      </c>
      <c r="E226" s="166" t="s">
        <v>956</v>
      </c>
      <c r="F226" s="167" t="s">
        <v>957</v>
      </c>
      <c r="G226" s="168" t="s">
        <v>144</v>
      </c>
      <c r="H226" s="169">
        <v>2.075</v>
      </c>
      <c r="I226" s="170"/>
      <c r="J226" s="171">
        <f>ROUND(I226*H226,2)</f>
        <v>0</v>
      </c>
      <c r="K226" s="167" t="s">
        <v>145</v>
      </c>
      <c r="L226" s="35"/>
      <c r="M226" s="172" t="s">
        <v>20</v>
      </c>
      <c r="N226" s="173" t="s">
        <v>47</v>
      </c>
      <c r="O226" s="36"/>
      <c r="P226" s="174">
        <f>O226*H226</f>
        <v>0</v>
      </c>
      <c r="Q226" s="174">
        <v>0.00253</v>
      </c>
      <c r="R226" s="174">
        <f>Q226*H226</f>
        <v>0.005249750000000001</v>
      </c>
      <c r="S226" s="174">
        <v>0</v>
      </c>
      <c r="T226" s="175">
        <f>S226*H226</f>
        <v>0</v>
      </c>
      <c r="AR226" s="18" t="s">
        <v>146</v>
      </c>
      <c r="AT226" s="18" t="s">
        <v>141</v>
      </c>
      <c r="AU226" s="18" t="s">
        <v>84</v>
      </c>
      <c r="AY226" s="18" t="s">
        <v>138</v>
      </c>
      <c r="BE226" s="176">
        <f>IF(N226="základní",J226,0)</f>
        <v>0</v>
      </c>
      <c r="BF226" s="176">
        <f>IF(N226="snížená",J226,0)</f>
        <v>0</v>
      </c>
      <c r="BG226" s="176">
        <f>IF(N226="zákl. přenesená",J226,0)</f>
        <v>0</v>
      </c>
      <c r="BH226" s="176">
        <f>IF(N226="sníž. přenesená",J226,0)</f>
        <v>0</v>
      </c>
      <c r="BI226" s="176">
        <f>IF(N226="nulová",J226,0)</f>
        <v>0</v>
      </c>
      <c r="BJ226" s="18" t="s">
        <v>22</v>
      </c>
      <c r="BK226" s="176">
        <f>ROUND(I226*H226,2)</f>
        <v>0</v>
      </c>
      <c r="BL226" s="18" t="s">
        <v>146</v>
      </c>
      <c r="BM226" s="18" t="s">
        <v>351</v>
      </c>
    </row>
    <row r="227" spans="2:51" s="12" customFormat="1" ht="22.5" customHeight="1">
      <c r="B227" s="186"/>
      <c r="D227" s="178" t="s">
        <v>148</v>
      </c>
      <c r="E227" s="187" t="s">
        <v>20</v>
      </c>
      <c r="F227" s="188" t="s">
        <v>958</v>
      </c>
      <c r="H227" s="189">
        <v>0.876</v>
      </c>
      <c r="I227" s="190"/>
      <c r="L227" s="186"/>
      <c r="M227" s="191"/>
      <c r="N227" s="192"/>
      <c r="O227" s="192"/>
      <c r="P227" s="192"/>
      <c r="Q227" s="192"/>
      <c r="R227" s="192"/>
      <c r="S227" s="192"/>
      <c r="T227" s="193"/>
      <c r="AT227" s="187" t="s">
        <v>148</v>
      </c>
      <c r="AU227" s="187" t="s">
        <v>84</v>
      </c>
      <c r="AV227" s="12" t="s">
        <v>84</v>
      </c>
      <c r="AW227" s="12" t="s">
        <v>39</v>
      </c>
      <c r="AX227" s="12" t="s">
        <v>76</v>
      </c>
      <c r="AY227" s="187" t="s">
        <v>138</v>
      </c>
    </row>
    <row r="228" spans="2:51" s="12" customFormat="1" ht="31.5" customHeight="1">
      <c r="B228" s="186"/>
      <c r="D228" s="178" t="s">
        <v>148</v>
      </c>
      <c r="E228" s="187" t="s">
        <v>20</v>
      </c>
      <c r="F228" s="188" t="s">
        <v>959</v>
      </c>
      <c r="H228" s="189">
        <v>1.199</v>
      </c>
      <c r="I228" s="190"/>
      <c r="L228" s="186"/>
      <c r="M228" s="191"/>
      <c r="N228" s="192"/>
      <c r="O228" s="192"/>
      <c r="P228" s="192"/>
      <c r="Q228" s="192"/>
      <c r="R228" s="192"/>
      <c r="S228" s="192"/>
      <c r="T228" s="193"/>
      <c r="AT228" s="187" t="s">
        <v>148</v>
      </c>
      <c r="AU228" s="187" t="s">
        <v>84</v>
      </c>
      <c r="AV228" s="12" t="s">
        <v>84</v>
      </c>
      <c r="AW228" s="12" t="s">
        <v>39</v>
      </c>
      <c r="AX228" s="12" t="s">
        <v>76</v>
      </c>
      <c r="AY228" s="187" t="s">
        <v>138</v>
      </c>
    </row>
    <row r="229" spans="2:51" s="13" customFormat="1" ht="22.5" customHeight="1">
      <c r="B229" s="194"/>
      <c r="D229" s="195" t="s">
        <v>148</v>
      </c>
      <c r="E229" s="196" t="s">
        <v>20</v>
      </c>
      <c r="F229" s="197" t="s">
        <v>152</v>
      </c>
      <c r="H229" s="198">
        <v>2.075</v>
      </c>
      <c r="I229" s="199"/>
      <c r="L229" s="194"/>
      <c r="M229" s="200"/>
      <c r="N229" s="201"/>
      <c r="O229" s="201"/>
      <c r="P229" s="201"/>
      <c r="Q229" s="201"/>
      <c r="R229" s="201"/>
      <c r="S229" s="201"/>
      <c r="T229" s="202"/>
      <c r="AT229" s="203" t="s">
        <v>148</v>
      </c>
      <c r="AU229" s="203" t="s">
        <v>84</v>
      </c>
      <c r="AV229" s="13" t="s">
        <v>146</v>
      </c>
      <c r="AW229" s="13" t="s">
        <v>39</v>
      </c>
      <c r="AX229" s="13" t="s">
        <v>22</v>
      </c>
      <c r="AY229" s="203" t="s">
        <v>138</v>
      </c>
    </row>
    <row r="230" spans="2:65" s="1" customFormat="1" ht="22.5" customHeight="1">
      <c r="B230" s="164"/>
      <c r="C230" s="211" t="s">
        <v>492</v>
      </c>
      <c r="D230" s="211" t="s">
        <v>418</v>
      </c>
      <c r="E230" s="212" t="s">
        <v>960</v>
      </c>
      <c r="F230" s="213" t="s">
        <v>961</v>
      </c>
      <c r="G230" s="214" t="s">
        <v>144</v>
      </c>
      <c r="H230" s="215">
        <v>2.075</v>
      </c>
      <c r="I230" s="216"/>
      <c r="J230" s="217">
        <f>ROUND(I230*H230,2)</f>
        <v>0</v>
      </c>
      <c r="K230" s="213" t="s">
        <v>145</v>
      </c>
      <c r="L230" s="218"/>
      <c r="M230" s="219" t="s">
        <v>20</v>
      </c>
      <c r="N230" s="220" t="s">
        <v>47</v>
      </c>
      <c r="O230" s="36"/>
      <c r="P230" s="174">
        <f>O230*H230</f>
        <v>0</v>
      </c>
      <c r="Q230" s="174">
        <v>0.55</v>
      </c>
      <c r="R230" s="174">
        <f>Q230*H230</f>
        <v>1.14125</v>
      </c>
      <c r="S230" s="174">
        <v>0</v>
      </c>
      <c r="T230" s="175">
        <f>S230*H230</f>
        <v>0</v>
      </c>
      <c r="AR230" s="18" t="s">
        <v>205</v>
      </c>
      <c r="AT230" s="18" t="s">
        <v>418</v>
      </c>
      <c r="AU230" s="18" t="s">
        <v>84</v>
      </c>
      <c r="AY230" s="18" t="s">
        <v>138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8" t="s">
        <v>22</v>
      </c>
      <c r="BK230" s="176">
        <f>ROUND(I230*H230,2)</f>
        <v>0</v>
      </c>
      <c r="BL230" s="18" t="s">
        <v>146</v>
      </c>
      <c r="BM230" s="18" t="s">
        <v>365</v>
      </c>
    </row>
    <row r="231" spans="2:65" s="1" customFormat="1" ht="22.5" customHeight="1">
      <c r="B231" s="164"/>
      <c r="C231" s="165" t="s">
        <v>495</v>
      </c>
      <c r="D231" s="165" t="s">
        <v>141</v>
      </c>
      <c r="E231" s="166" t="s">
        <v>962</v>
      </c>
      <c r="F231" s="167" t="s">
        <v>963</v>
      </c>
      <c r="G231" s="168" t="s">
        <v>144</v>
      </c>
      <c r="H231" s="169">
        <v>2.075</v>
      </c>
      <c r="I231" s="170"/>
      <c r="J231" s="171">
        <f>ROUND(I231*H231,2)</f>
        <v>0</v>
      </c>
      <c r="K231" s="167" t="s">
        <v>145</v>
      </c>
      <c r="L231" s="35"/>
      <c r="M231" s="172" t="s">
        <v>20</v>
      </c>
      <c r="N231" s="173" t="s">
        <v>47</v>
      </c>
      <c r="O231" s="36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AR231" s="18" t="s">
        <v>146</v>
      </c>
      <c r="AT231" s="18" t="s">
        <v>141</v>
      </c>
      <c r="AU231" s="18" t="s">
        <v>84</v>
      </c>
      <c r="AY231" s="18" t="s">
        <v>138</v>
      </c>
      <c r="BE231" s="176">
        <f>IF(N231="základní",J231,0)</f>
        <v>0</v>
      </c>
      <c r="BF231" s="176">
        <f>IF(N231="snížená",J231,0)</f>
        <v>0</v>
      </c>
      <c r="BG231" s="176">
        <f>IF(N231="zákl. přenesená",J231,0)</f>
        <v>0</v>
      </c>
      <c r="BH231" s="176">
        <f>IF(N231="sníž. přenesená",J231,0)</f>
        <v>0</v>
      </c>
      <c r="BI231" s="176">
        <f>IF(N231="nulová",J231,0)</f>
        <v>0</v>
      </c>
      <c r="BJ231" s="18" t="s">
        <v>22</v>
      </c>
      <c r="BK231" s="176">
        <f>ROUND(I231*H231,2)</f>
        <v>0</v>
      </c>
      <c r="BL231" s="18" t="s">
        <v>146</v>
      </c>
      <c r="BM231" s="18" t="s">
        <v>355</v>
      </c>
    </row>
    <row r="232" spans="2:63" s="10" customFormat="1" ht="29.25" customHeight="1">
      <c r="B232" s="150"/>
      <c r="D232" s="161" t="s">
        <v>75</v>
      </c>
      <c r="E232" s="162" t="s">
        <v>164</v>
      </c>
      <c r="F232" s="162" t="s">
        <v>551</v>
      </c>
      <c r="I232" s="153"/>
      <c r="J232" s="163">
        <f>BK232</f>
        <v>0</v>
      </c>
      <c r="L232" s="150"/>
      <c r="M232" s="155"/>
      <c r="N232" s="156"/>
      <c r="O232" s="156"/>
      <c r="P232" s="157">
        <f>SUM(P233:P278)</f>
        <v>0</v>
      </c>
      <c r="Q232" s="156"/>
      <c r="R232" s="157">
        <f>SUM(R233:R278)</f>
        <v>126.67494814999999</v>
      </c>
      <c r="S232" s="156"/>
      <c r="T232" s="158">
        <f>SUM(T233:T278)</f>
        <v>0</v>
      </c>
      <c r="AR232" s="151" t="s">
        <v>22</v>
      </c>
      <c r="AT232" s="159" t="s">
        <v>75</v>
      </c>
      <c r="AU232" s="159" t="s">
        <v>22</v>
      </c>
      <c r="AY232" s="151" t="s">
        <v>138</v>
      </c>
      <c r="BK232" s="160">
        <f>SUM(BK233:BK278)</f>
        <v>0</v>
      </c>
    </row>
    <row r="233" spans="2:65" s="1" customFormat="1" ht="22.5" customHeight="1">
      <c r="B233" s="164"/>
      <c r="C233" s="165" t="s">
        <v>500</v>
      </c>
      <c r="D233" s="165" t="s">
        <v>141</v>
      </c>
      <c r="E233" s="166" t="s">
        <v>964</v>
      </c>
      <c r="F233" s="167" t="s">
        <v>965</v>
      </c>
      <c r="G233" s="168" t="s">
        <v>386</v>
      </c>
      <c r="H233" s="169">
        <v>41</v>
      </c>
      <c r="I233" s="170"/>
      <c r="J233" s="171">
        <f>ROUND(I233*H233,2)</f>
        <v>0</v>
      </c>
      <c r="K233" s="167" t="s">
        <v>145</v>
      </c>
      <c r="L233" s="35"/>
      <c r="M233" s="172" t="s">
        <v>20</v>
      </c>
      <c r="N233" s="173" t="s">
        <v>47</v>
      </c>
      <c r="O233" s="36"/>
      <c r="P233" s="174">
        <f>O233*H233</f>
        <v>0</v>
      </c>
      <c r="Q233" s="174">
        <v>0.00044</v>
      </c>
      <c r="R233" s="174">
        <f>Q233*H233</f>
        <v>0.01804</v>
      </c>
      <c r="S233" s="174">
        <v>0</v>
      </c>
      <c r="T233" s="175">
        <f>S233*H233</f>
        <v>0</v>
      </c>
      <c r="AR233" s="18" t="s">
        <v>146</v>
      </c>
      <c r="AT233" s="18" t="s">
        <v>141</v>
      </c>
      <c r="AU233" s="18" t="s">
        <v>84</v>
      </c>
      <c r="AY233" s="18" t="s">
        <v>138</v>
      </c>
      <c r="BE233" s="176">
        <f>IF(N233="základní",J233,0)</f>
        <v>0</v>
      </c>
      <c r="BF233" s="176">
        <f>IF(N233="snížená",J233,0)</f>
        <v>0</v>
      </c>
      <c r="BG233" s="176">
        <f>IF(N233="zákl. přenesená",J233,0)</f>
        <v>0</v>
      </c>
      <c r="BH233" s="176">
        <f>IF(N233="sníž. přenesená",J233,0)</f>
        <v>0</v>
      </c>
      <c r="BI233" s="176">
        <f>IF(N233="nulová",J233,0)</f>
        <v>0</v>
      </c>
      <c r="BJ233" s="18" t="s">
        <v>22</v>
      </c>
      <c r="BK233" s="176">
        <f>ROUND(I233*H233,2)</f>
        <v>0</v>
      </c>
      <c r="BL233" s="18" t="s">
        <v>146</v>
      </c>
      <c r="BM233" s="18" t="s">
        <v>359</v>
      </c>
    </row>
    <row r="234" spans="2:65" s="1" customFormat="1" ht="22.5" customHeight="1">
      <c r="B234" s="164"/>
      <c r="C234" s="211" t="s">
        <v>504</v>
      </c>
      <c r="D234" s="211" t="s">
        <v>418</v>
      </c>
      <c r="E234" s="212" t="s">
        <v>966</v>
      </c>
      <c r="F234" s="213" t="s">
        <v>967</v>
      </c>
      <c r="G234" s="214" t="s">
        <v>386</v>
      </c>
      <c r="H234" s="215">
        <v>41</v>
      </c>
      <c r="I234" s="216"/>
      <c r="J234" s="217">
        <f>ROUND(I234*H234,2)</f>
        <v>0</v>
      </c>
      <c r="K234" s="213" t="s">
        <v>145</v>
      </c>
      <c r="L234" s="218"/>
      <c r="M234" s="219" t="s">
        <v>20</v>
      </c>
      <c r="N234" s="220" t="s">
        <v>47</v>
      </c>
      <c r="O234" s="36"/>
      <c r="P234" s="174">
        <f>O234*H234</f>
        <v>0</v>
      </c>
      <c r="Q234" s="174">
        <v>0.01214</v>
      </c>
      <c r="R234" s="174">
        <f>Q234*H234</f>
        <v>0.49774</v>
      </c>
      <c r="S234" s="174">
        <v>0</v>
      </c>
      <c r="T234" s="175">
        <f>S234*H234</f>
        <v>0</v>
      </c>
      <c r="AR234" s="18" t="s">
        <v>205</v>
      </c>
      <c r="AT234" s="18" t="s">
        <v>418</v>
      </c>
      <c r="AU234" s="18" t="s">
        <v>84</v>
      </c>
      <c r="AY234" s="18" t="s">
        <v>138</v>
      </c>
      <c r="BE234" s="176">
        <f>IF(N234="základní",J234,0)</f>
        <v>0</v>
      </c>
      <c r="BF234" s="176">
        <f>IF(N234="snížená",J234,0)</f>
        <v>0</v>
      </c>
      <c r="BG234" s="176">
        <f>IF(N234="zákl. přenesená",J234,0)</f>
        <v>0</v>
      </c>
      <c r="BH234" s="176">
        <f>IF(N234="sníž. přenesená",J234,0)</f>
        <v>0</v>
      </c>
      <c r="BI234" s="176">
        <f>IF(N234="nulová",J234,0)</f>
        <v>0</v>
      </c>
      <c r="BJ234" s="18" t="s">
        <v>22</v>
      </c>
      <c r="BK234" s="176">
        <f>ROUND(I234*H234,2)</f>
        <v>0</v>
      </c>
      <c r="BL234" s="18" t="s">
        <v>146</v>
      </c>
      <c r="BM234" s="18" t="s">
        <v>452</v>
      </c>
    </row>
    <row r="235" spans="2:65" s="1" customFormat="1" ht="22.5" customHeight="1">
      <c r="B235" s="164"/>
      <c r="C235" s="165" t="s">
        <v>508</v>
      </c>
      <c r="D235" s="165" t="s">
        <v>141</v>
      </c>
      <c r="E235" s="166" t="s">
        <v>968</v>
      </c>
      <c r="F235" s="167" t="s">
        <v>969</v>
      </c>
      <c r="G235" s="168" t="s">
        <v>144</v>
      </c>
      <c r="H235" s="169">
        <v>14.282</v>
      </c>
      <c r="I235" s="170"/>
      <c r="J235" s="171">
        <f>ROUND(I235*H235,2)</f>
        <v>0</v>
      </c>
      <c r="K235" s="167" t="s">
        <v>145</v>
      </c>
      <c r="L235" s="35"/>
      <c r="M235" s="172" t="s">
        <v>20</v>
      </c>
      <c r="N235" s="173" t="s">
        <v>47</v>
      </c>
      <c r="O235" s="36"/>
      <c r="P235" s="174">
        <f>O235*H235</f>
        <v>0</v>
      </c>
      <c r="Q235" s="174">
        <v>2.47786</v>
      </c>
      <c r="R235" s="174">
        <f>Q235*H235</f>
        <v>35.38879652</v>
      </c>
      <c r="S235" s="174">
        <v>0</v>
      </c>
      <c r="T235" s="175">
        <f>S235*H235</f>
        <v>0</v>
      </c>
      <c r="AR235" s="18" t="s">
        <v>146</v>
      </c>
      <c r="AT235" s="18" t="s">
        <v>141</v>
      </c>
      <c r="AU235" s="18" t="s">
        <v>84</v>
      </c>
      <c r="AY235" s="18" t="s">
        <v>138</v>
      </c>
      <c r="BE235" s="176">
        <f>IF(N235="základní",J235,0)</f>
        <v>0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8" t="s">
        <v>22</v>
      </c>
      <c r="BK235" s="176">
        <f>ROUND(I235*H235,2)</f>
        <v>0</v>
      </c>
      <c r="BL235" s="18" t="s">
        <v>146</v>
      </c>
      <c r="BM235" s="18" t="s">
        <v>368</v>
      </c>
    </row>
    <row r="236" spans="2:51" s="12" customFormat="1" ht="22.5" customHeight="1">
      <c r="B236" s="186"/>
      <c r="D236" s="178" t="s">
        <v>148</v>
      </c>
      <c r="E236" s="187" t="s">
        <v>20</v>
      </c>
      <c r="F236" s="188" t="s">
        <v>970</v>
      </c>
      <c r="H236" s="189">
        <v>3.935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148</v>
      </c>
      <c r="AU236" s="187" t="s">
        <v>84</v>
      </c>
      <c r="AV236" s="12" t="s">
        <v>84</v>
      </c>
      <c r="AW236" s="12" t="s">
        <v>39</v>
      </c>
      <c r="AX236" s="12" t="s">
        <v>76</v>
      </c>
      <c r="AY236" s="187" t="s">
        <v>138</v>
      </c>
    </row>
    <row r="237" spans="2:51" s="12" customFormat="1" ht="22.5" customHeight="1">
      <c r="B237" s="186"/>
      <c r="D237" s="178" t="s">
        <v>148</v>
      </c>
      <c r="E237" s="187" t="s">
        <v>20</v>
      </c>
      <c r="F237" s="188" t="s">
        <v>971</v>
      </c>
      <c r="H237" s="189">
        <v>10.347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148</v>
      </c>
      <c r="AU237" s="187" t="s">
        <v>84</v>
      </c>
      <c r="AV237" s="12" t="s">
        <v>84</v>
      </c>
      <c r="AW237" s="12" t="s">
        <v>39</v>
      </c>
      <c r="AX237" s="12" t="s">
        <v>76</v>
      </c>
      <c r="AY237" s="187" t="s">
        <v>138</v>
      </c>
    </row>
    <row r="238" spans="2:51" s="13" customFormat="1" ht="22.5" customHeight="1">
      <c r="B238" s="194"/>
      <c r="D238" s="195" t="s">
        <v>148</v>
      </c>
      <c r="E238" s="196" t="s">
        <v>20</v>
      </c>
      <c r="F238" s="197" t="s">
        <v>152</v>
      </c>
      <c r="H238" s="198">
        <v>14.282</v>
      </c>
      <c r="I238" s="199"/>
      <c r="L238" s="194"/>
      <c r="M238" s="200"/>
      <c r="N238" s="201"/>
      <c r="O238" s="201"/>
      <c r="P238" s="201"/>
      <c r="Q238" s="201"/>
      <c r="R238" s="201"/>
      <c r="S238" s="201"/>
      <c r="T238" s="202"/>
      <c r="AT238" s="203" t="s">
        <v>148</v>
      </c>
      <c r="AU238" s="203" t="s">
        <v>84</v>
      </c>
      <c r="AV238" s="13" t="s">
        <v>146</v>
      </c>
      <c r="AW238" s="13" t="s">
        <v>39</v>
      </c>
      <c r="AX238" s="13" t="s">
        <v>22</v>
      </c>
      <c r="AY238" s="203" t="s">
        <v>138</v>
      </c>
    </row>
    <row r="239" spans="2:65" s="1" customFormat="1" ht="22.5" customHeight="1">
      <c r="B239" s="164"/>
      <c r="C239" s="165" t="s">
        <v>512</v>
      </c>
      <c r="D239" s="165" t="s">
        <v>141</v>
      </c>
      <c r="E239" s="166" t="s">
        <v>972</v>
      </c>
      <c r="F239" s="167" t="s">
        <v>973</v>
      </c>
      <c r="G239" s="168" t="s">
        <v>155</v>
      </c>
      <c r="H239" s="169">
        <v>33.197</v>
      </c>
      <c r="I239" s="170"/>
      <c r="J239" s="171">
        <f>ROUND(I239*H239,2)</f>
        <v>0</v>
      </c>
      <c r="K239" s="167" t="s">
        <v>145</v>
      </c>
      <c r="L239" s="35"/>
      <c r="M239" s="172" t="s">
        <v>20</v>
      </c>
      <c r="N239" s="173" t="s">
        <v>47</v>
      </c>
      <c r="O239" s="36"/>
      <c r="P239" s="174">
        <f>O239*H239</f>
        <v>0</v>
      </c>
      <c r="Q239" s="174">
        <v>0.04174</v>
      </c>
      <c r="R239" s="174">
        <f>Q239*H239</f>
        <v>1.3856427800000002</v>
      </c>
      <c r="S239" s="174">
        <v>0</v>
      </c>
      <c r="T239" s="175">
        <f>S239*H239</f>
        <v>0</v>
      </c>
      <c r="AR239" s="18" t="s">
        <v>146</v>
      </c>
      <c r="AT239" s="18" t="s">
        <v>141</v>
      </c>
      <c r="AU239" s="18" t="s">
        <v>84</v>
      </c>
      <c r="AY239" s="18" t="s">
        <v>138</v>
      </c>
      <c r="BE239" s="176">
        <f>IF(N239="základní",J239,0)</f>
        <v>0</v>
      </c>
      <c r="BF239" s="176">
        <f>IF(N239="snížená",J239,0)</f>
        <v>0</v>
      </c>
      <c r="BG239" s="176">
        <f>IF(N239="zákl. přenesená",J239,0)</f>
        <v>0</v>
      </c>
      <c r="BH239" s="176">
        <f>IF(N239="sníž. přenesená",J239,0)</f>
        <v>0</v>
      </c>
      <c r="BI239" s="176">
        <f>IF(N239="nulová",J239,0)</f>
        <v>0</v>
      </c>
      <c r="BJ239" s="18" t="s">
        <v>22</v>
      </c>
      <c r="BK239" s="176">
        <f>ROUND(I239*H239,2)</f>
        <v>0</v>
      </c>
      <c r="BL239" s="18" t="s">
        <v>146</v>
      </c>
      <c r="BM239" s="18" t="s">
        <v>461</v>
      </c>
    </row>
    <row r="240" spans="2:51" s="12" customFormat="1" ht="22.5" customHeight="1">
      <c r="B240" s="186"/>
      <c r="D240" s="178" t="s">
        <v>148</v>
      </c>
      <c r="E240" s="187" t="s">
        <v>20</v>
      </c>
      <c r="F240" s="188" t="s">
        <v>974</v>
      </c>
      <c r="H240" s="189">
        <v>15.501</v>
      </c>
      <c r="I240" s="190"/>
      <c r="L240" s="186"/>
      <c r="M240" s="191"/>
      <c r="N240" s="192"/>
      <c r="O240" s="192"/>
      <c r="P240" s="192"/>
      <c r="Q240" s="192"/>
      <c r="R240" s="192"/>
      <c r="S240" s="192"/>
      <c r="T240" s="193"/>
      <c r="AT240" s="187" t="s">
        <v>148</v>
      </c>
      <c r="AU240" s="187" t="s">
        <v>84</v>
      </c>
      <c r="AV240" s="12" t="s">
        <v>84</v>
      </c>
      <c r="AW240" s="12" t="s">
        <v>39</v>
      </c>
      <c r="AX240" s="12" t="s">
        <v>76</v>
      </c>
      <c r="AY240" s="187" t="s">
        <v>138</v>
      </c>
    </row>
    <row r="241" spans="2:51" s="12" customFormat="1" ht="22.5" customHeight="1">
      <c r="B241" s="186"/>
      <c r="D241" s="178" t="s">
        <v>148</v>
      </c>
      <c r="E241" s="187" t="s">
        <v>20</v>
      </c>
      <c r="F241" s="188" t="s">
        <v>975</v>
      </c>
      <c r="H241" s="189">
        <v>17.696</v>
      </c>
      <c r="I241" s="190"/>
      <c r="L241" s="186"/>
      <c r="M241" s="191"/>
      <c r="N241" s="192"/>
      <c r="O241" s="192"/>
      <c r="P241" s="192"/>
      <c r="Q241" s="192"/>
      <c r="R241" s="192"/>
      <c r="S241" s="192"/>
      <c r="T241" s="193"/>
      <c r="AT241" s="187" t="s">
        <v>148</v>
      </c>
      <c r="AU241" s="187" t="s">
        <v>84</v>
      </c>
      <c r="AV241" s="12" t="s">
        <v>84</v>
      </c>
      <c r="AW241" s="12" t="s">
        <v>39</v>
      </c>
      <c r="AX241" s="12" t="s">
        <v>76</v>
      </c>
      <c r="AY241" s="187" t="s">
        <v>138</v>
      </c>
    </row>
    <row r="242" spans="2:51" s="13" customFormat="1" ht="22.5" customHeight="1">
      <c r="B242" s="194"/>
      <c r="D242" s="195" t="s">
        <v>148</v>
      </c>
      <c r="E242" s="196" t="s">
        <v>20</v>
      </c>
      <c r="F242" s="197" t="s">
        <v>152</v>
      </c>
      <c r="H242" s="198">
        <v>33.197</v>
      </c>
      <c r="I242" s="199"/>
      <c r="L242" s="194"/>
      <c r="M242" s="200"/>
      <c r="N242" s="201"/>
      <c r="O242" s="201"/>
      <c r="P242" s="201"/>
      <c r="Q242" s="201"/>
      <c r="R242" s="201"/>
      <c r="S242" s="201"/>
      <c r="T242" s="202"/>
      <c r="AT242" s="203" t="s">
        <v>148</v>
      </c>
      <c r="AU242" s="203" t="s">
        <v>84</v>
      </c>
      <c r="AV242" s="13" t="s">
        <v>146</v>
      </c>
      <c r="AW242" s="13" t="s">
        <v>39</v>
      </c>
      <c r="AX242" s="13" t="s">
        <v>22</v>
      </c>
      <c r="AY242" s="203" t="s">
        <v>138</v>
      </c>
    </row>
    <row r="243" spans="2:65" s="1" customFormat="1" ht="22.5" customHeight="1">
      <c r="B243" s="164"/>
      <c r="C243" s="165" t="s">
        <v>515</v>
      </c>
      <c r="D243" s="165" t="s">
        <v>141</v>
      </c>
      <c r="E243" s="166" t="s">
        <v>976</v>
      </c>
      <c r="F243" s="167" t="s">
        <v>977</v>
      </c>
      <c r="G243" s="168" t="s">
        <v>155</v>
      </c>
      <c r="H243" s="169">
        <v>33.197</v>
      </c>
      <c r="I243" s="170"/>
      <c r="J243" s="171">
        <f>ROUND(I243*H243,2)</f>
        <v>0</v>
      </c>
      <c r="K243" s="167" t="s">
        <v>145</v>
      </c>
      <c r="L243" s="35"/>
      <c r="M243" s="172" t="s">
        <v>20</v>
      </c>
      <c r="N243" s="173" t="s">
        <v>47</v>
      </c>
      <c r="O243" s="36"/>
      <c r="P243" s="174">
        <f>O243*H243</f>
        <v>0</v>
      </c>
      <c r="Q243" s="174">
        <v>2E-05</v>
      </c>
      <c r="R243" s="174">
        <f>Q243*H243</f>
        <v>0.0006639400000000001</v>
      </c>
      <c r="S243" s="174">
        <v>0</v>
      </c>
      <c r="T243" s="175">
        <f>S243*H243</f>
        <v>0</v>
      </c>
      <c r="AR243" s="18" t="s">
        <v>146</v>
      </c>
      <c r="AT243" s="18" t="s">
        <v>141</v>
      </c>
      <c r="AU243" s="18" t="s">
        <v>84</v>
      </c>
      <c r="AY243" s="18" t="s">
        <v>138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8" t="s">
        <v>22</v>
      </c>
      <c r="BK243" s="176">
        <f>ROUND(I243*H243,2)</f>
        <v>0</v>
      </c>
      <c r="BL243" s="18" t="s">
        <v>146</v>
      </c>
      <c r="BM243" s="18" t="s">
        <v>464</v>
      </c>
    </row>
    <row r="244" spans="2:65" s="1" customFormat="1" ht="22.5" customHeight="1">
      <c r="B244" s="164"/>
      <c r="C244" s="165" t="s">
        <v>520</v>
      </c>
      <c r="D244" s="165" t="s">
        <v>141</v>
      </c>
      <c r="E244" s="166" t="s">
        <v>978</v>
      </c>
      <c r="F244" s="167" t="s">
        <v>979</v>
      </c>
      <c r="G244" s="168" t="s">
        <v>308</v>
      </c>
      <c r="H244" s="169">
        <v>3.213</v>
      </c>
      <c r="I244" s="170"/>
      <c r="J244" s="171">
        <f>ROUND(I244*H244,2)</f>
        <v>0</v>
      </c>
      <c r="K244" s="167" t="s">
        <v>145</v>
      </c>
      <c r="L244" s="35"/>
      <c r="M244" s="172" t="s">
        <v>20</v>
      </c>
      <c r="N244" s="173" t="s">
        <v>47</v>
      </c>
      <c r="O244" s="36"/>
      <c r="P244" s="174">
        <f>O244*H244</f>
        <v>0</v>
      </c>
      <c r="Q244" s="174">
        <v>1.04877</v>
      </c>
      <c r="R244" s="174">
        <f>Q244*H244</f>
        <v>3.36969801</v>
      </c>
      <c r="S244" s="174">
        <v>0</v>
      </c>
      <c r="T244" s="175">
        <f>S244*H244</f>
        <v>0</v>
      </c>
      <c r="AR244" s="18" t="s">
        <v>146</v>
      </c>
      <c r="AT244" s="18" t="s">
        <v>141</v>
      </c>
      <c r="AU244" s="18" t="s">
        <v>84</v>
      </c>
      <c r="AY244" s="18" t="s">
        <v>138</v>
      </c>
      <c r="BE244" s="176">
        <f>IF(N244="základní",J244,0)</f>
        <v>0</v>
      </c>
      <c r="BF244" s="176">
        <f>IF(N244="snížená",J244,0)</f>
        <v>0</v>
      </c>
      <c r="BG244" s="176">
        <f>IF(N244="zákl. přenesená",J244,0)</f>
        <v>0</v>
      </c>
      <c r="BH244" s="176">
        <f>IF(N244="sníž. přenesená",J244,0)</f>
        <v>0</v>
      </c>
      <c r="BI244" s="176">
        <f>IF(N244="nulová",J244,0)</f>
        <v>0</v>
      </c>
      <c r="BJ244" s="18" t="s">
        <v>22</v>
      </c>
      <c r="BK244" s="176">
        <f>ROUND(I244*H244,2)</f>
        <v>0</v>
      </c>
      <c r="BL244" s="18" t="s">
        <v>146</v>
      </c>
      <c r="BM244" s="18" t="s">
        <v>466</v>
      </c>
    </row>
    <row r="245" spans="2:51" s="12" customFormat="1" ht="22.5" customHeight="1">
      <c r="B245" s="186"/>
      <c r="D245" s="178" t="s">
        <v>148</v>
      </c>
      <c r="E245" s="187" t="s">
        <v>20</v>
      </c>
      <c r="F245" s="188" t="s">
        <v>980</v>
      </c>
      <c r="H245" s="189">
        <v>3.213</v>
      </c>
      <c r="I245" s="190"/>
      <c r="L245" s="186"/>
      <c r="M245" s="191"/>
      <c r="N245" s="192"/>
      <c r="O245" s="192"/>
      <c r="P245" s="192"/>
      <c r="Q245" s="192"/>
      <c r="R245" s="192"/>
      <c r="S245" s="192"/>
      <c r="T245" s="193"/>
      <c r="AT245" s="187" t="s">
        <v>148</v>
      </c>
      <c r="AU245" s="187" t="s">
        <v>84</v>
      </c>
      <c r="AV245" s="12" t="s">
        <v>84</v>
      </c>
      <c r="AW245" s="12" t="s">
        <v>39</v>
      </c>
      <c r="AX245" s="12" t="s">
        <v>76</v>
      </c>
      <c r="AY245" s="187" t="s">
        <v>138</v>
      </c>
    </row>
    <row r="246" spans="2:51" s="13" customFormat="1" ht="22.5" customHeight="1">
      <c r="B246" s="194"/>
      <c r="D246" s="195" t="s">
        <v>148</v>
      </c>
      <c r="E246" s="196" t="s">
        <v>20</v>
      </c>
      <c r="F246" s="197" t="s">
        <v>152</v>
      </c>
      <c r="H246" s="198">
        <v>3.213</v>
      </c>
      <c r="I246" s="199"/>
      <c r="L246" s="194"/>
      <c r="M246" s="200"/>
      <c r="N246" s="201"/>
      <c r="O246" s="201"/>
      <c r="P246" s="201"/>
      <c r="Q246" s="201"/>
      <c r="R246" s="201"/>
      <c r="S246" s="201"/>
      <c r="T246" s="202"/>
      <c r="AT246" s="203" t="s">
        <v>148</v>
      </c>
      <c r="AU246" s="203" t="s">
        <v>84</v>
      </c>
      <c r="AV246" s="13" t="s">
        <v>146</v>
      </c>
      <c r="AW246" s="13" t="s">
        <v>39</v>
      </c>
      <c r="AX246" s="13" t="s">
        <v>22</v>
      </c>
      <c r="AY246" s="203" t="s">
        <v>138</v>
      </c>
    </row>
    <row r="247" spans="2:65" s="1" customFormat="1" ht="22.5" customHeight="1">
      <c r="B247" s="164"/>
      <c r="C247" s="165" t="s">
        <v>524</v>
      </c>
      <c r="D247" s="165" t="s">
        <v>141</v>
      </c>
      <c r="E247" s="166" t="s">
        <v>981</v>
      </c>
      <c r="F247" s="167" t="s">
        <v>982</v>
      </c>
      <c r="G247" s="168" t="s">
        <v>144</v>
      </c>
      <c r="H247" s="169">
        <v>19.958</v>
      </c>
      <c r="I247" s="170"/>
      <c r="J247" s="171">
        <f>ROUND(I247*H247,2)</f>
        <v>0</v>
      </c>
      <c r="K247" s="167" t="s">
        <v>145</v>
      </c>
      <c r="L247" s="35"/>
      <c r="M247" s="172" t="s">
        <v>20</v>
      </c>
      <c r="N247" s="173" t="s">
        <v>47</v>
      </c>
      <c r="O247" s="36"/>
      <c r="P247" s="174">
        <f>O247*H247</f>
        <v>0</v>
      </c>
      <c r="Q247" s="174">
        <v>2.45351</v>
      </c>
      <c r="R247" s="174">
        <f>Q247*H247</f>
        <v>48.96715258</v>
      </c>
      <c r="S247" s="174">
        <v>0</v>
      </c>
      <c r="T247" s="175">
        <f>S247*H247</f>
        <v>0</v>
      </c>
      <c r="AR247" s="18" t="s">
        <v>146</v>
      </c>
      <c r="AT247" s="18" t="s">
        <v>141</v>
      </c>
      <c r="AU247" s="18" t="s">
        <v>84</v>
      </c>
      <c r="AY247" s="18" t="s">
        <v>138</v>
      </c>
      <c r="BE247" s="176">
        <f>IF(N247="základní",J247,0)</f>
        <v>0</v>
      </c>
      <c r="BF247" s="176">
        <f>IF(N247="snížená",J247,0)</f>
        <v>0</v>
      </c>
      <c r="BG247" s="176">
        <f>IF(N247="zákl. přenesená",J247,0)</f>
        <v>0</v>
      </c>
      <c r="BH247" s="176">
        <f>IF(N247="sníž. přenesená",J247,0)</f>
        <v>0</v>
      </c>
      <c r="BI247" s="176">
        <f>IF(N247="nulová",J247,0)</f>
        <v>0</v>
      </c>
      <c r="BJ247" s="18" t="s">
        <v>22</v>
      </c>
      <c r="BK247" s="176">
        <f>ROUND(I247*H247,2)</f>
        <v>0</v>
      </c>
      <c r="BL247" s="18" t="s">
        <v>146</v>
      </c>
      <c r="BM247" s="18" t="s">
        <v>468</v>
      </c>
    </row>
    <row r="248" spans="2:51" s="12" customFormat="1" ht="22.5" customHeight="1">
      <c r="B248" s="186"/>
      <c r="D248" s="178" t="s">
        <v>148</v>
      </c>
      <c r="E248" s="187" t="s">
        <v>20</v>
      </c>
      <c r="F248" s="188" t="s">
        <v>983</v>
      </c>
      <c r="H248" s="189">
        <v>9.63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7" t="s">
        <v>148</v>
      </c>
      <c r="AU248" s="187" t="s">
        <v>84</v>
      </c>
      <c r="AV248" s="12" t="s">
        <v>84</v>
      </c>
      <c r="AW248" s="12" t="s">
        <v>39</v>
      </c>
      <c r="AX248" s="12" t="s">
        <v>76</v>
      </c>
      <c r="AY248" s="187" t="s">
        <v>138</v>
      </c>
    </row>
    <row r="249" spans="2:51" s="12" customFormat="1" ht="22.5" customHeight="1">
      <c r="B249" s="186"/>
      <c r="D249" s="178" t="s">
        <v>148</v>
      </c>
      <c r="E249" s="187" t="s">
        <v>20</v>
      </c>
      <c r="F249" s="188" t="s">
        <v>984</v>
      </c>
      <c r="H249" s="189">
        <v>10.328</v>
      </c>
      <c r="I249" s="190"/>
      <c r="L249" s="186"/>
      <c r="M249" s="191"/>
      <c r="N249" s="192"/>
      <c r="O249" s="192"/>
      <c r="P249" s="192"/>
      <c r="Q249" s="192"/>
      <c r="R249" s="192"/>
      <c r="S249" s="192"/>
      <c r="T249" s="193"/>
      <c r="AT249" s="187" t="s">
        <v>148</v>
      </c>
      <c r="AU249" s="187" t="s">
        <v>84</v>
      </c>
      <c r="AV249" s="12" t="s">
        <v>84</v>
      </c>
      <c r="AW249" s="12" t="s">
        <v>39</v>
      </c>
      <c r="AX249" s="12" t="s">
        <v>76</v>
      </c>
      <c r="AY249" s="187" t="s">
        <v>138</v>
      </c>
    </row>
    <row r="250" spans="2:51" s="13" customFormat="1" ht="22.5" customHeight="1">
      <c r="B250" s="194"/>
      <c r="D250" s="195" t="s">
        <v>148</v>
      </c>
      <c r="E250" s="196" t="s">
        <v>20</v>
      </c>
      <c r="F250" s="197" t="s">
        <v>152</v>
      </c>
      <c r="H250" s="198">
        <v>19.958</v>
      </c>
      <c r="I250" s="199"/>
      <c r="L250" s="194"/>
      <c r="M250" s="200"/>
      <c r="N250" s="201"/>
      <c r="O250" s="201"/>
      <c r="P250" s="201"/>
      <c r="Q250" s="201"/>
      <c r="R250" s="201"/>
      <c r="S250" s="201"/>
      <c r="T250" s="202"/>
      <c r="AT250" s="203" t="s">
        <v>148</v>
      </c>
      <c r="AU250" s="203" t="s">
        <v>84</v>
      </c>
      <c r="AV250" s="13" t="s">
        <v>146</v>
      </c>
      <c r="AW250" s="13" t="s">
        <v>39</v>
      </c>
      <c r="AX250" s="13" t="s">
        <v>22</v>
      </c>
      <c r="AY250" s="203" t="s">
        <v>138</v>
      </c>
    </row>
    <row r="251" spans="2:65" s="1" customFormat="1" ht="22.5" customHeight="1">
      <c r="B251" s="164"/>
      <c r="C251" s="165" t="s">
        <v>527</v>
      </c>
      <c r="D251" s="165" t="s">
        <v>141</v>
      </c>
      <c r="E251" s="166" t="s">
        <v>985</v>
      </c>
      <c r="F251" s="167" t="s">
        <v>986</v>
      </c>
      <c r="G251" s="168" t="s">
        <v>144</v>
      </c>
      <c r="H251" s="169">
        <v>12.227</v>
      </c>
      <c r="I251" s="170"/>
      <c r="J251" s="171">
        <f>ROUND(I251*H251,2)</f>
        <v>0</v>
      </c>
      <c r="K251" s="167" t="s">
        <v>145</v>
      </c>
      <c r="L251" s="35"/>
      <c r="M251" s="172" t="s">
        <v>20</v>
      </c>
      <c r="N251" s="173" t="s">
        <v>47</v>
      </c>
      <c r="O251" s="36"/>
      <c r="P251" s="174">
        <f>O251*H251</f>
        <v>0</v>
      </c>
      <c r="Q251" s="174">
        <v>2.45351</v>
      </c>
      <c r="R251" s="174">
        <f>Q251*H251</f>
        <v>29.999066770000002</v>
      </c>
      <c r="S251" s="174">
        <v>0</v>
      </c>
      <c r="T251" s="175">
        <f>S251*H251</f>
        <v>0</v>
      </c>
      <c r="AR251" s="18" t="s">
        <v>146</v>
      </c>
      <c r="AT251" s="18" t="s">
        <v>141</v>
      </c>
      <c r="AU251" s="18" t="s">
        <v>84</v>
      </c>
      <c r="AY251" s="18" t="s">
        <v>138</v>
      </c>
      <c r="BE251" s="176">
        <f>IF(N251="základní",J251,0)</f>
        <v>0</v>
      </c>
      <c r="BF251" s="176">
        <f>IF(N251="snížená",J251,0)</f>
        <v>0</v>
      </c>
      <c r="BG251" s="176">
        <f>IF(N251="zákl. přenesená",J251,0)</f>
        <v>0</v>
      </c>
      <c r="BH251" s="176">
        <f>IF(N251="sníž. přenesená",J251,0)</f>
        <v>0</v>
      </c>
      <c r="BI251" s="176">
        <f>IF(N251="nulová",J251,0)</f>
        <v>0</v>
      </c>
      <c r="BJ251" s="18" t="s">
        <v>22</v>
      </c>
      <c r="BK251" s="176">
        <f>ROUND(I251*H251,2)</f>
        <v>0</v>
      </c>
      <c r="BL251" s="18" t="s">
        <v>146</v>
      </c>
      <c r="BM251" s="18" t="s">
        <v>470</v>
      </c>
    </row>
    <row r="252" spans="2:51" s="11" customFormat="1" ht="22.5" customHeight="1">
      <c r="B252" s="177"/>
      <c r="D252" s="178" t="s">
        <v>148</v>
      </c>
      <c r="E252" s="179" t="s">
        <v>20</v>
      </c>
      <c r="F252" s="180" t="s">
        <v>987</v>
      </c>
      <c r="H252" s="181" t="s">
        <v>20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81" t="s">
        <v>148</v>
      </c>
      <c r="AU252" s="181" t="s">
        <v>84</v>
      </c>
      <c r="AV252" s="11" t="s">
        <v>22</v>
      </c>
      <c r="AW252" s="11" t="s">
        <v>39</v>
      </c>
      <c r="AX252" s="11" t="s">
        <v>76</v>
      </c>
      <c r="AY252" s="181" t="s">
        <v>138</v>
      </c>
    </row>
    <row r="253" spans="2:51" s="12" customFormat="1" ht="22.5" customHeight="1">
      <c r="B253" s="186"/>
      <c r="D253" s="178" t="s">
        <v>148</v>
      </c>
      <c r="E253" s="187" t="s">
        <v>20</v>
      </c>
      <c r="F253" s="188" t="s">
        <v>988</v>
      </c>
      <c r="H253" s="189">
        <v>2.009</v>
      </c>
      <c r="I253" s="190"/>
      <c r="L253" s="186"/>
      <c r="M253" s="191"/>
      <c r="N253" s="192"/>
      <c r="O253" s="192"/>
      <c r="P253" s="192"/>
      <c r="Q253" s="192"/>
      <c r="R253" s="192"/>
      <c r="S253" s="192"/>
      <c r="T253" s="193"/>
      <c r="AT253" s="187" t="s">
        <v>148</v>
      </c>
      <c r="AU253" s="187" t="s">
        <v>84</v>
      </c>
      <c r="AV253" s="12" t="s">
        <v>84</v>
      </c>
      <c r="AW253" s="12" t="s">
        <v>39</v>
      </c>
      <c r="AX253" s="12" t="s">
        <v>76</v>
      </c>
      <c r="AY253" s="187" t="s">
        <v>138</v>
      </c>
    </row>
    <row r="254" spans="2:51" s="12" customFormat="1" ht="22.5" customHeight="1">
      <c r="B254" s="186"/>
      <c r="D254" s="178" t="s">
        <v>148</v>
      </c>
      <c r="E254" s="187" t="s">
        <v>20</v>
      </c>
      <c r="F254" s="188" t="s">
        <v>989</v>
      </c>
      <c r="H254" s="189">
        <v>3.06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7" t="s">
        <v>148</v>
      </c>
      <c r="AU254" s="187" t="s">
        <v>84</v>
      </c>
      <c r="AV254" s="12" t="s">
        <v>84</v>
      </c>
      <c r="AW254" s="12" t="s">
        <v>39</v>
      </c>
      <c r="AX254" s="12" t="s">
        <v>76</v>
      </c>
      <c r="AY254" s="187" t="s">
        <v>138</v>
      </c>
    </row>
    <row r="255" spans="2:51" s="11" customFormat="1" ht="22.5" customHeight="1">
      <c r="B255" s="177"/>
      <c r="D255" s="178" t="s">
        <v>148</v>
      </c>
      <c r="E255" s="179" t="s">
        <v>20</v>
      </c>
      <c r="F255" s="180" t="s">
        <v>990</v>
      </c>
      <c r="H255" s="181" t="s">
        <v>20</v>
      </c>
      <c r="I255" s="182"/>
      <c r="L255" s="177"/>
      <c r="M255" s="183"/>
      <c r="N255" s="184"/>
      <c r="O255" s="184"/>
      <c r="P255" s="184"/>
      <c r="Q255" s="184"/>
      <c r="R255" s="184"/>
      <c r="S255" s="184"/>
      <c r="T255" s="185"/>
      <c r="AT255" s="181" t="s">
        <v>148</v>
      </c>
      <c r="AU255" s="181" t="s">
        <v>84</v>
      </c>
      <c r="AV255" s="11" t="s">
        <v>22</v>
      </c>
      <c r="AW255" s="11" t="s">
        <v>39</v>
      </c>
      <c r="AX255" s="11" t="s">
        <v>76</v>
      </c>
      <c r="AY255" s="181" t="s">
        <v>138</v>
      </c>
    </row>
    <row r="256" spans="2:51" s="12" customFormat="1" ht="22.5" customHeight="1">
      <c r="B256" s="186"/>
      <c r="D256" s="178" t="s">
        <v>148</v>
      </c>
      <c r="E256" s="187" t="s">
        <v>20</v>
      </c>
      <c r="F256" s="188" t="s">
        <v>991</v>
      </c>
      <c r="H256" s="189">
        <v>2.393</v>
      </c>
      <c r="I256" s="190"/>
      <c r="L256" s="186"/>
      <c r="M256" s="191"/>
      <c r="N256" s="192"/>
      <c r="O256" s="192"/>
      <c r="P256" s="192"/>
      <c r="Q256" s="192"/>
      <c r="R256" s="192"/>
      <c r="S256" s="192"/>
      <c r="T256" s="193"/>
      <c r="AT256" s="187" t="s">
        <v>148</v>
      </c>
      <c r="AU256" s="187" t="s">
        <v>84</v>
      </c>
      <c r="AV256" s="12" t="s">
        <v>84</v>
      </c>
      <c r="AW256" s="12" t="s">
        <v>39</v>
      </c>
      <c r="AX256" s="12" t="s">
        <v>76</v>
      </c>
      <c r="AY256" s="187" t="s">
        <v>138</v>
      </c>
    </row>
    <row r="257" spans="2:51" s="12" customFormat="1" ht="22.5" customHeight="1">
      <c r="B257" s="186"/>
      <c r="D257" s="178" t="s">
        <v>148</v>
      </c>
      <c r="E257" s="187" t="s">
        <v>20</v>
      </c>
      <c r="F257" s="188" t="s">
        <v>992</v>
      </c>
      <c r="H257" s="189">
        <v>4.765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148</v>
      </c>
      <c r="AU257" s="187" t="s">
        <v>84</v>
      </c>
      <c r="AV257" s="12" t="s">
        <v>84</v>
      </c>
      <c r="AW257" s="12" t="s">
        <v>39</v>
      </c>
      <c r="AX257" s="12" t="s">
        <v>76</v>
      </c>
      <c r="AY257" s="187" t="s">
        <v>138</v>
      </c>
    </row>
    <row r="258" spans="2:51" s="13" customFormat="1" ht="22.5" customHeight="1">
      <c r="B258" s="194"/>
      <c r="D258" s="195" t="s">
        <v>148</v>
      </c>
      <c r="E258" s="196" t="s">
        <v>20</v>
      </c>
      <c r="F258" s="197" t="s">
        <v>152</v>
      </c>
      <c r="H258" s="198">
        <v>12.227</v>
      </c>
      <c r="I258" s="199"/>
      <c r="L258" s="194"/>
      <c r="M258" s="200"/>
      <c r="N258" s="201"/>
      <c r="O258" s="201"/>
      <c r="P258" s="201"/>
      <c r="Q258" s="201"/>
      <c r="R258" s="201"/>
      <c r="S258" s="201"/>
      <c r="T258" s="202"/>
      <c r="AT258" s="203" t="s">
        <v>148</v>
      </c>
      <c r="AU258" s="203" t="s">
        <v>84</v>
      </c>
      <c r="AV258" s="13" t="s">
        <v>146</v>
      </c>
      <c r="AW258" s="13" t="s">
        <v>39</v>
      </c>
      <c r="AX258" s="13" t="s">
        <v>22</v>
      </c>
      <c r="AY258" s="203" t="s">
        <v>138</v>
      </c>
    </row>
    <row r="259" spans="2:65" s="1" customFormat="1" ht="22.5" customHeight="1">
      <c r="B259" s="164"/>
      <c r="C259" s="165" t="s">
        <v>531</v>
      </c>
      <c r="D259" s="165" t="s">
        <v>141</v>
      </c>
      <c r="E259" s="166" t="s">
        <v>993</v>
      </c>
      <c r="F259" s="167" t="s">
        <v>994</v>
      </c>
      <c r="G259" s="168" t="s">
        <v>155</v>
      </c>
      <c r="H259" s="169">
        <v>84.045</v>
      </c>
      <c r="I259" s="170"/>
      <c r="J259" s="171">
        <f>ROUND(I259*H259,2)</f>
        <v>0</v>
      </c>
      <c r="K259" s="167" t="s">
        <v>145</v>
      </c>
      <c r="L259" s="35"/>
      <c r="M259" s="172" t="s">
        <v>20</v>
      </c>
      <c r="N259" s="173" t="s">
        <v>47</v>
      </c>
      <c r="O259" s="36"/>
      <c r="P259" s="174">
        <f>O259*H259</f>
        <v>0</v>
      </c>
      <c r="Q259" s="174">
        <v>0.00182</v>
      </c>
      <c r="R259" s="174">
        <f>Q259*H259</f>
        <v>0.1529619</v>
      </c>
      <c r="S259" s="174">
        <v>0</v>
      </c>
      <c r="T259" s="175">
        <f>S259*H259</f>
        <v>0</v>
      </c>
      <c r="AR259" s="18" t="s">
        <v>146</v>
      </c>
      <c r="AT259" s="18" t="s">
        <v>141</v>
      </c>
      <c r="AU259" s="18" t="s">
        <v>84</v>
      </c>
      <c r="AY259" s="18" t="s">
        <v>138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8" t="s">
        <v>22</v>
      </c>
      <c r="BK259" s="176">
        <f>ROUND(I259*H259,2)</f>
        <v>0</v>
      </c>
      <c r="BL259" s="18" t="s">
        <v>146</v>
      </c>
      <c r="BM259" s="18" t="s">
        <v>475</v>
      </c>
    </row>
    <row r="260" spans="2:51" s="12" customFormat="1" ht="22.5" customHeight="1">
      <c r="B260" s="186"/>
      <c r="D260" s="178" t="s">
        <v>148</v>
      </c>
      <c r="E260" s="187" t="s">
        <v>20</v>
      </c>
      <c r="F260" s="188" t="s">
        <v>995</v>
      </c>
      <c r="H260" s="189">
        <v>40.55</v>
      </c>
      <c r="I260" s="190"/>
      <c r="L260" s="186"/>
      <c r="M260" s="191"/>
      <c r="N260" s="192"/>
      <c r="O260" s="192"/>
      <c r="P260" s="192"/>
      <c r="Q260" s="192"/>
      <c r="R260" s="192"/>
      <c r="S260" s="192"/>
      <c r="T260" s="193"/>
      <c r="AT260" s="187" t="s">
        <v>148</v>
      </c>
      <c r="AU260" s="187" t="s">
        <v>84</v>
      </c>
      <c r="AV260" s="12" t="s">
        <v>84</v>
      </c>
      <c r="AW260" s="12" t="s">
        <v>39</v>
      </c>
      <c r="AX260" s="12" t="s">
        <v>76</v>
      </c>
      <c r="AY260" s="187" t="s">
        <v>138</v>
      </c>
    </row>
    <row r="261" spans="2:51" s="12" customFormat="1" ht="22.5" customHeight="1">
      <c r="B261" s="186"/>
      <c r="D261" s="178" t="s">
        <v>148</v>
      </c>
      <c r="E261" s="187" t="s">
        <v>20</v>
      </c>
      <c r="F261" s="188" t="s">
        <v>996</v>
      </c>
      <c r="H261" s="189">
        <v>43.495</v>
      </c>
      <c r="I261" s="190"/>
      <c r="L261" s="186"/>
      <c r="M261" s="191"/>
      <c r="N261" s="192"/>
      <c r="O261" s="192"/>
      <c r="P261" s="192"/>
      <c r="Q261" s="192"/>
      <c r="R261" s="192"/>
      <c r="S261" s="192"/>
      <c r="T261" s="193"/>
      <c r="AT261" s="187" t="s">
        <v>148</v>
      </c>
      <c r="AU261" s="187" t="s">
        <v>84</v>
      </c>
      <c r="AV261" s="12" t="s">
        <v>84</v>
      </c>
      <c r="AW261" s="12" t="s">
        <v>39</v>
      </c>
      <c r="AX261" s="12" t="s">
        <v>76</v>
      </c>
      <c r="AY261" s="187" t="s">
        <v>138</v>
      </c>
    </row>
    <row r="262" spans="2:51" s="13" customFormat="1" ht="22.5" customHeight="1">
      <c r="B262" s="194"/>
      <c r="D262" s="195" t="s">
        <v>148</v>
      </c>
      <c r="E262" s="196" t="s">
        <v>20</v>
      </c>
      <c r="F262" s="197" t="s">
        <v>152</v>
      </c>
      <c r="H262" s="198">
        <v>84.045</v>
      </c>
      <c r="I262" s="199"/>
      <c r="L262" s="194"/>
      <c r="M262" s="200"/>
      <c r="N262" s="201"/>
      <c r="O262" s="201"/>
      <c r="P262" s="201"/>
      <c r="Q262" s="201"/>
      <c r="R262" s="201"/>
      <c r="S262" s="201"/>
      <c r="T262" s="202"/>
      <c r="AT262" s="203" t="s">
        <v>148</v>
      </c>
      <c r="AU262" s="203" t="s">
        <v>84</v>
      </c>
      <c r="AV262" s="13" t="s">
        <v>146</v>
      </c>
      <c r="AW262" s="13" t="s">
        <v>39</v>
      </c>
      <c r="AX262" s="13" t="s">
        <v>22</v>
      </c>
      <c r="AY262" s="203" t="s">
        <v>138</v>
      </c>
    </row>
    <row r="263" spans="2:65" s="1" customFormat="1" ht="22.5" customHeight="1">
      <c r="B263" s="164"/>
      <c r="C263" s="165" t="s">
        <v>535</v>
      </c>
      <c r="D263" s="165" t="s">
        <v>141</v>
      </c>
      <c r="E263" s="166" t="s">
        <v>997</v>
      </c>
      <c r="F263" s="167" t="s">
        <v>998</v>
      </c>
      <c r="G263" s="168" t="s">
        <v>155</v>
      </c>
      <c r="H263" s="169">
        <v>84.045</v>
      </c>
      <c r="I263" s="170"/>
      <c r="J263" s="171">
        <f>ROUND(I263*H263,2)</f>
        <v>0</v>
      </c>
      <c r="K263" s="167" t="s">
        <v>145</v>
      </c>
      <c r="L263" s="35"/>
      <c r="M263" s="172" t="s">
        <v>20</v>
      </c>
      <c r="N263" s="173" t="s">
        <v>47</v>
      </c>
      <c r="O263" s="36"/>
      <c r="P263" s="174">
        <f>O263*H263</f>
        <v>0</v>
      </c>
      <c r="Q263" s="174">
        <v>4E-05</v>
      </c>
      <c r="R263" s="174">
        <f>Q263*H263</f>
        <v>0.0033618000000000003</v>
      </c>
      <c r="S263" s="174">
        <v>0</v>
      </c>
      <c r="T263" s="175">
        <f>S263*H263</f>
        <v>0</v>
      </c>
      <c r="AR263" s="18" t="s">
        <v>146</v>
      </c>
      <c r="AT263" s="18" t="s">
        <v>141</v>
      </c>
      <c r="AU263" s="18" t="s">
        <v>84</v>
      </c>
      <c r="AY263" s="18" t="s">
        <v>138</v>
      </c>
      <c r="BE263" s="176">
        <f>IF(N263="základní",J263,0)</f>
        <v>0</v>
      </c>
      <c r="BF263" s="176">
        <f>IF(N263="snížená",J263,0)</f>
        <v>0</v>
      </c>
      <c r="BG263" s="176">
        <f>IF(N263="zákl. přenesená",J263,0)</f>
        <v>0</v>
      </c>
      <c r="BH263" s="176">
        <f>IF(N263="sníž. přenesená",J263,0)</f>
        <v>0</v>
      </c>
      <c r="BI263" s="176">
        <f>IF(N263="nulová",J263,0)</f>
        <v>0</v>
      </c>
      <c r="BJ263" s="18" t="s">
        <v>22</v>
      </c>
      <c r="BK263" s="176">
        <f>ROUND(I263*H263,2)</f>
        <v>0</v>
      </c>
      <c r="BL263" s="18" t="s">
        <v>146</v>
      </c>
      <c r="BM263" s="18" t="s">
        <v>479</v>
      </c>
    </row>
    <row r="264" spans="2:65" s="1" customFormat="1" ht="31.5" customHeight="1">
      <c r="B264" s="164"/>
      <c r="C264" s="165" t="s">
        <v>538</v>
      </c>
      <c r="D264" s="165" t="s">
        <v>141</v>
      </c>
      <c r="E264" s="166" t="s">
        <v>999</v>
      </c>
      <c r="F264" s="167" t="s">
        <v>1000</v>
      </c>
      <c r="G264" s="168" t="s">
        <v>155</v>
      </c>
      <c r="H264" s="169">
        <v>84.71</v>
      </c>
      <c r="I264" s="170"/>
      <c r="J264" s="171">
        <f>ROUND(I264*H264,2)</f>
        <v>0</v>
      </c>
      <c r="K264" s="167" t="s">
        <v>145</v>
      </c>
      <c r="L264" s="35"/>
      <c r="M264" s="172" t="s">
        <v>20</v>
      </c>
      <c r="N264" s="173" t="s">
        <v>47</v>
      </c>
      <c r="O264" s="36"/>
      <c r="P264" s="174">
        <f>O264*H264</f>
        <v>0</v>
      </c>
      <c r="Q264" s="174">
        <v>0.00132</v>
      </c>
      <c r="R264" s="174">
        <f>Q264*H264</f>
        <v>0.11181719999999999</v>
      </c>
      <c r="S264" s="174">
        <v>0</v>
      </c>
      <c r="T264" s="175">
        <f>S264*H264</f>
        <v>0</v>
      </c>
      <c r="AR264" s="18" t="s">
        <v>146</v>
      </c>
      <c r="AT264" s="18" t="s">
        <v>141</v>
      </c>
      <c r="AU264" s="18" t="s">
        <v>84</v>
      </c>
      <c r="AY264" s="18" t="s">
        <v>138</v>
      </c>
      <c r="BE264" s="176">
        <f>IF(N264="základní",J264,0)</f>
        <v>0</v>
      </c>
      <c r="BF264" s="176">
        <f>IF(N264="snížená",J264,0)</f>
        <v>0</v>
      </c>
      <c r="BG264" s="176">
        <f>IF(N264="zákl. přenesená",J264,0)</f>
        <v>0</v>
      </c>
      <c r="BH264" s="176">
        <f>IF(N264="sníž. přenesená",J264,0)</f>
        <v>0</v>
      </c>
      <c r="BI264" s="176">
        <f>IF(N264="nulová",J264,0)</f>
        <v>0</v>
      </c>
      <c r="BJ264" s="18" t="s">
        <v>22</v>
      </c>
      <c r="BK264" s="176">
        <f>ROUND(I264*H264,2)</f>
        <v>0</v>
      </c>
      <c r="BL264" s="18" t="s">
        <v>146</v>
      </c>
      <c r="BM264" s="18" t="s">
        <v>483</v>
      </c>
    </row>
    <row r="265" spans="2:51" s="11" customFormat="1" ht="22.5" customHeight="1">
      <c r="B265" s="177"/>
      <c r="D265" s="178" t="s">
        <v>148</v>
      </c>
      <c r="E265" s="179" t="s">
        <v>20</v>
      </c>
      <c r="F265" s="180" t="s">
        <v>987</v>
      </c>
      <c r="H265" s="181" t="s">
        <v>20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81" t="s">
        <v>148</v>
      </c>
      <c r="AU265" s="181" t="s">
        <v>84</v>
      </c>
      <c r="AV265" s="11" t="s">
        <v>22</v>
      </c>
      <c r="AW265" s="11" t="s">
        <v>39</v>
      </c>
      <c r="AX265" s="11" t="s">
        <v>76</v>
      </c>
      <c r="AY265" s="181" t="s">
        <v>138</v>
      </c>
    </row>
    <row r="266" spans="2:51" s="12" customFormat="1" ht="22.5" customHeight="1">
      <c r="B266" s="186"/>
      <c r="D266" s="178" t="s">
        <v>148</v>
      </c>
      <c r="E266" s="187" t="s">
        <v>20</v>
      </c>
      <c r="F266" s="188" t="s">
        <v>1001</v>
      </c>
      <c r="H266" s="189">
        <v>9.89</v>
      </c>
      <c r="I266" s="190"/>
      <c r="L266" s="186"/>
      <c r="M266" s="191"/>
      <c r="N266" s="192"/>
      <c r="O266" s="192"/>
      <c r="P266" s="192"/>
      <c r="Q266" s="192"/>
      <c r="R266" s="192"/>
      <c r="S266" s="192"/>
      <c r="T266" s="193"/>
      <c r="AT266" s="187" t="s">
        <v>148</v>
      </c>
      <c r="AU266" s="187" t="s">
        <v>84</v>
      </c>
      <c r="AV266" s="12" t="s">
        <v>84</v>
      </c>
      <c r="AW266" s="12" t="s">
        <v>39</v>
      </c>
      <c r="AX266" s="12" t="s">
        <v>76</v>
      </c>
      <c r="AY266" s="187" t="s">
        <v>138</v>
      </c>
    </row>
    <row r="267" spans="2:51" s="12" customFormat="1" ht="22.5" customHeight="1">
      <c r="B267" s="186"/>
      <c r="D267" s="178" t="s">
        <v>148</v>
      </c>
      <c r="E267" s="187" t="s">
        <v>20</v>
      </c>
      <c r="F267" s="188" t="s">
        <v>1002</v>
      </c>
      <c r="H267" s="189">
        <v>17.25</v>
      </c>
      <c r="I267" s="190"/>
      <c r="L267" s="186"/>
      <c r="M267" s="191"/>
      <c r="N267" s="192"/>
      <c r="O267" s="192"/>
      <c r="P267" s="192"/>
      <c r="Q267" s="192"/>
      <c r="R267" s="192"/>
      <c r="S267" s="192"/>
      <c r="T267" s="193"/>
      <c r="AT267" s="187" t="s">
        <v>148</v>
      </c>
      <c r="AU267" s="187" t="s">
        <v>84</v>
      </c>
      <c r="AV267" s="12" t="s">
        <v>84</v>
      </c>
      <c r="AW267" s="12" t="s">
        <v>39</v>
      </c>
      <c r="AX267" s="12" t="s">
        <v>76</v>
      </c>
      <c r="AY267" s="187" t="s">
        <v>138</v>
      </c>
    </row>
    <row r="268" spans="2:51" s="11" customFormat="1" ht="22.5" customHeight="1">
      <c r="B268" s="177"/>
      <c r="D268" s="178" t="s">
        <v>148</v>
      </c>
      <c r="E268" s="179" t="s">
        <v>20</v>
      </c>
      <c r="F268" s="180" t="s">
        <v>990</v>
      </c>
      <c r="H268" s="181" t="s">
        <v>20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81" t="s">
        <v>148</v>
      </c>
      <c r="AU268" s="181" t="s">
        <v>84</v>
      </c>
      <c r="AV268" s="11" t="s">
        <v>22</v>
      </c>
      <c r="AW268" s="11" t="s">
        <v>39</v>
      </c>
      <c r="AX268" s="11" t="s">
        <v>76</v>
      </c>
      <c r="AY268" s="181" t="s">
        <v>138</v>
      </c>
    </row>
    <row r="269" spans="2:51" s="12" customFormat="1" ht="22.5" customHeight="1">
      <c r="B269" s="186"/>
      <c r="D269" s="178" t="s">
        <v>148</v>
      </c>
      <c r="E269" s="187" t="s">
        <v>20</v>
      </c>
      <c r="F269" s="188" t="s">
        <v>1003</v>
      </c>
      <c r="H269" s="189">
        <v>11.626</v>
      </c>
      <c r="I269" s="190"/>
      <c r="L269" s="186"/>
      <c r="M269" s="191"/>
      <c r="N269" s="192"/>
      <c r="O269" s="192"/>
      <c r="P269" s="192"/>
      <c r="Q269" s="192"/>
      <c r="R269" s="192"/>
      <c r="S269" s="192"/>
      <c r="T269" s="193"/>
      <c r="AT269" s="187" t="s">
        <v>148</v>
      </c>
      <c r="AU269" s="187" t="s">
        <v>84</v>
      </c>
      <c r="AV269" s="12" t="s">
        <v>84</v>
      </c>
      <c r="AW269" s="12" t="s">
        <v>39</v>
      </c>
      <c r="AX269" s="12" t="s">
        <v>76</v>
      </c>
      <c r="AY269" s="187" t="s">
        <v>138</v>
      </c>
    </row>
    <row r="270" spans="2:51" s="12" customFormat="1" ht="22.5" customHeight="1">
      <c r="B270" s="186"/>
      <c r="D270" s="178" t="s">
        <v>148</v>
      </c>
      <c r="E270" s="187" t="s">
        <v>20</v>
      </c>
      <c r="F270" s="188" t="s">
        <v>1004</v>
      </c>
      <c r="H270" s="189">
        <v>45.944</v>
      </c>
      <c r="I270" s="190"/>
      <c r="L270" s="186"/>
      <c r="M270" s="191"/>
      <c r="N270" s="192"/>
      <c r="O270" s="192"/>
      <c r="P270" s="192"/>
      <c r="Q270" s="192"/>
      <c r="R270" s="192"/>
      <c r="S270" s="192"/>
      <c r="T270" s="193"/>
      <c r="AT270" s="187" t="s">
        <v>148</v>
      </c>
      <c r="AU270" s="187" t="s">
        <v>84</v>
      </c>
      <c r="AV270" s="12" t="s">
        <v>84</v>
      </c>
      <c r="AW270" s="12" t="s">
        <v>39</v>
      </c>
      <c r="AX270" s="12" t="s">
        <v>76</v>
      </c>
      <c r="AY270" s="187" t="s">
        <v>138</v>
      </c>
    </row>
    <row r="271" spans="2:51" s="13" customFormat="1" ht="22.5" customHeight="1">
      <c r="B271" s="194"/>
      <c r="D271" s="195" t="s">
        <v>148</v>
      </c>
      <c r="E271" s="196" t="s">
        <v>20</v>
      </c>
      <c r="F271" s="197" t="s">
        <v>152</v>
      </c>
      <c r="H271" s="198">
        <v>84.71</v>
      </c>
      <c r="I271" s="199"/>
      <c r="L271" s="194"/>
      <c r="M271" s="200"/>
      <c r="N271" s="201"/>
      <c r="O271" s="201"/>
      <c r="P271" s="201"/>
      <c r="Q271" s="201"/>
      <c r="R271" s="201"/>
      <c r="S271" s="201"/>
      <c r="T271" s="202"/>
      <c r="AT271" s="203" t="s">
        <v>148</v>
      </c>
      <c r="AU271" s="203" t="s">
        <v>84</v>
      </c>
      <c r="AV271" s="13" t="s">
        <v>146</v>
      </c>
      <c r="AW271" s="13" t="s">
        <v>39</v>
      </c>
      <c r="AX271" s="13" t="s">
        <v>22</v>
      </c>
      <c r="AY271" s="203" t="s">
        <v>138</v>
      </c>
    </row>
    <row r="272" spans="2:65" s="1" customFormat="1" ht="31.5" customHeight="1">
      <c r="B272" s="164"/>
      <c r="C272" s="165" t="s">
        <v>543</v>
      </c>
      <c r="D272" s="165" t="s">
        <v>141</v>
      </c>
      <c r="E272" s="166" t="s">
        <v>1005</v>
      </c>
      <c r="F272" s="167" t="s">
        <v>1006</v>
      </c>
      <c r="G272" s="168" t="s">
        <v>155</v>
      </c>
      <c r="H272" s="169">
        <v>84.71</v>
      </c>
      <c r="I272" s="170"/>
      <c r="J272" s="171">
        <f>ROUND(I272*H272,2)</f>
        <v>0</v>
      </c>
      <c r="K272" s="167" t="s">
        <v>145</v>
      </c>
      <c r="L272" s="35"/>
      <c r="M272" s="172" t="s">
        <v>20</v>
      </c>
      <c r="N272" s="173" t="s">
        <v>47</v>
      </c>
      <c r="O272" s="36"/>
      <c r="P272" s="174">
        <f>O272*H272</f>
        <v>0</v>
      </c>
      <c r="Q272" s="174">
        <v>4E-05</v>
      </c>
      <c r="R272" s="174">
        <f>Q272*H272</f>
        <v>0.0033884</v>
      </c>
      <c r="S272" s="174">
        <v>0</v>
      </c>
      <c r="T272" s="175">
        <f>S272*H272</f>
        <v>0</v>
      </c>
      <c r="AR272" s="18" t="s">
        <v>146</v>
      </c>
      <c r="AT272" s="18" t="s">
        <v>141</v>
      </c>
      <c r="AU272" s="18" t="s">
        <v>84</v>
      </c>
      <c r="AY272" s="18" t="s">
        <v>138</v>
      </c>
      <c r="BE272" s="176">
        <f>IF(N272="základní",J272,0)</f>
        <v>0</v>
      </c>
      <c r="BF272" s="176">
        <f>IF(N272="snížená",J272,0)</f>
        <v>0</v>
      </c>
      <c r="BG272" s="176">
        <f>IF(N272="zákl. přenesená",J272,0)</f>
        <v>0</v>
      </c>
      <c r="BH272" s="176">
        <f>IF(N272="sníž. přenesená",J272,0)</f>
        <v>0</v>
      </c>
      <c r="BI272" s="176">
        <f>IF(N272="nulová",J272,0)</f>
        <v>0</v>
      </c>
      <c r="BJ272" s="18" t="s">
        <v>22</v>
      </c>
      <c r="BK272" s="176">
        <f>ROUND(I272*H272,2)</f>
        <v>0</v>
      </c>
      <c r="BL272" s="18" t="s">
        <v>146</v>
      </c>
      <c r="BM272" s="18" t="s">
        <v>487</v>
      </c>
    </row>
    <row r="273" spans="2:65" s="1" customFormat="1" ht="22.5" customHeight="1">
      <c r="B273" s="164"/>
      <c r="C273" s="165" t="s">
        <v>547</v>
      </c>
      <c r="D273" s="165" t="s">
        <v>141</v>
      </c>
      <c r="E273" s="166" t="s">
        <v>1007</v>
      </c>
      <c r="F273" s="167" t="s">
        <v>1008</v>
      </c>
      <c r="G273" s="168" t="s">
        <v>308</v>
      </c>
      <c r="H273" s="169">
        <v>3.992</v>
      </c>
      <c r="I273" s="170"/>
      <c r="J273" s="171">
        <f>ROUND(I273*H273,2)</f>
        <v>0</v>
      </c>
      <c r="K273" s="167" t="s">
        <v>145</v>
      </c>
      <c r="L273" s="35"/>
      <c r="M273" s="172" t="s">
        <v>20</v>
      </c>
      <c r="N273" s="173" t="s">
        <v>47</v>
      </c>
      <c r="O273" s="36"/>
      <c r="P273" s="174">
        <f>O273*H273</f>
        <v>0</v>
      </c>
      <c r="Q273" s="174">
        <v>1.0383</v>
      </c>
      <c r="R273" s="174">
        <f>Q273*H273</f>
        <v>4.1448936</v>
      </c>
      <c r="S273" s="174">
        <v>0</v>
      </c>
      <c r="T273" s="175">
        <f>S273*H273</f>
        <v>0</v>
      </c>
      <c r="AR273" s="18" t="s">
        <v>146</v>
      </c>
      <c r="AT273" s="18" t="s">
        <v>141</v>
      </c>
      <c r="AU273" s="18" t="s">
        <v>84</v>
      </c>
      <c r="AY273" s="18" t="s">
        <v>138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8" t="s">
        <v>22</v>
      </c>
      <c r="BK273" s="176">
        <f>ROUND(I273*H273,2)</f>
        <v>0</v>
      </c>
      <c r="BL273" s="18" t="s">
        <v>146</v>
      </c>
      <c r="BM273" s="18" t="s">
        <v>492</v>
      </c>
    </row>
    <row r="274" spans="2:51" s="12" customFormat="1" ht="22.5" customHeight="1">
      <c r="B274" s="186"/>
      <c r="D274" s="178" t="s">
        <v>148</v>
      </c>
      <c r="E274" s="187" t="s">
        <v>20</v>
      </c>
      <c r="F274" s="188" t="s">
        <v>1009</v>
      </c>
      <c r="H274" s="189">
        <v>3.992</v>
      </c>
      <c r="I274" s="190"/>
      <c r="L274" s="186"/>
      <c r="M274" s="191"/>
      <c r="N274" s="192"/>
      <c r="O274" s="192"/>
      <c r="P274" s="192"/>
      <c r="Q274" s="192"/>
      <c r="R274" s="192"/>
      <c r="S274" s="192"/>
      <c r="T274" s="193"/>
      <c r="AT274" s="187" t="s">
        <v>148</v>
      </c>
      <c r="AU274" s="187" t="s">
        <v>84</v>
      </c>
      <c r="AV274" s="12" t="s">
        <v>84</v>
      </c>
      <c r="AW274" s="12" t="s">
        <v>39</v>
      </c>
      <c r="AX274" s="12" t="s">
        <v>76</v>
      </c>
      <c r="AY274" s="187" t="s">
        <v>138</v>
      </c>
    </row>
    <row r="275" spans="2:51" s="13" customFormat="1" ht="22.5" customHeight="1">
      <c r="B275" s="194"/>
      <c r="D275" s="195" t="s">
        <v>148</v>
      </c>
      <c r="E275" s="196" t="s">
        <v>20</v>
      </c>
      <c r="F275" s="197" t="s">
        <v>152</v>
      </c>
      <c r="H275" s="198">
        <v>3.992</v>
      </c>
      <c r="I275" s="199"/>
      <c r="L275" s="194"/>
      <c r="M275" s="200"/>
      <c r="N275" s="201"/>
      <c r="O275" s="201"/>
      <c r="P275" s="201"/>
      <c r="Q275" s="201"/>
      <c r="R275" s="201"/>
      <c r="S275" s="201"/>
      <c r="T275" s="202"/>
      <c r="AT275" s="203" t="s">
        <v>148</v>
      </c>
      <c r="AU275" s="203" t="s">
        <v>84</v>
      </c>
      <c r="AV275" s="13" t="s">
        <v>146</v>
      </c>
      <c r="AW275" s="13" t="s">
        <v>39</v>
      </c>
      <c r="AX275" s="13" t="s">
        <v>22</v>
      </c>
      <c r="AY275" s="203" t="s">
        <v>138</v>
      </c>
    </row>
    <row r="276" spans="2:65" s="1" customFormat="1" ht="22.5" customHeight="1">
      <c r="B276" s="164"/>
      <c r="C276" s="165" t="s">
        <v>552</v>
      </c>
      <c r="D276" s="165" t="s">
        <v>141</v>
      </c>
      <c r="E276" s="166" t="s">
        <v>1010</v>
      </c>
      <c r="F276" s="167" t="s">
        <v>1011</v>
      </c>
      <c r="G276" s="168" t="s">
        <v>308</v>
      </c>
      <c r="H276" s="169">
        <v>2.445</v>
      </c>
      <c r="I276" s="170"/>
      <c r="J276" s="171">
        <f>ROUND(I276*H276,2)</f>
        <v>0</v>
      </c>
      <c r="K276" s="167" t="s">
        <v>145</v>
      </c>
      <c r="L276" s="35"/>
      <c r="M276" s="172" t="s">
        <v>20</v>
      </c>
      <c r="N276" s="173" t="s">
        <v>47</v>
      </c>
      <c r="O276" s="36"/>
      <c r="P276" s="174">
        <f>O276*H276</f>
        <v>0</v>
      </c>
      <c r="Q276" s="174">
        <v>1.07637</v>
      </c>
      <c r="R276" s="174">
        <f>Q276*H276</f>
        <v>2.6317246499999998</v>
      </c>
      <c r="S276" s="174">
        <v>0</v>
      </c>
      <c r="T276" s="175">
        <f>S276*H276</f>
        <v>0</v>
      </c>
      <c r="AR276" s="18" t="s">
        <v>146</v>
      </c>
      <c r="AT276" s="18" t="s">
        <v>141</v>
      </c>
      <c r="AU276" s="18" t="s">
        <v>84</v>
      </c>
      <c r="AY276" s="18" t="s">
        <v>138</v>
      </c>
      <c r="BE276" s="176">
        <f>IF(N276="základní",J276,0)</f>
        <v>0</v>
      </c>
      <c r="BF276" s="176">
        <f>IF(N276="snížená",J276,0)</f>
        <v>0</v>
      </c>
      <c r="BG276" s="176">
        <f>IF(N276="zákl. přenesená",J276,0)</f>
        <v>0</v>
      </c>
      <c r="BH276" s="176">
        <f>IF(N276="sníž. přenesená",J276,0)</f>
        <v>0</v>
      </c>
      <c r="BI276" s="176">
        <f>IF(N276="nulová",J276,0)</f>
        <v>0</v>
      </c>
      <c r="BJ276" s="18" t="s">
        <v>22</v>
      </c>
      <c r="BK276" s="176">
        <f>ROUND(I276*H276,2)</f>
        <v>0</v>
      </c>
      <c r="BL276" s="18" t="s">
        <v>146</v>
      </c>
      <c r="BM276" s="18" t="s">
        <v>495</v>
      </c>
    </row>
    <row r="277" spans="2:51" s="12" customFormat="1" ht="22.5" customHeight="1">
      <c r="B277" s="186"/>
      <c r="D277" s="178" t="s">
        <v>148</v>
      </c>
      <c r="E277" s="187" t="s">
        <v>20</v>
      </c>
      <c r="F277" s="188" t="s">
        <v>1012</v>
      </c>
      <c r="H277" s="189">
        <v>2.445</v>
      </c>
      <c r="I277" s="190"/>
      <c r="L277" s="186"/>
      <c r="M277" s="191"/>
      <c r="N277" s="192"/>
      <c r="O277" s="192"/>
      <c r="P277" s="192"/>
      <c r="Q277" s="192"/>
      <c r="R277" s="192"/>
      <c r="S277" s="192"/>
      <c r="T277" s="193"/>
      <c r="AT277" s="187" t="s">
        <v>148</v>
      </c>
      <c r="AU277" s="187" t="s">
        <v>84</v>
      </c>
      <c r="AV277" s="12" t="s">
        <v>84</v>
      </c>
      <c r="AW277" s="12" t="s">
        <v>39</v>
      </c>
      <c r="AX277" s="12" t="s">
        <v>76</v>
      </c>
      <c r="AY277" s="187" t="s">
        <v>138</v>
      </c>
    </row>
    <row r="278" spans="2:51" s="13" customFormat="1" ht="22.5" customHeight="1">
      <c r="B278" s="194"/>
      <c r="D278" s="178" t="s">
        <v>148</v>
      </c>
      <c r="E278" s="204" t="s">
        <v>20</v>
      </c>
      <c r="F278" s="205" t="s">
        <v>152</v>
      </c>
      <c r="H278" s="206">
        <v>2.445</v>
      </c>
      <c r="I278" s="199"/>
      <c r="L278" s="194"/>
      <c r="M278" s="200"/>
      <c r="N278" s="201"/>
      <c r="O278" s="201"/>
      <c r="P278" s="201"/>
      <c r="Q278" s="201"/>
      <c r="R278" s="201"/>
      <c r="S278" s="201"/>
      <c r="T278" s="202"/>
      <c r="AT278" s="203" t="s">
        <v>148</v>
      </c>
      <c r="AU278" s="203" t="s">
        <v>84</v>
      </c>
      <c r="AV278" s="13" t="s">
        <v>146</v>
      </c>
      <c r="AW278" s="13" t="s">
        <v>39</v>
      </c>
      <c r="AX278" s="13" t="s">
        <v>22</v>
      </c>
      <c r="AY278" s="203" t="s">
        <v>138</v>
      </c>
    </row>
    <row r="279" spans="2:63" s="10" customFormat="1" ht="29.25" customHeight="1">
      <c r="B279" s="150"/>
      <c r="D279" s="161" t="s">
        <v>75</v>
      </c>
      <c r="E279" s="162" t="s">
        <v>146</v>
      </c>
      <c r="F279" s="162" t="s">
        <v>578</v>
      </c>
      <c r="I279" s="153"/>
      <c r="J279" s="163">
        <f>BK279</f>
        <v>0</v>
      </c>
      <c r="L279" s="150"/>
      <c r="M279" s="155"/>
      <c r="N279" s="156"/>
      <c r="O279" s="156"/>
      <c r="P279" s="157">
        <f>SUM(P280:P332)</f>
        <v>0</v>
      </c>
      <c r="Q279" s="156"/>
      <c r="R279" s="157">
        <f>SUM(R280:R332)</f>
        <v>322.33422075</v>
      </c>
      <c r="S279" s="156"/>
      <c r="T279" s="158">
        <f>SUM(T280:T332)</f>
        <v>0</v>
      </c>
      <c r="AR279" s="151" t="s">
        <v>22</v>
      </c>
      <c r="AT279" s="159" t="s">
        <v>75</v>
      </c>
      <c r="AU279" s="159" t="s">
        <v>22</v>
      </c>
      <c r="AY279" s="151" t="s">
        <v>138</v>
      </c>
      <c r="BK279" s="160">
        <f>SUM(BK280:BK332)</f>
        <v>0</v>
      </c>
    </row>
    <row r="280" spans="2:65" s="1" customFormat="1" ht="22.5" customHeight="1">
      <c r="B280" s="164"/>
      <c r="C280" s="165" t="s">
        <v>557</v>
      </c>
      <c r="D280" s="165" t="s">
        <v>141</v>
      </c>
      <c r="E280" s="166" t="s">
        <v>1013</v>
      </c>
      <c r="F280" s="167" t="s">
        <v>1014</v>
      </c>
      <c r="G280" s="168" t="s">
        <v>144</v>
      </c>
      <c r="H280" s="169">
        <v>38.346</v>
      </c>
      <c r="I280" s="170"/>
      <c r="J280" s="171">
        <f>ROUND(I280*H280,2)</f>
        <v>0</v>
      </c>
      <c r="K280" s="167" t="s">
        <v>145</v>
      </c>
      <c r="L280" s="35"/>
      <c r="M280" s="172" t="s">
        <v>20</v>
      </c>
      <c r="N280" s="173" t="s">
        <v>47</v>
      </c>
      <c r="O280" s="36"/>
      <c r="P280" s="174">
        <f>O280*H280</f>
        <v>0</v>
      </c>
      <c r="Q280" s="174">
        <v>2.47791</v>
      </c>
      <c r="R280" s="174">
        <f>Q280*H280</f>
        <v>95.01793685999999</v>
      </c>
      <c r="S280" s="174">
        <v>0</v>
      </c>
      <c r="T280" s="175">
        <f>S280*H280</f>
        <v>0</v>
      </c>
      <c r="AR280" s="18" t="s">
        <v>146</v>
      </c>
      <c r="AT280" s="18" t="s">
        <v>141</v>
      </c>
      <c r="AU280" s="18" t="s">
        <v>84</v>
      </c>
      <c r="AY280" s="18" t="s">
        <v>138</v>
      </c>
      <c r="BE280" s="176">
        <f>IF(N280="základní",J280,0)</f>
        <v>0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8" t="s">
        <v>22</v>
      </c>
      <c r="BK280" s="176">
        <f>ROUND(I280*H280,2)</f>
        <v>0</v>
      </c>
      <c r="BL280" s="18" t="s">
        <v>146</v>
      </c>
      <c r="BM280" s="18" t="s">
        <v>504</v>
      </c>
    </row>
    <row r="281" spans="2:51" s="12" customFormat="1" ht="22.5" customHeight="1">
      <c r="B281" s="186"/>
      <c r="D281" s="178" t="s">
        <v>148</v>
      </c>
      <c r="E281" s="187" t="s">
        <v>20</v>
      </c>
      <c r="F281" s="188" t="s">
        <v>1015</v>
      </c>
      <c r="H281" s="189">
        <v>34.65</v>
      </c>
      <c r="I281" s="190"/>
      <c r="L281" s="186"/>
      <c r="M281" s="191"/>
      <c r="N281" s="192"/>
      <c r="O281" s="192"/>
      <c r="P281" s="192"/>
      <c r="Q281" s="192"/>
      <c r="R281" s="192"/>
      <c r="S281" s="192"/>
      <c r="T281" s="193"/>
      <c r="AT281" s="187" t="s">
        <v>148</v>
      </c>
      <c r="AU281" s="187" t="s">
        <v>84</v>
      </c>
      <c r="AV281" s="12" t="s">
        <v>84</v>
      </c>
      <c r="AW281" s="12" t="s">
        <v>39</v>
      </c>
      <c r="AX281" s="12" t="s">
        <v>76</v>
      </c>
      <c r="AY281" s="187" t="s">
        <v>138</v>
      </c>
    </row>
    <row r="282" spans="2:51" s="12" customFormat="1" ht="22.5" customHeight="1">
      <c r="B282" s="186"/>
      <c r="D282" s="178" t="s">
        <v>148</v>
      </c>
      <c r="E282" s="187" t="s">
        <v>20</v>
      </c>
      <c r="F282" s="188" t="s">
        <v>1016</v>
      </c>
      <c r="H282" s="189">
        <v>3.696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7" t="s">
        <v>148</v>
      </c>
      <c r="AU282" s="187" t="s">
        <v>84</v>
      </c>
      <c r="AV282" s="12" t="s">
        <v>84</v>
      </c>
      <c r="AW282" s="12" t="s">
        <v>39</v>
      </c>
      <c r="AX282" s="12" t="s">
        <v>76</v>
      </c>
      <c r="AY282" s="187" t="s">
        <v>138</v>
      </c>
    </row>
    <row r="283" spans="2:51" s="13" customFormat="1" ht="22.5" customHeight="1">
      <c r="B283" s="194"/>
      <c r="D283" s="195" t="s">
        <v>148</v>
      </c>
      <c r="E283" s="196" t="s">
        <v>20</v>
      </c>
      <c r="F283" s="197" t="s">
        <v>152</v>
      </c>
      <c r="H283" s="198">
        <v>38.346</v>
      </c>
      <c r="I283" s="199"/>
      <c r="L283" s="194"/>
      <c r="M283" s="200"/>
      <c r="N283" s="201"/>
      <c r="O283" s="201"/>
      <c r="P283" s="201"/>
      <c r="Q283" s="201"/>
      <c r="R283" s="201"/>
      <c r="S283" s="201"/>
      <c r="T283" s="202"/>
      <c r="AT283" s="203" t="s">
        <v>148</v>
      </c>
      <c r="AU283" s="203" t="s">
        <v>84</v>
      </c>
      <c r="AV283" s="13" t="s">
        <v>146</v>
      </c>
      <c r="AW283" s="13" t="s">
        <v>39</v>
      </c>
      <c r="AX283" s="13" t="s">
        <v>22</v>
      </c>
      <c r="AY283" s="203" t="s">
        <v>138</v>
      </c>
    </row>
    <row r="284" spans="2:65" s="1" customFormat="1" ht="22.5" customHeight="1">
      <c r="B284" s="164"/>
      <c r="C284" s="165" t="s">
        <v>560</v>
      </c>
      <c r="D284" s="165" t="s">
        <v>141</v>
      </c>
      <c r="E284" s="166" t="s">
        <v>1017</v>
      </c>
      <c r="F284" s="167" t="s">
        <v>1018</v>
      </c>
      <c r="G284" s="168" t="s">
        <v>308</v>
      </c>
      <c r="H284" s="169">
        <v>7.669</v>
      </c>
      <c r="I284" s="170"/>
      <c r="J284" s="171">
        <f>ROUND(I284*H284,2)</f>
        <v>0</v>
      </c>
      <c r="K284" s="167" t="s">
        <v>145</v>
      </c>
      <c r="L284" s="35"/>
      <c r="M284" s="172" t="s">
        <v>20</v>
      </c>
      <c r="N284" s="173" t="s">
        <v>47</v>
      </c>
      <c r="O284" s="36"/>
      <c r="P284" s="174">
        <f>O284*H284</f>
        <v>0</v>
      </c>
      <c r="Q284" s="174">
        <v>1.04909</v>
      </c>
      <c r="R284" s="174">
        <f>Q284*H284</f>
        <v>8.04547121</v>
      </c>
      <c r="S284" s="174">
        <v>0</v>
      </c>
      <c r="T284" s="175">
        <f>S284*H284</f>
        <v>0</v>
      </c>
      <c r="AR284" s="18" t="s">
        <v>146</v>
      </c>
      <c r="AT284" s="18" t="s">
        <v>141</v>
      </c>
      <c r="AU284" s="18" t="s">
        <v>84</v>
      </c>
      <c r="AY284" s="18" t="s">
        <v>138</v>
      </c>
      <c r="BE284" s="176">
        <f>IF(N284="základní",J284,0)</f>
        <v>0</v>
      </c>
      <c r="BF284" s="176">
        <f>IF(N284="snížená",J284,0)</f>
        <v>0</v>
      </c>
      <c r="BG284" s="176">
        <f>IF(N284="zákl. přenesená",J284,0)</f>
        <v>0</v>
      </c>
      <c r="BH284" s="176">
        <f>IF(N284="sníž. přenesená",J284,0)</f>
        <v>0</v>
      </c>
      <c r="BI284" s="176">
        <f>IF(N284="nulová",J284,0)</f>
        <v>0</v>
      </c>
      <c r="BJ284" s="18" t="s">
        <v>22</v>
      </c>
      <c r="BK284" s="176">
        <f>ROUND(I284*H284,2)</f>
        <v>0</v>
      </c>
      <c r="BL284" s="18" t="s">
        <v>146</v>
      </c>
      <c r="BM284" s="18" t="s">
        <v>508</v>
      </c>
    </row>
    <row r="285" spans="2:51" s="12" customFormat="1" ht="22.5" customHeight="1">
      <c r="B285" s="186"/>
      <c r="D285" s="178" t="s">
        <v>148</v>
      </c>
      <c r="E285" s="187" t="s">
        <v>20</v>
      </c>
      <c r="F285" s="188" t="s">
        <v>1019</v>
      </c>
      <c r="H285" s="189">
        <v>7.669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148</v>
      </c>
      <c r="AU285" s="187" t="s">
        <v>84</v>
      </c>
      <c r="AV285" s="12" t="s">
        <v>84</v>
      </c>
      <c r="AW285" s="12" t="s">
        <v>39</v>
      </c>
      <c r="AX285" s="12" t="s">
        <v>76</v>
      </c>
      <c r="AY285" s="187" t="s">
        <v>138</v>
      </c>
    </row>
    <row r="286" spans="2:51" s="13" customFormat="1" ht="22.5" customHeight="1">
      <c r="B286" s="194"/>
      <c r="D286" s="195" t="s">
        <v>148</v>
      </c>
      <c r="E286" s="196" t="s">
        <v>20</v>
      </c>
      <c r="F286" s="197" t="s">
        <v>152</v>
      </c>
      <c r="H286" s="198">
        <v>7.669</v>
      </c>
      <c r="I286" s="199"/>
      <c r="L286" s="194"/>
      <c r="M286" s="200"/>
      <c r="N286" s="201"/>
      <c r="O286" s="201"/>
      <c r="P286" s="201"/>
      <c r="Q286" s="201"/>
      <c r="R286" s="201"/>
      <c r="S286" s="201"/>
      <c r="T286" s="202"/>
      <c r="AT286" s="203" t="s">
        <v>148</v>
      </c>
      <c r="AU286" s="203" t="s">
        <v>84</v>
      </c>
      <c r="AV286" s="13" t="s">
        <v>146</v>
      </c>
      <c r="AW286" s="13" t="s">
        <v>39</v>
      </c>
      <c r="AX286" s="13" t="s">
        <v>22</v>
      </c>
      <c r="AY286" s="203" t="s">
        <v>138</v>
      </c>
    </row>
    <row r="287" spans="2:65" s="1" customFormat="1" ht="22.5" customHeight="1">
      <c r="B287" s="164"/>
      <c r="C287" s="165" t="s">
        <v>563</v>
      </c>
      <c r="D287" s="165" t="s">
        <v>141</v>
      </c>
      <c r="E287" s="166" t="s">
        <v>1020</v>
      </c>
      <c r="F287" s="167" t="s">
        <v>1021</v>
      </c>
      <c r="G287" s="168" t="s">
        <v>155</v>
      </c>
      <c r="H287" s="169">
        <v>79.53</v>
      </c>
      <c r="I287" s="170"/>
      <c r="J287" s="171">
        <f>ROUND(I287*H287,2)</f>
        <v>0</v>
      </c>
      <c r="K287" s="167" t="s">
        <v>145</v>
      </c>
      <c r="L287" s="35"/>
      <c r="M287" s="172" t="s">
        <v>20</v>
      </c>
      <c r="N287" s="173" t="s">
        <v>47</v>
      </c>
      <c r="O287" s="36"/>
      <c r="P287" s="174">
        <f>O287*H287</f>
        <v>0</v>
      </c>
      <c r="Q287" s="174">
        <v>0.01088</v>
      </c>
      <c r="R287" s="174">
        <f>Q287*H287</f>
        <v>0.8652864000000001</v>
      </c>
      <c r="S287" s="174">
        <v>0</v>
      </c>
      <c r="T287" s="175">
        <f>S287*H287</f>
        <v>0</v>
      </c>
      <c r="AR287" s="18" t="s">
        <v>146</v>
      </c>
      <c r="AT287" s="18" t="s">
        <v>141</v>
      </c>
      <c r="AU287" s="18" t="s">
        <v>84</v>
      </c>
      <c r="AY287" s="18" t="s">
        <v>138</v>
      </c>
      <c r="BE287" s="176">
        <f>IF(N287="základní",J287,0)</f>
        <v>0</v>
      </c>
      <c r="BF287" s="176">
        <f>IF(N287="snížená",J287,0)</f>
        <v>0</v>
      </c>
      <c r="BG287" s="176">
        <f>IF(N287="zákl. přenesená",J287,0)</f>
        <v>0</v>
      </c>
      <c r="BH287" s="176">
        <f>IF(N287="sníž. přenesená",J287,0)</f>
        <v>0</v>
      </c>
      <c r="BI287" s="176">
        <f>IF(N287="nulová",J287,0)</f>
        <v>0</v>
      </c>
      <c r="BJ287" s="18" t="s">
        <v>22</v>
      </c>
      <c r="BK287" s="176">
        <f>ROUND(I287*H287,2)</f>
        <v>0</v>
      </c>
      <c r="BL287" s="18" t="s">
        <v>146</v>
      </c>
      <c r="BM287" s="18" t="s">
        <v>512</v>
      </c>
    </row>
    <row r="288" spans="2:51" s="12" customFormat="1" ht="22.5" customHeight="1">
      <c r="B288" s="186"/>
      <c r="D288" s="178" t="s">
        <v>148</v>
      </c>
      <c r="E288" s="187" t="s">
        <v>20</v>
      </c>
      <c r="F288" s="188" t="s">
        <v>1022</v>
      </c>
      <c r="H288" s="189">
        <v>59.01</v>
      </c>
      <c r="I288" s="190"/>
      <c r="L288" s="186"/>
      <c r="M288" s="191"/>
      <c r="N288" s="192"/>
      <c r="O288" s="192"/>
      <c r="P288" s="192"/>
      <c r="Q288" s="192"/>
      <c r="R288" s="192"/>
      <c r="S288" s="192"/>
      <c r="T288" s="193"/>
      <c r="AT288" s="187" t="s">
        <v>148</v>
      </c>
      <c r="AU288" s="187" t="s">
        <v>84</v>
      </c>
      <c r="AV288" s="12" t="s">
        <v>84</v>
      </c>
      <c r="AW288" s="12" t="s">
        <v>39</v>
      </c>
      <c r="AX288" s="12" t="s">
        <v>76</v>
      </c>
      <c r="AY288" s="187" t="s">
        <v>138</v>
      </c>
    </row>
    <row r="289" spans="2:51" s="12" customFormat="1" ht="22.5" customHeight="1">
      <c r="B289" s="186"/>
      <c r="D289" s="178" t="s">
        <v>148</v>
      </c>
      <c r="E289" s="187" t="s">
        <v>20</v>
      </c>
      <c r="F289" s="188" t="s">
        <v>1023</v>
      </c>
      <c r="H289" s="189">
        <v>20.52</v>
      </c>
      <c r="I289" s="190"/>
      <c r="L289" s="186"/>
      <c r="M289" s="191"/>
      <c r="N289" s="192"/>
      <c r="O289" s="192"/>
      <c r="P289" s="192"/>
      <c r="Q289" s="192"/>
      <c r="R289" s="192"/>
      <c r="S289" s="192"/>
      <c r="T289" s="193"/>
      <c r="AT289" s="187" t="s">
        <v>148</v>
      </c>
      <c r="AU289" s="187" t="s">
        <v>84</v>
      </c>
      <c r="AV289" s="12" t="s">
        <v>84</v>
      </c>
      <c r="AW289" s="12" t="s">
        <v>39</v>
      </c>
      <c r="AX289" s="12" t="s">
        <v>76</v>
      </c>
      <c r="AY289" s="187" t="s">
        <v>138</v>
      </c>
    </row>
    <row r="290" spans="2:51" s="13" customFormat="1" ht="22.5" customHeight="1">
      <c r="B290" s="194"/>
      <c r="D290" s="195" t="s">
        <v>148</v>
      </c>
      <c r="E290" s="196" t="s">
        <v>20</v>
      </c>
      <c r="F290" s="197" t="s">
        <v>152</v>
      </c>
      <c r="H290" s="198">
        <v>79.53</v>
      </c>
      <c r="I290" s="199"/>
      <c r="L290" s="194"/>
      <c r="M290" s="200"/>
      <c r="N290" s="201"/>
      <c r="O290" s="201"/>
      <c r="P290" s="201"/>
      <c r="Q290" s="201"/>
      <c r="R290" s="201"/>
      <c r="S290" s="201"/>
      <c r="T290" s="202"/>
      <c r="AT290" s="203" t="s">
        <v>148</v>
      </c>
      <c r="AU290" s="203" t="s">
        <v>84</v>
      </c>
      <c r="AV290" s="13" t="s">
        <v>146</v>
      </c>
      <c r="AW290" s="13" t="s">
        <v>39</v>
      </c>
      <c r="AX290" s="13" t="s">
        <v>22</v>
      </c>
      <c r="AY290" s="203" t="s">
        <v>138</v>
      </c>
    </row>
    <row r="291" spans="2:65" s="1" customFormat="1" ht="22.5" customHeight="1">
      <c r="B291" s="164"/>
      <c r="C291" s="165" t="s">
        <v>570</v>
      </c>
      <c r="D291" s="165" t="s">
        <v>141</v>
      </c>
      <c r="E291" s="166" t="s">
        <v>1024</v>
      </c>
      <c r="F291" s="167" t="s">
        <v>1025</v>
      </c>
      <c r="G291" s="168" t="s">
        <v>155</v>
      </c>
      <c r="H291" s="169">
        <v>79.53</v>
      </c>
      <c r="I291" s="170"/>
      <c r="J291" s="171">
        <f>ROUND(I291*H291,2)</f>
        <v>0</v>
      </c>
      <c r="K291" s="167" t="s">
        <v>145</v>
      </c>
      <c r="L291" s="35"/>
      <c r="M291" s="172" t="s">
        <v>20</v>
      </c>
      <c r="N291" s="173" t="s">
        <v>47</v>
      </c>
      <c r="O291" s="36"/>
      <c r="P291" s="174">
        <f>O291*H291</f>
        <v>0</v>
      </c>
      <c r="Q291" s="174">
        <v>0</v>
      </c>
      <c r="R291" s="174">
        <f>Q291*H291</f>
        <v>0</v>
      </c>
      <c r="S291" s="174">
        <v>0</v>
      </c>
      <c r="T291" s="175">
        <f>S291*H291</f>
        <v>0</v>
      </c>
      <c r="AR291" s="18" t="s">
        <v>146</v>
      </c>
      <c r="AT291" s="18" t="s">
        <v>141</v>
      </c>
      <c r="AU291" s="18" t="s">
        <v>84</v>
      </c>
      <c r="AY291" s="18" t="s">
        <v>138</v>
      </c>
      <c r="BE291" s="176">
        <f>IF(N291="základní",J291,0)</f>
        <v>0</v>
      </c>
      <c r="BF291" s="176">
        <f>IF(N291="snížená",J291,0)</f>
        <v>0</v>
      </c>
      <c r="BG291" s="176">
        <f>IF(N291="zákl. přenesená",J291,0)</f>
        <v>0</v>
      </c>
      <c r="BH291" s="176">
        <f>IF(N291="sníž. přenesená",J291,0)</f>
        <v>0</v>
      </c>
      <c r="BI291" s="176">
        <f>IF(N291="nulová",J291,0)</f>
        <v>0</v>
      </c>
      <c r="BJ291" s="18" t="s">
        <v>22</v>
      </c>
      <c r="BK291" s="176">
        <f>ROUND(I291*H291,2)</f>
        <v>0</v>
      </c>
      <c r="BL291" s="18" t="s">
        <v>146</v>
      </c>
      <c r="BM291" s="18" t="s">
        <v>515</v>
      </c>
    </row>
    <row r="292" spans="2:65" s="1" customFormat="1" ht="22.5" customHeight="1">
      <c r="B292" s="164"/>
      <c r="C292" s="165" t="s">
        <v>574</v>
      </c>
      <c r="D292" s="165" t="s">
        <v>141</v>
      </c>
      <c r="E292" s="166" t="s">
        <v>1026</v>
      </c>
      <c r="F292" s="167" t="s">
        <v>1027</v>
      </c>
      <c r="G292" s="168" t="s">
        <v>566</v>
      </c>
      <c r="H292" s="169">
        <v>3.5</v>
      </c>
      <c r="I292" s="170"/>
      <c r="J292" s="171">
        <f>ROUND(I292*H292,2)</f>
        <v>0</v>
      </c>
      <c r="K292" s="167" t="s">
        <v>20</v>
      </c>
      <c r="L292" s="35"/>
      <c r="M292" s="172" t="s">
        <v>20</v>
      </c>
      <c r="N292" s="173" t="s">
        <v>47</v>
      </c>
      <c r="O292" s="36"/>
      <c r="P292" s="174">
        <f>O292*H292</f>
        <v>0</v>
      </c>
      <c r="Q292" s="174">
        <v>0</v>
      </c>
      <c r="R292" s="174">
        <f>Q292*H292</f>
        <v>0</v>
      </c>
      <c r="S292" s="174">
        <v>0</v>
      </c>
      <c r="T292" s="175">
        <f>S292*H292</f>
        <v>0</v>
      </c>
      <c r="AR292" s="18" t="s">
        <v>146</v>
      </c>
      <c r="AT292" s="18" t="s">
        <v>141</v>
      </c>
      <c r="AU292" s="18" t="s">
        <v>84</v>
      </c>
      <c r="AY292" s="18" t="s">
        <v>138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8" t="s">
        <v>22</v>
      </c>
      <c r="BK292" s="176">
        <f>ROUND(I292*H292,2)</f>
        <v>0</v>
      </c>
      <c r="BL292" s="18" t="s">
        <v>146</v>
      </c>
      <c r="BM292" s="18" t="s">
        <v>1028</v>
      </c>
    </row>
    <row r="293" spans="2:51" s="11" customFormat="1" ht="31.5" customHeight="1">
      <c r="B293" s="177"/>
      <c r="D293" s="178" t="s">
        <v>148</v>
      </c>
      <c r="E293" s="179" t="s">
        <v>20</v>
      </c>
      <c r="F293" s="180" t="s">
        <v>1029</v>
      </c>
      <c r="H293" s="181" t="s">
        <v>20</v>
      </c>
      <c r="I293" s="182"/>
      <c r="L293" s="177"/>
      <c r="M293" s="183"/>
      <c r="N293" s="184"/>
      <c r="O293" s="184"/>
      <c r="P293" s="184"/>
      <c r="Q293" s="184"/>
      <c r="R293" s="184"/>
      <c r="S293" s="184"/>
      <c r="T293" s="185"/>
      <c r="AT293" s="181" t="s">
        <v>148</v>
      </c>
      <c r="AU293" s="181" t="s">
        <v>84</v>
      </c>
      <c r="AV293" s="11" t="s">
        <v>22</v>
      </c>
      <c r="AW293" s="11" t="s">
        <v>39</v>
      </c>
      <c r="AX293" s="11" t="s">
        <v>76</v>
      </c>
      <c r="AY293" s="181" t="s">
        <v>138</v>
      </c>
    </row>
    <row r="294" spans="2:51" s="12" customFormat="1" ht="22.5" customHeight="1">
      <c r="B294" s="186"/>
      <c r="D294" s="178" t="s">
        <v>148</v>
      </c>
      <c r="E294" s="187" t="s">
        <v>20</v>
      </c>
      <c r="F294" s="188" t="s">
        <v>1030</v>
      </c>
      <c r="H294" s="189">
        <v>3.5</v>
      </c>
      <c r="I294" s="190"/>
      <c r="L294" s="186"/>
      <c r="M294" s="191"/>
      <c r="N294" s="192"/>
      <c r="O294" s="192"/>
      <c r="P294" s="192"/>
      <c r="Q294" s="192"/>
      <c r="R294" s="192"/>
      <c r="S294" s="192"/>
      <c r="T294" s="193"/>
      <c r="AT294" s="187" t="s">
        <v>148</v>
      </c>
      <c r="AU294" s="187" t="s">
        <v>84</v>
      </c>
      <c r="AV294" s="12" t="s">
        <v>84</v>
      </c>
      <c r="AW294" s="12" t="s">
        <v>39</v>
      </c>
      <c r="AX294" s="12" t="s">
        <v>76</v>
      </c>
      <c r="AY294" s="187" t="s">
        <v>138</v>
      </c>
    </row>
    <row r="295" spans="2:51" s="13" customFormat="1" ht="22.5" customHeight="1">
      <c r="B295" s="194"/>
      <c r="D295" s="195" t="s">
        <v>148</v>
      </c>
      <c r="E295" s="196" t="s">
        <v>20</v>
      </c>
      <c r="F295" s="197" t="s">
        <v>152</v>
      </c>
      <c r="H295" s="198">
        <v>3.5</v>
      </c>
      <c r="I295" s="199"/>
      <c r="L295" s="194"/>
      <c r="M295" s="200"/>
      <c r="N295" s="201"/>
      <c r="O295" s="201"/>
      <c r="P295" s="201"/>
      <c r="Q295" s="201"/>
      <c r="R295" s="201"/>
      <c r="S295" s="201"/>
      <c r="T295" s="202"/>
      <c r="AT295" s="203" t="s">
        <v>148</v>
      </c>
      <c r="AU295" s="203" t="s">
        <v>84</v>
      </c>
      <c r="AV295" s="13" t="s">
        <v>146</v>
      </c>
      <c r="AW295" s="13" t="s">
        <v>39</v>
      </c>
      <c r="AX295" s="13" t="s">
        <v>22</v>
      </c>
      <c r="AY295" s="203" t="s">
        <v>138</v>
      </c>
    </row>
    <row r="296" spans="2:65" s="1" customFormat="1" ht="22.5" customHeight="1">
      <c r="B296" s="164"/>
      <c r="C296" s="165" t="s">
        <v>579</v>
      </c>
      <c r="D296" s="165" t="s">
        <v>141</v>
      </c>
      <c r="E296" s="166" t="s">
        <v>1031</v>
      </c>
      <c r="F296" s="167" t="s">
        <v>1032</v>
      </c>
      <c r="G296" s="168" t="s">
        <v>155</v>
      </c>
      <c r="H296" s="169">
        <v>48.476</v>
      </c>
      <c r="I296" s="170"/>
      <c r="J296" s="171">
        <f>ROUND(I296*H296,2)</f>
        <v>0</v>
      </c>
      <c r="K296" s="167" t="s">
        <v>145</v>
      </c>
      <c r="L296" s="35"/>
      <c r="M296" s="172" t="s">
        <v>20</v>
      </c>
      <c r="N296" s="173" t="s">
        <v>47</v>
      </c>
      <c r="O296" s="36"/>
      <c r="P296" s="174">
        <f>O296*H296</f>
        <v>0</v>
      </c>
      <c r="Q296" s="174">
        <v>0.25505</v>
      </c>
      <c r="R296" s="174">
        <f>Q296*H296</f>
        <v>12.3638038</v>
      </c>
      <c r="S296" s="174">
        <v>0</v>
      </c>
      <c r="T296" s="175">
        <f>S296*H296</f>
        <v>0</v>
      </c>
      <c r="AR296" s="18" t="s">
        <v>146</v>
      </c>
      <c r="AT296" s="18" t="s">
        <v>141</v>
      </c>
      <c r="AU296" s="18" t="s">
        <v>84</v>
      </c>
      <c r="AY296" s="18" t="s">
        <v>138</v>
      </c>
      <c r="BE296" s="176">
        <f>IF(N296="základní",J296,0)</f>
        <v>0</v>
      </c>
      <c r="BF296" s="176">
        <f>IF(N296="snížená",J296,0)</f>
        <v>0</v>
      </c>
      <c r="BG296" s="176">
        <f>IF(N296="zákl. přenesená",J296,0)</f>
        <v>0</v>
      </c>
      <c r="BH296" s="176">
        <f>IF(N296="sníž. přenesená",J296,0)</f>
        <v>0</v>
      </c>
      <c r="BI296" s="176">
        <f>IF(N296="nulová",J296,0)</f>
        <v>0</v>
      </c>
      <c r="BJ296" s="18" t="s">
        <v>22</v>
      </c>
      <c r="BK296" s="176">
        <f>ROUND(I296*H296,2)</f>
        <v>0</v>
      </c>
      <c r="BL296" s="18" t="s">
        <v>146</v>
      </c>
      <c r="BM296" s="18" t="s">
        <v>524</v>
      </c>
    </row>
    <row r="297" spans="2:51" s="12" customFormat="1" ht="22.5" customHeight="1">
      <c r="B297" s="186"/>
      <c r="D297" s="178" t="s">
        <v>148</v>
      </c>
      <c r="E297" s="187" t="s">
        <v>20</v>
      </c>
      <c r="F297" s="188" t="s">
        <v>1033</v>
      </c>
      <c r="H297" s="189">
        <v>48.476</v>
      </c>
      <c r="I297" s="190"/>
      <c r="L297" s="186"/>
      <c r="M297" s="191"/>
      <c r="N297" s="192"/>
      <c r="O297" s="192"/>
      <c r="P297" s="192"/>
      <c r="Q297" s="192"/>
      <c r="R297" s="192"/>
      <c r="S297" s="192"/>
      <c r="T297" s="193"/>
      <c r="AT297" s="187" t="s">
        <v>148</v>
      </c>
      <c r="AU297" s="187" t="s">
        <v>84</v>
      </c>
      <c r="AV297" s="12" t="s">
        <v>84</v>
      </c>
      <c r="AW297" s="12" t="s">
        <v>39</v>
      </c>
      <c r="AX297" s="12" t="s">
        <v>76</v>
      </c>
      <c r="AY297" s="187" t="s">
        <v>138</v>
      </c>
    </row>
    <row r="298" spans="2:51" s="13" customFormat="1" ht="22.5" customHeight="1">
      <c r="B298" s="194"/>
      <c r="D298" s="195" t="s">
        <v>148</v>
      </c>
      <c r="E298" s="196" t="s">
        <v>20</v>
      </c>
      <c r="F298" s="197" t="s">
        <v>152</v>
      </c>
      <c r="H298" s="198">
        <v>48.476</v>
      </c>
      <c r="I298" s="199"/>
      <c r="L298" s="194"/>
      <c r="M298" s="200"/>
      <c r="N298" s="201"/>
      <c r="O298" s="201"/>
      <c r="P298" s="201"/>
      <c r="Q298" s="201"/>
      <c r="R298" s="201"/>
      <c r="S298" s="201"/>
      <c r="T298" s="202"/>
      <c r="AT298" s="203" t="s">
        <v>148</v>
      </c>
      <c r="AU298" s="203" t="s">
        <v>84</v>
      </c>
      <c r="AV298" s="13" t="s">
        <v>146</v>
      </c>
      <c r="AW298" s="13" t="s">
        <v>39</v>
      </c>
      <c r="AX298" s="13" t="s">
        <v>22</v>
      </c>
      <c r="AY298" s="203" t="s">
        <v>138</v>
      </c>
    </row>
    <row r="299" spans="2:65" s="1" customFormat="1" ht="22.5" customHeight="1">
      <c r="B299" s="164"/>
      <c r="C299" s="165" t="s">
        <v>582</v>
      </c>
      <c r="D299" s="165" t="s">
        <v>141</v>
      </c>
      <c r="E299" s="166" t="s">
        <v>1034</v>
      </c>
      <c r="F299" s="167" t="s">
        <v>1035</v>
      </c>
      <c r="G299" s="168" t="s">
        <v>155</v>
      </c>
      <c r="H299" s="169">
        <v>39.6</v>
      </c>
      <c r="I299" s="170"/>
      <c r="J299" s="171">
        <f>ROUND(I299*H299,2)</f>
        <v>0</v>
      </c>
      <c r="K299" s="167" t="s">
        <v>145</v>
      </c>
      <c r="L299" s="35"/>
      <c r="M299" s="172" t="s">
        <v>20</v>
      </c>
      <c r="N299" s="173" t="s">
        <v>47</v>
      </c>
      <c r="O299" s="36"/>
      <c r="P299" s="174">
        <f>O299*H299</f>
        <v>0</v>
      </c>
      <c r="Q299" s="174">
        <v>0.34191</v>
      </c>
      <c r="R299" s="174">
        <f>Q299*H299</f>
        <v>13.539636</v>
      </c>
      <c r="S299" s="174">
        <v>0</v>
      </c>
      <c r="T299" s="175">
        <f>S299*H299</f>
        <v>0</v>
      </c>
      <c r="AR299" s="18" t="s">
        <v>146</v>
      </c>
      <c r="AT299" s="18" t="s">
        <v>141</v>
      </c>
      <c r="AU299" s="18" t="s">
        <v>84</v>
      </c>
      <c r="AY299" s="18" t="s">
        <v>138</v>
      </c>
      <c r="BE299" s="176">
        <f>IF(N299="základní",J299,0)</f>
        <v>0</v>
      </c>
      <c r="BF299" s="176">
        <f>IF(N299="snížená",J299,0)</f>
        <v>0</v>
      </c>
      <c r="BG299" s="176">
        <f>IF(N299="zákl. přenesená",J299,0)</f>
        <v>0</v>
      </c>
      <c r="BH299" s="176">
        <f>IF(N299="sníž. přenesená",J299,0)</f>
        <v>0</v>
      </c>
      <c r="BI299" s="176">
        <f>IF(N299="nulová",J299,0)</f>
        <v>0</v>
      </c>
      <c r="BJ299" s="18" t="s">
        <v>22</v>
      </c>
      <c r="BK299" s="176">
        <f>ROUND(I299*H299,2)</f>
        <v>0</v>
      </c>
      <c r="BL299" s="18" t="s">
        <v>146</v>
      </c>
      <c r="BM299" s="18" t="s">
        <v>527</v>
      </c>
    </row>
    <row r="300" spans="2:51" s="12" customFormat="1" ht="22.5" customHeight="1">
      <c r="B300" s="186"/>
      <c r="D300" s="178" t="s">
        <v>148</v>
      </c>
      <c r="E300" s="187" t="s">
        <v>20</v>
      </c>
      <c r="F300" s="188" t="s">
        <v>1036</v>
      </c>
      <c r="H300" s="189">
        <v>39.6</v>
      </c>
      <c r="I300" s="190"/>
      <c r="L300" s="186"/>
      <c r="M300" s="191"/>
      <c r="N300" s="192"/>
      <c r="O300" s="192"/>
      <c r="P300" s="192"/>
      <c r="Q300" s="192"/>
      <c r="R300" s="192"/>
      <c r="S300" s="192"/>
      <c r="T300" s="193"/>
      <c r="AT300" s="187" t="s">
        <v>148</v>
      </c>
      <c r="AU300" s="187" t="s">
        <v>84</v>
      </c>
      <c r="AV300" s="12" t="s">
        <v>84</v>
      </c>
      <c r="AW300" s="12" t="s">
        <v>39</v>
      </c>
      <c r="AX300" s="12" t="s">
        <v>76</v>
      </c>
      <c r="AY300" s="187" t="s">
        <v>138</v>
      </c>
    </row>
    <row r="301" spans="2:51" s="13" customFormat="1" ht="22.5" customHeight="1">
      <c r="B301" s="194"/>
      <c r="D301" s="195" t="s">
        <v>148</v>
      </c>
      <c r="E301" s="196" t="s">
        <v>20</v>
      </c>
      <c r="F301" s="197" t="s">
        <v>152</v>
      </c>
      <c r="H301" s="198">
        <v>39.6</v>
      </c>
      <c r="I301" s="199"/>
      <c r="L301" s="194"/>
      <c r="M301" s="200"/>
      <c r="N301" s="201"/>
      <c r="O301" s="201"/>
      <c r="P301" s="201"/>
      <c r="Q301" s="201"/>
      <c r="R301" s="201"/>
      <c r="S301" s="201"/>
      <c r="T301" s="202"/>
      <c r="AT301" s="203" t="s">
        <v>148</v>
      </c>
      <c r="AU301" s="203" t="s">
        <v>84</v>
      </c>
      <c r="AV301" s="13" t="s">
        <v>146</v>
      </c>
      <c r="AW301" s="13" t="s">
        <v>39</v>
      </c>
      <c r="AX301" s="13" t="s">
        <v>22</v>
      </c>
      <c r="AY301" s="203" t="s">
        <v>138</v>
      </c>
    </row>
    <row r="302" spans="2:65" s="1" customFormat="1" ht="22.5" customHeight="1">
      <c r="B302" s="164"/>
      <c r="C302" s="165" t="s">
        <v>586</v>
      </c>
      <c r="D302" s="165" t="s">
        <v>141</v>
      </c>
      <c r="E302" s="166" t="s">
        <v>1037</v>
      </c>
      <c r="F302" s="167" t="s">
        <v>1038</v>
      </c>
      <c r="G302" s="168" t="s">
        <v>155</v>
      </c>
      <c r="H302" s="169">
        <v>48.476</v>
      </c>
      <c r="I302" s="170"/>
      <c r="J302" s="171">
        <f>ROUND(I302*H302,2)</f>
        <v>0</v>
      </c>
      <c r="K302" s="167" t="s">
        <v>145</v>
      </c>
      <c r="L302" s="35"/>
      <c r="M302" s="172" t="s">
        <v>20</v>
      </c>
      <c r="N302" s="173" t="s">
        <v>47</v>
      </c>
      <c r="O302" s="36"/>
      <c r="P302" s="174">
        <f>O302*H302</f>
        <v>0</v>
      </c>
      <c r="Q302" s="174">
        <v>0.20266</v>
      </c>
      <c r="R302" s="174">
        <f>Q302*H302</f>
        <v>9.82414616</v>
      </c>
      <c r="S302" s="174">
        <v>0</v>
      </c>
      <c r="T302" s="175">
        <f>S302*H302</f>
        <v>0</v>
      </c>
      <c r="AR302" s="18" t="s">
        <v>146</v>
      </c>
      <c r="AT302" s="18" t="s">
        <v>141</v>
      </c>
      <c r="AU302" s="18" t="s">
        <v>84</v>
      </c>
      <c r="AY302" s="18" t="s">
        <v>138</v>
      </c>
      <c r="BE302" s="176">
        <f>IF(N302="základní",J302,0)</f>
        <v>0</v>
      </c>
      <c r="BF302" s="176">
        <f>IF(N302="snížená",J302,0)</f>
        <v>0</v>
      </c>
      <c r="BG302" s="176">
        <f>IF(N302="zákl. přenesená",J302,0)</f>
        <v>0</v>
      </c>
      <c r="BH302" s="176">
        <f>IF(N302="sníž. přenesená",J302,0)</f>
        <v>0</v>
      </c>
      <c r="BI302" s="176">
        <f>IF(N302="nulová",J302,0)</f>
        <v>0</v>
      </c>
      <c r="BJ302" s="18" t="s">
        <v>22</v>
      </c>
      <c r="BK302" s="176">
        <f>ROUND(I302*H302,2)</f>
        <v>0</v>
      </c>
      <c r="BL302" s="18" t="s">
        <v>146</v>
      </c>
      <c r="BM302" s="18" t="s">
        <v>531</v>
      </c>
    </row>
    <row r="303" spans="2:51" s="12" customFormat="1" ht="22.5" customHeight="1">
      <c r="B303" s="186"/>
      <c r="D303" s="178" t="s">
        <v>148</v>
      </c>
      <c r="E303" s="187" t="s">
        <v>20</v>
      </c>
      <c r="F303" s="188" t="s">
        <v>1033</v>
      </c>
      <c r="H303" s="189">
        <v>48.476</v>
      </c>
      <c r="I303" s="190"/>
      <c r="L303" s="186"/>
      <c r="M303" s="191"/>
      <c r="N303" s="192"/>
      <c r="O303" s="192"/>
      <c r="P303" s="192"/>
      <c r="Q303" s="192"/>
      <c r="R303" s="192"/>
      <c r="S303" s="192"/>
      <c r="T303" s="193"/>
      <c r="AT303" s="187" t="s">
        <v>148</v>
      </c>
      <c r="AU303" s="187" t="s">
        <v>84</v>
      </c>
      <c r="AV303" s="12" t="s">
        <v>84</v>
      </c>
      <c r="AW303" s="12" t="s">
        <v>39</v>
      </c>
      <c r="AX303" s="12" t="s">
        <v>76</v>
      </c>
      <c r="AY303" s="187" t="s">
        <v>138</v>
      </c>
    </row>
    <row r="304" spans="2:51" s="13" customFormat="1" ht="22.5" customHeight="1">
      <c r="B304" s="194"/>
      <c r="D304" s="195" t="s">
        <v>148</v>
      </c>
      <c r="E304" s="196" t="s">
        <v>20</v>
      </c>
      <c r="F304" s="197" t="s">
        <v>152</v>
      </c>
      <c r="H304" s="198">
        <v>48.476</v>
      </c>
      <c r="I304" s="199"/>
      <c r="L304" s="194"/>
      <c r="M304" s="200"/>
      <c r="N304" s="201"/>
      <c r="O304" s="201"/>
      <c r="P304" s="201"/>
      <c r="Q304" s="201"/>
      <c r="R304" s="201"/>
      <c r="S304" s="201"/>
      <c r="T304" s="202"/>
      <c r="AT304" s="203" t="s">
        <v>148</v>
      </c>
      <c r="AU304" s="203" t="s">
        <v>84</v>
      </c>
      <c r="AV304" s="13" t="s">
        <v>146</v>
      </c>
      <c r="AW304" s="13" t="s">
        <v>39</v>
      </c>
      <c r="AX304" s="13" t="s">
        <v>22</v>
      </c>
      <c r="AY304" s="203" t="s">
        <v>138</v>
      </c>
    </row>
    <row r="305" spans="2:65" s="1" customFormat="1" ht="22.5" customHeight="1">
      <c r="B305" s="164"/>
      <c r="C305" s="165" t="s">
        <v>590</v>
      </c>
      <c r="D305" s="165" t="s">
        <v>141</v>
      </c>
      <c r="E305" s="166" t="s">
        <v>1039</v>
      </c>
      <c r="F305" s="167" t="s">
        <v>1040</v>
      </c>
      <c r="G305" s="168" t="s">
        <v>144</v>
      </c>
      <c r="H305" s="169">
        <v>9.8</v>
      </c>
      <c r="I305" s="170"/>
      <c r="J305" s="171">
        <f>ROUND(I305*H305,2)</f>
        <v>0</v>
      </c>
      <c r="K305" s="167" t="s">
        <v>145</v>
      </c>
      <c r="L305" s="35"/>
      <c r="M305" s="172" t="s">
        <v>20</v>
      </c>
      <c r="N305" s="173" t="s">
        <v>47</v>
      </c>
      <c r="O305" s="36"/>
      <c r="P305" s="174">
        <f>O305*H305</f>
        <v>0</v>
      </c>
      <c r="Q305" s="174">
        <v>1.89077</v>
      </c>
      <c r="R305" s="174">
        <f>Q305*H305</f>
        <v>18.529546000000003</v>
      </c>
      <c r="S305" s="174">
        <v>0</v>
      </c>
      <c r="T305" s="175">
        <f>S305*H305</f>
        <v>0</v>
      </c>
      <c r="AR305" s="18" t="s">
        <v>146</v>
      </c>
      <c r="AT305" s="18" t="s">
        <v>141</v>
      </c>
      <c r="AU305" s="18" t="s">
        <v>84</v>
      </c>
      <c r="AY305" s="18" t="s">
        <v>138</v>
      </c>
      <c r="BE305" s="176">
        <f>IF(N305="základní",J305,0)</f>
        <v>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8" t="s">
        <v>22</v>
      </c>
      <c r="BK305" s="176">
        <f>ROUND(I305*H305,2)</f>
        <v>0</v>
      </c>
      <c r="BL305" s="18" t="s">
        <v>146</v>
      </c>
      <c r="BM305" s="18" t="s">
        <v>535</v>
      </c>
    </row>
    <row r="306" spans="2:51" s="12" customFormat="1" ht="22.5" customHeight="1">
      <c r="B306" s="186"/>
      <c r="D306" s="178" t="s">
        <v>148</v>
      </c>
      <c r="E306" s="187" t="s">
        <v>20</v>
      </c>
      <c r="F306" s="188" t="s">
        <v>1041</v>
      </c>
      <c r="H306" s="189">
        <v>9.8</v>
      </c>
      <c r="I306" s="190"/>
      <c r="L306" s="186"/>
      <c r="M306" s="191"/>
      <c r="N306" s="192"/>
      <c r="O306" s="192"/>
      <c r="P306" s="192"/>
      <c r="Q306" s="192"/>
      <c r="R306" s="192"/>
      <c r="S306" s="192"/>
      <c r="T306" s="193"/>
      <c r="AT306" s="187" t="s">
        <v>148</v>
      </c>
      <c r="AU306" s="187" t="s">
        <v>84</v>
      </c>
      <c r="AV306" s="12" t="s">
        <v>84</v>
      </c>
      <c r="AW306" s="12" t="s">
        <v>39</v>
      </c>
      <c r="AX306" s="12" t="s">
        <v>76</v>
      </c>
      <c r="AY306" s="187" t="s">
        <v>138</v>
      </c>
    </row>
    <row r="307" spans="2:51" s="13" customFormat="1" ht="22.5" customHeight="1">
      <c r="B307" s="194"/>
      <c r="D307" s="195" t="s">
        <v>148</v>
      </c>
      <c r="E307" s="196" t="s">
        <v>20</v>
      </c>
      <c r="F307" s="197" t="s">
        <v>152</v>
      </c>
      <c r="H307" s="198">
        <v>9.8</v>
      </c>
      <c r="I307" s="199"/>
      <c r="L307" s="194"/>
      <c r="M307" s="200"/>
      <c r="N307" s="201"/>
      <c r="O307" s="201"/>
      <c r="P307" s="201"/>
      <c r="Q307" s="201"/>
      <c r="R307" s="201"/>
      <c r="S307" s="201"/>
      <c r="T307" s="202"/>
      <c r="AT307" s="203" t="s">
        <v>148</v>
      </c>
      <c r="AU307" s="203" t="s">
        <v>84</v>
      </c>
      <c r="AV307" s="13" t="s">
        <v>146</v>
      </c>
      <c r="AW307" s="13" t="s">
        <v>39</v>
      </c>
      <c r="AX307" s="13" t="s">
        <v>22</v>
      </c>
      <c r="AY307" s="203" t="s">
        <v>138</v>
      </c>
    </row>
    <row r="308" spans="2:65" s="1" customFormat="1" ht="22.5" customHeight="1">
      <c r="B308" s="164"/>
      <c r="C308" s="165" t="s">
        <v>594</v>
      </c>
      <c r="D308" s="165" t="s">
        <v>141</v>
      </c>
      <c r="E308" s="166" t="s">
        <v>1042</v>
      </c>
      <c r="F308" s="167" t="s">
        <v>1043</v>
      </c>
      <c r="G308" s="168" t="s">
        <v>144</v>
      </c>
      <c r="H308" s="169">
        <v>4.08</v>
      </c>
      <c r="I308" s="170"/>
      <c r="J308" s="171">
        <f>ROUND(I308*H308,2)</f>
        <v>0</v>
      </c>
      <c r="K308" s="167" t="s">
        <v>145</v>
      </c>
      <c r="L308" s="35"/>
      <c r="M308" s="172" t="s">
        <v>20</v>
      </c>
      <c r="N308" s="173" t="s">
        <v>47</v>
      </c>
      <c r="O308" s="36"/>
      <c r="P308" s="174">
        <f>O308*H308</f>
        <v>0</v>
      </c>
      <c r="Q308" s="174">
        <v>2.234</v>
      </c>
      <c r="R308" s="174">
        <f>Q308*H308</f>
        <v>9.11472</v>
      </c>
      <c r="S308" s="174">
        <v>0</v>
      </c>
      <c r="T308" s="175">
        <f>S308*H308</f>
        <v>0</v>
      </c>
      <c r="AR308" s="18" t="s">
        <v>146</v>
      </c>
      <c r="AT308" s="18" t="s">
        <v>141</v>
      </c>
      <c r="AU308" s="18" t="s">
        <v>84</v>
      </c>
      <c r="AY308" s="18" t="s">
        <v>138</v>
      </c>
      <c r="BE308" s="176">
        <f>IF(N308="základní",J308,0)</f>
        <v>0</v>
      </c>
      <c r="BF308" s="176">
        <f>IF(N308="snížená",J308,0)</f>
        <v>0</v>
      </c>
      <c r="BG308" s="176">
        <f>IF(N308="zákl. přenesená",J308,0)</f>
        <v>0</v>
      </c>
      <c r="BH308" s="176">
        <f>IF(N308="sníž. přenesená",J308,0)</f>
        <v>0</v>
      </c>
      <c r="BI308" s="176">
        <f>IF(N308="nulová",J308,0)</f>
        <v>0</v>
      </c>
      <c r="BJ308" s="18" t="s">
        <v>22</v>
      </c>
      <c r="BK308" s="176">
        <f>ROUND(I308*H308,2)</f>
        <v>0</v>
      </c>
      <c r="BL308" s="18" t="s">
        <v>146</v>
      </c>
      <c r="BM308" s="18" t="s">
        <v>538</v>
      </c>
    </row>
    <row r="309" spans="2:51" s="12" customFormat="1" ht="22.5" customHeight="1">
      <c r="B309" s="186"/>
      <c r="D309" s="178" t="s">
        <v>148</v>
      </c>
      <c r="E309" s="187" t="s">
        <v>20</v>
      </c>
      <c r="F309" s="188" t="s">
        <v>1044</v>
      </c>
      <c r="H309" s="189">
        <v>4.08</v>
      </c>
      <c r="I309" s="190"/>
      <c r="L309" s="186"/>
      <c r="M309" s="191"/>
      <c r="N309" s="192"/>
      <c r="O309" s="192"/>
      <c r="P309" s="192"/>
      <c r="Q309" s="192"/>
      <c r="R309" s="192"/>
      <c r="S309" s="192"/>
      <c r="T309" s="193"/>
      <c r="AT309" s="187" t="s">
        <v>148</v>
      </c>
      <c r="AU309" s="187" t="s">
        <v>84</v>
      </c>
      <c r="AV309" s="12" t="s">
        <v>84</v>
      </c>
      <c r="AW309" s="12" t="s">
        <v>39</v>
      </c>
      <c r="AX309" s="12" t="s">
        <v>76</v>
      </c>
      <c r="AY309" s="187" t="s">
        <v>138</v>
      </c>
    </row>
    <row r="310" spans="2:51" s="13" customFormat="1" ht="22.5" customHeight="1">
      <c r="B310" s="194"/>
      <c r="D310" s="195" t="s">
        <v>148</v>
      </c>
      <c r="E310" s="196" t="s">
        <v>20</v>
      </c>
      <c r="F310" s="197" t="s">
        <v>152</v>
      </c>
      <c r="H310" s="198">
        <v>4.08</v>
      </c>
      <c r="I310" s="199"/>
      <c r="L310" s="194"/>
      <c r="M310" s="200"/>
      <c r="N310" s="201"/>
      <c r="O310" s="201"/>
      <c r="P310" s="201"/>
      <c r="Q310" s="201"/>
      <c r="R310" s="201"/>
      <c r="S310" s="201"/>
      <c r="T310" s="202"/>
      <c r="AT310" s="203" t="s">
        <v>148</v>
      </c>
      <c r="AU310" s="203" t="s">
        <v>84</v>
      </c>
      <c r="AV310" s="13" t="s">
        <v>146</v>
      </c>
      <c r="AW310" s="13" t="s">
        <v>39</v>
      </c>
      <c r="AX310" s="13" t="s">
        <v>22</v>
      </c>
      <c r="AY310" s="203" t="s">
        <v>138</v>
      </c>
    </row>
    <row r="311" spans="2:65" s="1" customFormat="1" ht="22.5" customHeight="1">
      <c r="B311" s="164"/>
      <c r="C311" s="165" t="s">
        <v>601</v>
      </c>
      <c r="D311" s="165" t="s">
        <v>141</v>
      </c>
      <c r="E311" s="166" t="s">
        <v>1045</v>
      </c>
      <c r="F311" s="167" t="s">
        <v>1046</v>
      </c>
      <c r="G311" s="168" t="s">
        <v>155</v>
      </c>
      <c r="H311" s="169">
        <v>14.08</v>
      </c>
      <c r="I311" s="170"/>
      <c r="J311" s="171">
        <f>ROUND(I311*H311,2)</f>
        <v>0</v>
      </c>
      <c r="K311" s="167" t="s">
        <v>145</v>
      </c>
      <c r="L311" s="35"/>
      <c r="M311" s="172" t="s">
        <v>20</v>
      </c>
      <c r="N311" s="173" t="s">
        <v>47</v>
      </c>
      <c r="O311" s="36"/>
      <c r="P311" s="174">
        <f>O311*H311</f>
        <v>0</v>
      </c>
      <c r="Q311" s="174">
        <v>0.00632</v>
      </c>
      <c r="R311" s="174">
        <f>Q311*H311</f>
        <v>0.0889856</v>
      </c>
      <c r="S311" s="174">
        <v>0</v>
      </c>
      <c r="T311" s="175">
        <f>S311*H311</f>
        <v>0</v>
      </c>
      <c r="AR311" s="18" t="s">
        <v>146</v>
      </c>
      <c r="AT311" s="18" t="s">
        <v>141</v>
      </c>
      <c r="AU311" s="18" t="s">
        <v>84</v>
      </c>
      <c r="AY311" s="18" t="s">
        <v>138</v>
      </c>
      <c r="BE311" s="176">
        <f>IF(N311="základní",J311,0)</f>
        <v>0</v>
      </c>
      <c r="BF311" s="176">
        <f>IF(N311="snížená",J311,0)</f>
        <v>0</v>
      </c>
      <c r="BG311" s="176">
        <f>IF(N311="zákl. přenesená",J311,0)</f>
        <v>0</v>
      </c>
      <c r="BH311" s="176">
        <f>IF(N311="sníž. přenesená",J311,0)</f>
        <v>0</v>
      </c>
      <c r="BI311" s="176">
        <f>IF(N311="nulová",J311,0)</f>
        <v>0</v>
      </c>
      <c r="BJ311" s="18" t="s">
        <v>22</v>
      </c>
      <c r="BK311" s="176">
        <f>ROUND(I311*H311,2)</f>
        <v>0</v>
      </c>
      <c r="BL311" s="18" t="s">
        <v>146</v>
      </c>
      <c r="BM311" s="18" t="s">
        <v>543</v>
      </c>
    </row>
    <row r="312" spans="2:51" s="12" customFormat="1" ht="22.5" customHeight="1">
      <c r="B312" s="186"/>
      <c r="D312" s="178" t="s">
        <v>148</v>
      </c>
      <c r="E312" s="187" t="s">
        <v>20</v>
      </c>
      <c r="F312" s="188" t="s">
        <v>1047</v>
      </c>
      <c r="H312" s="189">
        <v>14.08</v>
      </c>
      <c r="I312" s="190"/>
      <c r="L312" s="186"/>
      <c r="M312" s="191"/>
      <c r="N312" s="192"/>
      <c r="O312" s="192"/>
      <c r="P312" s="192"/>
      <c r="Q312" s="192"/>
      <c r="R312" s="192"/>
      <c r="S312" s="192"/>
      <c r="T312" s="193"/>
      <c r="AT312" s="187" t="s">
        <v>148</v>
      </c>
      <c r="AU312" s="187" t="s">
        <v>84</v>
      </c>
      <c r="AV312" s="12" t="s">
        <v>84</v>
      </c>
      <c r="AW312" s="12" t="s">
        <v>39</v>
      </c>
      <c r="AX312" s="12" t="s">
        <v>76</v>
      </c>
      <c r="AY312" s="187" t="s">
        <v>138</v>
      </c>
    </row>
    <row r="313" spans="2:51" s="13" customFormat="1" ht="22.5" customHeight="1">
      <c r="B313" s="194"/>
      <c r="D313" s="195" t="s">
        <v>148</v>
      </c>
      <c r="E313" s="196" t="s">
        <v>20</v>
      </c>
      <c r="F313" s="197" t="s">
        <v>152</v>
      </c>
      <c r="H313" s="198">
        <v>14.08</v>
      </c>
      <c r="I313" s="199"/>
      <c r="L313" s="194"/>
      <c r="M313" s="200"/>
      <c r="N313" s="201"/>
      <c r="O313" s="201"/>
      <c r="P313" s="201"/>
      <c r="Q313" s="201"/>
      <c r="R313" s="201"/>
      <c r="S313" s="201"/>
      <c r="T313" s="202"/>
      <c r="AT313" s="203" t="s">
        <v>148</v>
      </c>
      <c r="AU313" s="203" t="s">
        <v>84</v>
      </c>
      <c r="AV313" s="13" t="s">
        <v>146</v>
      </c>
      <c r="AW313" s="13" t="s">
        <v>39</v>
      </c>
      <c r="AX313" s="13" t="s">
        <v>22</v>
      </c>
      <c r="AY313" s="203" t="s">
        <v>138</v>
      </c>
    </row>
    <row r="314" spans="2:65" s="1" customFormat="1" ht="22.5" customHeight="1">
      <c r="B314" s="164"/>
      <c r="C314" s="165" t="s">
        <v>607</v>
      </c>
      <c r="D314" s="165" t="s">
        <v>141</v>
      </c>
      <c r="E314" s="166" t="s">
        <v>1048</v>
      </c>
      <c r="F314" s="167" t="s">
        <v>1049</v>
      </c>
      <c r="G314" s="168" t="s">
        <v>566</v>
      </c>
      <c r="H314" s="169">
        <v>86.96</v>
      </c>
      <c r="I314" s="170"/>
      <c r="J314" s="171">
        <f>ROUND(I314*H314,2)</f>
        <v>0</v>
      </c>
      <c r="K314" s="167" t="s">
        <v>20</v>
      </c>
      <c r="L314" s="35"/>
      <c r="M314" s="172" t="s">
        <v>20</v>
      </c>
      <c r="N314" s="173" t="s">
        <v>47</v>
      </c>
      <c r="O314" s="36"/>
      <c r="P314" s="174">
        <f>O314*H314</f>
        <v>0</v>
      </c>
      <c r="Q314" s="174">
        <v>0</v>
      </c>
      <c r="R314" s="174">
        <f>Q314*H314</f>
        <v>0</v>
      </c>
      <c r="S314" s="174">
        <v>0</v>
      </c>
      <c r="T314" s="175">
        <f>S314*H314</f>
        <v>0</v>
      </c>
      <c r="AR314" s="18" t="s">
        <v>146</v>
      </c>
      <c r="AT314" s="18" t="s">
        <v>141</v>
      </c>
      <c r="AU314" s="18" t="s">
        <v>84</v>
      </c>
      <c r="AY314" s="18" t="s">
        <v>138</v>
      </c>
      <c r="BE314" s="176">
        <f>IF(N314="základní",J314,0)</f>
        <v>0</v>
      </c>
      <c r="BF314" s="176">
        <f>IF(N314="snížená",J314,0)</f>
        <v>0</v>
      </c>
      <c r="BG314" s="176">
        <f>IF(N314="zákl. přenesená",J314,0)</f>
        <v>0</v>
      </c>
      <c r="BH314" s="176">
        <f>IF(N314="sníž. přenesená",J314,0)</f>
        <v>0</v>
      </c>
      <c r="BI314" s="176">
        <f>IF(N314="nulová",J314,0)</f>
        <v>0</v>
      </c>
      <c r="BJ314" s="18" t="s">
        <v>22</v>
      </c>
      <c r="BK314" s="176">
        <f>ROUND(I314*H314,2)</f>
        <v>0</v>
      </c>
      <c r="BL314" s="18" t="s">
        <v>146</v>
      </c>
      <c r="BM314" s="18" t="s">
        <v>1050</v>
      </c>
    </row>
    <row r="315" spans="2:51" s="11" customFormat="1" ht="22.5" customHeight="1">
      <c r="B315" s="177"/>
      <c r="D315" s="178" t="s">
        <v>148</v>
      </c>
      <c r="E315" s="179" t="s">
        <v>20</v>
      </c>
      <c r="F315" s="180" t="s">
        <v>1051</v>
      </c>
      <c r="H315" s="181" t="s">
        <v>20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81" t="s">
        <v>148</v>
      </c>
      <c r="AU315" s="181" t="s">
        <v>84</v>
      </c>
      <c r="AV315" s="11" t="s">
        <v>22</v>
      </c>
      <c r="AW315" s="11" t="s">
        <v>39</v>
      </c>
      <c r="AX315" s="11" t="s">
        <v>76</v>
      </c>
      <c r="AY315" s="181" t="s">
        <v>138</v>
      </c>
    </row>
    <row r="316" spans="2:51" s="12" customFormat="1" ht="22.5" customHeight="1">
      <c r="B316" s="186"/>
      <c r="D316" s="178" t="s">
        <v>148</v>
      </c>
      <c r="E316" s="187" t="s">
        <v>20</v>
      </c>
      <c r="F316" s="188" t="s">
        <v>1052</v>
      </c>
      <c r="H316" s="189">
        <v>36.32</v>
      </c>
      <c r="I316" s="190"/>
      <c r="L316" s="186"/>
      <c r="M316" s="191"/>
      <c r="N316" s="192"/>
      <c r="O316" s="192"/>
      <c r="P316" s="192"/>
      <c r="Q316" s="192"/>
      <c r="R316" s="192"/>
      <c r="S316" s="192"/>
      <c r="T316" s="193"/>
      <c r="AT316" s="187" t="s">
        <v>148</v>
      </c>
      <c r="AU316" s="187" t="s">
        <v>84</v>
      </c>
      <c r="AV316" s="12" t="s">
        <v>84</v>
      </c>
      <c r="AW316" s="12" t="s">
        <v>39</v>
      </c>
      <c r="AX316" s="12" t="s">
        <v>76</v>
      </c>
      <c r="AY316" s="187" t="s">
        <v>138</v>
      </c>
    </row>
    <row r="317" spans="2:51" s="12" customFormat="1" ht="22.5" customHeight="1">
      <c r="B317" s="186"/>
      <c r="D317" s="178" t="s">
        <v>148</v>
      </c>
      <c r="E317" s="187" t="s">
        <v>20</v>
      </c>
      <c r="F317" s="188" t="s">
        <v>1053</v>
      </c>
      <c r="H317" s="189">
        <v>50.64</v>
      </c>
      <c r="I317" s="190"/>
      <c r="L317" s="186"/>
      <c r="M317" s="191"/>
      <c r="N317" s="192"/>
      <c r="O317" s="192"/>
      <c r="P317" s="192"/>
      <c r="Q317" s="192"/>
      <c r="R317" s="192"/>
      <c r="S317" s="192"/>
      <c r="T317" s="193"/>
      <c r="AT317" s="187" t="s">
        <v>148</v>
      </c>
      <c r="AU317" s="187" t="s">
        <v>84</v>
      </c>
      <c r="AV317" s="12" t="s">
        <v>84</v>
      </c>
      <c r="AW317" s="12" t="s">
        <v>39</v>
      </c>
      <c r="AX317" s="12" t="s">
        <v>76</v>
      </c>
      <c r="AY317" s="187" t="s">
        <v>138</v>
      </c>
    </row>
    <row r="318" spans="2:51" s="13" customFormat="1" ht="22.5" customHeight="1">
      <c r="B318" s="194"/>
      <c r="D318" s="195" t="s">
        <v>148</v>
      </c>
      <c r="E318" s="196" t="s">
        <v>20</v>
      </c>
      <c r="F318" s="197" t="s">
        <v>152</v>
      </c>
      <c r="H318" s="198">
        <v>86.96</v>
      </c>
      <c r="I318" s="199"/>
      <c r="L318" s="194"/>
      <c r="M318" s="200"/>
      <c r="N318" s="201"/>
      <c r="O318" s="201"/>
      <c r="P318" s="201"/>
      <c r="Q318" s="201"/>
      <c r="R318" s="201"/>
      <c r="S318" s="201"/>
      <c r="T318" s="202"/>
      <c r="AT318" s="203" t="s">
        <v>148</v>
      </c>
      <c r="AU318" s="203" t="s">
        <v>84</v>
      </c>
      <c r="AV318" s="13" t="s">
        <v>146</v>
      </c>
      <c r="AW318" s="13" t="s">
        <v>39</v>
      </c>
      <c r="AX318" s="13" t="s">
        <v>22</v>
      </c>
      <c r="AY318" s="203" t="s">
        <v>138</v>
      </c>
    </row>
    <row r="319" spans="2:65" s="1" customFormat="1" ht="22.5" customHeight="1">
      <c r="B319" s="164"/>
      <c r="C319" s="165" t="s">
        <v>611</v>
      </c>
      <c r="D319" s="165" t="s">
        <v>141</v>
      </c>
      <c r="E319" s="166" t="s">
        <v>1054</v>
      </c>
      <c r="F319" s="167" t="s">
        <v>1055</v>
      </c>
      <c r="G319" s="168" t="s">
        <v>144</v>
      </c>
      <c r="H319" s="169">
        <v>49.254</v>
      </c>
      <c r="I319" s="170"/>
      <c r="J319" s="171">
        <f>ROUND(I319*H319,2)</f>
        <v>0</v>
      </c>
      <c r="K319" s="167" t="s">
        <v>145</v>
      </c>
      <c r="L319" s="35"/>
      <c r="M319" s="172" t="s">
        <v>20</v>
      </c>
      <c r="N319" s="173" t="s">
        <v>47</v>
      </c>
      <c r="O319" s="36"/>
      <c r="P319" s="174">
        <f>O319*H319</f>
        <v>0</v>
      </c>
      <c r="Q319" s="174">
        <v>2.4143</v>
      </c>
      <c r="R319" s="174">
        <f>Q319*H319</f>
        <v>118.91393219999999</v>
      </c>
      <c r="S319" s="174">
        <v>0</v>
      </c>
      <c r="T319" s="175">
        <f>S319*H319</f>
        <v>0</v>
      </c>
      <c r="AR319" s="18" t="s">
        <v>146</v>
      </c>
      <c r="AT319" s="18" t="s">
        <v>141</v>
      </c>
      <c r="AU319" s="18" t="s">
        <v>84</v>
      </c>
      <c r="AY319" s="18" t="s">
        <v>138</v>
      </c>
      <c r="BE319" s="176">
        <f>IF(N319="základní",J319,0)</f>
        <v>0</v>
      </c>
      <c r="BF319" s="176">
        <f>IF(N319="snížená",J319,0)</f>
        <v>0</v>
      </c>
      <c r="BG319" s="176">
        <f>IF(N319="zákl. přenesená",J319,0)</f>
        <v>0</v>
      </c>
      <c r="BH319" s="176">
        <f>IF(N319="sníž. přenesená",J319,0)</f>
        <v>0</v>
      </c>
      <c r="BI319" s="176">
        <f>IF(N319="nulová",J319,0)</f>
        <v>0</v>
      </c>
      <c r="BJ319" s="18" t="s">
        <v>22</v>
      </c>
      <c r="BK319" s="176">
        <f>ROUND(I319*H319,2)</f>
        <v>0</v>
      </c>
      <c r="BL319" s="18" t="s">
        <v>146</v>
      </c>
      <c r="BM319" s="18" t="s">
        <v>552</v>
      </c>
    </row>
    <row r="320" spans="2:51" s="12" customFormat="1" ht="22.5" customHeight="1">
      <c r="B320" s="186"/>
      <c r="D320" s="178" t="s">
        <v>148</v>
      </c>
      <c r="E320" s="187" t="s">
        <v>20</v>
      </c>
      <c r="F320" s="188" t="s">
        <v>1056</v>
      </c>
      <c r="H320" s="189">
        <v>48.163</v>
      </c>
      <c r="I320" s="190"/>
      <c r="L320" s="186"/>
      <c r="M320" s="191"/>
      <c r="N320" s="192"/>
      <c r="O320" s="192"/>
      <c r="P320" s="192"/>
      <c r="Q320" s="192"/>
      <c r="R320" s="192"/>
      <c r="S320" s="192"/>
      <c r="T320" s="193"/>
      <c r="AT320" s="187" t="s">
        <v>148</v>
      </c>
      <c r="AU320" s="187" t="s">
        <v>84</v>
      </c>
      <c r="AV320" s="12" t="s">
        <v>84</v>
      </c>
      <c r="AW320" s="12" t="s">
        <v>39</v>
      </c>
      <c r="AX320" s="12" t="s">
        <v>76</v>
      </c>
      <c r="AY320" s="187" t="s">
        <v>138</v>
      </c>
    </row>
    <row r="321" spans="2:51" s="12" customFormat="1" ht="22.5" customHeight="1">
      <c r="B321" s="186"/>
      <c r="D321" s="178" t="s">
        <v>148</v>
      </c>
      <c r="E321" s="187" t="s">
        <v>20</v>
      </c>
      <c r="F321" s="188" t="s">
        <v>1057</v>
      </c>
      <c r="H321" s="189">
        <v>1.091</v>
      </c>
      <c r="I321" s="190"/>
      <c r="L321" s="186"/>
      <c r="M321" s="191"/>
      <c r="N321" s="192"/>
      <c r="O321" s="192"/>
      <c r="P321" s="192"/>
      <c r="Q321" s="192"/>
      <c r="R321" s="192"/>
      <c r="S321" s="192"/>
      <c r="T321" s="193"/>
      <c r="AT321" s="187" t="s">
        <v>148</v>
      </c>
      <c r="AU321" s="187" t="s">
        <v>84</v>
      </c>
      <c r="AV321" s="12" t="s">
        <v>84</v>
      </c>
      <c r="AW321" s="12" t="s">
        <v>39</v>
      </c>
      <c r="AX321" s="12" t="s">
        <v>76</v>
      </c>
      <c r="AY321" s="187" t="s">
        <v>138</v>
      </c>
    </row>
    <row r="322" spans="2:51" s="13" customFormat="1" ht="22.5" customHeight="1">
      <c r="B322" s="194"/>
      <c r="D322" s="195" t="s">
        <v>148</v>
      </c>
      <c r="E322" s="196" t="s">
        <v>20</v>
      </c>
      <c r="F322" s="197" t="s">
        <v>152</v>
      </c>
      <c r="H322" s="198">
        <v>49.254</v>
      </c>
      <c r="I322" s="199"/>
      <c r="L322" s="194"/>
      <c r="M322" s="200"/>
      <c r="N322" s="201"/>
      <c r="O322" s="201"/>
      <c r="P322" s="201"/>
      <c r="Q322" s="201"/>
      <c r="R322" s="201"/>
      <c r="S322" s="201"/>
      <c r="T322" s="202"/>
      <c r="AT322" s="203" t="s">
        <v>148</v>
      </c>
      <c r="AU322" s="203" t="s">
        <v>84</v>
      </c>
      <c r="AV322" s="13" t="s">
        <v>146</v>
      </c>
      <c r="AW322" s="13" t="s">
        <v>39</v>
      </c>
      <c r="AX322" s="13" t="s">
        <v>22</v>
      </c>
      <c r="AY322" s="203" t="s">
        <v>138</v>
      </c>
    </row>
    <row r="323" spans="2:65" s="1" customFormat="1" ht="22.5" customHeight="1">
      <c r="B323" s="164"/>
      <c r="C323" s="165" t="s">
        <v>615</v>
      </c>
      <c r="D323" s="165" t="s">
        <v>141</v>
      </c>
      <c r="E323" s="166" t="s">
        <v>1058</v>
      </c>
      <c r="F323" s="167" t="s">
        <v>1059</v>
      </c>
      <c r="G323" s="168" t="s">
        <v>155</v>
      </c>
      <c r="H323" s="169">
        <v>83.04</v>
      </c>
      <c r="I323" s="170"/>
      <c r="J323" s="171">
        <f>ROUND(I323*H323,2)</f>
        <v>0</v>
      </c>
      <c r="K323" s="167" t="s">
        <v>145</v>
      </c>
      <c r="L323" s="35"/>
      <c r="M323" s="172" t="s">
        <v>20</v>
      </c>
      <c r="N323" s="173" t="s">
        <v>47</v>
      </c>
      <c r="O323" s="36"/>
      <c r="P323" s="174">
        <f>O323*H323</f>
        <v>0</v>
      </c>
      <c r="Q323" s="174">
        <v>0</v>
      </c>
      <c r="R323" s="174">
        <f>Q323*H323</f>
        <v>0</v>
      </c>
      <c r="S323" s="174">
        <v>0</v>
      </c>
      <c r="T323" s="175">
        <f>S323*H323</f>
        <v>0</v>
      </c>
      <c r="AR323" s="18" t="s">
        <v>146</v>
      </c>
      <c r="AT323" s="18" t="s">
        <v>141</v>
      </c>
      <c r="AU323" s="18" t="s">
        <v>84</v>
      </c>
      <c r="AY323" s="18" t="s">
        <v>138</v>
      </c>
      <c r="BE323" s="176">
        <f>IF(N323="základní",J323,0)</f>
        <v>0</v>
      </c>
      <c r="BF323" s="176">
        <f>IF(N323="snížená",J323,0)</f>
        <v>0</v>
      </c>
      <c r="BG323" s="176">
        <f>IF(N323="zákl. přenesená",J323,0)</f>
        <v>0</v>
      </c>
      <c r="BH323" s="176">
        <f>IF(N323="sníž. přenesená",J323,0)</f>
        <v>0</v>
      </c>
      <c r="BI323" s="176">
        <f>IF(N323="nulová",J323,0)</f>
        <v>0</v>
      </c>
      <c r="BJ323" s="18" t="s">
        <v>22</v>
      </c>
      <c r="BK323" s="176">
        <f>ROUND(I323*H323,2)</f>
        <v>0</v>
      </c>
      <c r="BL323" s="18" t="s">
        <v>146</v>
      </c>
      <c r="BM323" s="18" t="s">
        <v>557</v>
      </c>
    </row>
    <row r="324" spans="2:51" s="12" customFormat="1" ht="22.5" customHeight="1">
      <c r="B324" s="186"/>
      <c r="D324" s="178" t="s">
        <v>148</v>
      </c>
      <c r="E324" s="187" t="s">
        <v>20</v>
      </c>
      <c r="F324" s="188" t="s">
        <v>1060</v>
      </c>
      <c r="H324" s="189">
        <v>83.04</v>
      </c>
      <c r="I324" s="190"/>
      <c r="L324" s="186"/>
      <c r="M324" s="191"/>
      <c r="N324" s="192"/>
      <c r="O324" s="192"/>
      <c r="P324" s="192"/>
      <c r="Q324" s="192"/>
      <c r="R324" s="192"/>
      <c r="S324" s="192"/>
      <c r="T324" s="193"/>
      <c r="AT324" s="187" t="s">
        <v>148</v>
      </c>
      <c r="AU324" s="187" t="s">
        <v>84</v>
      </c>
      <c r="AV324" s="12" t="s">
        <v>84</v>
      </c>
      <c r="AW324" s="12" t="s">
        <v>39</v>
      </c>
      <c r="AX324" s="12" t="s">
        <v>76</v>
      </c>
      <c r="AY324" s="187" t="s">
        <v>138</v>
      </c>
    </row>
    <row r="325" spans="2:51" s="13" customFormat="1" ht="22.5" customHeight="1">
      <c r="B325" s="194"/>
      <c r="D325" s="195" t="s">
        <v>148</v>
      </c>
      <c r="E325" s="196" t="s">
        <v>20</v>
      </c>
      <c r="F325" s="197" t="s">
        <v>152</v>
      </c>
      <c r="H325" s="198">
        <v>83.04</v>
      </c>
      <c r="I325" s="199"/>
      <c r="L325" s="194"/>
      <c r="M325" s="200"/>
      <c r="N325" s="201"/>
      <c r="O325" s="201"/>
      <c r="P325" s="201"/>
      <c r="Q325" s="201"/>
      <c r="R325" s="201"/>
      <c r="S325" s="201"/>
      <c r="T325" s="202"/>
      <c r="AT325" s="203" t="s">
        <v>148</v>
      </c>
      <c r="AU325" s="203" t="s">
        <v>84</v>
      </c>
      <c r="AV325" s="13" t="s">
        <v>146</v>
      </c>
      <c r="AW325" s="13" t="s">
        <v>39</v>
      </c>
      <c r="AX325" s="13" t="s">
        <v>22</v>
      </c>
      <c r="AY325" s="203" t="s">
        <v>138</v>
      </c>
    </row>
    <row r="326" spans="2:65" s="1" customFormat="1" ht="22.5" customHeight="1">
      <c r="B326" s="164"/>
      <c r="C326" s="165" t="s">
        <v>619</v>
      </c>
      <c r="D326" s="165" t="s">
        <v>141</v>
      </c>
      <c r="E326" s="166" t="s">
        <v>1061</v>
      </c>
      <c r="F326" s="167" t="s">
        <v>1062</v>
      </c>
      <c r="G326" s="168" t="s">
        <v>155</v>
      </c>
      <c r="H326" s="169">
        <v>48.476</v>
      </c>
      <c r="I326" s="170"/>
      <c r="J326" s="171">
        <f>ROUND(I326*H326,2)</f>
        <v>0</v>
      </c>
      <c r="K326" s="167" t="s">
        <v>145</v>
      </c>
      <c r="L326" s="35"/>
      <c r="M326" s="172" t="s">
        <v>20</v>
      </c>
      <c r="N326" s="173" t="s">
        <v>47</v>
      </c>
      <c r="O326" s="36"/>
      <c r="P326" s="174">
        <f>O326*H326</f>
        <v>0</v>
      </c>
      <c r="Q326" s="174">
        <v>0.74327</v>
      </c>
      <c r="R326" s="174">
        <f>Q326*H326</f>
        <v>36.03075652</v>
      </c>
      <c r="S326" s="174">
        <v>0</v>
      </c>
      <c r="T326" s="175">
        <f>S326*H326</f>
        <v>0</v>
      </c>
      <c r="AR326" s="18" t="s">
        <v>146</v>
      </c>
      <c r="AT326" s="18" t="s">
        <v>141</v>
      </c>
      <c r="AU326" s="18" t="s">
        <v>84</v>
      </c>
      <c r="AY326" s="18" t="s">
        <v>138</v>
      </c>
      <c r="BE326" s="176">
        <f>IF(N326="základní",J326,0)</f>
        <v>0</v>
      </c>
      <c r="BF326" s="176">
        <f>IF(N326="snížená",J326,0)</f>
        <v>0</v>
      </c>
      <c r="BG326" s="176">
        <f>IF(N326="zákl. přenesená",J326,0)</f>
        <v>0</v>
      </c>
      <c r="BH326" s="176">
        <f>IF(N326="sníž. přenesená",J326,0)</f>
        <v>0</v>
      </c>
      <c r="BI326" s="176">
        <f>IF(N326="nulová",J326,0)</f>
        <v>0</v>
      </c>
      <c r="BJ326" s="18" t="s">
        <v>22</v>
      </c>
      <c r="BK326" s="176">
        <f>ROUND(I326*H326,2)</f>
        <v>0</v>
      </c>
      <c r="BL326" s="18" t="s">
        <v>146</v>
      </c>
      <c r="BM326" s="18" t="s">
        <v>560</v>
      </c>
    </row>
    <row r="327" spans="2:51" s="11" customFormat="1" ht="22.5" customHeight="1">
      <c r="B327" s="177"/>
      <c r="D327" s="178" t="s">
        <v>148</v>
      </c>
      <c r="E327" s="179" t="s">
        <v>20</v>
      </c>
      <c r="F327" s="180" t="s">
        <v>1063</v>
      </c>
      <c r="H327" s="181" t="s">
        <v>20</v>
      </c>
      <c r="I327" s="182"/>
      <c r="L327" s="177"/>
      <c r="M327" s="183"/>
      <c r="N327" s="184"/>
      <c r="O327" s="184"/>
      <c r="P327" s="184"/>
      <c r="Q327" s="184"/>
      <c r="R327" s="184"/>
      <c r="S327" s="184"/>
      <c r="T327" s="185"/>
      <c r="AT327" s="181" t="s">
        <v>148</v>
      </c>
      <c r="AU327" s="181" t="s">
        <v>84</v>
      </c>
      <c r="AV327" s="11" t="s">
        <v>22</v>
      </c>
      <c r="AW327" s="11" t="s">
        <v>39</v>
      </c>
      <c r="AX327" s="11" t="s">
        <v>76</v>
      </c>
      <c r="AY327" s="181" t="s">
        <v>138</v>
      </c>
    </row>
    <row r="328" spans="2:51" s="12" customFormat="1" ht="22.5" customHeight="1">
      <c r="B328" s="186"/>
      <c r="D328" s="178" t="s">
        <v>148</v>
      </c>
      <c r="E328" s="187" t="s">
        <v>20</v>
      </c>
      <c r="F328" s="188" t="s">
        <v>1064</v>
      </c>
      <c r="H328" s="189">
        <v>10.364</v>
      </c>
      <c r="I328" s="190"/>
      <c r="L328" s="186"/>
      <c r="M328" s="191"/>
      <c r="N328" s="192"/>
      <c r="O328" s="192"/>
      <c r="P328" s="192"/>
      <c r="Q328" s="192"/>
      <c r="R328" s="192"/>
      <c r="S328" s="192"/>
      <c r="T328" s="193"/>
      <c r="AT328" s="187" t="s">
        <v>148</v>
      </c>
      <c r="AU328" s="187" t="s">
        <v>84</v>
      </c>
      <c r="AV328" s="12" t="s">
        <v>84</v>
      </c>
      <c r="AW328" s="12" t="s">
        <v>39</v>
      </c>
      <c r="AX328" s="12" t="s">
        <v>76</v>
      </c>
      <c r="AY328" s="187" t="s">
        <v>138</v>
      </c>
    </row>
    <row r="329" spans="2:51" s="12" customFormat="1" ht="22.5" customHeight="1">
      <c r="B329" s="186"/>
      <c r="D329" s="178" t="s">
        <v>148</v>
      </c>
      <c r="E329" s="187" t="s">
        <v>20</v>
      </c>
      <c r="F329" s="188" t="s">
        <v>1065</v>
      </c>
      <c r="H329" s="189">
        <v>13.816</v>
      </c>
      <c r="I329" s="190"/>
      <c r="L329" s="186"/>
      <c r="M329" s="191"/>
      <c r="N329" s="192"/>
      <c r="O329" s="192"/>
      <c r="P329" s="192"/>
      <c r="Q329" s="192"/>
      <c r="R329" s="192"/>
      <c r="S329" s="192"/>
      <c r="T329" s="193"/>
      <c r="AT329" s="187" t="s">
        <v>148</v>
      </c>
      <c r="AU329" s="187" t="s">
        <v>84</v>
      </c>
      <c r="AV329" s="12" t="s">
        <v>84</v>
      </c>
      <c r="AW329" s="12" t="s">
        <v>39</v>
      </c>
      <c r="AX329" s="12" t="s">
        <v>76</v>
      </c>
      <c r="AY329" s="187" t="s">
        <v>138</v>
      </c>
    </row>
    <row r="330" spans="2:51" s="12" customFormat="1" ht="22.5" customHeight="1">
      <c r="B330" s="186"/>
      <c r="D330" s="178" t="s">
        <v>148</v>
      </c>
      <c r="E330" s="187" t="s">
        <v>20</v>
      </c>
      <c r="F330" s="188" t="s">
        <v>1066</v>
      </c>
      <c r="H330" s="189">
        <v>8.358</v>
      </c>
      <c r="I330" s="190"/>
      <c r="L330" s="186"/>
      <c r="M330" s="191"/>
      <c r="N330" s="192"/>
      <c r="O330" s="192"/>
      <c r="P330" s="192"/>
      <c r="Q330" s="192"/>
      <c r="R330" s="192"/>
      <c r="S330" s="192"/>
      <c r="T330" s="193"/>
      <c r="AT330" s="187" t="s">
        <v>148</v>
      </c>
      <c r="AU330" s="187" t="s">
        <v>84</v>
      </c>
      <c r="AV330" s="12" t="s">
        <v>84</v>
      </c>
      <c r="AW330" s="12" t="s">
        <v>39</v>
      </c>
      <c r="AX330" s="12" t="s">
        <v>76</v>
      </c>
      <c r="AY330" s="187" t="s">
        <v>138</v>
      </c>
    </row>
    <row r="331" spans="2:51" s="12" customFormat="1" ht="22.5" customHeight="1">
      <c r="B331" s="186"/>
      <c r="D331" s="178" t="s">
        <v>148</v>
      </c>
      <c r="E331" s="187" t="s">
        <v>20</v>
      </c>
      <c r="F331" s="188" t="s">
        <v>1067</v>
      </c>
      <c r="H331" s="189">
        <v>15.938</v>
      </c>
      <c r="I331" s="190"/>
      <c r="L331" s="186"/>
      <c r="M331" s="191"/>
      <c r="N331" s="192"/>
      <c r="O331" s="192"/>
      <c r="P331" s="192"/>
      <c r="Q331" s="192"/>
      <c r="R331" s="192"/>
      <c r="S331" s="192"/>
      <c r="T331" s="193"/>
      <c r="AT331" s="187" t="s">
        <v>148</v>
      </c>
      <c r="AU331" s="187" t="s">
        <v>84</v>
      </c>
      <c r="AV331" s="12" t="s">
        <v>84</v>
      </c>
      <c r="AW331" s="12" t="s">
        <v>39</v>
      </c>
      <c r="AX331" s="12" t="s">
        <v>76</v>
      </c>
      <c r="AY331" s="187" t="s">
        <v>138</v>
      </c>
    </row>
    <row r="332" spans="2:51" s="13" customFormat="1" ht="22.5" customHeight="1">
      <c r="B332" s="194"/>
      <c r="D332" s="178" t="s">
        <v>148</v>
      </c>
      <c r="E332" s="204" t="s">
        <v>20</v>
      </c>
      <c r="F332" s="205" t="s">
        <v>152</v>
      </c>
      <c r="H332" s="206">
        <v>48.476</v>
      </c>
      <c r="I332" s="199"/>
      <c r="L332" s="194"/>
      <c r="M332" s="200"/>
      <c r="N332" s="201"/>
      <c r="O332" s="201"/>
      <c r="P332" s="201"/>
      <c r="Q332" s="201"/>
      <c r="R332" s="201"/>
      <c r="S332" s="201"/>
      <c r="T332" s="202"/>
      <c r="AT332" s="203" t="s">
        <v>148</v>
      </c>
      <c r="AU332" s="203" t="s">
        <v>84</v>
      </c>
      <c r="AV332" s="13" t="s">
        <v>146</v>
      </c>
      <c r="AW332" s="13" t="s">
        <v>39</v>
      </c>
      <c r="AX332" s="13" t="s">
        <v>22</v>
      </c>
      <c r="AY332" s="203" t="s">
        <v>138</v>
      </c>
    </row>
    <row r="333" spans="2:63" s="10" customFormat="1" ht="29.25" customHeight="1">
      <c r="B333" s="150"/>
      <c r="D333" s="161" t="s">
        <v>75</v>
      </c>
      <c r="E333" s="162" t="s">
        <v>211</v>
      </c>
      <c r="F333" s="162" t="s">
        <v>321</v>
      </c>
      <c r="I333" s="153"/>
      <c r="J333" s="163">
        <f>BK333</f>
        <v>0</v>
      </c>
      <c r="L333" s="150"/>
      <c r="M333" s="155"/>
      <c r="N333" s="156"/>
      <c r="O333" s="156"/>
      <c r="P333" s="157">
        <f>SUM(P334:P380)</f>
        <v>0</v>
      </c>
      <c r="Q333" s="156"/>
      <c r="R333" s="157">
        <f>SUM(R334:R380)</f>
        <v>0.1915877</v>
      </c>
      <c r="S333" s="156"/>
      <c r="T333" s="158">
        <f>SUM(T334:T380)</f>
        <v>107.36417999999999</v>
      </c>
      <c r="AR333" s="151" t="s">
        <v>22</v>
      </c>
      <c r="AT333" s="159" t="s">
        <v>75</v>
      </c>
      <c r="AU333" s="159" t="s">
        <v>22</v>
      </c>
      <c r="AY333" s="151" t="s">
        <v>138</v>
      </c>
      <c r="BK333" s="160">
        <f>SUM(BK334:BK380)</f>
        <v>0</v>
      </c>
    </row>
    <row r="334" spans="2:65" s="1" customFormat="1" ht="22.5" customHeight="1">
      <c r="B334" s="164"/>
      <c r="C334" s="165" t="s">
        <v>627</v>
      </c>
      <c r="D334" s="165" t="s">
        <v>141</v>
      </c>
      <c r="E334" s="166" t="s">
        <v>1068</v>
      </c>
      <c r="F334" s="167" t="s">
        <v>1069</v>
      </c>
      <c r="G334" s="168" t="s">
        <v>418</v>
      </c>
      <c r="H334" s="169">
        <v>24.74</v>
      </c>
      <c r="I334" s="170"/>
      <c r="J334" s="171">
        <f>ROUND(I334*H334,2)</f>
        <v>0</v>
      </c>
      <c r="K334" s="167" t="s">
        <v>20</v>
      </c>
      <c r="L334" s="35"/>
      <c r="M334" s="172" t="s">
        <v>20</v>
      </c>
      <c r="N334" s="173" t="s">
        <v>47</v>
      </c>
      <c r="O334" s="36"/>
      <c r="P334" s="174">
        <f>O334*H334</f>
        <v>0</v>
      </c>
      <c r="Q334" s="174">
        <v>0</v>
      </c>
      <c r="R334" s="174">
        <f>Q334*H334</f>
        <v>0</v>
      </c>
      <c r="S334" s="174">
        <v>0</v>
      </c>
      <c r="T334" s="175">
        <f>S334*H334</f>
        <v>0</v>
      </c>
      <c r="AR334" s="18" t="s">
        <v>146</v>
      </c>
      <c r="AT334" s="18" t="s">
        <v>141</v>
      </c>
      <c r="AU334" s="18" t="s">
        <v>84</v>
      </c>
      <c r="AY334" s="18" t="s">
        <v>138</v>
      </c>
      <c r="BE334" s="176">
        <f>IF(N334="základní",J334,0)</f>
        <v>0</v>
      </c>
      <c r="BF334" s="176">
        <f>IF(N334="snížená",J334,0)</f>
        <v>0</v>
      </c>
      <c r="BG334" s="176">
        <f>IF(N334="zákl. přenesená",J334,0)</f>
        <v>0</v>
      </c>
      <c r="BH334" s="176">
        <f>IF(N334="sníž. přenesená",J334,0)</f>
        <v>0</v>
      </c>
      <c r="BI334" s="176">
        <f>IF(N334="nulová",J334,0)</f>
        <v>0</v>
      </c>
      <c r="BJ334" s="18" t="s">
        <v>22</v>
      </c>
      <c r="BK334" s="176">
        <f>ROUND(I334*H334,2)</f>
        <v>0</v>
      </c>
      <c r="BL334" s="18" t="s">
        <v>146</v>
      </c>
      <c r="BM334" s="18" t="s">
        <v>1070</v>
      </c>
    </row>
    <row r="335" spans="2:51" s="11" customFormat="1" ht="31.5" customHeight="1">
      <c r="B335" s="177"/>
      <c r="D335" s="178" t="s">
        <v>148</v>
      </c>
      <c r="E335" s="179" t="s">
        <v>20</v>
      </c>
      <c r="F335" s="180" t="s">
        <v>1071</v>
      </c>
      <c r="H335" s="181" t="s">
        <v>20</v>
      </c>
      <c r="I335" s="182"/>
      <c r="L335" s="177"/>
      <c r="M335" s="183"/>
      <c r="N335" s="184"/>
      <c r="O335" s="184"/>
      <c r="P335" s="184"/>
      <c r="Q335" s="184"/>
      <c r="R335" s="184"/>
      <c r="S335" s="184"/>
      <c r="T335" s="185"/>
      <c r="AT335" s="181" t="s">
        <v>148</v>
      </c>
      <c r="AU335" s="181" t="s">
        <v>84</v>
      </c>
      <c r="AV335" s="11" t="s">
        <v>22</v>
      </c>
      <c r="AW335" s="11" t="s">
        <v>39</v>
      </c>
      <c r="AX335" s="11" t="s">
        <v>76</v>
      </c>
      <c r="AY335" s="181" t="s">
        <v>138</v>
      </c>
    </row>
    <row r="336" spans="2:51" s="12" customFormat="1" ht="22.5" customHeight="1">
      <c r="B336" s="186"/>
      <c r="D336" s="178" t="s">
        <v>148</v>
      </c>
      <c r="E336" s="187" t="s">
        <v>20</v>
      </c>
      <c r="F336" s="188" t="s">
        <v>1072</v>
      </c>
      <c r="H336" s="189">
        <v>24.74</v>
      </c>
      <c r="I336" s="190"/>
      <c r="L336" s="186"/>
      <c r="M336" s="191"/>
      <c r="N336" s="192"/>
      <c r="O336" s="192"/>
      <c r="P336" s="192"/>
      <c r="Q336" s="192"/>
      <c r="R336" s="192"/>
      <c r="S336" s="192"/>
      <c r="T336" s="193"/>
      <c r="AT336" s="187" t="s">
        <v>148</v>
      </c>
      <c r="AU336" s="187" t="s">
        <v>84</v>
      </c>
      <c r="AV336" s="12" t="s">
        <v>84</v>
      </c>
      <c r="AW336" s="12" t="s">
        <v>39</v>
      </c>
      <c r="AX336" s="12" t="s">
        <v>76</v>
      </c>
      <c r="AY336" s="187" t="s">
        <v>138</v>
      </c>
    </row>
    <row r="337" spans="2:51" s="13" customFormat="1" ht="22.5" customHeight="1">
      <c r="B337" s="194"/>
      <c r="D337" s="195" t="s">
        <v>148</v>
      </c>
      <c r="E337" s="196" t="s">
        <v>20</v>
      </c>
      <c r="F337" s="197" t="s">
        <v>152</v>
      </c>
      <c r="H337" s="198">
        <v>24.74</v>
      </c>
      <c r="I337" s="199"/>
      <c r="L337" s="194"/>
      <c r="M337" s="200"/>
      <c r="N337" s="201"/>
      <c r="O337" s="201"/>
      <c r="P337" s="201"/>
      <c r="Q337" s="201"/>
      <c r="R337" s="201"/>
      <c r="S337" s="201"/>
      <c r="T337" s="202"/>
      <c r="AT337" s="203" t="s">
        <v>148</v>
      </c>
      <c r="AU337" s="203" t="s">
        <v>84</v>
      </c>
      <c r="AV337" s="13" t="s">
        <v>146</v>
      </c>
      <c r="AW337" s="13" t="s">
        <v>39</v>
      </c>
      <c r="AX337" s="13" t="s">
        <v>22</v>
      </c>
      <c r="AY337" s="203" t="s">
        <v>138</v>
      </c>
    </row>
    <row r="338" spans="2:65" s="1" customFormat="1" ht="22.5" customHeight="1">
      <c r="B338" s="164"/>
      <c r="C338" s="165" t="s">
        <v>630</v>
      </c>
      <c r="D338" s="165" t="s">
        <v>141</v>
      </c>
      <c r="E338" s="166" t="s">
        <v>1073</v>
      </c>
      <c r="F338" s="167" t="s">
        <v>1074</v>
      </c>
      <c r="G338" s="168" t="s">
        <v>1075</v>
      </c>
      <c r="H338" s="169">
        <v>16</v>
      </c>
      <c r="I338" s="170"/>
      <c r="J338" s="171">
        <f>ROUND(I338*H338,2)</f>
        <v>0</v>
      </c>
      <c r="K338" s="167" t="s">
        <v>20</v>
      </c>
      <c r="L338" s="35"/>
      <c r="M338" s="172" t="s">
        <v>20</v>
      </c>
      <c r="N338" s="173" t="s">
        <v>47</v>
      </c>
      <c r="O338" s="36"/>
      <c r="P338" s="174">
        <f>O338*H338</f>
        <v>0</v>
      </c>
      <c r="Q338" s="174">
        <v>0</v>
      </c>
      <c r="R338" s="174">
        <f>Q338*H338</f>
        <v>0</v>
      </c>
      <c r="S338" s="174">
        <v>0</v>
      </c>
      <c r="T338" s="175">
        <f>S338*H338</f>
        <v>0</v>
      </c>
      <c r="AR338" s="18" t="s">
        <v>146</v>
      </c>
      <c r="AT338" s="18" t="s">
        <v>141</v>
      </c>
      <c r="AU338" s="18" t="s">
        <v>84</v>
      </c>
      <c r="AY338" s="18" t="s">
        <v>138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8" t="s">
        <v>22</v>
      </c>
      <c r="BK338" s="176">
        <f>ROUND(I338*H338,2)</f>
        <v>0</v>
      </c>
      <c r="BL338" s="18" t="s">
        <v>146</v>
      </c>
      <c r="BM338" s="18" t="s">
        <v>1076</v>
      </c>
    </row>
    <row r="339" spans="2:51" s="11" customFormat="1" ht="22.5" customHeight="1">
      <c r="B339" s="177"/>
      <c r="D339" s="178" t="s">
        <v>148</v>
      </c>
      <c r="E339" s="179" t="s">
        <v>20</v>
      </c>
      <c r="F339" s="180" t="s">
        <v>1077</v>
      </c>
      <c r="H339" s="181" t="s">
        <v>20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81" t="s">
        <v>148</v>
      </c>
      <c r="AU339" s="181" t="s">
        <v>84</v>
      </c>
      <c r="AV339" s="11" t="s">
        <v>22</v>
      </c>
      <c r="AW339" s="11" t="s">
        <v>39</v>
      </c>
      <c r="AX339" s="11" t="s">
        <v>76</v>
      </c>
      <c r="AY339" s="181" t="s">
        <v>138</v>
      </c>
    </row>
    <row r="340" spans="2:51" s="12" customFormat="1" ht="22.5" customHeight="1">
      <c r="B340" s="186"/>
      <c r="D340" s="178" t="s">
        <v>148</v>
      </c>
      <c r="E340" s="187" t="s">
        <v>20</v>
      </c>
      <c r="F340" s="188" t="s">
        <v>1078</v>
      </c>
      <c r="H340" s="189">
        <v>10</v>
      </c>
      <c r="I340" s="190"/>
      <c r="L340" s="186"/>
      <c r="M340" s="191"/>
      <c r="N340" s="192"/>
      <c r="O340" s="192"/>
      <c r="P340" s="192"/>
      <c r="Q340" s="192"/>
      <c r="R340" s="192"/>
      <c r="S340" s="192"/>
      <c r="T340" s="193"/>
      <c r="AT340" s="187" t="s">
        <v>148</v>
      </c>
      <c r="AU340" s="187" t="s">
        <v>84</v>
      </c>
      <c r="AV340" s="12" t="s">
        <v>84</v>
      </c>
      <c r="AW340" s="12" t="s">
        <v>39</v>
      </c>
      <c r="AX340" s="12" t="s">
        <v>76</v>
      </c>
      <c r="AY340" s="187" t="s">
        <v>138</v>
      </c>
    </row>
    <row r="341" spans="2:51" s="12" customFormat="1" ht="22.5" customHeight="1">
      <c r="B341" s="186"/>
      <c r="D341" s="178" t="s">
        <v>148</v>
      </c>
      <c r="E341" s="187" t="s">
        <v>20</v>
      </c>
      <c r="F341" s="188" t="s">
        <v>1079</v>
      </c>
      <c r="H341" s="189">
        <v>4</v>
      </c>
      <c r="I341" s="190"/>
      <c r="L341" s="186"/>
      <c r="M341" s="191"/>
      <c r="N341" s="192"/>
      <c r="O341" s="192"/>
      <c r="P341" s="192"/>
      <c r="Q341" s="192"/>
      <c r="R341" s="192"/>
      <c r="S341" s="192"/>
      <c r="T341" s="193"/>
      <c r="AT341" s="187" t="s">
        <v>148</v>
      </c>
      <c r="AU341" s="187" t="s">
        <v>84</v>
      </c>
      <c r="AV341" s="12" t="s">
        <v>84</v>
      </c>
      <c r="AW341" s="12" t="s">
        <v>39</v>
      </c>
      <c r="AX341" s="12" t="s">
        <v>76</v>
      </c>
      <c r="AY341" s="187" t="s">
        <v>138</v>
      </c>
    </row>
    <row r="342" spans="2:51" s="12" customFormat="1" ht="22.5" customHeight="1">
      <c r="B342" s="186"/>
      <c r="D342" s="178" t="s">
        <v>148</v>
      </c>
      <c r="E342" s="187" t="s">
        <v>20</v>
      </c>
      <c r="F342" s="188" t="s">
        <v>1080</v>
      </c>
      <c r="H342" s="189">
        <v>1</v>
      </c>
      <c r="I342" s="190"/>
      <c r="L342" s="186"/>
      <c r="M342" s="191"/>
      <c r="N342" s="192"/>
      <c r="O342" s="192"/>
      <c r="P342" s="192"/>
      <c r="Q342" s="192"/>
      <c r="R342" s="192"/>
      <c r="S342" s="192"/>
      <c r="T342" s="193"/>
      <c r="AT342" s="187" t="s">
        <v>148</v>
      </c>
      <c r="AU342" s="187" t="s">
        <v>84</v>
      </c>
      <c r="AV342" s="12" t="s">
        <v>84</v>
      </c>
      <c r="AW342" s="12" t="s">
        <v>39</v>
      </c>
      <c r="AX342" s="12" t="s">
        <v>76</v>
      </c>
      <c r="AY342" s="187" t="s">
        <v>138</v>
      </c>
    </row>
    <row r="343" spans="2:51" s="12" customFormat="1" ht="22.5" customHeight="1">
      <c r="B343" s="186"/>
      <c r="D343" s="178" t="s">
        <v>148</v>
      </c>
      <c r="E343" s="187" t="s">
        <v>20</v>
      </c>
      <c r="F343" s="188" t="s">
        <v>1081</v>
      </c>
      <c r="H343" s="189">
        <v>1</v>
      </c>
      <c r="I343" s="190"/>
      <c r="L343" s="186"/>
      <c r="M343" s="191"/>
      <c r="N343" s="192"/>
      <c r="O343" s="192"/>
      <c r="P343" s="192"/>
      <c r="Q343" s="192"/>
      <c r="R343" s="192"/>
      <c r="S343" s="192"/>
      <c r="T343" s="193"/>
      <c r="AT343" s="187" t="s">
        <v>148</v>
      </c>
      <c r="AU343" s="187" t="s">
        <v>84</v>
      </c>
      <c r="AV343" s="12" t="s">
        <v>84</v>
      </c>
      <c r="AW343" s="12" t="s">
        <v>39</v>
      </c>
      <c r="AX343" s="12" t="s">
        <v>76</v>
      </c>
      <c r="AY343" s="187" t="s">
        <v>138</v>
      </c>
    </row>
    <row r="344" spans="2:51" s="13" customFormat="1" ht="22.5" customHeight="1">
      <c r="B344" s="194"/>
      <c r="D344" s="195" t="s">
        <v>148</v>
      </c>
      <c r="E344" s="196" t="s">
        <v>20</v>
      </c>
      <c r="F344" s="197" t="s">
        <v>152</v>
      </c>
      <c r="H344" s="198">
        <v>16</v>
      </c>
      <c r="I344" s="199"/>
      <c r="L344" s="194"/>
      <c r="M344" s="200"/>
      <c r="N344" s="201"/>
      <c r="O344" s="201"/>
      <c r="P344" s="201"/>
      <c r="Q344" s="201"/>
      <c r="R344" s="201"/>
      <c r="S344" s="201"/>
      <c r="T344" s="202"/>
      <c r="AT344" s="203" t="s">
        <v>148</v>
      </c>
      <c r="AU344" s="203" t="s">
        <v>84</v>
      </c>
      <c r="AV344" s="13" t="s">
        <v>146</v>
      </c>
      <c r="AW344" s="13" t="s">
        <v>39</v>
      </c>
      <c r="AX344" s="13" t="s">
        <v>22</v>
      </c>
      <c r="AY344" s="203" t="s">
        <v>138</v>
      </c>
    </row>
    <row r="345" spans="2:65" s="1" customFormat="1" ht="22.5" customHeight="1">
      <c r="B345" s="164"/>
      <c r="C345" s="165" t="s">
        <v>634</v>
      </c>
      <c r="D345" s="165" t="s">
        <v>141</v>
      </c>
      <c r="E345" s="166" t="s">
        <v>1082</v>
      </c>
      <c r="F345" s="167" t="s">
        <v>1083</v>
      </c>
      <c r="G345" s="168" t="s">
        <v>1075</v>
      </c>
      <c r="H345" s="169">
        <v>3</v>
      </c>
      <c r="I345" s="170"/>
      <c r="J345" s="171">
        <f>ROUND(I345*H345,2)</f>
        <v>0</v>
      </c>
      <c r="K345" s="167" t="s">
        <v>20</v>
      </c>
      <c r="L345" s="35"/>
      <c r="M345" s="172" t="s">
        <v>20</v>
      </c>
      <c r="N345" s="173" t="s">
        <v>47</v>
      </c>
      <c r="O345" s="36"/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AR345" s="18" t="s">
        <v>146</v>
      </c>
      <c r="AT345" s="18" t="s">
        <v>141</v>
      </c>
      <c r="AU345" s="18" t="s">
        <v>84</v>
      </c>
      <c r="AY345" s="18" t="s">
        <v>138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8" t="s">
        <v>22</v>
      </c>
      <c r="BK345" s="176">
        <f>ROUND(I345*H345,2)</f>
        <v>0</v>
      </c>
      <c r="BL345" s="18" t="s">
        <v>146</v>
      </c>
      <c r="BM345" s="18" t="s">
        <v>1084</v>
      </c>
    </row>
    <row r="346" spans="2:51" s="11" customFormat="1" ht="22.5" customHeight="1">
      <c r="B346" s="177"/>
      <c r="D346" s="178" t="s">
        <v>148</v>
      </c>
      <c r="E346" s="179" t="s">
        <v>20</v>
      </c>
      <c r="F346" s="180" t="s">
        <v>1085</v>
      </c>
      <c r="H346" s="181" t="s">
        <v>20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81" t="s">
        <v>148</v>
      </c>
      <c r="AU346" s="181" t="s">
        <v>84</v>
      </c>
      <c r="AV346" s="11" t="s">
        <v>22</v>
      </c>
      <c r="AW346" s="11" t="s">
        <v>39</v>
      </c>
      <c r="AX346" s="11" t="s">
        <v>76</v>
      </c>
      <c r="AY346" s="181" t="s">
        <v>138</v>
      </c>
    </row>
    <row r="347" spans="2:51" s="12" customFormat="1" ht="22.5" customHeight="1">
      <c r="B347" s="186"/>
      <c r="D347" s="178" t="s">
        <v>148</v>
      </c>
      <c r="E347" s="187" t="s">
        <v>20</v>
      </c>
      <c r="F347" s="188" t="s">
        <v>164</v>
      </c>
      <c r="H347" s="189">
        <v>3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7" t="s">
        <v>148</v>
      </c>
      <c r="AU347" s="187" t="s">
        <v>84</v>
      </c>
      <c r="AV347" s="12" t="s">
        <v>84</v>
      </c>
      <c r="AW347" s="12" t="s">
        <v>39</v>
      </c>
      <c r="AX347" s="12" t="s">
        <v>76</v>
      </c>
      <c r="AY347" s="187" t="s">
        <v>138</v>
      </c>
    </row>
    <row r="348" spans="2:51" s="13" customFormat="1" ht="22.5" customHeight="1">
      <c r="B348" s="194"/>
      <c r="D348" s="195" t="s">
        <v>148</v>
      </c>
      <c r="E348" s="196" t="s">
        <v>20</v>
      </c>
      <c r="F348" s="197" t="s">
        <v>152</v>
      </c>
      <c r="H348" s="198">
        <v>3</v>
      </c>
      <c r="I348" s="199"/>
      <c r="L348" s="194"/>
      <c r="M348" s="200"/>
      <c r="N348" s="201"/>
      <c r="O348" s="201"/>
      <c r="P348" s="201"/>
      <c r="Q348" s="201"/>
      <c r="R348" s="201"/>
      <c r="S348" s="201"/>
      <c r="T348" s="202"/>
      <c r="AT348" s="203" t="s">
        <v>148</v>
      </c>
      <c r="AU348" s="203" t="s">
        <v>84</v>
      </c>
      <c r="AV348" s="13" t="s">
        <v>146</v>
      </c>
      <c r="AW348" s="13" t="s">
        <v>39</v>
      </c>
      <c r="AX348" s="13" t="s">
        <v>22</v>
      </c>
      <c r="AY348" s="203" t="s">
        <v>138</v>
      </c>
    </row>
    <row r="349" spans="2:65" s="1" customFormat="1" ht="31.5" customHeight="1">
      <c r="B349" s="164"/>
      <c r="C349" s="165" t="s">
        <v>638</v>
      </c>
      <c r="D349" s="165" t="s">
        <v>141</v>
      </c>
      <c r="E349" s="166" t="s">
        <v>1086</v>
      </c>
      <c r="F349" s="167" t="s">
        <v>1087</v>
      </c>
      <c r="G349" s="168" t="s">
        <v>324</v>
      </c>
      <c r="H349" s="169">
        <v>19</v>
      </c>
      <c r="I349" s="170"/>
      <c r="J349" s="171">
        <f>ROUND(I349*H349,2)</f>
        <v>0</v>
      </c>
      <c r="K349" s="167" t="s">
        <v>145</v>
      </c>
      <c r="L349" s="35"/>
      <c r="M349" s="172" t="s">
        <v>20</v>
      </c>
      <c r="N349" s="173" t="s">
        <v>47</v>
      </c>
      <c r="O349" s="36"/>
      <c r="P349" s="174">
        <f>O349*H349</f>
        <v>0</v>
      </c>
      <c r="Q349" s="174">
        <v>1E-05</v>
      </c>
      <c r="R349" s="174">
        <f>Q349*H349</f>
        <v>0.00019</v>
      </c>
      <c r="S349" s="174">
        <v>0</v>
      </c>
      <c r="T349" s="175">
        <f>S349*H349</f>
        <v>0</v>
      </c>
      <c r="AR349" s="18" t="s">
        <v>146</v>
      </c>
      <c r="AT349" s="18" t="s">
        <v>141</v>
      </c>
      <c r="AU349" s="18" t="s">
        <v>84</v>
      </c>
      <c r="AY349" s="18" t="s">
        <v>138</v>
      </c>
      <c r="BE349" s="176">
        <f>IF(N349="základní",J349,0)</f>
        <v>0</v>
      </c>
      <c r="BF349" s="176">
        <f>IF(N349="snížená",J349,0)</f>
        <v>0</v>
      </c>
      <c r="BG349" s="176">
        <f>IF(N349="zákl. přenesená",J349,0)</f>
        <v>0</v>
      </c>
      <c r="BH349" s="176">
        <f>IF(N349="sníž. přenesená",J349,0)</f>
        <v>0</v>
      </c>
      <c r="BI349" s="176">
        <f>IF(N349="nulová",J349,0)</f>
        <v>0</v>
      </c>
      <c r="BJ349" s="18" t="s">
        <v>22</v>
      </c>
      <c r="BK349" s="176">
        <f>ROUND(I349*H349,2)</f>
        <v>0</v>
      </c>
      <c r="BL349" s="18" t="s">
        <v>146</v>
      </c>
      <c r="BM349" s="18" t="s">
        <v>563</v>
      </c>
    </row>
    <row r="350" spans="2:51" s="12" customFormat="1" ht="22.5" customHeight="1">
      <c r="B350" s="186"/>
      <c r="D350" s="178" t="s">
        <v>148</v>
      </c>
      <c r="E350" s="187" t="s">
        <v>20</v>
      </c>
      <c r="F350" s="188" t="s">
        <v>1088</v>
      </c>
      <c r="H350" s="189">
        <v>19</v>
      </c>
      <c r="I350" s="190"/>
      <c r="L350" s="186"/>
      <c r="M350" s="191"/>
      <c r="N350" s="192"/>
      <c r="O350" s="192"/>
      <c r="P350" s="192"/>
      <c r="Q350" s="192"/>
      <c r="R350" s="192"/>
      <c r="S350" s="192"/>
      <c r="T350" s="193"/>
      <c r="AT350" s="187" t="s">
        <v>148</v>
      </c>
      <c r="AU350" s="187" t="s">
        <v>84</v>
      </c>
      <c r="AV350" s="12" t="s">
        <v>84</v>
      </c>
      <c r="AW350" s="12" t="s">
        <v>39</v>
      </c>
      <c r="AX350" s="12" t="s">
        <v>76</v>
      </c>
      <c r="AY350" s="187" t="s">
        <v>138</v>
      </c>
    </row>
    <row r="351" spans="2:51" s="13" customFormat="1" ht="22.5" customHeight="1">
      <c r="B351" s="194"/>
      <c r="D351" s="195" t="s">
        <v>148</v>
      </c>
      <c r="E351" s="196" t="s">
        <v>20</v>
      </c>
      <c r="F351" s="197" t="s">
        <v>152</v>
      </c>
      <c r="H351" s="198">
        <v>19</v>
      </c>
      <c r="I351" s="199"/>
      <c r="L351" s="194"/>
      <c r="M351" s="200"/>
      <c r="N351" s="201"/>
      <c r="O351" s="201"/>
      <c r="P351" s="201"/>
      <c r="Q351" s="201"/>
      <c r="R351" s="201"/>
      <c r="S351" s="201"/>
      <c r="T351" s="202"/>
      <c r="AT351" s="203" t="s">
        <v>148</v>
      </c>
      <c r="AU351" s="203" t="s">
        <v>84</v>
      </c>
      <c r="AV351" s="13" t="s">
        <v>146</v>
      </c>
      <c r="AW351" s="13" t="s">
        <v>39</v>
      </c>
      <c r="AX351" s="13" t="s">
        <v>22</v>
      </c>
      <c r="AY351" s="203" t="s">
        <v>138</v>
      </c>
    </row>
    <row r="352" spans="2:65" s="1" customFormat="1" ht="22.5" customHeight="1">
      <c r="B352" s="164"/>
      <c r="C352" s="165" t="s">
        <v>642</v>
      </c>
      <c r="D352" s="165" t="s">
        <v>141</v>
      </c>
      <c r="E352" s="166" t="s">
        <v>1089</v>
      </c>
      <c r="F352" s="167" t="s">
        <v>1090</v>
      </c>
      <c r="G352" s="168" t="s">
        <v>324</v>
      </c>
      <c r="H352" s="169">
        <v>19</v>
      </c>
      <c r="I352" s="170"/>
      <c r="J352" s="171">
        <f>ROUND(I352*H352,2)</f>
        <v>0</v>
      </c>
      <c r="K352" s="167" t="s">
        <v>145</v>
      </c>
      <c r="L352" s="35"/>
      <c r="M352" s="172" t="s">
        <v>20</v>
      </c>
      <c r="N352" s="173" t="s">
        <v>47</v>
      </c>
      <c r="O352" s="36"/>
      <c r="P352" s="174">
        <f>O352*H352</f>
        <v>0</v>
      </c>
      <c r="Q352" s="174">
        <v>0.00034</v>
      </c>
      <c r="R352" s="174">
        <f>Q352*H352</f>
        <v>0.0064600000000000005</v>
      </c>
      <c r="S352" s="174">
        <v>0</v>
      </c>
      <c r="T352" s="175">
        <f>S352*H352</f>
        <v>0</v>
      </c>
      <c r="AR352" s="18" t="s">
        <v>146</v>
      </c>
      <c r="AT352" s="18" t="s">
        <v>141</v>
      </c>
      <c r="AU352" s="18" t="s">
        <v>84</v>
      </c>
      <c r="AY352" s="18" t="s">
        <v>138</v>
      </c>
      <c r="BE352" s="176">
        <f>IF(N352="základní",J352,0)</f>
        <v>0</v>
      </c>
      <c r="BF352" s="176">
        <f>IF(N352="snížená",J352,0)</f>
        <v>0</v>
      </c>
      <c r="BG352" s="176">
        <f>IF(N352="zákl. přenesená",J352,0)</f>
        <v>0</v>
      </c>
      <c r="BH352" s="176">
        <f>IF(N352="sníž. přenesená",J352,0)</f>
        <v>0</v>
      </c>
      <c r="BI352" s="176">
        <f>IF(N352="nulová",J352,0)</f>
        <v>0</v>
      </c>
      <c r="BJ352" s="18" t="s">
        <v>22</v>
      </c>
      <c r="BK352" s="176">
        <f>ROUND(I352*H352,2)</f>
        <v>0</v>
      </c>
      <c r="BL352" s="18" t="s">
        <v>146</v>
      </c>
      <c r="BM352" s="18" t="s">
        <v>570</v>
      </c>
    </row>
    <row r="353" spans="2:65" s="1" customFormat="1" ht="22.5" customHeight="1">
      <c r="B353" s="164"/>
      <c r="C353" s="165" t="s">
        <v>646</v>
      </c>
      <c r="D353" s="165" t="s">
        <v>141</v>
      </c>
      <c r="E353" s="166" t="s">
        <v>1091</v>
      </c>
      <c r="F353" s="167" t="s">
        <v>1092</v>
      </c>
      <c r="G353" s="168" t="s">
        <v>155</v>
      </c>
      <c r="H353" s="169">
        <v>5.25</v>
      </c>
      <c r="I353" s="170"/>
      <c r="J353" s="171">
        <f>ROUND(I353*H353,2)</f>
        <v>0</v>
      </c>
      <c r="K353" s="167" t="s">
        <v>145</v>
      </c>
      <c r="L353" s="35"/>
      <c r="M353" s="172" t="s">
        <v>20</v>
      </c>
      <c r="N353" s="173" t="s">
        <v>47</v>
      </c>
      <c r="O353" s="36"/>
      <c r="P353" s="174">
        <f>O353*H353</f>
        <v>0</v>
      </c>
      <c r="Q353" s="174">
        <v>0.00063</v>
      </c>
      <c r="R353" s="174">
        <f>Q353*H353</f>
        <v>0.0033075</v>
      </c>
      <c r="S353" s="174">
        <v>0</v>
      </c>
      <c r="T353" s="175">
        <f>S353*H353</f>
        <v>0</v>
      </c>
      <c r="AR353" s="18" t="s">
        <v>146</v>
      </c>
      <c r="AT353" s="18" t="s">
        <v>141</v>
      </c>
      <c r="AU353" s="18" t="s">
        <v>84</v>
      </c>
      <c r="AY353" s="18" t="s">
        <v>138</v>
      </c>
      <c r="BE353" s="176">
        <f>IF(N353="základní",J353,0)</f>
        <v>0</v>
      </c>
      <c r="BF353" s="176">
        <f>IF(N353="snížená",J353,0)</f>
        <v>0</v>
      </c>
      <c r="BG353" s="176">
        <f>IF(N353="zákl. přenesená",J353,0)</f>
        <v>0</v>
      </c>
      <c r="BH353" s="176">
        <f>IF(N353="sníž. přenesená",J353,0)</f>
        <v>0</v>
      </c>
      <c r="BI353" s="176">
        <f>IF(N353="nulová",J353,0)</f>
        <v>0</v>
      </c>
      <c r="BJ353" s="18" t="s">
        <v>22</v>
      </c>
      <c r="BK353" s="176">
        <f>ROUND(I353*H353,2)</f>
        <v>0</v>
      </c>
      <c r="BL353" s="18" t="s">
        <v>146</v>
      </c>
      <c r="BM353" s="18" t="s">
        <v>574</v>
      </c>
    </row>
    <row r="354" spans="2:51" s="12" customFormat="1" ht="22.5" customHeight="1">
      <c r="B354" s="186"/>
      <c r="D354" s="178" t="s">
        <v>148</v>
      </c>
      <c r="E354" s="187" t="s">
        <v>20</v>
      </c>
      <c r="F354" s="188" t="s">
        <v>1093</v>
      </c>
      <c r="H354" s="189">
        <v>1.5</v>
      </c>
      <c r="I354" s="190"/>
      <c r="L354" s="186"/>
      <c r="M354" s="191"/>
      <c r="N354" s="192"/>
      <c r="O354" s="192"/>
      <c r="P354" s="192"/>
      <c r="Q354" s="192"/>
      <c r="R354" s="192"/>
      <c r="S354" s="192"/>
      <c r="T354" s="193"/>
      <c r="AT354" s="187" t="s">
        <v>148</v>
      </c>
      <c r="AU354" s="187" t="s">
        <v>84</v>
      </c>
      <c r="AV354" s="12" t="s">
        <v>84</v>
      </c>
      <c r="AW354" s="12" t="s">
        <v>39</v>
      </c>
      <c r="AX354" s="12" t="s">
        <v>76</v>
      </c>
      <c r="AY354" s="187" t="s">
        <v>138</v>
      </c>
    </row>
    <row r="355" spans="2:51" s="12" customFormat="1" ht="22.5" customHeight="1">
      <c r="B355" s="186"/>
      <c r="D355" s="178" t="s">
        <v>148</v>
      </c>
      <c r="E355" s="187" t="s">
        <v>20</v>
      </c>
      <c r="F355" s="188" t="s">
        <v>1094</v>
      </c>
      <c r="H355" s="189">
        <v>3.75</v>
      </c>
      <c r="I355" s="190"/>
      <c r="L355" s="186"/>
      <c r="M355" s="191"/>
      <c r="N355" s="192"/>
      <c r="O355" s="192"/>
      <c r="P355" s="192"/>
      <c r="Q355" s="192"/>
      <c r="R355" s="192"/>
      <c r="S355" s="192"/>
      <c r="T355" s="193"/>
      <c r="AT355" s="187" t="s">
        <v>148</v>
      </c>
      <c r="AU355" s="187" t="s">
        <v>84</v>
      </c>
      <c r="AV355" s="12" t="s">
        <v>84</v>
      </c>
      <c r="AW355" s="12" t="s">
        <v>39</v>
      </c>
      <c r="AX355" s="12" t="s">
        <v>76</v>
      </c>
      <c r="AY355" s="187" t="s">
        <v>138</v>
      </c>
    </row>
    <row r="356" spans="2:51" s="13" customFormat="1" ht="22.5" customHeight="1">
      <c r="B356" s="194"/>
      <c r="D356" s="195" t="s">
        <v>148</v>
      </c>
      <c r="E356" s="196" t="s">
        <v>20</v>
      </c>
      <c r="F356" s="197" t="s">
        <v>152</v>
      </c>
      <c r="H356" s="198">
        <v>5.25</v>
      </c>
      <c r="I356" s="199"/>
      <c r="L356" s="194"/>
      <c r="M356" s="200"/>
      <c r="N356" s="201"/>
      <c r="O356" s="201"/>
      <c r="P356" s="201"/>
      <c r="Q356" s="201"/>
      <c r="R356" s="201"/>
      <c r="S356" s="201"/>
      <c r="T356" s="202"/>
      <c r="AT356" s="203" t="s">
        <v>148</v>
      </c>
      <c r="AU356" s="203" t="s">
        <v>84</v>
      </c>
      <c r="AV356" s="13" t="s">
        <v>146</v>
      </c>
      <c r="AW356" s="13" t="s">
        <v>39</v>
      </c>
      <c r="AX356" s="13" t="s">
        <v>22</v>
      </c>
      <c r="AY356" s="203" t="s">
        <v>138</v>
      </c>
    </row>
    <row r="357" spans="2:65" s="1" customFormat="1" ht="22.5" customHeight="1">
      <c r="B357" s="164"/>
      <c r="C357" s="165" t="s">
        <v>650</v>
      </c>
      <c r="D357" s="165" t="s">
        <v>141</v>
      </c>
      <c r="E357" s="166" t="s">
        <v>1095</v>
      </c>
      <c r="F357" s="167" t="s">
        <v>1096</v>
      </c>
      <c r="G357" s="168" t="s">
        <v>324</v>
      </c>
      <c r="H357" s="169">
        <v>93.22</v>
      </c>
      <c r="I357" s="170"/>
      <c r="J357" s="171">
        <f>ROUND(I357*H357,2)</f>
        <v>0</v>
      </c>
      <c r="K357" s="167" t="s">
        <v>145</v>
      </c>
      <c r="L357" s="35"/>
      <c r="M357" s="172" t="s">
        <v>20</v>
      </c>
      <c r="N357" s="173" t="s">
        <v>47</v>
      </c>
      <c r="O357" s="36"/>
      <c r="P357" s="174">
        <f>O357*H357</f>
        <v>0</v>
      </c>
      <c r="Q357" s="174">
        <v>5E-05</v>
      </c>
      <c r="R357" s="174">
        <f>Q357*H357</f>
        <v>0.004661</v>
      </c>
      <c r="S357" s="174">
        <v>0</v>
      </c>
      <c r="T357" s="175">
        <f>S357*H357</f>
        <v>0</v>
      </c>
      <c r="AR357" s="18" t="s">
        <v>146</v>
      </c>
      <c r="AT357" s="18" t="s">
        <v>141</v>
      </c>
      <c r="AU357" s="18" t="s">
        <v>84</v>
      </c>
      <c r="AY357" s="18" t="s">
        <v>138</v>
      </c>
      <c r="BE357" s="176">
        <f>IF(N357="základní",J357,0)</f>
        <v>0</v>
      </c>
      <c r="BF357" s="176">
        <f>IF(N357="snížená",J357,0)</f>
        <v>0</v>
      </c>
      <c r="BG357" s="176">
        <f>IF(N357="zákl. přenesená",J357,0)</f>
        <v>0</v>
      </c>
      <c r="BH357" s="176">
        <f>IF(N357="sníž. přenesená",J357,0)</f>
        <v>0</v>
      </c>
      <c r="BI357" s="176">
        <f>IF(N357="nulová",J357,0)</f>
        <v>0</v>
      </c>
      <c r="BJ357" s="18" t="s">
        <v>22</v>
      </c>
      <c r="BK357" s="176">
        <f>ROUND(I357*H357,2)</f>
        <v>0</v>
      </c>
      <c r="BL357" s="18" t="s">
        <v>146</v>
      </c>
      <c r="BM357" s="18" t="s">
        <v>1097</v>
      </c>
    </row>
    <row r="358" spans="2:51" s="11" customFormat="1" ht="22.5" customHeight="1">
      <c r="B358" s="177"/>
      <c r="D358" s="178" t="s">
        <v>148</v>
      </c>
      <c r="E358" s="179" t="s">
        <v>20</v>
      </c>
      <c r="F358" s="180" t="s">
        <v>1098</v>
      </c>
      <c r="H358" s="181" t="s">
        <v>20</v>
      </c>
      <c r="I358" s="182"/>
      <c r="L358" s="177"/>
      <c r="M358" s="183"/>
      <c r="N358" s="184"/>
      <c r="O358" s="184"/>
      <c r="P358" s="184"/>
      <c r="Q358" s="184"/>
      <c r="R358" s="184"/>
      <c r="S358" s="184"/>
      <c r="T358" s="185"/>
      <c r="AT358" s="181" t="s">
        <v>148</v>
      </c>
      <c r="AU358" s="181" t="s">
        <v>84</v>
      </c>
      <c r="AV358" s="11" t="s">
        <v>22</v>
      </c>
      <c r="AW358" s="11" t="s">
        <v>39</v>
      </c>
      <c r="AX358" s="11" t="s">
        <v>76</v>
      </c>
      <c r="AY358" s="181" t="s">
        <v>138</v>
      </c>
    </row>
    <row r="359" spans="2:51" s="12" customFormat="1" ht="22.5" customHeight="1">
      <c r="B359" s="186"/>
      <c r="D359" s="178" t="s">
        <v>148</v>
      </c>
      <c r="E359" s="187" t="s">
        <v>20</v>
      </c>
      <c r="F359" s="188" t="s">
        <v>1099</v>
      </c>
      <c r="H359" s="189">
        <v>68</v>
      </c>
      <c r="I359" s="190"/>
      <c r="L359" s="186"/>
      <c r="M359" s="191"/>
      <c r="N359" s="192"/>
      <c r="O359" s="192"/>
      <c r="P359" s="192"/>
      <c r="Q359" s="192"/>
      <c r="R359" s="192"/>
      <c r="S359" s="192"/>
      <c r="T359" s="193"/>
      <c r="AT359" s="187" t="s">
        <v>148</v>
      </c>
      <c r="AU359" s="187" t="s">
        <v>84</v>
      </c>
      <c r="AV359" s="12" t="s">
        <v>84</v>
      </c>
      <c r="AW359" s="12" t="s">
        <v>39</v>
      </c>
      <c r="AX359" s="12" t="s">
        <v>76</v>
      </c>
      <c r="AY359" s="187" t="s">
        <v>138</v>
      </c>
    </row>
    <row r="360" spans="2:51" s="12" customFormat="1" ht="22.5" customHeight="1">
      <c r="B360" s="186"/>
      <c r="D360" s="178" t="s">
        <v>148</v>
      </c>
      <c r="E360" s="187" t="s">
        <v>20</v>
      </c>
      <c r="F360" s="188" t="s">
        <v>1100</v>
      </c>
      <c r="H360" s="189">
        <v>12.1</v>
      </c>
      <c r="I360" s="190"/>
      <c r="L360" s="186"/>
      <c r="M360" s="191"/>
      <c r="N360" s="192"/>
      <c r="O360" s="192"/>
      <c r="P360" s="192"/>
      <c r="Q360" s="192"/>
      <c r="R360" s="192"/>
      <c r="S360" s="192"/>
      <c r="T360" s="193"/>
      <c r="AT360" s="187" t="s">
        <v>148</v>
      </c>
      <c r="AU360" s="187" t="s">
        <v>84</v>
      </c>
      <c r="AV360" s="12" t="s">
        <v>84</v>
      </c>
      <c r="AW360" s="12" t="s">
        <v>39</v>
      </c>
      <c r="AX360" s="12" t="s">
        <v>76</v>
      </c>
      <c r="AY360" s="187" t="s">
        <v>138</v>
      </c>
    </row>
    <row r="361" spans="2:51" s="12" customFormat="1" ht="22.5" customHeight="1">
      <c r="B361" s="186"/>
      <c r="D361" s="178" t="s">
        <v>148</v>
      </c>
      <c r="E361" s="187" t="s">
        <v>20</v>
      </c>
      <c r="F361" s="188" t="s">
        <v>1101</v>
      </c>
      <c r="H361" s="189">
        <v>13.12</v>
      </c>
      <c r="I361" s="190"/>
      <c r="L361" s="186"/>
      <c r="M361" s="191"/>
      <c r="N361" s="192"/>
      <c r="O361" s="192"/>
      <c r="P361" s="192"/>
      <c r="Q361" s="192"/>
      <c r="R361" s="192"/>
      <c r="S361" s="192"/>
      <c r="T361" s="193"/>
      <c r="AT361" s="187" t="s">
        <v>148</v>
      </c>
      <c r="AU361" s="187" t="s">
        <v>84</v>
      </c>
      <c r="AV361" s="12" t="s">
        <v>84</v>
      </c>
      <c r="AW361" s="12" t="s">
        <v>39</v>
      </c>
      <c r="AX361" s="12" t="s">
        <v>76</v>
      </c>
      <c r="AY361" s="187" t="s">
        <v>138</v>
      </c>
    </row>
    <row r="362" spans="2:51" s="13" customFormat="1" ht="22.5" customHeight="1">
      <c r="B362" s="194"/>
      <c r="D362" s="195" t="s">
        <v>148</v>
      </c>
      <c r="E362" s="196" t="s">
        <v>20</v>
      </c>
      <c r="F362" s="197" t="s">
        <v>152</v>
      </c>
      <c r="H362" s="198">
        <v>93.22</v>
      </c>
      <c r="I362" s="199"/>
      <c r="L362" s="194"/>
      <c r="M362" s="200"/>
      <c r="N362" s="201"/>
      <c r="O362" s="201"/>
      <c r="P362" s="201"/>
      <c r="Q362" s="201"/>
      <c r="R362" s="201"/>
      <c r="S362" s="201"/>
      <c r="T362" s="202"/>
      <c r="AT362" s="203" t="s">
        <v>148</v>
      </c>
      <c r="AU362" s="203" t="s">
        <v>84</v>
      </c>
      <c r="AV362" s="13" t="s">
        <v>146</v>
      </c>
      <c r="AW362" s="13" t="s">
        <v>39</v>
      </c>
      <c r="AX362" s="13" t="s">
        <v>22</v>
      </c>
      <c r="AY362" s="203" t="s">
        <v>138</v>
      </c>
    </row>
    <row r="363" spans="2:65" s="1" customFormat="1" ht="22.5" customHeight="1">
      <c r="B363" s="164"/>
      <c r="C363" s="165" t="s">
        <v>656</v>
      </c>
      <c r="D363" s="165" t="s">
        <v>141</v>
      </c>
      <c r="E363" s="166" t="s">
        <v>1102</v>
      </c>
      <c r="F363" s="167" t="s">
        <v>1103</v>
      </c>
      <c r="G363" s="168" t="s">
        <v>324</v>
      </c>
      <c r="H363" s="169">
        <v>26.7</v>
      </c>
      <c r="I363" s="170"/>
      <c r="J363" s="171">
        <f>ROUND(I363*H363,2)</f>
        <v>0</v>
      </c>
      <c r="K363" s="167" t="s">
        <v>145</v>
      </c>
      <c r="L363" s="35"/>
      <c r="M363" s="172" t="s">
        <v>20</v>
      </c>
      <c r="N363" s="173" t="s">
        <v>47</v>
      </c>
      <c r="O363" s="36"/>
      <c r="P363" s="174">
        <f>O363*H363</f>
        <v>0</v>
      </c>
      <c r="Q363" s="174">
        <v>0.00018</v>
      </c>
      <c r="R363" s="174">
        <f>Q363*H363</f>
        <v>0.004806</v>
      </c>
      <c r="S363" s="174">
        <v>0</v>
      </c>
      <c r="T363" s="175">
        <f>S363*H363</f>
        <v>0</v>
      </c>
      <c r="AR363" s="18" t="s">
        <v>146</v>
      </c>
      <c r="AT363" s="18" t="s">
        <v>141</v>
      </c>
      <c r="AU363" s="18" t="s">
        <v>84</v>
      </c>
      <c r="AY363" s="18" t="s">
        <v>138</v>
      </c>
      <c r="BE363" s="176">
        <f>IF(N363="základní",J363,0)</f>
        <v>0</v>
      </c>
      <c r="BF363" s="176">
        <f>IF(N363="snížená",J363,0)</f>
        <v>0</v>
      </c>
      <c r="BG363" s="176">
        <f>IF(N363="zákl. přenesená",J363,0)</f>
        <v>0</v>
      </c>
      <c r="BH363" s="176">
        <f>IF(N363="sníž. přenesená",J363,0)</f>
        <v>0</v>
      </c>
      <c r="BI363" s="176">
        <f>IF(N363="nulová",J363,0)</f>
        <v>0</v>
      </c>
      <c r="BJ363" s="18" t="s">
        <v>22</v>
      </c>
      <c r="BK363" s="176">
        <f>ROUND(I363*H363,2)</f>
        <v>0</v>
      </c>
      <c r="BL363" s="18" t="s">
        <v>146</v>
      </c>
      <c r="BM363" s="18" t="s">
        <v>1104</v>
      </c>
    </row>
    <row r="364" spans="2:51" s="11" customFormat="1" ht="22.5" customHeight="1">
      <c r="B364" s="177"/>
      <c r="D364" s="178" t="s">
        <v>148</v>
      </c>
      <c r="E364" s="179" t="s">
        <v>20</v>
      </c>
      <c r="F364" s="180" t="s">
        <v>1098</v>
      </c>
      <c r="H364" s="181" t="s">
        <v>20</v>
      </c>
      <c r="I364" s="182"/>
      <c r="L364" s="177"/>
      <c r="M364" s="183"/>
      <c r="N364" s="184"/>
      <c r="O364" s="184"/>
      <c r="P364" s="184"/>
      <c r="Q364" s="184"/>
      <c r="R364" s="184"/>
      <c r="S364" s="184"/>
      <c r="T364" s="185"/>
      <c r="AT364" s="181" t="s">
        <v>148</v>
      </c>
      <c r="AU364" s="181" t="s">
        <v>84</v>
      </c>
      <c r="AV364" s="11" t="s">
        <v>22</v>
      </c>
      <c r="AW364" s="11" t="s">
        <v>39</v>
      </c>
      <c r="AX364" s="11" t="s">
        <v>76</v>
      </c>
      <c r="AY364" s="181" t="s">
        <v>138</v>
      </c>
    </row>
    <row r="365" spans="2:51" s="12" customFormat="1" ht="22.5" customHeight="1">
      <c r="B365" s="186"/>
      <c r="D365" s="178" t="s">
        <v>148</v>
      </c>
      <c r="E365" s="187" t="s">
        <v>20</v>
      </c>
      <c r="F365" s="188" t="s">
        <v>1105</v>
      </c>
      <c r="H365" s="189">
        <v>9.7</v>
      </c>
      <c r="I365" s="190"/>
      <c r="L365" s="186"/>
      <c r="M365" s="191"/>
      <c r="N365" s="192"/>
      <c r="O365" s="192"/>
      <c r="P365" s="192"/>
      <c r="Q365" s="192"/>
      <c r="R365" s="192"/>
      <c r="S365" s="192"/>
      <c r="T365" s="193"/>
      <c r="AT365" s="187" t="s">
        <v>148</v>
      </c>
      <c r="AU365" s="187" t="s">
        <v>84</v>
      </c>
      <c r="AV365" s="12" t="s">
        <v>84</v>
      </c>
      <c r="AW365" s="12" t="s">
        <v>39</v>
      </c>
      <c r="AX365" s="12" t="s">
        <v>76</v>
      </c>
      <c r="AY365" s="187" t="s">
        <v>138</v>
      </c>
    </row>
    <row r="366" spans="2:51" s="12" customFormat="1" ht="22.5" customHeight="1">
      <c r="B366" s="186"/>
      <c r="D366" s="178" t="s">
        <v>148</v>
      </c>
      <c r="E366" s="187" t="s">
        <v>20</v>
      </c>
      <c r="F366" s="188" t="s">
        <v>1106</v>
      </c>
      <c r="H366" s="189">
        <v>17</v>
      </c>
      <c r="I366" s="190"/>
      <c r="L366" s="186"/>
      <c r="M366" s="191"/>
      <c r="N366" s="192"/>
      <c r="O366" s="192"/>
      <c r="P366" s="192"/>
      <c r="Q366" s="192"/>
      <c r="R366" s="192"/>
      <c r="S366" s="192"/>
      <c r="T366" s="193"/>
      <c r="AT366" s="187" t="s">
        <v>148</v>
      </c>
      <c r="AU366" s="187" t="s">
        <v>84</v>
      </c>
      <c r="AV366" s="12" t="s">
        <v>84</v>
      </c>
      <c r="AW366" s="12" t="s">
        <v>39</v>
      </c>
      <c r="AX366" s="12" t="s">
        <v>76</v>
      </c>
      <c r="AY366" s="187" t="s">
        <v>138</v>
      </c>
    </row>
    <row r="367" spans="2:51" s="13" customFormat="1" ht="22.5" customHeight="1">
      <c r="B367" s="194"/>
      <c r="D367" s="195" t="s">
        <v>148</v>
      </c>
      <c r="E367" s="196" t="s">
        <v>20</v>
      </c>
      <c r="F367" s="197" t="s">
        <v>152</v>
      </c>
      <c r="H367" s="198">
        <v>26.7</v>
      </c>
      <c r="I367" s="199"/>
      <c r="L367" s="194"/>
      <c r="M367" s="200"/>
      <c r="N367" s="201"/>
      <c r="O367" s="201"/>
      <c r="P367" s="201"/>
      <c r="Q367" s="201"/>
      <c r="R367" s="201"/>
      <c r="S367" s="201"/>
      <c r="T367" s="202"/>
      <c r="AT367" s="203" t="s">
        <v>148</v>
      </c>
      <c r="AU367" s="203" t="s">
        <v>84</v>
      </c>
      <c r="AV367" s="13" t="s">
        <v>146</v>
      </c>
      <c r="AW367" s="13" t="s">
        <v>39</v>
      </c>
      <c r="AX367" s="13" t="s">
        <v>22</v>
      </c>
      <c r="AY367" s="203" t="s">
        <v>138</v>
      </c>
    </row>
    <row r="368" spans="2:65" s="1" customFormat="1" ht="22.5" customHeight="1">
      <c r="B368" s="164"/>
      <c r="C368" s="165" t="s">
        <v>659</v>
      </c>
      <c r="D368" s="165" t="s">
        <v>141</v>
      </c>
      <c r="E368" s="166" t="s">
        <v>1107</v>
      </c>
      <c r="F368" s="167" t="s">
        <v>1108</v>
      </c>
      <c r="G368" s="168" t="s">
        <v>386</v>
      </c>
      <c r="H368" s="169">
        <v>12</v>
      </c>
      <c r="I368" s="170"/>
      <c r="J368" s="171">
        <f>ROUND(I368*H368,2)</f>
        <v>0</v>
      </c>
      <c r="K368" s="167" t="s">
        <v>20</v>
      </c>
      <c r="L368" s="35"/>
      <c r="M368" s="172" t="s">
        <v>20</v>
      </c>
      <c r="N368" s="173" t="s">
        <v>47</v>
      </c>
      <c r="O368" s="36"/>
      <c r="P368" s="174">
        <f>O368*H368</f>
        <v>0</v>
      </c>
      <c r="Q368" s="174">
        <v>0</v>
      </c>
      <c r="R368" s="174">
        <f>Q368*H368</f>
        <v>0</v>
      </c>
      <c r="S368" s="174">
        <v>0</v>
      </c>
      <c r="T368" s="175">
        <f>S368*H368</f>
        <v>0</v>
      </c>
      <c r="AR368" s="18" t="s">
        <v>146</v>
      </c>
      <c r="AT368" s="18" t="s">
        <v>141</v>
      </c>
      <c r="AU368" s="18" t="s">
        <v>84</v>
      </c>
      <c r="AY368" s="18" t="s">
        <v>138</v>
      </c>
      <c r="BE368" s="176">
        <f>IF(N368="základní",J368,0)</f>
        <v>0</v>
      </c>
      <c r="BF368" s="176">
        <f>IF(N368="snížená",J368,0)</f>
        <v>0</v>
      </c>
      <c r="BG368" s="176">
        <f>IF(N368="zákl. přenesená",J368,0)</f>
        <v>0</v>
      </c>
      <c r="BH368" s="176">
        <f>IF(N368="sníž. přenesená",J368,0)</f>
        <v>0</v>
      </c>
      <c r="BI368" s="176">
        <f>IF(N368="nulová",J368,0)</f>
        <v>0</v>
      </c>
      <c r="BJ368" s="18" t="s">
        <v>22</v>
      </c>
      <c r="BK368" s="176">
        <f>ROUND(I368*H368,2)</f>
        <v>0</v>
      </c>
      <c r="BL368" s="18" t="s">
        <v>146</v>
      </c>
      <c r="BM368" s="18" t="s">
        <v>586</v>
      </c>
    </row>
    <row r="369" spans="2:51" s="12" customFormat="1" ht="22.5" customHeight="1">
      <c r="B369" s="186"/>
      <c r="D369" s="178" t="s">
        <v>148</v>
      </c>
      <c r="E369" s="187" t="s">
        <v>20</v>
      </c>
      <c r="F369" s="188" t="s">
        <v>1109</v>
      </c>
      <c r="H369" s="189">
        <v>12</v>
      </c>
      <c r="I369" s="190"/>
      <c r="L369" s="186"/>
      <c r="M369" s="191"/>
      <c r="N369" s="192"/>
      <c r="O369" s="192"/>
      <c r="P369" s="192"/>
      <c r="Q369" s="192"/>
      <c r="R369" s="192"/>
      <c r="S369" s="192"/>
      <c r="T369" s="193"/>
      <c r="AT369" s="187" t="s">
        <v>148</v>
      </c>
      <c r="AU369" s="187" t="s">
        <v>84</v>
      </c>
      <c r="AV369" s="12" t="s">
        <v>84</v>
      </c>
      <c r="AW369" s="12" t="s">
        <v>39</v>
      </c>
      <c r="AX369" s="12" t="s">
        <v>76</v>
      </c>
      <c r="AY369" s="187" t="s">
        <v>138</v>
      </c>
    </row>
    <row r="370" spans="2:51" s="13" customFormat="1" ht="22.5" customHeight="1">
      <c r="B370" s="194"/>
      <c r="D370" s="195" t="s">
        <v>148</v>
      </c>
      <c r="E370" s="196" t="s">
        <v>20</v>
      </c>
      <c r="F370" s="197" t="s">
        <v>152</v>
      </c>
      <c r="H370" s="198">
        <v>12</v>
      </c>
      <c r="I370" s="199"/>
      <c r="L370" s="194"/>
      <c r="M370" s="200"/>
      <c r="N370" s="201"/>
      <c r="O370" s="201"/>
      <c r="P370" s="201"/>
      <c r="Q370" s="201"/>
      <c r="R370" s="201"/>
      <c r="S370" s="201"/>
      <c r="T370" s="202"/>
      <c r="AT370" s="203" t="s">
        <v>148</v>
      </c>
      <c r="AU370" s="203" t="s">
        <v>84</v>
      </c>
      <c r="AV370" s="13" t="s">
        <v>146</v>
      </c>
      <c r="AW370" s="13" t="s">
        <v>39</v>
      </c>
      <c r="AX370" s="13" t="s">
        <v>22</v>
      </c>
      <c r="AY370" s="203" t="s">
        <v>138</v>
      </c>
    </row>
    <row r="371" spans="2:65" s="1" customFormat="1" ht="22.5" customHeight="1">
      <c r="B371" s="164"/>
      <c r="C371" s="165" t="s">
        <v>663</v>
      </c>
      <c r="D371" s="165" t="s">
        <v>141</v>
      </c>
      <c r="E371" s="166" t="s">
        <v>1110</v>
      </c>
      <c r="F371" s="167" t="s">
        <v>1111</v>
      </c>
      <c r="G371" s="168" t="s">
        <v>144</v>
      </c>
      <c r="H371" s="169">
        <v>195.64</v>
      </c>
      <c r="I371" s="170"/>
      <c r="J371" s="171">
        <f>ROUND(I371*H371,2)</f>
        <v>0</v>
      </c>
      <c r="K371" s="167" t="s">
        <v>145</v>
      </c>
      <c r="L371" s="35"/>
      <c r="M371" s="172" t="s">
        <v>20</v>
      </c>
      <c r="N371" s="173" t="s">
        <v>47</v>
      </c>
      <c r="O371" s="36"/>
      <c r="P371" s="174">
        <f>O371*H371</f>
        <v>0</v>
      </c>
      <c r="Q371" s="174">
        <v>0.00088</v>
      </c>
      <c r="R371" s="174">
        <f>Q371*H371</f>
        <v>0.1721632</v>
      </c>
      <c r="S371" s="174">
        <v>0</v>
      </c>
      <c r="T371" s="175">
        <f>S371*H371</f>
        <v>0</v>
      </c>
      <c r="AR371" s="18" t="s">
        <v>146</v>
      </c>
      <c r="AT371" s="18" t="s">
        <v>141</v>
      </c>
      <c r="AU371" s="18" t="s">
        <v>84</v>
      </c>
      <c r="AY371" s="18" t="s">
        <v>138</v>
      </c>
      <c r="BE371" s="176">
        <f>IF(N371="základní",J371,0)</f>
        <v>0</v>
      </c>
      <c r="BF371" s="176">
        <f>IF(N371="snížená",J371,0)</f>
        <v>0</v>
      </c>
      <c r="BG371" s="176">
        <f>IF(N371="zákl. přenesená",J371,0)</f>
        <v>0</v>
      </c>
      <c r="BH371" s="176">
        <f>IF(N371="sníž. přenesená",J371,0)</f>
        <v>0</v>
      </c>
      <c r="BI371" s="176">
        <f>IF(N371="nulová",J371,0)</f>
        <v>0</v>
      </c>
      <c r="BJ371" s="18" t="s">
        <v>22</v>
      </c>
      <c r="BK371" s="176">
        <f>ROUND(I371*H371,2)</f>
        <v>0</v>
      </c>
      <c r="BL371" s="18" t="s">
        <v>146</v>
      </c>
      <c r="BM371" s="18" t="s">
        <v>607</v>
      </c>
    </row>
    <row r="372" spans="2:51" s="12" customFormat="1" ht="22.5" customHeight="1">
      <c r="B372" s="186"/>
      <c r="D372" s="178" t="s">
        <v>148</v>
      </c>
      <c r="E372" s="187" t="s">
        <v>20</v>
      </c>
      <c r="F372" s="188" t="s">
        <v>1112</v>
      </c>
      <c r="H372" s="189">
        <v>195.64</v>
      </c>
      <c r="I372" s="190"/>
      <c r="L372" s="186"/>
      <c r="M372" s="191"/>
      <c r="N372" s="192"/>
      <c r="O372" s="192"/>
      <c r="P372" s="192"/>
      <c r="Q372" s="192"/>
      <c r="R372" s="192"/>
      <c r="S372" s="192"/>
      <c r="T372" s="193"/>
      <c r="AT372" s="187" t="s">
        <v>148</v>
      </c>
      <c r="AU372" s="187" t="s">
        <v>84</v>
      </c>
      <c r="AV372" s="12" t="s">
        <v>84</v>
      </c>
      <c r="AW372" s="12" t="s">
        <v>39</v>
      </c>
      <c r="AX372" s="12" t="s">
        <v>76</v>
      </c>
      <c r="AY372" s="187" t="s">
        <v>138</v>
      </c>
    </row>
    <row r="373" spans="2:51" s="13" customFormat="1" ht="22.5" customHeight="1">
      <c r="B373" s="194"/>
      <c r="D373" s="195" t="s">
        <v>148</v>
      </c>
      <c r="E373" s="196" t="s">
        <v>20</v>
      </c>
      <c r="F373" s="197" t="s">
        <v>152</v>
      </c>
      <c r="H373" s="198">
        <v>195.64</v>
      </c>
      <c r="I373" s="199"/>
      <c r="L373" s="194"/>
      <c r="M373" s="200"/>
      <c r="N373" s="201"/>
      <c r="O373" s="201"/>
      <c r="P373" s="201"/>
      <c r="Q373" s="201"/>
      <c r="R373" s="201"/>
      <c r="S373" s="201"/>
      <c r="T373" s="202"/>
      <c r="AT373" s="203" t="s">
        <v>148</v>
      </c>
      <c r="AU373" s="203" t="s">
        <v>84</v>
      </c>
      <c r="AV373" s="13" t="s">
        <v>146</v>
      </c>
      <c r="AW373" s="13" t="s">
        <v>39</v>
      </c>
      <c r="AX373" s="13" t="s">
        <v>22</v>
      </c>
      <c r="AY373" s="203" t="s">
        <v>138</v>
      </c>
    </row>
    <row r="374" spans="2:65" s="1" customFormat="1" ht="22.5" customHeight="1">
      <c r="B374" s="164"/>
      <c r="C374" s="165" t="s">
        <v>669</v>
      </c>
      <c r="D374" s="165" t="s">
        <v>141</v>
      </c>
      <c r="E374" s="166" t="s">
        <v>1113</v>
      </c>
      <c r="F374" s="167" t="s">
        <v>1114</v>
      </c>
      <c r="G374" s="168" t="s">
        <v>144</v>
      </c>
      <c r="H374" s="169">
        <v>195.64</v>
      </c>
      <c r="I374" s="170"/>
      <c r="J374" s="171">
        <f>ROUND(I374*H374,2)</f>
        <v>0</v>
      </c>
      <c r="K374" s="167" t="s">
        <v>145</v>
      </c>
      <c r="L374" s="35"/>
      <c r="M374" s="172" t="s">
        <v>20</v>
      </c>
      <c r="N374" s="173" t="s">
        <v>47</v>
      </c>
      <c r="O374" s="36"/>
      <c r="P374" s="174">
        <f>O374*H374</f>
        <v>0</v>
      </c>
      <c r="Q374" s="174">
        <v>0</v>
      </c>
      <c r="R374" s="174">
        <f>Q374*H374</f>
        <v>0</v>
      </c>
      <c r="S374" s="174">
        <v>0</v>
      </c>
      <c r="T374" s="175">
        <f>S374*H374</f>
        <v>0</v>
      </c>
      <c r="AR374" s="18" t="s">
        <v>146</v>
      </c>
      <c r="AT374" s="18" t="s">
        <v>141</v>
      </c>
      <c r="AU374" s="18" t="s">
        <v>84</v>
      </c>
      <c r="AY374" s="18" t="s">
        <v>138</v>
      </c>
      <c r="BE374" s="176">
        <f>IF(N374="základní",J374,0)</f>
        <v>0</v>
      </c>
      <c r="BF374" s="176">
        <f>IF(N374="snížená",J374,0)</f>
        <v>0</v>
      </c>
      <c r="BG374" s="176">
        <f>IF(N374="zákl. přenesená",J374,0)</f>
        <v>0</v>
      </c>
      <c r="BH374" s="176">
        <f>IF(N374="sníž. přenesená",J374,0)</f>
        <v>0</v>
      </c>
      <c r="BI374" s="176">
        <f>IF(N374="nulová",J374,0)</f>
        <v>0</v>
      </c>
      <c r="BJ374" s="18" t="s">
        <v>22</v>
      </c>
      <c r="BK374" s="176">
        <f>ROUND(I374*H374,2)</f>
        <v>0</v>
      </c>
      <c r="BL374" s="18" t="s">
        <v>146</v>
      </c>
      <c r="BM374" s="18" t="s">
        <v>611</v>
      </c>
    </row>
    <row r="375" spans="2:65" s="1" customFormat="1" ht="22.5" customHeight="1">
      <c r="B375" s="164"/>
      <c r="C375" s="165" t="s">
        <v>673</v>
      </c>
      <c r="D375" s="165" t="s">
        <v>141</v>
      </c>
      <c r="E375" s="166" t="s">
        <v>331</v>
      </c>
      <c r="F375" s="167" t="s">
        <v>332</v>
      </c>
      <c r="G375" s="168" t="s">
        <v>144</v>
      </c>
      <c r="H375" s="169">
        <v>45.111</v>
      </c>
      <c r="I375" s="170"/>
      <c r="J375" s="171">
        <f>ROUND(I375*H375,2)</f>
        <v>0</v>
      </c>
      <c r="K375" s="167" t="s">
        <v>145</v>
      </c>
      <c r="L375" s="35"/>
      <c r="M375" s="172" t="s">
        <v>20</v>
      </c>
      <c r="N375" s="173" t="s">
        <v>47</v>
      </c>
      <c r="O375" s="36"/>
      <c r="P375" s="174">
        <f>O375*H375</f>
        <v>0</v>
      </c>
      <c r="Q375" s="174">
        <v>0</v>
      </c>
      <c r="R375" s="174">
        <f>Q375*H375</f>
        <v>0</v>
      </c>
      <c r="S375" s="174">
        <v>2.38</v>
      </c>
      <c r="T375" s="175">
        <f>S375*H375</f>
        <v>107.36417999999999</v>
      </c>
      <c r="AR375" s="18" t="s">
        <v>146</v>
      </c>
      <c r="AT375" s="18" t="s">
        <v>141</v>
      </c>
      <c r="AU375" s="18" t="s">
        <v>84</v>
      </c>
      <c r="AY375" s="18" t="s">
        <v>138</v>
      </c>
      <c r="BE375" s="176">
        <f>IF(N375="základní",J375,0)</f>
        <v>0</v>
      </c>
      <c r="BF375" s="176">
        <f>IF(N375="snížená",J375,0)</f>
        <v>0</v>
      </c>
      <c r="BG375" s="176">
        <f>IF(N375="zákl. přenesená",J375,0)</f>
        <v>0</v>
      </c>
      <c r="BH375" s="176">
        <f>IF(N375="sníž. přenesená",J375,0)</f>
        <v>0</v>
      </c>
      <c r="BI375" s="176">
        <f>IF(N375="nulová",J375,0)</f>
        <v>0</v>
      </c>
      <c r="BJ375" s="18" t="s">
        <v>22</v>
      </c>
      <c r="BK375" s="176">
        <f>ROUND(I375*H375,2)</f>
        <v>0</v>
      </c>
      <c r="BL375" s="18" t="s">
        <v>146</v>
      </c>
      <c r="BM375" s="18" t="s">
        <v>1115</v>
      </c>
    </row>
    <row r="376" spans="2:51" s="12" customFormat="1" ht="22.5" customHeight="1">
      <c r="B376" s="186"/>
      <c r="D376" s="178" t="s">
        <v>148</v>
      </c>
      <c r="E376" s="187" t="s">
        <v>20</v>
      </c>
      <c r="F376" s="188" t="s">
        <v>1116</v>
      </c>
      <c r="H376" s="189">
        <v>12.74</v>
      </c>
      <c r="I376" s="190"/>
      <c r="L376" s="186"/>
      <c r="M376" s="191"/>
      <c r="N376" s="192"/>
      <c r="O376" s="192"/>
      <c r="P376" s="192"/>
      <c r="Q376" s="192"/>
      <c r="R376" s="192"/>
      <c r="S376" s="192"/>
      <c r="T376" s="193"/>
      <c r="AT376" s="187" t="s">
        <v>148</v>
      </c>
      <c r="AU376" s="187" t="s">
        <v>84</v>
      </c>
      <c r="AV376" s="12" t="s">
        <v>84</v>
      </c>
      <c r="AW376" s="12" t="s">
        <v>39</v>
      </c>
      <c r="AX376" s="12" t="s">
        <v>76</v>
      </c>
      <c r="AY376" s="187" t="s">
        <v>138</v>
      </c>
    </row>
    <row r="377" spans="2:51" s="12" customFormat="1" ht="22.5" customHeight="1">
      <c r="B377" s="186"/>
      <c r="D377" s="178" t="s">
        <v>148</v>
      </c>
      <c r="E377" s="187" t="s">
        <v>20</v>
      </c>
      <c r="F377" s="188" t="s">
        <v>335</v>
      </c>
      <c r="H377" s="189">
        <v>12.4</v>
      </c>
      <c r="I377" s="190"/>
      <c r="L377" s="186"/>
      <c r="M377" s="191"/>
      <c r="N377" s="192"/>
      <c r="O377" s="192"/>
      <c r="P377" s="192"/>
      <c r="Q377" s="192"/>
      <c r="R377" s="192"/>
      <c r="S377" s="192"/>
      <c r="T377" s="193"/>
      <c r="AT377" s="187" t="s">
        <v>148</v>
      </c>
      <c r="AU377" s="187" t="s">
        <v>84</v>
      </c>
      <c r="AV377" s="12" t="s">
        <v>84</v>
      </c>
      <c r="AW377" s="12" t="s">
        <v>39</v>
      </c>
      <c r="AX377" s="12" t="s">
        <v>76</v>
      </c>
      <c r="AY377" s="187" t="s">
        <v>138</v>
      </c>
    </row>
    <row r="378" spans="2:51" s="12" customFormat="1" ht="22.5" customHeight="1">
      <c r="B378" s="186"/>
      <c r="D378" s="178" t="s">
        <v>148</v>
      </c>
      <c r="E378" s="187" t="s">
        <v>20</v>
      </c>
      <c r="F378" s="188" t="s">
        <v>1117</v>
      </c>
      <c r="H378" s="189">
        <v>11.466</v>
      </c>
      <c r="I378" s="190"/>
      <c r="L378" s="186"/>
      <c r="M378" s="191"/>
      <c r="N378" s="192"/>
      <c r="O378" s="192"/>
      <c r="P378" s="192"/>
      <c r="Q378" s="192"/>
      <c r="R378" s="192"/>
      <c r="S378" s="192"/>
      <c r="T378" s="193"/>
      <c r="AT378" s="187" t="s">
        <v>148</v>
      </c>
      <c r="AU378" s="187" t="s">
        <v>84</v>
      </c>
      <c r="AV378" s="12" t="s">
        <v>84</v>
      </c>
      <c r="AW378" s="12" t="s">
        <v>39</v>
      </c>
      <c r="AX378" s="12" t="s">
        <v>76</v>
      </c>
      <c r="AY378" s="187" t="s">
        <v>138</v>
      </c>
    </row>
    <row r="379" spans="2:51" s="12" customFormat="1" ht="22.5" customHeight="1">
      <c r="B379" s="186"/>
      <c r="D379" s="178" t="s">
        <v>148</v>
      </c>
      <c r="E379" s="187" t="s">
        <v>20</v>
      </c>
      <c r="F379" s="188" t="s">
        <v>1118</v>
      </c>
      <c r="H379" s="189">
        <v>8.505</v>
      </c>
      <c r="I379" s="190"/>
      <c r="L379" s="186"/>
      <c r="M379" s="191"/>
      <c r="N379" s="192"/>
      <c r="O379" s="192"/>
      <c r="P379" s="192"/>
      <c r="Q379" s="192"/>
      <c r="R379" s="192"/>
      <c r="S379" s="192"/>
      <c r="T379" s="193"/>
      <c r="AT379" s="187" t="s">
        <v>148</v>
      </c>
      <c r="AU379" s="187" t="s">
        <v>84</v>
      </c>
      <c r="AV379" s="12" t="s">
        <v>84</v>
      </c>
      <c r="AW379" s="12" t="s">
        <v>39</v>
      </c>
      <c r="AX379" s="12" t="s">
        <v>76</v>
      </c>
      <c r="AY379" s="187" t="s">
        <v>138</v>
      </c>
    </row>
    <row r="380" spans="2:51" s="13" customFormat="1" ht="22.5" customHeight="1">
      <c r="B380" s="194"/>
      <c r="D380" s="178" t="s">
        <v>148</v>
      </c>
      <c r="E380" s="204" t="s">
        <v>20</v>
      </c>
      <c r="F380" s="205" t="s">
        <v>152</v>
      </c>
      <c r="H380" s="206">
        <v>45.111</v>
      </c>
      <c r="I380" s="199"/>
      <c r="L380" s="194"/>
      <c r="M380" s="200"/>
      <c r="N380" s="201"/>
      <c r="O380" s="201"/>
      <c r="P380" s="201"/>
      <c r="Q380" s="201"/>
      <c r="R380" s="201"/>
      <c r="S380" s="201"/>
      <c r="T380" s="202"/>
      <c r="AT380" s="203" t="s">
        <v>148</v>
      </c>
      <c r="AU380" s="203" t="s">
        <v>84</v>
      </c>
      <c r="AV380" s="13" t="s">
        <v>146</v>
      </c>
      <c r="AW380" s="13" t="s">
        <v>39</v>
      </c>
      <c r="AX380" s="13" t="s">
        <v>22</v>
      </c>
      <c r="AY380" s="203" t="s">
        <v>138</v>
      </c>
    </row>
    <row r="381" spans="2:63" s="10" customFormat="1" ht="36.75" customHeight="1">
      <c r="B381" s="150"/>
      <c r="D381" s="151" t="s">
        <v>75</v>
      </c>
      <c r="E381" s="152" t="s">
        <v>1119</v>
      </c>
      <c r="F381" s="152" t="s">
        <v>1120</v>
      </c>
      <c r="I381" s="153"/>
      <c r="J381" s="154">
        <f>BK381</f>
        <v>0</v>
      </c>
      <c r="L381" s="150"/>
      <c r="M381" s="155"/>
      <c r="N381" s="156"/>
      <c r="O381" s="156"/>
      <c r="P381" s="157">
        <f>P382</f>
        <v>0</v>
      </c>
      <c r="Q381" s="156"/>
      <c r="R381" s="157">
        <f>R382</f>
        <v>0.037000000000000005</v>
      </c>
      <c r="S381" s="156"/>
      <c r="T381" s="158">
        <f>T382</f>
        <v>0</v>
      </c>
      <c r="AR381" s="151" t="s">
        <v>84</v>
      </c>
      <c r="AT381" s="159" t="s">
        <v>75</v>
      </c>
      <c r="AU381" s="159" t="s">
        <v>76</v>
      </c>
      <c r="AY381" s="151" t="s">
        <v>138</v>
      </c>
      <c r="BK381" s="160">
        <f>BK382</f>
        <v>0</v>
      </c>
    </row>
    <row r="382" spans="2:63" s="10" customFormat="1" ht="19.5" customHeight="1">
      <c r="B382" s="150"/>
      <c r="D382" s="161" t="s">
        <v>75</v>
      </c>
      <c r="E382" s="162" t="s">
        <v>1121</v>
      </c>
      <c r="F382" s="162" t="s">
        <v>1122</v>
      </c>
      <c r="I382" s="153"/>
      <c r="J382" s="163">
        <f>BK382</f>
        <v>0</v>
      </c>
      <c r="L382" s="150"/>
      <c r="M382" s="155"/>
      <c r="N382" s="156"/>
      <c r="O382" s="156"/>
      <c r="P382" s="157">
        <f>SUM(P383:P420)</f>
        <v>0</v>
      </c>
      <c r="Q382" s="156"/>
      <c r="R382" s="157">
        <f>SUM(R383:R420)</f>
        <v>0.037000000000000005</v>
      </c>
      <c r="S382" s="156"/>
      <c r="T382" s="158">
        <f>SUM(T383:T420)</f>
        <v>0</v>
      </c>
      <c r="AR382" s="151" t="s">
        <v>84</v>
      </c>
      <c r="AT382" s="159" t="s">
        <v>75</v>
      </c>
      <c r="AU382" s="159" t="s">
        <v>22</v>
      </c>
      <c r="AY382" s="151" t="s">
        <v>138</v>
      </c>
      <c r="BK382" s="160">
        <f>SUM(BK383:BK420)</f>
        <v>0</v>
      </c>
    </row>
    <row r="383" spans="2:65" s="1" customFormat="1" ht="22.5" customHeight="1">
      <c r="B383" s="164"/>
      <c r="C383" s="165" t="s">
        <v>679</v>
      </c>
      <c r="D383" s="165" t="s">
        <v>141</v>
      </c>
      <c r="E383" s="166" t="s">
        <v>1123</v>
      </c>
      <c r="F383" s="167" t="s">
        <v>1124</v>
      </c>
      <c r="G383" s="168" t="s">
        <v>155</v>
      </c>
      <c r="H383" s="169">
        <v>47</v>
      </c>
      <c r="I383" s="170"/>
      <c r="J383" s="171">
        <f>ROUND(I383*H383,2)</f>
        <v>0</v>
      </c>
      <c r="K383" s="167" t="s">
        <v>145</v>
      </c>
      <c r="L383" s="35"/>
      <c r="M383" s="172" t="s">
        <v>20</v>
      </c>
      <c r="N383" s="173" t="s">
        <v>47</v>
      </c>
      <c r="O383" s="36"/>
      <c r="P383" s="174">
        <f>O383*H383</f>
        <v>0</v>
      </c>
      <c r="Q383" s="174">
        <v>0</v>
      </c>
      <c r="R383" s="174">
        <f>Q383*H383</f>
        <v>0</v>
      </c>
      <c r="S383" s="174">
        <v>0</v>
      </c>
      <c r="T383" s="175">
        <f>S383*H383</f>
        <v>0</v>
      </c>
      <c r="AR383" s="18" t="s">
        <v>297</v>
      </c>
      <c r="AT383" s="18" t="s">
        <v>141</v>
      </c>
      <c r="AU383" s="18" t="s">
        <v>84</v>
      </c>
      <c r="AY383" s="18" t="s">
        <v>138</v>
      </c>
      <c r="BE383" s="176">
        <f>IF(N383="základní",J383,0)</f>
        <v>0</v>
      </c>
      <c r="BF383" s="176">
        <f>IF(N383="snížená",J383,0)</f>
        <v>0</v>
      </c>
      <c r="BG383" s="176">
        <f>IF(N383="zákl. přenesená",J383,0)</f>
        <v>0</v>
      </c>
      <c r="BH383" s="176">
        <f>IF(N383="sníž. přenesená",J383,0)</f>
        <v>0</v>
      </c>
      <c r="BI383" s="176">
        <f>IF(N383="nulová",J383,0)</f>
        <v>0</v>
      </c>
      <c r="BJ383" s="18" t="s">
        <v>22</v>
      </c>
      <c r="BK383" s="176">
        <f>ROUND(I383*H383,2)</f>
        <v>0</v>
      </c>
      <c r="BL383" s="18" t="s">
        <v>297</v>
      </c>
      <c r="BM383" s="18" t="s">
        <v>619</v>
      </c>
    </row>
    <row r="384" spans="2:51" s="12" customFormat="1" ht="22.5" customHeight="1">
      <c r="B384" s="186"/>
      <c r="D384" s="178" t="s">
        <v>148</v>
      </c>
      <c r="E384" s="187" t="s">
        <v>20</v>
      </c>
      <c r="F384" s="188" t="s">
        <v>1125</v>
      </c>
      <c r="H384" s="189">
        <v>27</v>
      </c>
      <c r="I384" s="190"/>
      <c r="L384" s="186"/>
      <c r="M384" s="191"/>
      <c r="N384" s="192"/>
      <c r="O384" s="192"/>
      <c r="P384" s="192"/>
      <c r="Q384" s="192"/>
      <c r="R384" s="192"/>
      <c r="S384" s="192"/>
      <c r="T384" s="193"/>
      <c r="AT384" s="187" t="s">
        <v>148</v>
      </c>
      <c r="AU384" s="187" t="s">
        <v>84</v>
      </c>
      <c r="AV384" s="12" t="s">
        <v>84</v>
      </c>
      <c r="AW384" s="12" t="s">
        <v>39</v>
      </c>
      <c r="AX384" s="12" t="s">
        <v>76</v>
      </c>
      <c r="AY384" s="187" t="s">
        <v>138</v>
      </c>
    </row>
    <row r="385" spans="2:51" s="12" customFormat="1" ht="22.5" customHeight="1">
      <c r="B385" s="186"/>
      <c r="D385" s="178" t="s">
        <v>148</v>
      </c>
      <c r="E385" s="187" t="s">
        <v>20</v>
      </c>
      <c r="F385" s="188" t="s">
        <v>1126</v>
      </c>
      <c r="H385" s="189">
        <v>20</v>
      </c>
      <c r="I385" s="190"/>
      <c r="L385" s="186"/>
      <c r="M385" s="191"/>
      <c r="N385" s="192"/>
      <c r="O385" s="192"/>
      <c r="P385" s="192"/>
      <c r="Q385" s="192"/>
      <c r="R385" s="192"/>
      <c r="S385" s="192"/>
      <c r="T385" s="193"/>
      <c r="AT385" s="187" t="s">
        <v>148</v>
      </c>
      <c r="AU385" s="187" t="s">
        <v>84</v>
      </c>
      <c r="AV385" s="12" t="s">
        <v>84</v>
      </c>
      <c r="AW385" s="12" t="s">
        <v>39</v>
      </c>
      <c r="AX385" s="12" t="s">
        <v>76</v>
      </c>
      <c r="AY385" s="187" t="s">
        <v>138</v>
      </c>
    </row>
    <row r="386" spans="2:51" s="13" customFormat="1" ht="22.5" customHeight="1">
      <c r="B386" s="194"/>
      <c r="D386" s="195" t="s">
        <v>148</v>
      </c>
      <c r="E386" s="196" t="s">
        <v>20</v>
      </c>
      <c r="F386" s="197" t="s">
        <v>152</v>
      </c>
      <c r="H386" s="198">
        <v>47</v>
      </c>
      <c r="I386" s="199"/>
      <c r="L386" s="194"/>
      <c r="M386" s="200"/>
      <c r="N386" s="201"/>
      <c r="O386" s="201"/>
      <c r="P386" s="201"/>
      <c r="Q386" s="201"/>
      <c r="R386" s="201"/>
      <c r="S386" s="201"/>
      <c r="T386" s="202"/>
      <c r="AT386" s="203" t="s">
        <v>148</v>
      </c>
      <c r="AU386" s="203" t="s">
        <v>84</v>
      </c>
      <c r="AV386" s="13" t="s">
        <v>146</v>
      </c>
      <c r="AW386" s="13" t="s">
        <v>39</v>
      </c>
      <c r="AX386" s="13" t="s">
        <v>22</v>
      </c>
      <c r="AY386" s="203" t="s">
        <v>138</v>
      </c>
    </row>
    <row r="387" spans="2:65" s="1" customFormat="1" ht="22.5" customHeight="1">
      <c r="B387" s="164"/>
      <c r="C387" s="211" t="s">
        <v>684</v>
      </c>
      <c r="D387" s="211" t="s">
        <v>418</v>
      </c>
      <c r="E387" s="212" t="s">
        <v>1127</v>
      </c>
      <c r="F387" s="213" t="s">
        <v>1128</v>
      </c>
      <c r="G387" s="214" t="s">
        <v>308</v>
      </c>
      <c r="H387" s="215">
        <v>0.016</v>
      </c>
      <c r="I387" s="216"/>
      <c r="J387" s="217">
        <f>ROUND(I387*H387,2)</f>
        <v>0</v>
      </c>
      <c r="K387" s="213" t="s">
        <v>145</v>
      </c>
      <c r="L387" s="218"/>
      <c r="M387" s="219" t="s">
        <v>20</v>
      </c>
      <c r="N387" s="220" t="s">
        <v>47</v>
      </c>
      <c r="O387" s="36"/>
      <c r="P387" s="174">
        <f>O387*H387</f>
        <v>0</v>
      </c>
      <c r="Q387" s="174">
        <v>1</v>
      </c>
      <c r="R387" s="174">
        <f>Q387*H387</f>
        <v>0.016</v>
      </c>
      <c r="S387" s="174">
        <v>0</v>
      </c>
      <c r="T387" s="175">
        <f>S387*H387</f>
        <v>0</v>
      </c>
      <c r="AR387" s="18" t="s">
        <v>464</v>
      </c>
      <c r="AT387" s="18" t="s">
        <v>418</v>
      </c>
      <c r="AU387" s="18" t="s">
        <v>84</v>
      </c>
      <c r="AY387" s="18" t="s">
        <v>138</v>
      </c>
      <c r="BE387" s="176">
        <f>IF(N387="základní",J387,0)</f>
        <v>0</v>
      </c>
      <c r="BF387" s="176">
        <f>IF(N387="snížená",J387,0)</f>
        <v>0</v>
      </c>
      <c r="BG387" s="176">
        <f>IF(N387="zákl. přenesená",J387,0)</f>
        <v>0</v>
      </c>
      <c r="BH387" s="176">
        <f>IF(N387="sníž. přenesená",J387,0)</f>
        <v>0</v>
      </c>
      <c r="BI387" s="176">
        <f>IF(N387="nulová",J387,0)</f>
        <v>0</v>
      </c>
      <c r="BJ387" s="18" t="s">
        <v>22</v>
      </c>
      <c r="BK387" s="176">
        <f>ROUND(I387*H387,2)</f>
        <v>0</v>
      </c>
      <c r="BL387" s="18" t="s">
        <v>297</v>
      </c>
      <c r="BM387" s="18" t="s">
        <v>627</v>
      </c>
    </row>
    <row r="388" spans="2:51" s="12" customFormat="1" ht="22.5" customHeight="1">
      <c r="B388" s="186"/>
      <c r="D388" s="178" t="s">
        <v>148</v>
      </c>
      <c r="E388" s="187" t="s">
        <v>20</v>
      </c>
      <c r="F388" s="188" t="s">
        <v>520</v>
      </c>
      <c r="H388" s="189">
        <v>47</v>
      </c>
      <c r="I388" s="190"/>
      <c r="L388" s="186"/>
      <c r="M388" s="191"/>
      <c r="N388" s="192"/>
      <c r="O388" s="192"/>
      <c r="P388" s="192"/>
      <c r="Q388" s="192"/>
      <c r="R388" s="192"/>
      <c r="S388" s="192"/>
      <c r="T388" s="193"/>
      <c r="AT388" s="187" t="s">
        <v>148</v>
      </c>
      <c r="AU388" s="187" t="s">
        <v>84</v>
      </c>
      <c r="AV388" s="12" t="s">
        <v>84</v>
      </c>
      <c r="AW388" s="12" t="s">
        <v>39</v>
      </c>
      <c r="AX388" s="12" t="s">
        <v>76</v>
      </c>
      <c r="AY388" s="187" t="s">
        <v>138</v>
      </c>
    </row>
    <row r="389" spans="2:51" s="13" customFormat="1" ht="22.5" customHeight="1">
      <c r="B389" s="194"/>
      <c r="D389" s="178" t="s">
        <v>148</v>
      </c>
      <c r="E389" s="204" t="s">
        <v>20</v>
      </c>
      <c r="F389" s="205" t="s">
        <v>152</v>
      </c>
      <c r="H389" s="206">
        <v>47</v>
      </c>
      <c r="I389" s="199"/>
      <c r="L389" s="194"/>
      <c r="M389" s="200"/>
      <c r="N389" s="201"/>
      <c r="O389" s="201"/>
      <c r="P389" s="201"/>
      <c r="Q389" s="201"/>
      <c r="R389" s="201"/>
      <c r="S389" s="201"/>
      <c r="T389" s="202"/>
      <c r="AT389" s="203" t="s">
        <v>148</v>
      </c>
      <c r="AU389" s="203" t="s">
        <v>84</v>
      </c>
      <c r="AV389" s="13" t="s">
        <v>146</v>
      </c>
      <c r="AW389" s="13" t="s">
        <v>39</v>
      </c>
      <c r="AX389" s="13" t="s">
        <v>22</v>
      </c>
      <c r="AY389" s="203" t="s">
        <v>138</v>
      </c>
    </row>
    <row r="390" spans="2:51" s="12" customFormat="1" ht="22.5" customHeight="1">
      <c r="B390" s="186"/>
      <c r="D390" s="195" t="s">
        <v>148</v>
      </c>
      <c r="F390" s="229" t="s">
        <v>1129</v>
      </c>
      <c r="H390" s="230">
        <v>0.016</v>
      </c>
      <c r="I390" s="190"/>
      <c r="L390" s="186"/>
      <c r="M390" s="191"/>
      <c r="N390" s="192"/>
      <c r="O390" s="192"/>
      <c r="P390" s="192"/>
      <c r="Q390" s="192"/>
      <c r="R390" s="192"/>
      <c r="S390" s="192"/>
      <c r="T390" s="193"/>
      <c r="AT390" s="187" t="s">
        <v>148</v>
      </c>
      <c r="AU390" s="187" t="s">
        <v>84</v>
      </c>
      <c r="AV390" s="12" t="s">
        <v>84</v>
      </c>
      <c r="AW390" s="12" t="s">
        <v>4</v>
      </c>
      <c r="AX390" s="12" t="s">
        <v>22</v>
      </c>
      <c r="AY390" s="187" t="s">
        <v>138</v>
      </c>
    </row>
    <row r="391" spans="2:65" s="1" customFormat="1" ht="22.5" customHeight="1">
      <c r="B391" s="164"/>
      <c r="C391" s="165" t="s">
        <v>688</v>
      </c>
      <c r="D391" s="165" t="s">
        <v>141</v>
      </c>
      <c r="E391" s="166" t="s">
        <v>1130</v>
      </c>
      <c r="F391" s="167" t="s">
        <v>1131</v>
      </c>
      <c r="G391" s="168" t="s">
        <v>155</v>
      </c>
      <c r="H391" s="169">
        <v>47</v>
      </c>
      <c r="I391" s="170"/>
      <c r="J391" s="171">
        <f>ROUND(I391*H391,2)</f>
        <v>0</v>
      </c>
      <c r="K391" s="167" t="s">
        <v>145</v>
      </c>
      <c r="L391" s="35"/>
      <c r="M391" s="172" t="s">
        <v>20</v>
      </c>
      <c r="N391" s="173" t="s">
        <v>47</v>
      </c>
      <c r="O391" s="36"/>
      <c r="P391" s="174">
        <f>O391*H391</f>
        <v>0</v>
      </c>
      <c r="Q391" s="174">
        <v>0</v>
      </c>
      <c r="R391" s="174">
        <f>Q391*H391</f>
        <v>0</v>
      </c>
      <c r="S391" s="174">
        <v>0</v>
      </c>
      <c r="T391" s="175">
        <f>S391*H391</f>
        <v>0</v>
      </c>
      <c r="AR391" s="18" t="s">
        <v>297</v>
      </c>
      <c r="AT391" s="18" t="s">
        <v>141</v>
      </c>
      <c r="AU391" s="18" t="s">
        <v>84</v>
      </c>
      <c r="AY391" s="18" t="s">
        <v>138</v>
      </c>
      <c r="BE391" s="176">
        <f>IF(N391="základní",J391,0)</f>
        <v>0</v>
      </c>
      <c r="BF391" s="176">
        <f>IF(N391="snížená",J391,0)</f>
        <v>0</v>
      </c>
      <c r="BG391" s="176">
        <f>IF(N391="zákl. přenesená",J391,0)</f>
        <v>0</v>
      </c>
      <c r="BH391" s="176">
        <f>IF(N391="sníž. přenesená",J391,0)</f>
        <v>0</v>
      </c>
      <c r="BI391" s="176">
        <f>IF(N391="nulová",J391,0)</f>
        <v>0</v>
      </c>
      <c r="BJ391" s="18" t="s">
        <v>22</v>
      </c>
      <c r="BK391" s="176">
        <f>ROUND(I391*H391,2)</f>
        <v>0</v>
      </c>
      <c r="BL391" s="18" t="s">
        <v>297</v>
      </c>
      <c r="BM391" s="18" t="s">
        <v>630</v>
      </c>
    </row>
    <row r="392" spans="2:65" s="1" customFormat="1" ht="22.5" customHeight="1">
      <c r="B392" s="164"/>
      <c r="C392" s="211" t="s">
        <v>691</v>
      </c>
      <c r="D392" s="211" t="s">
        <v>418</v>
      </c>
      <c r="E392" s="212" t="s">
        <v>1132</v>
      </c>
      <c r="F392" s="213" t="s">
        <v>1133</v>
      </c>
      <c r="G392" s="214" t="s">
        <v>308</v>
      </c>
      <c r="H392" s="215">
        <v>0.021</v>
      </c>
      <c r="I392" s="216"/>
      <c r="J392" s="217">
        <f>ROUND(I392*H392,2)</f>
        <v>0</v>
      </c>
      <c r="K392" s="213" t="s">
        <v>145</v>
      </c>
      <c r="L392" s="218"/>
      <c r="M392" s="219" t="s">
        <v>20</v>
      </c>
      <c r="N392" s="220" t="s">
        <v>47</v>
      </c>
      <c r="O392" s="36"/>
      <c r="P392" s="174">
        <f>O392*H392</f>
        <v>0</v>
      </c>
      <c r="Q392" s="174">
        <v>1</v>
      </c>
      <c r="R392" s="174">
        <f>Q392*H392</f>
        <v>0.021</v>
      </c>
      <c r="S392" s="174">
        <v>0</v>
      </c>
      <c r="T392" s="175">
        <f>S392*H392</f>
        <v>0</v>
      </c>
      <c r="AR392" s="18" t="s">
        <v>464</v>
      </c>
      <c r="AT392" s="18" t="s">
        <v>418</v>
      </c>
      <c r="AU392" s="18" t="s">
        <v>84</v>
      </c>
      <c r="AY392" s="18" t="s">
        <v>138</v>
      </c>
      <c r="BE392" s="176">
        <f>IF(N392="základní",J392,0)</f>
        <v>0</v>
      </c>
      <c r="BF392" s="176">
        <f>IF(N392="snížená",J392,0)</f>
        <v>0</v>
      </c>
      <c r="BG392" s="176">
        <f>IF(N392="zákl. přenesená",J392,0)</f>
        <v>0</v>
      </c>
      <c r="BH392" s="176">
        <f>IF(N392="sníž. přenesená",J392,0)</f>
        <v>0</v>
      </c>
      <c r="BI392" s="176">
        <f>IF(N392="nulová",J392,0)</f>
        <v>0</v>
      </c>
      <c r="BJ392" s="18" t="s">
        <v>22</v>
      </c>
      <c r="BK392" s="176">
        <f>ROUND(I392*H392,2)</f>
        <v>0</v>
      </c>
      <c r="BL392" s="18" t="s">
        <v>297</v>
      </c>
      <c r="BM392" s="18" t="s">
        <v>634</v>
      </c>
    </row>
    <row r="393" spans="2:51" s="12" customFormat="1" ht="22.5" customHeight="1">
      <c r="B393" s="186"/>
      <c r="D393" s="178" t="s">
        <v>148</v>
      </c>
      <c r="E393" s="187" t="s">
        <v>20</v>
      </c>
      <c r="F393" s="188" t="s">
        <v>520</v>
      </c>
      <c r="H393" s="189">
        <v>47</v>
      </c>
      <c r="I393" s="190"/>
      <c r="L393" s="186"/>
      <c r="M393" s="191"/>
      <c r="N393" s="192"/>
      <c r="O393" s="192"/>
      <c r="P393" s="192"/>
      <c r="Q393" s="192"/>
      <c r="R393" s="192"/>
      <c r="S393" s="192"/>
      <c r="T393" s="193"/>
      <c r="AT393" s="187" t="s">
        <v>148</v>
      </c>
      <c r="AU393" s="187" t="s">
        <v>84</v>
      </c>
      <c r="AV393" s="12" t="s">
        <v>84</v>
      </c>
      <c r="AW393" s="12" t="s">
        <v>39</v>
      </c>
      <c r="AX393" s="12" t="s">
        <v>76</v>
      </c>
      <c r="AY393" s="187" t="s">
        <v>138</v>
      </c>
    </row>
    <row r="394" spans="2:51" s="13" customFormat="1" ht="22.5" customHeight="1">
      <c r="B394" s="194"/>
      <c r="D394" s="178" t="s">
        <v>148</v>
      </c>
      <c r="E394" s="204" t="s">
        <v>20</v>
      </c>
      <c r="F394" s="205" t="s">
        <v>152</v>
      </c>
      <c r="H394" s="206">
        <v>47</v>
      </c>
      <c r="I394" s="199"/>
      <c r="L394" s="194"/>
      <c r="M394" s="200"/>
      <c r="N394" s="201"/>
      <c r="O394" s="201"/>
      <c r="P394" s="201"/>
      <c r="Q394" s="201"/>
      <c r="R394" s="201"/>
      <c r="S394" s="201"/>
      <c r="T394" s="202"/>
      <c r="AT394" s="203" t="s">
        <v>148</v>
      </c>
      <c r="AU394" s="203" t="s">
        <v>84</v>
      </c>
      <c r="AV394" s="13" t="s">
        <v>146</v>
      </c>
      <c r="AW394" s="13" t="s">
        <v>39</v>
      </c>
      <c r="AX394" s="13" t="s">
        <v>22</v>
      </c>
      <c r="AY394" s="203" t="s">
        <v>138</v>
      </c>
    </row>
    <row r="395" spans="2:51" s="12" customFormat="1" ht="22.5" customHeight="1">
      <c r="B395" s="186"/>
      <c r="D395" s="195" t="s">
        <v>148</v>
      </c>
      <c r="F395" s="229" t="s">
        <v>1134</v>
      </c>
      <c r="H395" s="230">
        <v>0.021</v>
      </c>
      <c r="I395" s="190"/>
      <c r="L395" s="186"/>
      <c r="M395" s="191"/>
      <c r="N395" s="192"/>
      <c r="O395" s="192"/>
      <c r="P395" s="192"/>
      <c r="Q395" s="192"/>
      <c r="R395" s="192"/>
      <c r="S395" s="192"/>
      <c r="T395" s="193"/>
      <c r="AT395" s="187" t="s">
        <v>148</v>
      </c>
      <c r="AU395" s="187" t="s">
        <v>84</v>
      </c>
      <c r="AV395" s="12" t="s">
        <v>84</v>
      </c>
      <c r="AW395" s="12" t="s">
        <v>4</v>
      </c>
      <c r="AX395" s="12" t="s">
        <v>22</v>
      </c>
      <c r="AY395" s="187" t="s">
        <v>138</v>
      </c>
    </row>
    <row r="396" spans="2:65" s="1" customFormat="1" ht="22.5" customHeight="1">
      <c r="B396" s="164"/>
      <c r="C396" s="165" t="s">
        <v>695</v>
      </c>
      <c r="D396" s="165" t="s">
        <v>141</v>
      </c>
      <c r="E396" s="166" t="s">
        <v>1135</v>
      </c>
      <c r="F396" s="167" t="s">
        <v>1136</v>
      </c>
      <c r="G396" s="168" t="s">
        <v>315</v>
      </c>
      <c r="H396" s="169">
        <v>16</v>
      </c>
      <c r="I396" s="170"/>
      <c r="J396" s="171">
        <f>ROUND(I396*H396,2)</f>
        <v>0</v>
      </c>
      <c r="K396" s="167" t="s">
        <v>20</v>
      </c>
      <c r="L396" s="35"/>
      <c r="M396" s="172" t="s">
        <v>20</v>
      </c>
      <c r="N396" s="173" t="s">
        <v>47</v>
      </c>
      <c r="O396" s="36"/>
      <c r="P396" s="174">
        <f>O396*H396</f>
        <v>0</v>
      </c>
      <c r="Q396" s="174">
        <v>0</v>
      </c>
      <c r="R396" s="174">
        <f>Q396*H396</f>
        <v>0</v>
      </c>
      <c r="S396" s="174">
        <v>0</v>
      </c>
      <c r="T396" s="175">
        <f>S396*H396</f>
        <v>0</v>
      </c>
      <c r="AR396" s="18" t="s">
        <v>297</v>
      </c>
      <c r="AT396" s="18" t="s">
        <v>141</v>
      </c>
      <c r="AU396" s="18" t="s">
        <v>84</v>
      </c>
      <c r="AY396" s="18" t="s">
        <v>138</v>
      </c>
      <c r="BE396" s="176">
        <f>IF(N396="základní",J396,0)</f>
        <v>0</v>
      </c>
      <c r="BF396" s="176">
        <f>IF(N396="snížená",J396,0)</f>
        <v>0</v>
      </c>
      <c r="BG396" s="176">
        <f>IF(N396="zákl. přenesená",J396,0)</f>
        <v>0</v>
      </c>
      <c r="BH396" s="176">
        <f>IF(N396="sníž. přenesená",J396,0)</f>
        <v>0</v>
      </c>
      <c r="BI396" s="176">
        <f>IF(N396="nulová",J396,0)</f>
        <v>0</v>
      </c>
      <c r="BJ396" s="18" t="s">
        <v>22</v>
      </c>
      <c r="BK396" s="176">
        <f>ROUND(I396*H396,2)</f>
        <v>0</v>
      </c>
      <c r="BL396" s="18" t="s">
        <v>297</v>
      </c>
      <c r="BM396" s="18" t="s">
        <v>1137</v>
      </c>
    </row>
    <row r="397" spans="2:51" s="11" customFormat="1" ht="22.5" customHeight="1">
      <c r="B397" s="177"/>
      <c r="D397" s="178" t="s">
        <v>148</v>
      </c>
      <c r="E397" s="179" t="s">
        <v>20</v>
      </c>
      <c r="F397" s="180" t="s">
        <v>1138</v>
      </c>
      <c r="H397" s="181" t="s">
        <v>20</v>
      </c>
      <c r="I397" s="182"/>
      <c r="L397" s="177"/>
      <c r="M397" s="183"/>
      <c r="N397" s="184"/>
      <c r="O397" s="184"/>
      <c r="P397" s="184"/>
      <c r="Q397" s="184"/>
      <c r="R397" s="184"/>
      <c r="S397" s="184"/>
      <c r="T397" s="185"/>
      <c r="AT397" s="181" t="s">
        <v>148</v>
      </c>
      <c r="AU397" s="181" t="s">
        <v>84</v>
      </c>
      <c r="AV397" s="11" t="s">
        <v>22</v>
      </c>
      <c r="AW397" s="11" t="s">
        <v>39</v>
      </c>
      <c r="AX397" s="11" t="s">
        <v>76</v>
      </c>
      <c r="AY397" s="181" t="s">
        <v>138</v>
      </c>
    </row>
    <row r="398" spans="2:51" s="12" customFormat="1" ht="22.5" customHeight="1">
      <c r="B398" s="186"/>
      <c r="D398" s="178" t="s">
        <v>148</v>
      </c>
      <c r="E398" s="187" t="s">
        <v>20</v>
      </c>
      <c r="F398" s="188" t="s">
        <v>1139</v>
      </c>
      <c r="H398" s="189">
        <v>16</v>
      </c>
      <c r="I398" s="190"/>
      <c r="L398" s="186"/>
      <c r="M398" s="191"/>
      <c r="N398" s="192"/>
      <c r="O398" s="192"/>
      <c r="P398" s="192"/>
      <c r="Q398" s="192"/>
      <c r="R398" s="192"/>
      <c r="S398" s="192"/>
      <c r="T398" s="193"/>
      <c r="AT398" s="187" t="s">
        <v>148</v>
      </c>
      <c r="AU398" s="187" t="s">
        <v>84</v>
      </c>
      <c r="AV398" s="12" t="s">
        <v>84</v>
      </c>
      <c r="AW398" s="12" t="s">
        <v>39</v>
      </c>
      <c r="AX398" s="12" t="s">
        <v>76</v>
      </c>
      <c r="AY398" s="187" t="s">
        <v>138</v>
      </c>
    </row>
    <row r="399" spans="2:51" s="13" customFormat="1" ht="22.5" customHeight="1">
      <c r="B399" s="194"/>
      <c r="D399" s="195" t="s">
        <v>148</v>
      </c>
      <c r="E399" s="196" t="s">
        <v>20</v>
      </c>
      <c r="F399" s="197" t="s">
        <v>152</v>
      </c>
      <c r="H399" s="198">
        <v>16</v>
      </c>
      <c r="I399" s="199"/>
      <c r="L399" s="194"/>
      <c r="M399" s="200"/>
      <c r="N399" s="201"/>
      <c r="O399" s="201"/>
      <c r="P399" s="201"/>
      <c r="Q399" s="201"/>
      <c r="R399" s="201"/>
      <c r="S399" s="201"/>
      <c r="T399" s="202"/>
      <c r="AT399" s="203" t="s">
        <v>148</v>
      </c>
      <c r="AU399" s="203" t="s">
        <v>84</v>
      </c>
      <c r="AV399" s="13" t="s">
        <v>146</v>
      </c>
      <c r="AW399" s="13" t="s">
        <v>39</v>
      </c>
      <c r="AX399" s="13" t="s">
        <v>22</v>
      </c>
      <c r="AY399" s="203" t="s">
        <v>138</v>
      </c>
    </row>
    <row r="400" spans="2:65" s="1" customFormat="1" ht="22.5" customHeight="1">
      <c r="B400" s="164"/>
      <c r="C400" s="165" t="s">
        <v>698</v>
      </c>
      <c r="D400" s="165" t="s">
        <v>141</v>
      </c>
      <c r="E400" s="166" t="s">
        <v>1140</v>
      </c>
      <c r="F400" s="167" t="s">
        <v>1141</v>
      </c>
      <c r="G400" s="168" t="s">
        <v>315</v>
      </c>
      <c r="H400" s="169">
        <v>201.206</v>
      </c>
      <c r="I400" s="170"/>
      <c r="J400" s="171">
        <f>ROUND(I400*H400,2)</f>
        <v>0</v>
      </c>
      <c r="K400" s="167" t="s">
        <v>20</v>
      </c>
      <c r="L400" s="35"/>
      <c r="M400" s="172" t="s">
        <v>20</v>
      </c>
      <c r="N400" s="173" t="s">
        <v>47</v>
      </c>
      <c r="O400" s="36"/>
      <c r="P400" s="174">
        <f>O400*H400</f>
        <v>0</v>
      </c>
      <c r="Q400" s="174">
        <v>0</v>
      </c>
      <c r="R400" s="174">
        <f>Q400*H400</f>
        <v>0</v>
      </c>
      <c r="S400" s="174">
        <v>0</v>
      </c>
      <c r="T400" s="175">
        <f>S400*H400</f>
        <v>0</v>
      </c>
      <c r="AR400" s="18" t="s">
        <v>297</v>
      </c>
      <c r="AT400" s="18" t="s">
        <v>141</v>
      </c>
      <c r="AU400" s="18" t="s">
        <v>84</v>
      </c>
      <c r="AY400" s="18" t="s">
        <v>138</v>
      </c>
      <c r="BE400" s="176">
        <f>IF(N400="základní",J400,0)</f>
        <v>0</v>
      </c>
      <c r="BF400" s="176">
        <f>IF(N400="snížená",J400,0)</f>
        <v>0</v>
      </c>
      <c r="BG400" s="176">
        <f>IF(N400="zákl. přenesená",J400,0)</f>
        <v>0</v>
      </c>
      <c r="BH400" s="176">
        <f>IF(N400="sníž. přenesená",J400,0)</f>
        <v>0</v>
      </c>
      <c r="BI400" s="176">
        <f>IF(N400="nulová",J400,0)</f>
        <v>0</v>
      </c>
      <c r="BJ400" s="18" t="s">
        <v>22</v>
      </c>
      <c r="BK400" s="176">
        <f>ROUND(I400*H400,2)</f>
        <v>0</v>
      </c>
      <c r="BL400" s="18" t="s">
        <v>297</v>
      </c>
      <c r="BM400" s="18" t="s">
        <v>1142</v>
      </c>
    </row>
    <row r="401" spans="2:51" s="11" customFormat="1" ht="31.5" customHeight="1">
      <c r="B401" s="177"/>
      <c r="D401" s="178" t="s">
        <v>148</v>
      </c>
      <c r="E401" s="179" t="s">
        <v>20</v>
      </c>
      <c r="F401" s="180" t="s">
        <v>1143</v>
      </c>
      <c r="H401" s="181" t="s">
        <v>20</v>
      </c>
      <c r="I401" s="182"/>
      <c r="L401" s="177"/>
      <c r="M401" s="183"/>
      <c r="N401" s="184"/>
      <c r="O401" s="184"/>
      <c r="P401" s="184"/>
      <c r="Q401" s="184"/>
      <c r="R401" s="184"/>
      <c r="S401" s="184"/>
      <c r="T401" s="185"/>
      <c r="AT401" s="181" t="s">
        <v>148</v>
      </c>
      <c r="AU401" s="181" t="s">
        <v>84</v>
      </c>
      <c r="AV401" s="11" t="s">
        <v>22</v>
      </c>
      <c r="AW401" s="11" t="s">
        <v>39</v>
      </c>
      <c r="AX401" s="11" t="s">
        <v>76</v>
      </c>
      <c r="AY401" s="181" t="s">
        <v>138</v>
      </c>
    </row>
    <row r="402" spans="2:51" s="12" customFormat="1" ht="22.5" customHeight="1">
      <c r="B402" s="186"/>
      <c r="D402" s="178" t="s">
        <v>148</v>
      </c>
      <c r="E402" s="187" t="s">
        <v>20</v>
      </c>
      <c r="F402" s="188" t="s">
        <v>1144</v>
      </c>
      <c r="H402" s="189">
        <v>70.875</v>
      </c>
      <c r="I402" s="190"/>
      <c r="L402" s="186"/>
      <c r="M402" s="191"/>
      <c r="N402" s="192"/>
      <c r="O402" s="192"/>
      <c r="P402" s="192"/>
      <c r="Q402" s="192"/>
      <c r="R402" s="192"/>
      <c r="S402" s="192"/>
      <c r="T402" s="193"/>
      <c r="AT402" s="187" t="s">
        <v>148</v>
      </c>
      <c r="AU402" s="187" t="s">
        <v>84</v>
      </c>
      <c r="AV402" s="12" t="s">
        <v>84</v>
      </c>
      <c r="AW402" s="12" t="s">
        <v>39</v>
      </c>
      <c r="AX402" s="12" t="s">
        <v>76</v>
      </c>
      <c r="AY402" s="187" t="s">
        <v>138</v>
      </c>
    </row>
    <row r="403" spans="2:51" s="12" customFormat="1" ht="22.5" customHeight="1">
      <c r="B403" s="186"/>
      <c r="D403" s="178" t="s">
        <v>148</v>
      </c>
      <c r="E403" s="187" t="s">
        <v>20</v>
      </c>
      <c r="F403" s="188" t="s">
        <v>1145</v>
      </c>
      <c r="H403" s="189">
        <v>92.7</v>
      </c>
      <c r="I403" s="190"/>
      <c r="L403" s="186"/>
      <c r="M403" s="191"/>
      <c r="N403" s="192"/>
      <c r="O403" s="192"/>
      <c r="P403" s="192"/>
      <c r="Q403" s="192"/>
      <c r="R403" s="192"/>
      <c r="S403" s="192"/>
      <c r="T403" s="193"/>
      <c r="AT403" s="187" t="s">
        <v>148</v>
      </c>
      <c r="AU403" s="187" t="s">
        <v>84</v>
      </c>
      <c r="AV403" s="12" t="s">
        <v>84</v>
      </c>
      <c r="AW403" s="12" t="s">
        <v>39</v>
      </c>
      <c r="AX403" s="12" t="s">
        <v>76</v>
      </c>
      <c r="AY403" s="187" t="s">
        <v>138</v>
      </c>
    </row>
    <row r="404" spans="2:51" s="11" customFormat="1" ht="22.5" customHeight="1">
      <c r="B404" s="177"/>
      <c r="D404" s="178" t="s">
        <v>148</v>
      </c>
      <c r="E404" s="179" t="s">
        <v>20</v>
      </c>
      <c r="F404" s="180" t="s">
        <v>1146</v>
      </c>
      <c r="H404" s="181" t="s">
        <v>20</v>
      </c>
      <c r="I404" s="182"/>
      <c r="L404" s="177"/>
      <c r="M404" s="183"/>
      <c r="N404" s="184"/>
      <c r="O404" s="184"/>
      <c r="P404" s="184"/>
      <c r="Q404" s="184"/>
      <c r="R404" s="184"/>
      <c r="S404" s="184"/>
      <c r="T404" s="185"/>
      <c r="AT404" s="181" t="s">
        <v>148</v>
      </c>
      <c r="AU404" s="181" t="s">
        <v>84</v>
      </c>
      <c r="AV404" s="11" t="s">
        <v>22</v>
      </c>
      <c r="AW404" s="11" t="s">
        <v>39</v>
      </c>
      <c r="AX404" s="11" t="s">
        <v>76</v>
      </c>
      <c r="AY404" s="181" t="s">
        <v>138</v>
      </c>
    </row>
    <row r="405" spans="2:51" s="12" customFormat="1" ht="22.5" customHeight="1">
      <c r="B405" s="186"/>
      <c r="D405" s="178" t="s">
        <v>148</v>
      </c>
      <c r="E405" s="187" t="s">
        <v>20</v>
      </c>
      <c r="F405" s="188" t="s">
        <v>1147</v>
      </c>
      <c r="H405" s="189">
        <v>5.834</v>
      </c>
      <c r="I405" s="190"/>
      <c r="L405" s="186"/>
      <c r="M405" s="191"/>
      <c r="N405" s="192"/>
      <c r="O405" s="192"/>
      <c r="P405" s="192"/>
      <c r="Q405" s="192"/>
      <c r="R405" s="192"/>
      <c r="S405" s="192"/>
      <c r="T405" s="193"/>
      <c r="AT405" s="187" t="s">
        <v>148</v>
      </c>
      <c r="AU405" s="187" t="s">
        <v>84</v>
      </c>
      <c r="AV405" s="12" t="s">
        <v>84</v>
      </c>
      <c r="AW405" s="12" t="s">
        <v>39</v>
      </c>
      <c r="AX405" s="12" t="s">
        <v>76</v>
      </c>
      <c r="AY405" s="187" t="s">
        <v>138</v>
      </c>
    </row>
    <row r="406" spans="2:51" s="12" customFormat="1" ht="22.5" customHeight="1">
      <c r="B406" s="186"/>
      <c r="D406" s="178" t="s">
        <v>148</v>
      </c>
      <c r="E406" s="187" t="s">
        <v>20</v>
      </c>
      <c r="F406" s="188" t="s">
        <v>1148</v>
      </c>
      <c r="H406" s="189">
        <v>10.983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7" t="s">
        <v>148</v>
      </c>
      <c r="AU406" s="187" t="s">
        <v>84</v>
      </c>
      <c r="AV406" s="12" t="s">
        <v>84</v>
      </c>
      <c r="AW406" s="12" t="s">
        <v>39</v>
      </c>
      <c r="AX406" s="12" t="s">
        <v>76</v>
      </c>
      <c r="AY406" s="187" t="s">
        <v>138</v>
      </c>
    </row>
    <row r="407" spans="2:51" s="11" customFormat="1" ht="22.5" customHeight="1">
      <c r="B407" s="177"/>
      <c r="D407" s="178" t="s">
        <v>148</v>
      </c>
      <c r="E407" s="179" t="s">
        <v>20</v>
      </c>
      <c r="F407" s="180" t="s">
        <v>1149</v>
      </c>
      <c r="H407" s="181" t="s">
        <v>20</v>
      </c>
      <c r="I407" s="182"/>
      <c r="L407" s="177"/>
      <c r="M407" s="183"/>
      <c r="N407" s="184"/>
      <c r="O407" s="184"/>
      <c r="P407" s="184"/>
      <c r="Q407" s="184"/>
      <c r="R407" s="184"/>
      <c r="S407" s="184"/>
      <c r="T407" s="185"/>
      <c r="AT407" s="181" t="s">
        <v>148</v>
      </c>
      <c r="AU407" s="181" t="s">
        <v>84</v>
      </c>
      <c r="AV407" s="11" t="s">
        <v>22</v>
      </c>
      <c r="AW407" s="11" t="s">
        <v>39</v>
      </c>
      <c r="AX407" s="11" t="s">
        <v>76</v>
      </c>
      <c r="AY407" s="181" t="s">
        <v>138</v>
      </c>
    </row>
    <row r="408" spans="2:51" s="12" customFormat="1" ht="22.5" customHeight="1">
      <c r="B408" s="186"/>
      <c r="D408" s="178" t="s">
        <v>148</v>
      </c>
      <c r="E408" s="187" t="s">
        <v>20</v>
      </c>
      <c r="F408" s="188" t="s">
        <v>1150</v>
      </c>
      <c r="H408" s="189">
        <v>6.856</v>
      </c>
      <c r="I408" s="190"/>
      <c r="L408" s="186"/>
      <c r="M408" s="191"/>
      <c r="N408" s="192"/>
      <c r="O408" s="192"/>
      <c r="P408" s="192"/>
      <c r="Q408" s="192"/>
      <c r="R408" s="192"/>
      <c r="S408" s="192"/>
      <c r="T408" s="193"/>
      <c r="AT408" s="187" t="s">
        <v>148</v>
      </c>
      <c r="AU408" s="187" t="s">
        <v>84</v>
      </c>
      <c r="AV408" s="12" t="s">
        <v>84</v>
      </c>
      <c r="AW408" s="12" t="s">
        <v>39</v>
      </c>
      <c r="AX408" s="12" t="s">
        <v>76</v>
      </c>
      <c r="AY408" s="187" t="s">
        <v>138</v>
      </c>
    </row>
    <row r="409" spans="2:51" s="12" customFormat="1" ht="22.5" customHeight="1">
      <c r="B409" s="186"/>
      <c r="D409" s="178" t="s">
        <v>148</v>
      </c>
      <c r="E409" s="187" t="s">
        <v>20</v>
      </c>
      <c r="F409" s="188" t="s">
        <v>1151</v>
      </c>
      <c r="H409" s="189">
        <v>13.958</v>
      </c>
      <c r="I409" s="190"/>
      <c r="L409" s="186"/>
      <c r="M409" s="191"/>
      <c r="N409" s="192"/>
      <c r="O409" s="192"/>
      <c r="P409" s="192"/>
      <c r="Q409" s="192"/>
      <c r="R409" s="192"/>
      <c r="S409" s="192"/>
      <c r="T409" s="193"/>
      <c r="AT409" s="187" t="s">
        <v>148</v>
      </c>
      <c r="AU409" s="187" t="s">
        <v>84</v>
      </c>
      <c r="AV409" s="12" t="s">
        <v>84</v>
      </c>
      <c r="AW409" s="12" t="s">
        <v>39</v>
      </c>
      <c r="AX409" s="12" t="s">
        <v>76</v>
      </c>
      <c r="AY409" s="187" t="s">
        <v>138</v>
      </c>
    </row>
    <row r="410" spans="2:51" s="13" customFormat="1" ht="22.5" customHeight="1">
      <c r="B410" s="194"/>
      <c r="D410" s="195" t="s">
        <v>148</v>
      </c>
      <c r="E410" s="196" t="s">
        <v>20</v>
      </c>
      <c r="F410" s="197" t="s">
        <v>152</v>
      </c>
      <c r="H410" s="198">
        <v>201.206</v>
      </c>
      <c r="I410" s="199"/>
      <c r="L410" s="194"/>
      <c r="M410" s="200"/>
      <c r="N410" s="201"/>
      <c r="O410" s="201"/>
      <c r="P410" s="201"/>
      <c r="Q410" s="201"/>
      <c r="R410" s="201"/>
      <c r="S410" s="201"/>
      <c r="T410" s="202"/>
      <c r="AT410" s="203" t="s">
        <v>148</v>
      </c>
      <c r="AU410" s="203" t="s">
        <v>84</v>
      </c>
      <c r="AV410" s="13" t="s">
        <v>146</v>
      </c>
      <c r="AW410" s="13" t="s">
        <v>39</v>
      </c>
      <c r="AX410" s="13" t="s">
        <v>22</v>
      </c>
      <c r="AY410" s="203" t="s">
        <v>138</v>
      </c>
    </row>
    <row r="411" spans="2:65" s="1" customFormat="1" ht="22.5" customHeight="1">
      <c r="B411" s="164"/>
      <c r="C411" s="165" t="s">
        <v>667</v>
      </c>
      <c r="D411" s="165" t="s">
        <v>141</v>
      </c>
      <c r="E411" s="166" t="s">
        <v>1152</v>
      </c>
      <c r="F411" s="167" t="s">
        <v>1153</v>
      </c>
      <c r="G411" s="168" t="s">
        <v>315</v>
      </c>
      <c r="H411" s="169">
        <v>22.07</v>
      </c>
      <c r="I411" s="170"/>
      <c r="J411" s="171">
        <f>ROUND(I411*H411,2)</f>
        <v>0</v>
      </c>
      <c r="K411" s="167" t="s">
        <v>20</v>
      </c>
      <c r="L411" s="35"/>
      <c r="M411" s="172" t="s">
        <v>20</v>
      </c>
      <c r="N411" s="173" t="s">
        <v>47</v>
      </c>
      <c r="O411" s="36"/>
      <c r="P411" s="174">
        <f>O411*H411</f>
        <v>0</v>
      </c>
      <c r="Q411" s="174">
        <v>0</v>
      </c>
      <c r="R411" s="174">
        <f>Q411*H411</f>
        <v>0</v>
      </c>
      <c r="S411" s="174">
        <v>0</v>
      </c>
      <c r="T411" s="175">
        <f>S411*H411</f>
        <v>0</v>
      </c>
      <c r="AR411" s="18" t="s">
        <v>297</v>
      </c>
      <c r="AT411" s="18" t="s">
        <v>141</v>
      </c>
      <c r="AU411" s="18" t="s">
        <v>84</v>
      </c>
      <c r="AY411" s="18" t="s">
        <v>138</v>
      </c>
      <c r="BE411" s="176">
        <f>IF(N411="základní",J411,0)</f>
        <v>0</v>
      </c>
      <c r="BF411" s="176">
        <f>IF(N411="snížená",J411,0)</f>
        <v>0</v>
      </c>
      <c r="BG411" s="176">
        <f>IF(N411="zákl. přenesená",J411,0)</f>
        <v>0</v>
      </c>
      <c r="BH411" s="176">
        <f>IF(N411="sníž. přenesená",J411,0)</f>
        <v>0</v>
      </c>
      <c r="BI411" s="176">
        <f>IF(N411="nulová",J411,0)</f>
        <v>0</v>
      </c>
      <c r="BJ411" s="18" t="s">
        <v>22</v>
      </c>
      <c r="BK411" s="176">
        <f>ROUND(I411*H411,2)</f>
        <v>0</v>
      </c>
      <c r="BL411" s="18" t="s">
        <v>297</v>
      </c>
      <c r="BM411" s="18" t="s">
        <v>1154</v>
      </c>
    </row>
    <row r="412" spans="2:51" s="11" customFormat="1" ht="22.5" customHeight="1">
      <c r="B412" s="177"/>
      <c r="D412" s="178" t="s">
        <v>148</v>
      </c>
      <c r="E412" s="179" t="s">
        <v>20</v>
      </c>
      <c r="F412" s="180" t="s">
        <v>1155</v>
      </c>
      <c r="H412" s="181" t="s">
        <v>20</v>
      </c>
      <c r="I412" s="182"/>
      <c r="L412" s="177"/>
      <c r="M412" s="183"/>
      <c r="N412" s="184"/>
      <c r="O412" s="184"/>
      <c r="P412" s="184"/>
      <c r="Q412" s="184"/>
      <c r="R412" s="184"/>
      <c r="S412" s="184"/>
      <c r="T412" s="185"/>
      <c r="AT412" s="181" t="s">
        <v>148</v>
      </c>
      <c r="AU412" s="181" t="s">
        <v>84</v>
      </c>
      <c r="AV412" s="11" t="s">
        <v>22</v>
      </c>
      <c r="AW412" s="11" t="s">
        <v>39</v>
      </c>
      <c r="AX412" s="11" t="s">
        <v>76</v>
      </c>
      <c r="AY412" s="181" t="s">
        <v>138</v>
      </c>
    </row>
    <row r="413" spans="2:51" s="12" customFormat="1" ht="22.5" customHeight="1">
      <c r="B413" s="186"/>
      <c r="D413" s="178" t="s">
        <v>148</v>
      </c>
      <c r="E413" s="187" t="s">
        <v>20</v>
      </c>
      <c r="F413" s="188" t="s">
        <v>1156</v>
      </c>
      <c r="H413" s="189">
        <v>5.935</v>
      </c>
      <c r="I413" s="190"/>
      <c r="L413" s="186"/>
      <c r="M413" s="191"/>
      <c r="N413" s="192"/>
      <c r="O413" s="192"/>
      <c r="P413" s="192"/>
      <c r="Q413" s="192"/>
      <c r="R413" s="192"/>
      <c r="S413" s="192"/>
      <c r="T413" s="193"/>
      <c r="AT413" s="187" t="s">
        <v>148</v>
      </c>
      <c r="AU413" s="187" t="s">
        <v>84</v>
      </c>
      <c r="AV413" s="12" t="s">
        <v>84</v>
      </c>
      <c r="AW413" s="12" t="s">
        <v>39</v>
      </c>
      <c r="AX413" s="12" t="s">
        <v>76</v>
      </c>
      <c r="AY413" s="187" t="s">
        <v>138</v>
      </c>
    </row>
    <row r="414" spans="2:51" s="12" customFormat="1" ht="22.5" customHeight="1">
      <c r="B414" s="186"/>
      <c r="D414" s="178" t="s">
        <v>148</v>
      </c>
      <c r="E414" s="187" t="s">
        <v>20</v>
      </c>
      <c r="F414" s="188" t="s">
        <v>1157</v>
      </c>
      <c r="H414" s="189">
        <v>16.135</v>
      </c>
      <c r="I414" s="190"/>
      <c r="L414" s="186"/>
      <c r="M414" s="191"/>
      <c r="N414" s="192"/>
      <c r="O414" s="192"/>
      <c r="P414" s="192"/>
      <c r="Q414" s="192"/>
      <c r="R414" s="192"/>
      <c r="S414" s="192"/>
      <c r="T414" s="193"/>
      <c r="AT414" s="187" t="s">
        <v>148</v>
      </c>
      <c r="AU414" s="187" t="s">
        <v>84</v>
      </c>
      <c r="AV414" s="12" t="s">
        <v>84</v>
      </c>
      <c r="AW414" s="12" t="s">
        <v>39</v>
      </c>
      <c r="AX414" s="12" t="s">
        <v>76</v>
      </c>
      <c r="AY414" s="187" t="s">
        <v>138</v>
      </c>
    </row>
    <row r="415" spans="2:51" s="13" customFormat="1" ht="22.5" customHeight="1">
      <c r="B415" s="194"/>
      <c r="D415" s="195" t="s">
        <v>148</v>
      </c>
      <c r="E415" s="196" t="s">
        <v>20</v>
      </c>
      <c r="F415" s="197" t="s">
        <v>152</v>
      </c>
      <c r="H415" s="198">
        <v>22.07</v>
      </c>
      <c r="I415" s="199"/>
      <c r="L415" s="194"/>
      <c r="M415" s="200"/>
      <c r="N415" s="201"/>
      <c r="O415" s="201"/>
      <c r="P415" s="201"/>
      <c r="Q415" s="201"/>
      <c r="R415" s="201"/>
      <c r="S415" s="201"/>
      <c r="T415" s="202"/>
      <c r="AT415" s="203" t="s">
        <v>148</v>
      </c>
      <c r="AU415" s="203" t="s">
        <v>84</v>
      </c>
      <c r="AV415" s="13" t="s">
        <v>146</v>
      </c>
      <c r="AW415" s="13" t="s">
        <v>39</v>
      </c>
      <c r="AX415" s="13" t="s">
        <v>22</v>
      </c>
      <c r="AY415" s="203" t="s">
        <v>138</v>
      </c>
    </row>
    <row r="416" spans="2:65" s="1" customFormat="1" ht="22.5" customHeight="1">
      <c r="B416" s="164"/>
      <c r="C416" s="165" t="s">
        <v>706</v>
      </c>
      <c r="D416" s="165" t="s">
        <v>141</v>
      </c>
      <c r="E416" s="166" t="s">
        <v>1158</v>
      </c>
      <c r="F416" s="167" t="s">
        <v>1159</v>
      </c>
      <c r="G416" s="168" t="s">
        <v>315</v>
      </c>
      <c r="H416" s="169">
        <v>67.549</v>
      </c>
      <c r="I416" s="170"/>
      <c r="J416" s="171">
        <f>ROUND(I416*H416,2)</f>
        <v>0</v>
      </c>
      <c r="K416" s="167" t="s">
        <v>20</v>
      </c>
      <c r="L416" s="35"/>
      <c r="M416" s="172" t="s">
        <v>20</v>
      </c>
      <c r="N416" s="173" t="s">
        <v>47</v>
      </c>
      <c r="O416" s="36"/>
      <c r="P416" s="174">
        <f>O416*H416</f>
        <v>0</v>
      </c>
      <c r="Q416" s="174">
        <v>0</v>
      </c>
      <c r="R416" s="174">
        <f>Q416*H416</f>
        <v>0</v>
      </c>
      <c r="S416" s="174">
        <v>0</v>
      </c>
      <c r="T416" s="175">
        <f>S416*H416</f>
        <v>0</v>
      </c>
      <c r="AR416" s="18" t="s">
        <v>297</v>
      </c>
      <c r="AT416" s="18" t="s">
        <v>141</v>
      </c>
      <c r="AU416" s="18" t="s">
        <v>84</v>
      </c>
      <c r="AY416" s="18" t="s">
        <v>138</v>
      </c>
      <c r="BE416" s="176">
        <f>IF(N416="základní",J416,0)</f>
        <v>0</v>
      </c>
      <c r="BF416" s="176">
        <f>IF(N416="snížená",J416,0)</f>
        <v>0</v>
      </c>
      <c r="BG416" s="176">
        <f>IF(N416="zákl. přenesená",J416,0)</f>
        <v>0</v>
      </c>
      <c r="BH416" s="176">
        <f>IF(N416="sníž. přenesená",J416,0)</f>
        <v>0</v>
      </c>
      <c r="BI416" s="176">
        <f>IF(N416="nulová",J416,0)</f>
        <v>0</v>
      </c>
      <c r="BJ416" s="18" t="s">
        <v>22</v>
      </c>
      <c r="BK416" s="176">
        <f>ROUND(I416*H416,2)</f>
        <v>0</v>
      </c>
      <c r="BL416" s="18" t="s">
        <v>297</v>
      </c>
      <c r="BM416" s="18" t="s">
        <v>1160</v>
      </c>
    </row>
    <row r="417" spans="2:51" s="11" customFormat="1" ht="22.5" customHeight="1">
      <c r="B417" s="177"/>
      <c r="D417" s="178" t="s">
        <v>148</v>
      </c>
      <c r="E417" s="179" t="s">
        <v>20</v>
      </c>
      <c r="F417" s="180" t="s">
        <v>1161</v>
      </c>
      <c r="H417" s="181" t="s">
        <v>20</v>
      </c>
      <c r="I417" s="182"/>
      <c r="L417" s="177"/>
      <c r="M417" s="183"/>
      <c r="N417" s="184"/>
      <c r="O417" s="184"/>
      <c r="P417" s="184"/>
      <c r="Q417" s="184"/>
      <c r="R417" s="184"/>
      <c r="S417" s="184"/>
      <c r="T417" s="185"/>
      <c r="AT417" s="181" t="s">
        <v>148</v>
      </c>
      <c r="AU417" s="181" t="s">
        <v>84</v>
      </c>
      <c r="AV417" s="11" t="s">
        <v>22</v>
      </c>
      <c r="AW417" s="11" t="s">
        <v>39</v>
      </c>
      <c r="AX417" s="11" t="s">
        <v>76</v>
      </c>
      <c r="AY417" s="181" t="s">
        <v>138</v>
      </c>
    </row>
    <row r="418" spans="2:51" s="12" customFormat="1" ht="22.5" customHeight="1">
      <c r="B418" s="186"/>
      <c r="D418" s="178" t="s">
        <v>148</v>
      </c>
      <c r="E418" s="187" t="s">
        <v>20</v>
      </c>
      <c r="F418" s="188" t="s">
        <v>1162</v>
      </c>
      <c r="H418" s="189">
        <v>23.147</v>
      </c>
      <c r="I418" s="190"/>
      <c r="L418" s="186"/>
      <c r="M418" s="191"/>
      <c r="N418" s="192"/>
      <c r="O418" s="192"/>
      <c r="P418" s="192"/>
      <c r="Q418" s="192"/>
      <c r="R418" s="192"/>
      <c r="S418" s="192"/>
      <c r="T418" s="193"/>
      <c r="AT418" s="187" t="s">
        <v>148</v>
      </c>
      <c r="AU418" s="187" t="s">
        <v>84</v>
      </c>
      <c r="AV418" s="12" t="s">
        <v>84</v>
      </c>
      <c r="AW418" s="12" t="s">
        <v>39</v>
      </c>
      <c r="AX418" s="12" t="s">
        <v>76</v>
      </c>
      <c r="AY418" s="187" t="s">
        <v>138</v>
      </c>
    </row>
    <row r="419" spans="2:51" s="12" customFormat="1" ht="22.5" customHeight="1">
      <c r="B419" s="186"/>
      <c r="D419" s="178" t="s">
        <v>148</v>
      </c>
      <c r="E419" s="187" t="s">
        <v>20</v>
      </c>
      <c r="F419" s="188" t="s">
        <v>1163</v>
      </c>
      <c r="H419" s="189">
        <v>44.402</v>
      </c>
      <c r="I419" s="190"/>
      <c r="L419" s="186"/>
      <c r="M419" s="191"/>
      <c r="N419" s="192"/>
      <c r="O419" s="192"/>
      <c r="P419" s="192"/>
      <c r="Q419" s="192"/>
      <c r="R419" s="192"/>
      <c r="S419" s="192"/>
      <c r="T419" s="193"/>
      <c r="AT419" s="187" t="s">
        <v>148</v>
      </c>
      <c r="AU419" s="187" t="s">
        <v>84</v>
      </c>
      <c r="AV419" s="12" t="s">
        <v>84</v>
      </c>
      <c r="AW419" s="12" t="s">
        <v>39</v>
      </c>
      <c r="AX419" s="12" t="s">
        <v>76</v>
      </c>
      <c r="AY419" s="187" t="s">
        <v>138</v>
      </c>
    </row>
    <row r="420" spans="2:51" s="13" customFormat="1" ht="22.5" customHeight="1">
      <c r="B420" s="194"/>
      <c r="D420" s="178" t="s">
        <v>148</v>
      </c>
      <c r="E420" s="204" t="s">
        <v>20</v>
      </c>
      <c r="F420" s="205" t="s">
        <v>152</v>
      </c>
      <c r="H420" s="206">
        <v>67.549</v>
      </c>
      <c r="I420" s="199"/>
      <c r="L420" s="194"/>
      <c r="M420" s="207"/>
      <c r="N420" s="208"/>
      <c r="O420" s="208"/>
      <c r="P420" s="208"/>
      <c r="Q420" s="208"/>
      <c r="R420" s="208"/>
      <c r="S420" s="208"/>
      <c r="T420" s="209"/>
      <c r="AT420" s="203" t="s">
        <v>148</v>
      </c>
      <c r="AU420" s="203" t="s">
        <v>84</v>
      </c>
      <c r="AV420" s="13" t="s">
        <v>146</v>
      </c>
      <c r="AW420" s="13" t="s">
        <v>39</v>
      </c>
      <c r="AX420" s="13" t="s">
        <v>22</v>
      </c>
      <c r="AY420" s="203" t="s">
        <v>138</v>
      </c>
    </row>
    <row r="421" spans="2:12" s="1" customFormat="1" ht="6.75" customHeight="1">
      <c r="B421" s="50"/>
      <c r="C421" s="51"/>
      <c r="D421" s="51"/>
      <c r="E421" s="51"/>
      <c r="F421" s="51"/>
      <c r="G421" s="51"/>
      <c r="H421" s="51"/>
      <c r="I421" s="116"/>
      <c r="J421" s="51"/>
      <c r="K421" s="51"/>
      <c r="L421" s="35"/>
    </row>
    <row r="422" ht="13.5">
      <c r="AT422" s="210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6"/>
      <c r="C1" s="286"/>
      <c r="D1" s="285" t="s">
        <v>1</v>
      </c>
      <c r="E1" s="286"/>
      <c r="F1" s="287" t="s">
        <v>1414</v>
      </c>
      <c r="G1" s="292" t="s">
        <v>1415</v>
      </c>
      <c r="H1" s="292"/>
      <c r="I1" s="293"/>
      <c r="J1" s="287" t="s">
        <v>1416</v>
      </c>
      <c r="K1" s="285" t="s">
        <v>106</v>
      </c>
      <c r="L1" s="287" t="s">
        <v>1417</v>
      </c>
      <c r="M1" s="287"/>
      <c r="N1" s="287"/>
      <c r="O1" s="287"/>
      <c r="P1" s="287"/>
      <c r="Q1" s="287"/>
      <c r="R1" s="287"/>
      <c r="S1" s="287"/>
      <c r="T1" s="287"/>
      <c r="U1" s="283"/>
      <c r="V1" s="28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99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79" t="str">
        <f>'Rekapitulace stavby'!K6</f>
        <v>II/125 Vlašim, most ev.č. 125-019 - Most přes potok za městem Vlašim</v>
      </c>
      <c r="F7" s="248"/>
      <c r="G7" s="248"/>
      <c r="H7" s="248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0" t="s">
        <v>1164</v>
      </c>
      <c r="F9" s="255"/>
      <c r="G9" s="255"/>
      <c r="H9" s="25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31.5.2016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63" customHeight="1">
      <c r="B24" s="98"/>
      <c r="C24" s="99"/>
      <c r="D24" s="99"/>
      <c r="E24" s="251" t="s">
        <v>41</v>
      </c>
      <c r="F24" s="281"/>
      <c r="G24" s="281"/>
      <c r="H24" s="28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ROUND(J86,2)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ROUND(SUM(BE86:BE188),2)</f>
        <v>0</v>
      </c>
      <c r="G30" s="36"/>
      <c r="H30" s="36"/>
      <c r="I30" s="108">
        <v>0.21</v>
      </c>
      <c r="J30" s="107">
        <f>ROUND(ROUND((SUM(BE86:BE188)),2)*I30,2)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ROUND(SUM(BF86:BF188),2)</f>
        <v>0</v>
      </c>
      <c r="G31" s="36"/>
      <c r="H31" s="36"/>
      <c r="I31" s="108">
        <v>0.15</v>
      </c>
      <c r="J31" s="107">
        <f>ROUND(ROUND((SUM(BF86:BF188)),2)*I31,2)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ROUND(SUM(BG86:BG188),2)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ROUND(SUM(BH86:BH188),2)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ROUND(SUM(BI86:BI188),2)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79" t="str">
        <f>E7</f>
        <v>II/125 Vlašim, most ev.č. 125-019 - Most přes potok za městem Vlašim</v>
      </c>
      <c r="F45" s="255"/>
      <c r="G45" s="255"/>
      <c r="H45" s="255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0" t="str">
        <f>E9</f>
        <v>SO202 - SO 202 - Provizorní lávka pro pěší</v>
      </c>
      <c r="F47" s="255"/>
      <c r="G47" s="255"/>
      <c r="H47" s="25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Vlašim, Vlasákova ulice</v>
      </c>
      <c r="G49" s="36"/>
      <c r="H49" s="36"/>
      <c r="I49" s="96" t="s">
        <v>25</v>
      </c>
      <c r="J49" s="97" t="str">
        <f>IF(J12="","",J12)</f>
        <v>31.5.2016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Středočeský kraj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J86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J87</f>
        <v>0</v>
      </c>
      <c r="K57" s="130"/>
    </row>
    <row r="58" spans="2:11" s="8" customFormat="1" ht="19.5" customHeight="1">
      <c r="B58" s="131"/>
      <c r="C58" s="132"/>
      <c r="D58" s="133" t="s">
        <v>252</v>
      </c>
      <c r="E58" s="134"/>
      <c r="F58" s="134"/>
      <c r="G58" s="134"/>
      <c r="H58" s="134"/>
      <c r="I58" s="135"/>
      <c r="J58" s="136">
        <f>J88</f>
        <v>0</v>
      </c>
      <c r="K58" s="137"/>
    </row>
    <row r="59" spans="2:11" s="8" customFormat="1" ht="19.5" customHeight="1">
      <c r="B59" s="131"/>
      <c r="C59" s="132"/>
      <c r="D59" s="133" t="s">
        <v>253</v>
      </c>
      <c r="E59" s="134"/>
      <c r="F59" s="134"/>
      <c r="G59" s="134"/>
      <c r="H59" s="134"/>
      <c r="I59" s="135"/>
      <c r="J59" s="136">
        <f>J115</f>
        <v>0</v>
      </c>
      <c r="K59" s="137"/>
    </row>
    <row r="60" spans="2:11" s="8" customFormat="1" ht="19.5" customHeight="1">
      <c r="B60" s="131"/>
      <c r="C60" s="132"/>
      <c r="D60" s="133" t="s">
        <v>374</v>
      </c>
      <c r="E60" s="134"/>
      <c r="F60" s="134"/>
      <c r="G60" s="134"/>
      <c r="H60" s="134"/>
      <c r="I60" s="135"/>
      <c r="J60" s="136">
        <f>J123</f>
        <v>0</v>
      </c>
      <c r="K60" s="137"/>
    </row>
    <row r="61" spans="2:11" s="8" customFormat="1" ht="19.5" customHeight="1">
      <c r="B61" s="131"/>
      <c r="C61" s="132"/>
      <c r="D61" s="133" t="s">
        <v>375</v>
      </c>
      <c r="E61" s="134"/>
      <c r="F61" s="134"/>
      <c r="G61" s="134"/>
      <c r="H61" s="134"/>
      <c r="I61" s="135"/>
      <c r="J61" s="136">
        <f>J129</f>
        <v>0</v>
      </c>
      <c r="K61" s="137"/>
    </row>
    <row r="62" spans="2:11" s="8" customFormat="1" ht="19.5" customHeight="1">
      <c r="B62" s="131"/>
      <c r="C62" s="132"/>
      <c r="D62" s="133" t="s">
        <v>376</v>
      </c>
      <c r="E62" s="134"/>
      <c r="F62" s="134"/>
      <c r="G62" s="134"/>
      <c r="H62" s="134"/>
      <c r="I62" s="135"/>
      <c r="J62" s="136">
        <f>J144</f>
        <v>0</v>
      </c>
      <c r="K62" s="137"/>
    </row>
    <row r="63" spans="2:11" s="8" customFormat="1" ht="19.5" customHeight="1">
      <c r="B63" s="131"/>
      <c r="C63" s="132"/>
      <c r="D63" s="133" t="s">
        <v>254</v>
      </c>
      <c r="E63" s="134"/>
      <c r="F63" s="134"/>
      <c r="G63" s="134"/>
      <c r="H63" s="134"/>
      <c r="I63" s="135"/>
      <c r="J63" s="136">
        <f>J158</f>
        <v>0</v>
      </c>
      <c r="K63" s="137"/>
    </row>
    <row r="64" spans="2:11" s="8" customFormat="1" ht="19.5" customHeight="1">
      <c r="B64" s="131"/>
      <c r="C64" s="132"/>
      <c r="D64" s="133" t="s">
        <v>255</v>
      </c>
      <c r="E64" s="134"/>
      <c r="F64" s="134"/>
      <c r="G64" s="134"/>
      <c r="H64" s="134"/>
      <c r="I64" s="135"/>
      <c r="J64" s="136">
        <f>J167</f>
        <v>0</v>
      </c>
      <c r="K64" s="137"/>
    </row>
    <row r="65" spans="2:11" s="7" customFormat="1" ht="24.75" customHeight="1">
      <c r="B65" s="124"/>
      <c r="C65" s="125"/>
      <c r="D65" s="126" t="s">
        <v>819</v>
      </c>
      <c r="E65" s="127"/>
      <c r="F65" s="127"/>
      <c r="G65" s="127"/>
      <c r="H65" s="127"/>
      <c r="I65" s="128"/>
      <c r="J65" s="129">
        <f>J178</f>
        <v>0</v>
      </c>
      <c r="K65" s="130"/>
    </row>
    <row r="66" spans="2:11" s="8" customFormat="1" ht="19.5" customHeight="1">
      <c r="B66" s="131"/>
      <c r="C66" s="132"/>
      <c r="D66" s="133" t="s">
        <v>1165</v>
      </c>
      <c r="E66" s="134"/>
      <c r="F66" s="134"/>
      <c r="G66" s="134"/>
      <c r="H66" s="134"/>
      <c r="I66" s="135"/>
      <c r="J66" s="136">
        <f>J179</f>
        <v>0</v>
      </c>
      <c r="K66" s="137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95"/>
      <c r="J67" s="36"/>
      <c r="K67" s="39"/>
    </row>
    <row r="68" spans="2:11" s="1" customFormat="1" ht="6.75" customHeight="1">
      <c r="B68" s="50"/>
      <c r="C68" s="51"/>
      <c r="D68" s="51"/>
      <c r="E68" s="51"/>
      <c r="F68" s="51"/>
      <c r="G68" s="51"/>
      <c r="H68" s="51"/>
      <c r="I68" s="116"/>
      <c r="J68" s="51"/>
      <c r="K68" s="52"/>
    </row>
    <row r="72" spans="2:12" s="1" customFormat="1" ht="6.75" customHeight="1">
      <c r="B72" s="53"/>
      <c r="C72" s="54"/>
      <c r="D72" s="54"/>
      <c r="E72" s="54"/>
      <c r="F72" s="54"/>
      <c r="G72" s="54"/>
      <c r="H72" s="54"/>
      <c r="I72" s="117"/>
      <c r="J72" s="54"/>
      <c r="K72" s="54"/>
      <c r="L72" s="35"/>
    </row>
    <row r="73" spans="2:12" s="1" customFormat="1" ht="36.75" customHeight="1">
      <c r="B73" s="35"/>
      <c r="C73" s="55" t="s">
        <v>122</v>
      </c>
      <c r="I73" s="138"/>
      <c r="L73" s="35"/>
    </row>
    <row r="74" spans="2:12" s="1" customFormat="1" ht="6.75" customHeight="1">
      <c r="B74" s="35"/>
      <c r="I74" s="138"/>
      <c r="L74" s="35"/>
    </row>
    <row r="75" spans="2:12" s="1" customFormat="1" ht="14.25" customHeight="1">
      <c r="B75" s="35"/>
      <c r="C75" s="57" t="s">
        <v>16</v>
      </c>
      <c r="I75" s="138"/>
      <c r="L75" s="35"/>
    </row>
    <row r="76" spans="2:12" s="1" customFormat="1" ht="22.5" customHeight="1">
      <c r="B76" s="35"/>
      <c r="E76" s="282" t="str">
        <f>E7</f>
        <v>II/125 Vlašim, most ev.č. 125-019 - Most přes potok za městem Vlašim</v>
      </c>
      <c r="F76" s="245"/>
      <c r="G76" s="245"/>
      <c r="H76" s="245"/>
      <c r="I76" s="138"/>
      <c r="L76" s="35"/>
    </row>
    <row r="77" spans="2:12" s="1" customFormat="1" ht="14.25" customHeight="1">
      <c r="B77" s="35"/>
      <c r="C77" s="57" t="s">
        <v>108</v>
      </c>
      <c r="I77" s="138"/>
      <c r="L77" s="35"/>
    </row>
    <row r="78" spans="2:12" s="1" customFormat="1" ht="23.25" customHeight="1">
      <c r="B78" s="35"/>
      <c r="E78" s="263" t="str">
        <f>E9</f>
        <v>SO202 - SO 202 - Provizorní lávka pro pěší</v>
      </c>
      <c r="F78" s="245"/>
      <c r="G78" s="245"/>
      <c r="H78" s="245"/>
      <c r="I78" s="138"/>
      <c r="L78" s="35"/>
    </row>
    <row r="79" spans="2:12" s="1" customFormat="1" ht="6.75" customHeight="1">
      <c r="B79" s="35"/>
      <c r="I79" s="138"/>
      <c r="L79" s="35"/>
    </row>
    <row r="80" spans="2:12" s="1" customFormat="1" ht="18" customHeight="1">
      <c r="B80" s="35"/>
      <c r="C80" s="57" t="s">
        <v>23</v>
      </c>
      <c r="F80" s="139" t="str">
        <f>F12</f>
        <v>Vlašim, Vlasákova ulice</v>
      </c>
      <c r="I80" s="140" t="s">
        <v>25</v>
      </c>
      <c r="J80" s="61" t="str">
        <f>IF(J12="","",J12)</f>
        <v>31.5.2016</v>
      </c>
      <c r="L80" s="35"/>
    </row>
    <row r="81" spans="2:12" s="1" customFormat="1" ht="6.75" customHeight="1">
      <c r="B81" s="35"/>
      <c r="I81" s="138"/>
      <c r="L81" s="35"/>
    </row>
    <row r="82" spans="2:12" s="1" customFormat="1" ht="15">
      <c r="B82" s="35"/>
      <c r="C82" s="57" t="s">
        <v>29</v>
      </c>
      <c r="F82" s="139" t="str">
        <f>E15</f>
        <v>Středočeský kraj</v>
      </c>
      <c r="I82" s="140" t="s">
        <v>35</v>
      </c>
      <c r="J82" s="139" t="str">
        <f>E21</f>
        <v>Pragoprojekt, a.s.</v>
      </c>
      <c r="L82" s="35"/>
    </row>
    <row r="83" spans="2:12" s="1" customFormat="1" ht="14.25" customHeight="1">
      <c r="B83" s="35"/>
      <c r="C83" s="57" t="s">
        <v>33</v>
      </c>
      <c r="F83" s="139">
        <f>IF(E18="","",E18)</f>
      </c>
      <c r="I83" s="138"/>
      <c r="L83" s="35"/>
    </row>
    <row r="84" spans="2:12" s="1" customFormat="1" ht="9.75" customHeight="1">
      <c r="B84" s="35"/>
      <c r="I84" s="138"/>
      <c r="L84" s="35"/>
    </row>
    <row r="85" spans="2:20" s="9" customFormat="1" ht="29.25" customHeight="1">
      <c r="B85" s="141"/>
      <c r="C85" s="142" t="s">
        <v>123</v>
      </c>
      <c r="D85" s="143" t="s">
        <v>61</v>
      </c>
      <c r="E85" s="143" t="s">
        <v>57</v>
      </c>
      <c r="F85" s="143" t="s">
        <v>124</v>
      </c>
      <c r="G85" s="143" t="s">
        <v>125</v>
      </c>
      <c r="H85" s="143" t="s">
        <v>126</v>
      </c>
      <c r="I85" s="144" t="s">
        <v>127</v>
      </c>
      <c r="J85" s="143" t="s">
        <v>112</v>
      </c>
      <c r="K85" s="145" t="s">
        <v>128</v>
      </c>
      <c r="L85" s="141"/>
      <c r="M85" s="67" t="s">
        <v>129</v>
      </c>
      <c r="N85" s="68" t="s">
        <v>46</v>
      </c>
      <c r="O85" s="68" t="s">
        <v>130</v>
      </c>
      <c r="P85" s="68" t="s">
        <v>131</v>
      </c>
      <c r="Q85" s="68" t="s">
        <v>132</v>
      </c>
      <c r="R85" s="68" t="s">
        <v>133</v>
      </c>
      <c r="S85" s="68" t="s">
        <v>134</v>
      </c>
      <c r="T85" s="69" t="s">
        <v>135</v>
      </c>
    </row>
    <row r="86" spans="2:63" s="1" customFormat="1" ht="29.25" customHeight="1">
      <c r="B86" s="35"/>
      <c r="C86" s="71" t="s">
        <v>113</v>
      </c>
      <c r="I86" s="138"/>
      <c r="J86" s="146">
        <f>BK86</f>
        <v>0</v>
      </c>
      <c r="L86" s="35"/>
      <c r="M86" s="70"/>
      <c r="N86" s="62"/>
      <c r="O86" s="62"/>
      <c r="P86" s="147">
        <f>P87+P178</f>
        <v>0</v>
      </c>
      <c r="Q86" s="62"/>
      <c r="R86" s="147">
        <f>R87+R178</f>
        <v>56.75379606</v>
      </c>
      <c r="S86" s="62"/>
      <c r="T86" s="148">
        <f>T87+T178</f>
        <v>42.431999999999995</v>
      </c>
      <c r="AT86" s="18" t="s">
        <v>75</v>
      </c>
      <c r="AU86" s="18" t="s">
        <v>114</v>
      </c>
      <c r="BK86" s="149">
        <f>BK87+BK178</f>
        <v>0</v>
      </c>
    </row>
    <row r="87" spans="2:63" s="10" customFormat="1" ht="36.75" customHeight="1">
      <c r="B87" s="150"/>
      <c r="D87" s="151" t="s">
        <v>75</v>
      </c>
      <c r="E87" s="152" t="s">
        <v>136</v>
      </c>
      <c r="F87" s="152" t="s">
        <v>137</v>
      </c>
      <c r="I87" s="153"/>
      <c r="J87" s="154">
        <f>BK87</f>
        <v>0</v>
      </c>
      <c r="L87" s="150"/>
      <c r="M87" s="155"/>
      <c r="N87" s="156"/>
      <c r="O87" s="156"/>
      <c r="P87" s="157">
        <f>P88+P115+P123+P129+P144+P158+P167</f>
        <v>0</v>
      </c>
      <c r="Q87" s="156"/>
      <c r="R87" s="157">
        <f>R88+R115+R123+R129+R144+R158+R167</f>
        <v>56.75379606</v>
      </c>
      <c r="S87" s="156"/>
      <c r="T87" s="158">
        <f>T88+T115+T123+T129+T144+T158+T167</f>
        <v>42.431999999999995</v>
      </c>
      <c r="AR87" s="151" t="s">
        <v>22</v>
      </c>
      <c r="AT87" s="159" t="s">
        <v>75</v>
      </c>
      <c r="AU87" s="159" t="s">
        <v>76</v>
      </c>
      <c r="AY87" s="151" t="s">
        <v>138</v>
      </c>
      <c r="BK87" s="160">
        <f>BK88+BK115+BK123+BK129+BK144+BK158+BK167</f>
        <v>0</v>
      </c>
    </row>
    <row r="88" spans="2:63" s="10" customFormat="1" ht="19.5" customHeight="1">
      <c r="B88" s="150"/>
      <c r="D88" s="161" t="s">
        <v>75</v>
      </c>
      <c r="E88" s="162" t="s">
        <v>22</v>
      </c>
      <c r="F88" s="162" t="s">
        <v>256</v>
      </c>
      <c r="I88" s="153"/>
      <c r="J88" s="163">
        <f>BK88</f>
        <v>0</v>
      </c>
      <c r="L88" s="150"/>
      <c r="M88" s="155"/>
      <c r="N88" s="156"/>
      <c r="O88" s="156"/>
      <c r="P88" s="157">
        <f>SUM(P89:P114)</f>
        <v>0</v>
      </c>
      <c r="Q88" s="156"/>
      <c r="R88" s="157">
        <f>SUM(R89:R114)</f>
        <v>0.013086</v>
      </c>
      <c r="S88" s="156"/>
      <c r="T88" s="158">
        <f>SUM(T89:T114)</f>
        <v>42.431999999999995</v>
      </c>
      <c r="AR88" s="151" t="s">
        <v>22</v>
      </c>
      <c r="AT88" s="159" t="s">
        <v>75</v>
      </c>
      <c r="AU88" s="159" t="s">
        <v>22</v>
      </c>
      <c r="AY88" s="151" t="s">
        <v>138</v>
      </c>
      <c r="BK88" s="160">
        <f>SUM(BK89:BK114)</f>
        <v>0</v>
      </c>
    </row>
    <row r="89" spans="2:65" s="1" customFormat="1" ht="22.5" customHeight="1">
      <c r="B89" s="164"/>
      <c r="C89" s="165" t="s">
        <v>22</v>
      </c>
      <c r="D89" s="165" t="s">
        <v>141</v>
      </c>
      <c r="E89" s="166" t="s">
        <v>257</v>
      </c>
      <c r="F89" s="167" t="s">
        <v>258</v>
      </c>
      <c r="G89" s="168" t="s">
        <v>155</v>
      </c>
      <c r="H89" s="169">
        <v>40.1</v>
      </c>
      <c r="I89" s="170"/>
      <c r="J89" s="171">
        <f>ROUND(I89*H89,2)</f>
        <v>0</v>
      </c>
      <c r="K89" s="167" t="s">
        <v>145</v>
      </c>
      <c r="L89" s="35"/>
      <c r="M89" s="172" t="s">
        <v>20</v>
      </c>
      <c r="N89" s="173" t="s">
        <v>47</v>
      </c>
      <c r="O89" s="36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8" t="s">
        <v>146</v>
      </c>
      <c r="AT89" s="18" t="s">
        <v>141</v>
      </c>
      <c r="AU89" s="18" t="s">
        <v>84</v>
      </c>
      <c r="AY89" s="18" t="s">
        <v>138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8" t="s">
        <v>22</v>
      </c>
      <c r="BK89" s="176">
        <f>ROUND(I89*H89,2)</f>
        <v>0</v>
      </c>
      <c r="BL89" s="18" t="s">
        <v>146</v>
      </c>
      <c r="BM89" s="18" t="s">
        <v>22</v>
      </c>
    </row>
    <row r="90" spans="2:65" s="1" customFormat="1" ht="22.5" customHeight="1">
      <c r="B90" s="164"/>
      <c r="C90" s="165" t="s">
        <v>84</v>
      </c>
      <c r="D90" s="165" t="s">
        <v>141</v>
      </c>
      <c r="E90" s="166" t="s">
        <v>1166</v>
      </c>
      <c r="F90" s="167" t="s">
        <v>1167</v>
      </c>
      <c r="G90" s="168" t="s">
        <v>155</v>
      </c>
      <c r="H90" s="169">
        <v>104</v>
      </c>
      <c r="I90" s="170"/>
      <c r="J90" s="171">
        <f>ROUND(I90*H90,2)</f>
        <v>0</v>
      </c>
      <c r="K90" s="167" t="s">
        <v>145</v>
      </c>
      <c r="L90" s="35"/>
      <c r="M90" s="172" t="s">
        <v>20</v>
      </c>
      <c r="N90" s="173" t="s">
        <v>47</v>
      </c>
      <c r="O90" s="36"/>
      <c r="P90" s="174">
        <f>O90*H90</f>
        <v>0</v>
      </c>
      <c r="Q90" s="174">
        <v>0</v>
      </c>
      <c r="R90" s="174">
        <f>Q90*H90</f>
        <v>0</v>
      </c>
      <c r="S90" s="174">
        <v>0.408</v>
      </c>
      <c r="T90" s="175">
        <f>S90*H90</f>
        <v>42.431999999999995</v>
      </c>
      <c r="AR90" s="18" t="s">
        <v>146</v>
      </c>
      <c r="AT90" s="18" t="s">
        <v>141</v>
      </c>
      <c r="AU90" s="18" t="s">
        <v>84</v>
      </c>
      <c r="AY90" s="18" t="s">
        <v>138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8" t="s">
        <v>22</v>
      </c>
      <c r="BK90" s="176">
        <f>ROUND(I90*H90,2)</f>
        <v>0</v>
      </c>
      <c r="BL90" s="18" t="s">
        <v>146</v>
      </c>
      <c r="BM90" s="18" t="s">
        <v>84</v>
      </c>
    </row>
    <row r="91" spans="2:51" s="12" customFormat="1" ht="22.5" customHeight="1">
      <c r="B91" s="186"/>
      <c r="D91" s="178" t="s">
        <v>148</v>
      </c>
      <c r="E91" s="187" t="s">
        <v>20</v>
      </c>
      <c r="F91" s="188" t="s">
        <v>1168</v>
      </c>
      <c r="H91" s="189">
        <v>104</v>
      </c>
      <c r="I91" s="190"/>
      <c r="L91" s="186"/>
      <c r="M91" s="191"/>
      <c r="N91" s="192"/>
      <c r="O91" s="192"/>
      <c r="P91" s="192"/>
      <c r="Q91" s="192"/>
      <c r="R91" s="192"/>
      <c r="S91" s="192"/>
      <c r="T91" s="193"/>
      <c r="AT91" s="187" t="s">
        <v>148</v>
      </c>
      <c r="AU91" s="187" t="s">
        <v>84</v>
      </c>
      <c r="AV91" s="12" t="s">
        <v>84</v>
      </c>
      <c r="AW91" s="12" t="s">
        <v>39</v>
      </c>
      <c r="AX91" s="12" t="s">
        <v>76</v>
      </c>
      <c r="AY91" s="187" t="s">
        <v>138</v>
      </c>
    </row>
    <row r="92" spans="2:51" s="13" customFormat="1" ht="22.5" customHeight="1">
      <c r="B92" s="194"/>
      <c r="D92" s="195" t="s">
        <v>148</v>
      </c>
      <c r="E92" s="196" t="s">
        <v>20</v>
      </c>
      <c r="F92" s="197" t="s">
        <v>152</v>
      </c>
      <c r="H92" s="198">
        <v>104</v>
      </c>
      <c r="I92" s="199"/>
      <c r="L92" s="194"/>
      <c r="M92" s="200"/>
      <c r="N92" s="201"/>
      <c r="O92" s="201"/>
      <c r="P92" s="201"/>
      <c r="Q92" s="201"/>
      <c r="R92" s="201"/>
      <c r="S92" s="201"/>
      <c r="T92" s="202"/>
      <c r="AT92" s="203" t="s">
        <v>148</v>
      </c>
      <c r="AU92" s="203" t="s">
        <v>84</v>
      </c>
      <c r="AV92" s="13" t="s">
        <v>146</v>
      </c>
      <c r="AW92" s="13" t="s">
        <v>39</v>
      </c>
      <c r="AX92" s="13" t="s">
        <v>22</v>
      </c>
      <c r="AY92" s="203" t="s">
        <v>138</v>
      </c>
    </row>
    <row r="93" spans="2:65" s="1" customFormat="1" ht="31.5" customHeight="1">
      <c r="B93" s="164"/>
      <c r="C93" s="165" t="s">
        <v>164</v>
      </c>
      <c r="D93" s="165" t="s">
        <v>141</v>
      </c>
      <c r="E93" s="166" t="s">
        <v>1169</v>
      </c>
      <c r="F93" s="167" t="s">
        <v>1170</v>
      </c>
      <c r="G93" s="168" t="s">
        <v>324</v>
      </c>
      <c r="H93" s="169">
        <v>109.05</v>
      </c>
      <c r="I93" s="170"/>
      <c r="J93" s="171">
        <f>ROUND(I93*H93,2)</f>
        <v>0</v>
      </c>
      <c r="K93" s="167" t="s">
        <v>145</v>
      </c>
      <c r="L93" s="35"/>
      <c r="M93" s="172" t="s">
        <v>20</v>
      </c>
      <c r="N93" s="173" t="s">
        <v>47</v>
      </c>
      <c r="O93" s="36"/>
      <c r="P93" s="174">
        <f>O93*H93</f>
        <v>0</v>
      </c>
      <c r="Q93" s="174">
        <v>0.00012</v>
      </c>
      <c r="R93" s="174">
        <f>Q93*H93</f>
        <v>0.013086</v>
      </c>
      <c r="S93" s="174">
        <v>0</v>
      </c>
      <c r="T93" s="175">
        <f>S93*H93</f>
        <v>0</v>
      </c>
      <c r="AR93" s="18" t="s">
        <v>146</v>
      </c>
      <c r="AT93" s="18" t="s">
        <v>141</v>
      </c>
      <c r="AU93" s="18" t="s">
        <v>84</v>
      </c>
      <c r="AY93" s="18" t="s">
        <v>138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8" t="s">
        <v>22</v>
      </c>
      <c r="BK93" s="176">
        <f>ROUND(I93*H93,2)</f>
        <v>0</v>
      </c>
      <c r="BL93" s="18" t="s">
        <v>146</v>
      </c>
      <c r="BM93" s="18" t="s">
        <v>1171</v>
      </c>
    </row>
    <row r="94" spans="2:51" s="12" customFormat="1" ht="22.5" customHeight="1">
      <c r="B94" s="186"/>
      <c r="D94" s="195" t="s">
        <v>148</v>
      </c>
      <c r="E94" s="228" t="s">
        <v>20</v>
      </c>
      <c r="F94" s="229" t="s">
        <v>1172</v>
      </c>
      <c r="H94" s="230">
        <v>109.05</v>
      </c>
      <c r="I94" s="190"/>
      <c r="L94" s="186"/>
      <c r="M94" s="191"/>
      <c r="N94" s="192"/>
      <c r="O94" s="192"/>
      <c r="P94" s="192"/>
      <c r="Q94" s="192"/>
      <c r="R94" s="192"/>
      <c r="S94" s="192"/>
      <c r="T94" s="193"/>
      <c r="AT94" s="187" t="s">
        <v>148</v>
      </c>
      <c r="AU94" s="187" t="s">
        <v>84</v>
      </c>
      <c r="AV94" s="12" t="s">
        <v>84</v>
      </c>
      <c r="AW94" s="12" t="s">
        <v>39</v>
      </c>
      <c r="AX94" s="12" t="s">
        <v>22</v>
      </c>
      <c r="AY94" s="187" t="s">
        <v>138</v>
      </c>
    </row>
    <row r="95" spans="2:65" s="1" customFormat="1" ht="31.5" customHeight="1">
      <c r="B95" s="164"/>
      <c r="C95" s="165" t="s">
        <v>146</v>
      </c>
      <c r="D95" s="165" t="s">
        <v>141</v>
      </c>
      <c r="E95" s="166" t="s">
        <v>1173</v>
      </c>
      <c r="F95" s="167" t="s">
        <v>1174</v>
      </c>
      <c r="G95" s="168" t="s">
        <v>324</v>
      </c>
      <c r="H95" s="169">
        <v>109.05</v>
      </c>
      <c r="I95" s="170"/>
      <c r="J95" s="171">
        <f>ROUND(I95*H95,2)</f>
        <v>0</v>
      </c>
      <c r="K95" s="167" t="s">
        <v>145</v>
      </c>
      <c r="L95" s="35"/>
      <c r="M95" s="172" t="s">
        <v>20</v>
      </c>
      <c r="N95" s="173" t="s">
        <v>47</v>
      </c>
      <c r="O95" s="36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8" t="s">
        <v>146</v>
      </c>
      <c r="AT95" s="18" t="s">
        <v>141</v>
      </c>
      <c r="AU95" s="18" t="s">
        <v>84</v>
      </c>
      <c r="AY95" s="18" t="s">
        <v>138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8" t="s">
        <v>22</v>
      </c>
      <c r="BK95" s="176">
        <f>ROUND(I95*H95,2)</f>
        <v>0</v>
      </c>
      <c r="BL95" s="18" t="s">
        <v>146</v>
      </c>
      <c r="BM95" s="18" t="s">
        <v>1175</v>
      </c>
    </row>
    <row r="96" spans="2:65" s="1" customFormat="1" ht="22.5" customHeight="1">
      <c r="B96" s="164"/>
      <c r="C96" s="165" t="s">
        <v>139</v>
      </c>
      <c r="D96" s="165" t="s">
        <v>141</v>
      </c>
      <c r="E96" s="166" t="s">
        <v>1176</v>
      </c>
      <c r="F96" s="167" t="s">
        <v>1177</v>
      </c>
      <c r="G96" s="168" t="s">
        <v>144</v>
      </c>
      <c r="H96" s="169">
        <v>25</v>
      </c>
      <c r="I96" s="170"/>
      <c r="J96" s="171">
        <f>ROUND(I96*H96,2)</f>
        <v>0</v>
      </c>
      <c r="K96" s="167" t="s">
        <v>145</v>
      </c>
      <c r="L96" s="35"/>
      <c r="M96" s="172" t="s">
        <v>20</v>
      </c>
      <c r="N96" s="173" t="s">
        <v>47</v>
      </c>
      <c r="O96" s="36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8" t="s">
        <v>146</v>
      </c>
      <c r="AT96" s="18" t="s">
        <v>141</v>
      </c>
      <c r="AU96" s="18" t="s">
        <v>84</v>
      </c>
      <c r="AY96" s="18" t="s">
        <v>138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8" t="s">
        <v>22</v>
      </c>
      <c r="BK96" s="176">
        <f>ROUND(I96*H96,2)</f>
        <v>0</v>
      </c>
      <c r="BL96" s="18" t="s">
        <v>146</v>
      </c>
      <c r="BM96" s="18" t="s">
        <v>164</v>
      </c>
    </row>
    <row r="97" spans="2:51" s="12" customFormat="1" ht="22.5" customHeight="1">
      <c r="B97" s="186"/>
      <c r="D97" s="178" t="s">
        <v>148</v>
      </c>
      <c r="E97" s="187" t="s">
        <v>20</v>
      </c>
      <c r="F97" s="188" t="s">
        <v>1178</v>
      </c>
      <c r="H97" s="189">
        <v>25</v>
      </c>
      <c r="I97" s="190"/>
      <c r="L97" s="186"/>
      <c r="M97" s="191"/>
      <c r="N97" s="192"/>
      <c r="O97" s="192"/>
      <c r="P97" s="192"/>
      <c r="Q97" s="192"/>
      <c r="R97" s="192"/>
      <c r="S97" s="192"/>
      <c r="T97" s="193"/>
      <c r="AT97" s="187" t="s">
        <v>148</v>
      </c>
      <c r="AU97" s="187" t="s">
        <v>84</v>
      </c>
      <c r="AV97" s="12" t="s">
        <v>84</v>
      </c>
      <c r="AW97" s="12" t="s">
        <v>39</v>
      </c>
      <c r="AX97" s="12" t="s">
        <v>76</v>
      </c>
      <c r="AY97" s="187" t="s">
        <v>138</v>
      </c>
    </row>
    <row r="98" spans="2:51" s="13" customFormat="1" ht="22.5" customHeight="1">
      <c r="B98" s="194"/>
      <c r="D98" s="195" t="s">
        <v>148</v>
      </c>
      <c r="E98" s="196" t="s">
        <v>20</v>
      </c>
      <c r="F98" s="197" t="s">
        <v>152</v>
      </c>
      <c r="H98" s="198">
        <v>25</v>
      </c>
      <c r="I98" s="199"/>
      <c r="L98" s="194"/>
      <c r="M98" s="200"/>
      <c r="N98" s="201"/>
      <c r="O98" s="201"/>
      <c r="P98" s="201"/>
      <c r="Q98" s="201"/>
      <c r="R98" s="201"/>
      <c r="S98" s="201"/>
      <c r="T98" s="202"/>
      <c r="AT98" s="203" t="s">
        <v>148</v>
      </c>
      <c r="AU98" s="203" t="s">
        <v>84</v>
      </c>
      <c r="AV98" s="13" t="s">
        <v>146</v>
      </c>
      <c r="AW98" s="13" t="s">
        <v>39</v>
      </c>
      <c r="AX98" s="13" t="s">
        <v>22</v>
      </c>
      <c r="AY98" s="203" t="s">
        <v>138</v>
      </c>
    </row>
    <row r="99" spans="2:65" s="1" customFormat="1" ht="22.5" customHeight="1">
      <c r="B99" s="164"/>
      <c r="C99" s="165" t="s">
        <v>186</v>
      </c>
      <c r="D99" s="165" t="s">
        <v>141</v>
      </c>
      <c r="E99" s="166" t="s">
        <v>1179</v>
      </c>
      <c r="F99" s="167" t="s">
        <v>1180</v>
      </c>
      <c r="G99" s="168" t="s">
        <v>144</v>
      </c>
      <c r="H99" s="169">
        <v>7.5</v>
      </c>
      <c r="I99" s="170"/>
      <c r="J99" s="171">
        <f>ROUND(I99*H99,2)</f>
        <v>0</v>
      </c>
      <c r="K99" s="167" t="s">
        <v>145</v>
      </c>
      <c r="L99" s="35"/>
      <c r="M99" s="172" t="s">
        <v>20</v>
      </c>
      <c r="N99" s="173" t="s">
        <v>47</v>
      </c>
      <c r="O99" s="36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8" t="s">
        <v>146</v>
      </c>
      <c r="AT99" s="18" t="s">
        <v>141</v>
      </c>
      <c r="AU99" s="18" t="s">
        <v>84</v>
      </c>
      <c r="AY99" s="18" t="s">
        <v>138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8" t="s">
        <v>22</v>
      </c>
      <c r="BK99" s="176">
        <f>ROUND(I99*H99,2)</f>
        <v>0</v>
      </c>
      <c r="BL99" s="18" t="s">
        <v>146</v>
      </c>
      <c r="BM99" s="18" t="s">
        <v>146</v>
      </c>
    </row>
    <row r="100" spans="2:51" s="12" customFormat="1" ht="22.5" customHeight="1">
      <c r="B100" s="186"/>
      <c r="D100" s="178" t="s">
        <v>148</v>
      </c>
      <c r="E100" s="187" t="s">
        <v>20</v>
      </c>
      <c r="F100" s="188" t="s">
        <v>1181</v>
      </c>
      <c r="H100" s="189">
        <v>7.5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7" t="s">
        <v>148</v>
      </c>
      <c r="AU100" s="187" t="s">
        <v>84</v>
      </c>
      <c r="AV100" s="12" t="s">
        <v>84</v>
      </c>
      <c r="AW100" s="12" t="s">
        <v>39</v>
      </c>
      <c r="AX100" s="12" t="s">
        <v>76</v>
      </c>
      <c r="AY100" s="187" t="s">
        <v>138</v>
      </c>
    </row>
    <row r="101" spans="2:51" s="13" customFormat="1" ht="22.5" customHeight="1">
      <c r="B101" s="194"/>
      <c r="D101" s="195" t="s">
        <v>148</v>
      </c>
      <c r="E101" s="196" t="s">
        <v>20</v>
      </c>
      <c r="F101" s="197" t="s">
        <v>152</v>
      </c>
      <c r="H101" s="198">
        <v>7.5</v>
      </c>
      <c r="I101" s="199"/>
      <c r="L101" s="194"/>
      <c r="M101" s="200"/>
      <c r="N101" s="201"/>
      <c r="O101" s="201"/>
      <c r="P101" s="201"/>
      <c r="Q101" s="201"/>
      <c r="R101" s="201"/>
      <c r="S101" s="201"/>
      <c r="T101" s="202"/>
      <c r="AT101" s="203" t="s">
        <v>148</v>
      </c>
      <c r="AU101" s="203" t="s">
        <v>84</v>
      </c>
      <c r="AV101" s="13" t="s">
        <v>146</v>
      </c>
      <c r="AW101" s="13" t="s">
        <v>39</v>
      </c>
      <c r="AX101" s="13" t="s">
        <v>22</v>
      </c>
      <c r="AY101" s="203" t="s">
        <v>138</v>
      </c>
    </row>
    <row r="102" spans="2:65" s="1" customFormat="1" ht="22.5" customHeight="1">
      <c r="B102" s="164"/>
      <c r="C102" s="165" t="s">
        <v>196</v>
      </c>
      <c r="D102" s="165" t="s">
        <v>141</v>
      </c>
      <c r="E102" s="166" t="s">
        <v>455</v>
      </c>
      <c r="F102" s="167" t="s">
        <v>456</v>
      </c>
      <c r="G102" s="168" t="s">
        <v>144</v>
      </c>
      <c r="H102" s="169">
        <v>50</v>
      </c>
      <c r="I102" s="170"/>
      <c r="J102" s="171">
        <f>ROUND(I102*H102,2)</f>
        <v>0</v>
      </c>
      <c r="K102" s="167" t="s">
        <v>145</v>
      </c>
      <c r="L102" s="35"/>
      <c r="M102" s="172" t="s">
        <v>20</v>
      </c>
      <c r="N102" s="173" t="s">
        <v>47</v>
      </c>
      <c r="O102" s="36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8" t="s">
        <v>146</v>
      </c>
      <c r="AT102" s="18" t="s">
        <v>141</v>
      </c>
      <c r="AU102" s="18" t="s">
        <v>84</v>
      </c>
      <c r="AY102" s="18" t="s">
        <v>138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8" t="s">
        <v>22</v>
      </c>
      <c r="BK102" s="176">
        <f>ROUND(I102*H102,2)</f>
        <v>0</v>
      </c>
      <c r="BL102" s="18" t="s">
        <v>146</v>
      </c>
      <c r="BM102" s="18" t="s">
        <v>1182</v>
      </c>
    </row>
    <row r="103" spans="2:51" s="12" customFormat="1" ht="22.5" customHeight="1">
      <c r="B103" s="186"/>
      <c r="D103" s="178" t="s">
        <v>148</v>
      </c>
      <c r="E103" s="187" t="s">
        <v>20</v>
      </c>
      <c r="F103" s="188" t="s">
        <v>1183</v>
      </c>
      <c r="H103" s="189">
        <v>50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7" t="s">
        <v>148</v>
      </c>
      <c r="AU103" s="187" t="s">
        <v>84</v>
      </c>
      <c r="AV103" s="12" t="s">
        <v>84</v>
      </c>
      <c r="AW103" s="12" t="s">
        <v>39</v>
      </c>
      <c r="AX103" s="12" t="s">
        <v>76</v>
      </c>
      <c r="AY103" s="187" t="s">
        <v>138</v>
      </c>
    </row>
    <row r="104" spans="2:51" s="13" customFormat="1" ht="22.5" customHeight="1">
      <c r="B104" s="194"/>
      <c r="D104" s="195" t="s">
        <v>148</v>
      </c>
      <c r="E104" s="196" t="s">
        <v>20</v>
      </c>
      <c r="F104" s="197" t="s">
        <v>152</v>
      </c>
      <c r="H104" s="198">
        <v>50</v>
      </c>
      <c r="I104" s="199"/>
      <c r="L104" s="194"/>
      <c r="M104" s="200"/>
      <c r="N104" s="201"/>
      <c r="O104" s="201"/>
      <c r="P104" s="201"/>
      <c r="Q104" s="201"/>
      <c r="R104" s="201"/>
      <c r="S104" s="201"/>
      <c r="T104" s="202"/>
      <c r="AT104" s="203" t="s">
        <v>148</v>
      </c>
      <c r="AU104" s="203" t="s">
        <v>84</v>
      </c>
      <c r="AV104" s="13" t="s">
        <v>146</v>
      </c>
      <c r="AW104" s="13" t="s">
        <v>39</v>
      </c>
      <c r="AX104" s="13" t="s">
        <v>22</v>
      </c>
      <c r="AY104" s="203" t="s">
        <v>138</v>
      </c>
    </row>
    <row r="105" spans="2:65" s="1" customFormat="1" ht="22.5" customHeight="1">
      <c r="B105" s="164"/>
      <c r="C105" s="165" t="s">
        <v>205</v>
      </c>
      <c r="D105" s="165" t="s">
        <v>141</v>
      </c>
      <c r="E105" s="166" t="s">
        <v>1184</v>
      </c>
      <c r="F105" s="167" t="s">
        <v>1185</v>
      </c>
      <c r="G105" s="168" t="s">
        <v>144</v>
      </c>
      <c r="H105" s="169">
        <v>25</v>
      </c>
      <c r="I105" s="170"/>
      <c r="J105" s="171">
        <f>ROUND(I105*H105,2)</f>
        <v>0</v>
      </c>
      <c r="K105" s="167" t="s">
        <v>145</v>
      </c>
      <c r="L105" s="35"/>
      <c r="M105" s="172" t="s">
        <v>20</v>
      </c>
      <c r="N105" s="173" t="s">
        <v>47</v>
      </c>
      <c r="O105" s="36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8" t="s">
        <v>146</v>
      </c>
      <c r="AT105" s="18" t="s">
        <v>141</v>
      </c>
      <c r="AU105" s="18" t="s">
        <v>84</v>
      </c>
      <c r="AY105" s="18" t="s">
        <v>138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8" t="s">
        <v>22</v>
      </c>
      <c r="BK105" s="176">
        <f>ROUND(I105*H105,2)</f>
        <v>0</v>
      </c>
      <c r="BL105" s="18" t="s">
        <v>146</v>
      </c>
      <c r="BM105" s="18" t="s">
        <v>1186</v>
      </c>
    </row>
    <row r="106" spans="2:51" s="12" customFormat="1" ht="22.5" customHeight="1">
      <c r="B106" s="186"/>
      <c r="D106" s="178" t="s">
        <v>148</v>
      </c>
      <c r="E106" s="187" t="s">
        <v>20</v>
      </c>
      <c r="F106" s="188" t="s">
        <v>1187</v>
      </c>
      <c r="H106" s="189">
        <v>25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7" t="s">
        <v>148</v>
      </c>
      <c r="AU106" s="187" t="s">
        <v>84</v>
      </c>
      <c r="AV106" s="12" t="s">
        <v>84</v>
      </c>
      <c r="AW106" s="12" t="s">
        <v>39</v>
      </c>
      <c r="AX106" s="12" t="s">
        <v>76</v>
      </c>
      <c r="AY106" s="187" t="s">
        <v>138</v>
      </c>
    </row>
    <row r="107" spans="2:51" s="13" customFormat="1" ht="22.5" customHeight="1">
      <c r="B107" s="194"/>
      <c r="D107" s="195" t="s">
        <v>148</v>
      </c>
      <c r="E107" s="196" t="s">
        <v>20</v>
      </c>
      <c r="F107" s="197" t="s">
        <v>152</v>
      </c>
      <c r="H107" s="198">
        <v>25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148</v>
      </c>
      <c r="AU107" s="203" t="s">
        <v>84</v>
      </c>
      <c r="AV107" s="13" t="s">
        <v>146</v>
      </c>
      <c r="AW107" s="13" t="s">
        <v>39</v>
      </c>
      <c r="AX107" s="13" t="s">
        <v>22</v>
      </c>
      <c r="AY107" s="203" t="s">
        <v>138</v>
      </c>
    </row>
    <row r="108" spans="2:65" s="1" customFormat="1" ht="22.5" customHeight="1">
      <c r="B108" s="164"/>
      <c r="C108" s="165" t="s">
        <v>211</v>
      </c>
      <c r="D108" s="165" t="s">
        <v>141</v>
      </c>
      <c r="E108" s="166" t="s">
        <v>302</v>
      </c>
      <c r="F108" s="167" t="s">
        <v>303</v>
      </c>
      <c r="G108" s="168" t="s">
        <v>144</v>
      </c>
      <c r="H108" s="169">
        <v>25</v>
      </c>
      <c r="I108" s="170"/>
      <c r="J108" s="171">
        <f>ROUND(I108*H108,2)</f>
        <v>0</v>
      </c>
      <c r="K108" s="167" t="s">
        <v>145</v>
      </c>
      <c r="L108" s="35"/>
      <c r="M108" s="172" t="s">
        <v>20</v>
      </c>
      <c r="N108" s="173" t="s">
        <v>47</v>
      </c>
      <c r="O108" s="36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8" t="s">
        <v>146</v>
      </c>
      <c r="AT108" s="18" t="s">
        <v>141</v>
      </c>
      <c r="AU108" s="18" t="s">
        <v>84</v>
      </c>
      <c r="AY108" s="18" t="s">
        <v>138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146</v>
      </c>
      <c r="BM108" s="18" t="s">
        <v>1188</v>
      </c>
    </row>
    <row r="109" spans="2:51" s="12" customFormat="1" ht="22.5" customHeight="1">
      <c r="B109" s="186"/>
      <c r="D109" s="178" t="s">
        <v>148</v>
      </c>
      <c r="E109" s="187" t="s">
        <v>20</v>
      </c>
      <c r="F109" s="188" t="s">
        <v>1189</v>
      </c>
      <c r="H109" s="189">
        <v>25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148</v>
      </c>
      <c r="AU109" s="187" t="s">
        <v>84</v>
      </c>
      <c r="AV109" s="12" t="s">
        <v>84</v>
      </c>
      <c r="AW109" s="12" t="s">
        <v>39</v>
      </c>
      <c r="AX109" s="12" t="s">
        <v>76</v>
      </c>
      <c r="AY109" s="187" t="s">
        <v>138</v>
      </c>
    </row>
    <row r="110" spans="2:51" s="13" customFormat="1" ht="22.5" customHeight="1">
      <c r="B110" s="194"/>
      <c r="D110" s="195" t="s">
        <v>148</v>
      </c>
      <c r="E110" s="196" t="s">
        <v>20</v>
      </c>
      <c r="F110" s="197" t="s">
        <v>152</v>
      </c>
      <c r="H110" s="198">
        <v>25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148</v>
      </c>
      <c r="AU110" s="203" t="s">
        <v>84</v>
      </c>
      <c r="AV110" s="13" t="s">
        <v>146</v>
      </c>
      <c r="AW110" s="13" t="s">
        <v>39</v>
      </c>
      <c r="AX110" s="13" t="s">
        <v>22</v>
      </c>
      <c r="AY110" s="203" t="s">
        <v>138</v>
      </c>
    </row>
    <row r="111" spans="2:65" s="1" customFormat="1" ht="22.5" customHeight="1">
      <c r="B111" s="164"/>
      <c r="C111" s="165" t="s">
        <v>27</v>
      </c>
      <c r="D111" s="165" t="s">
        <v>141</v>
      </c>
      <c r="E111" s="166" t="s">
        <v>882</v>
      </c>
      <c r="F111" s="167" t="s">
        <v>883</v>
      </c>
      <c r="G111" s="168" t="s">
        <v>144</v>
      </c>
      <c r="H111" s="169">
        <v>25</v>
      </c>
      <c r="I111" s="170"/>
      <c r="J111" s="171">
        <f>ROUND(I111*H111,2)</f>
        <v>0</v>
      </c>
      <c r="K111" s="167" t="s">
        <v>145</v>
      </c>
      <c r="L111" s="35"/>
      <c r="M111" s="172" t="s">
        <v>20</v>
      </c>
      <c r="N111" s="173" t="s">
        <v>47</v>
      </c>
      <c r="O111" s="36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8" t="s">
        <v>146</v>
      </c>
      <c r="AT111" s="18" t="s">
        <v>141</v>
      </c>
      <c r="AU111" s="18" t="s">
        <v>84</v>
      </c>
      <c r="AY111" s="18" t="s">
        <v>138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8" t="s">
        <v>22</v>
      </c>
      <c r="BK111" s="176">
        <f>ROUND(I111*H111,2)</f>
        <v>0</v>
      </c>
      <c r="BL111" s="18" t="s">
        <v>146</v>
      </c>
      <c r="BM111" s="18" t="s">
        <v>186</v>
      </c>
    </row>
    <row r="112" spans="2:51" s="12" customFormat="1" ht="22.5" customHeight="1">
      <c r="B112" s="186"/>
      <c r="D112" s="178" t="s">
        <v>148</v>
      </c>
      <c r="E112" s="187" t="s">
        <v>20</v>
      </c>
      <c r="F112" s="188" t="s">
        <v>1190</v>
      </c>
      <c r="H112" s="189">
        <v>2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7" t="s">
        <v>148</v>
      </c>
      <c r="AU112" s="187" t="s">
        <v>84</v>
      </c>
      <c r="AV112" s="12" t="s">
        <v>84</v>
      </c>
      <c r="AW112" s="12" t="s">
        <v>39</v>
      </c>
      <c r="AX112" s="12" t="s">
        <v>76</v>
      </c>
      <c r="AY112" s="187" t="s">
        <v>138</v>
      </c>
    </row>
    <row r="113" spans="2:51" s="12" customFormat="1" ht="22.5" customHeight="1">
      <c r="B113" s="186"/>
      <c r="D113" s="178" t="s">
        <v>148</v>
      </c>
      <c r="E113" s="187" t="s">
        <v>20</v>
      </c>
      <c r="F113" s="188" t="s">
        <v>1191</v>
      </c>
      <c r="H113" s="189">
        <v>23</v>
      </c>
      <c r="I113" s="190"/>
      <c r="L113" s="186"/>
      <c r="M113" s="191"/>
      <c r="N113" s="192"/>
      <c r="O113" s="192"/>
      <c r="P113" s="192"/>
      <c r="Q113" s="192"/>
      <c r="R113" s="192"/>
      <c r="S113" s="192"/>
      <c r="T113" s="193"/>
      <c r="AT113" s="187" t="s">
        <v>148</v>
      </c>
      <c r="AU113" s="187" t="s">
        <v>84</v>
      </c>
      <c r="AV113" s="12" t="s">
        <v>84</v>
      </c>
      <c r="AW113" s="12" t="s">
        <v>39</v>
      </c>
      <c r="AX113" s="12" t="s">
        <v>76</v>
      </c>
      <c r="AY113" s="187" t="s">
        <v>138</v>
      </c>
    </row>
    <row r="114" spans="2:51" s="13" customFormat="1" ht="22.5" customHeight="1">
      <c r="B114" s="194"/>
      <c r="D114" s="178" t="s">
        <v>148</v>
      </c>
      <c r="E114" s="204" t="s">
        <v>20</v>
      </c>
      <c r="F114" s="205" t="s">
        <v>152</v>
      </c>
      <c r="H114" s="206">
        <v>25</v>
      </c>
      <c r="I114" s="199"/>
      <c r="L114" s="194"/>
      <c r="M114" s="200"/>
      <c r="N114" s="201"/>
      <c r="O114" s="201"/>
      <c r="P114" s="201"/>
      <c r="Q114" s="201"/>
      <c r="R114" s="201"/>
      <c r="S114" s="201"/>
      <c r="T114" s="202"/>
      <c r="AT114" s="203" t="s">
        <v>148</v>
      </c>
      <c r="AU114" s="203" t="s">
        <v>84</v>
      </c>
      <c r="AV114" s="13" t="s">
        <v>146</v>
      </c>
      <c r="AW114" s="13" t="s">
        <v>39</v>
      </c>
      <c r="AX114" s="13" t="s">
        <v>22</v>
      </c>
      <c r="AY114" s="203" t="s">
        <v>138</v>
      </c>
    </row>
    <row r="115" spans="2:63" s="10" customFormat="1" ht="29.25" customHeight="1">
      <c r="B115" s="150"/>
      <c r="D115" s="161" t="s">
        <v>75</v>
      </c>
      <c r="E115" s="162" t="s">
        <v>84</v>
      </c>
      <c r="F115" s="162" t="s">
        <v>312</v>
      </c>
      <c r="I115" s="153"/>
      <c r="J115" s="163">
        <f>BK115</f>
        <v>0</v>
      </c>
      <c r="L115" s="150"/>
      <c r="M115" s="155"/>
      <c r="N115" s="156"/>
      <c r="O115" s="156"/>
      <c r="P115" s="157">
        <f>SUM(P116:P122)</f>
        <v>0</v>
      </c>
      <c r="Q115" s="156"/>
      <c r="R115" s="157">
        <f>SUM(R116:R122)</f>
        <v>0.06276319999999999</v>
      </c>
      <c r="S115" s="156"/>
      <c r="T115" s="158">
        <f>SUM(T116:T122)</f>
        <v>0</v>
      </c>
      <c r="AR115" s="151" t="s">
        <v>22</v>
      </c>
      <c r="AT115" s="159" t="s">
        <v>75</v>
      </c>
      <c r="AU115" s="159" t="s">
        <v>22</v>
      </c>
      <c r="AY115" s="151" t="s">
        <v>138</v>
      </c>
      <c r="BK115" s="160">
        <f>SUM(BK116:BK122)</f>
        <v>0</v>
      </c>
    </row>
    <row r="116" spans="2:65" s="1" customFormat="1" ht="22.5" customHeight="1">
      <c r="B116" s="164"/>
      <c r="C116" s="165" t="s">
        <v>226</v>
      </c>
      <c r="D116" s="165" t="s">
        <v>141</v>
      </c>
      <c r="E116" s="166" t="s">
        <v>904</v>
      </c>
      <c r="F116" s="167" t="s">
        <v>905</v>
      </c>
      <c r="G116" s="168" t="s">
        <v>155</v>
      </c>
      <c r="H116" s="169">
        <v>141.041</v>
      </c>
      <c r="I116" s="170"/>
      <c r="J116" s="171">
        <f>ROUND(I116*H116,2)</f>
        <v>0</v>
      </c>
      <c r="K116" s="167" t="s">
        <v>145</v>
      </c>
      <c r="L116" s="35"/>
      <c r="M116" s="172" t="s">
        <v>20</v>
      </c>
      <c r="N116" s="173" t="s">
        <v>47</v>
      </c>
      <c r="O116" s="36"/>
      <c r="P116" s="174">
        <f>O116*H116</f>
        <v>0</v>
      </c>
      <c r="Q116" s="174">
        <v>0.0001</v>
      </c>
      <c r="R116" s="174">
        <f>Q116*H116</f>
        <v>0.0141041</v>
      </c>
      <c r="S116" s="174">
        <v>0</v>
      </c>
      <c r="T116" s="175">
        <f>S116*H116</f>
        <v>0</v>
      </c>
      <c r="AR116" s="18" t="s">
        <v>146</v>
      </c>
      <c r="AT116" s="18" t="s">
        <v>141</v>
      </c>
      <c r="AU116" s="18" t="s">
        <v>84</v>
      </c>
      <c r="AY116" s="18" t="s">
        <v>138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8" t="s">
        <v>22</v>
      </c>
      <c r="BK116" s="176">
        <f>ROUND(I116*H116,2)</f>
        <v>0</v>
      </c>
      <c r="BL116" s="18" t="s">
        <v>146</v>
      </c>
      <c r="BM116" s="18" t="s">
        <v>196</v>
      </c>
    </row>
    <row r="117" spans="2:51" s="12" customFormat="1" ht="22.5" customHeight="1">
      <c r="B117" s="186"/>
      <c r="D117" s="178" t="s">
        <v>148</v>
      </c>
      <c r="E117" s="187" t="s">
        <v>20</v>
      </c>
      <c r="F117" s="188" t="s">
        <v>1192</v>
      </c>
      <c r="H117" s="189">
        <v>84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7" t="s">
        <v>148</v>
      </c>
      <c r="AU117" s="187" t="s">
        <v>84</v>
      </c>
      <c r="AV117" s="12" t="s">
        <v>84</v>
      </c>
      <c r="AW117" s="12" t="s">
        <v>39</v>
      </c>
      <c r="AX117" s="12" t="s">
        <v>76</v>
      </c>
      <c r="AY117" s="187" t="s">
        <v>138</v>
      </c>
    </row>
    <row r="118" spans="2:51" s="12" customFormat="1" ht="31.5" customHeight="1">
      <c r="B118" s="186"/>
      <c r="D118" s="178" t="s">
        <v>148</v>
      </c>
      <c r="E118" s="187" t="s">
        <v>20</v>
      </c>
      <c r="F118" s="188" t="s">
        <v>1193</v>
      </c>
      <c r="H118" s="189">
        <v>57.041</v>
      </c>
      <c r="I118" s="190"/>
      <c r="L118" s="186"/>
      <c r="M118" s="191"/>
      <c r="N118" s="192"/>
      <c r="O118" s="192"/>
      <c r="P118" s="192"/>
      <c r="Q118" s="192"/>
      <c r="R118" s="192"/>
      <c r="S118" s="192"/>
      <c r="T118" s="193"/>
      <c r="AT118" s="187" t="s">
        <v>148</v>
      </c>
      <c r="AU118" s="187" t="s">
        <v>84</v>
      </c>
      <c r="AV118" s="12" t="s">
        <v>84</v>
      </c>
      <c r="AW118" s="12" t="s">
        <v>39</v>
      </c>
      <c r="AX118" s="12" t="s">
        <v>76</v>
      </c>
      <c r="AY118" s="187" t="s">
        <v>138</v>
      </c>
    </row>
    <row r="119" spans="2:51" s="13" customFormat="1" ht="22.5" customHeight="1">
      <c r="B119" s="194"/>
      <c r="D119" s="195" t="s">
        <v>148</v>
      </c>
      <c r="E119" s="196" t="s">
        <v>20</v>
      </c>
      <c r="F119" s="197" t="s">
        <v>152</v>
      </c>
      <c r="H119" s="198">
        <v>141.041</v>
      </c>
      <c r="I119" s="199"/>
      <c r="L119" s="194"/>
      <c r="M119" s="200"/>
      <c r="N119" s="201"/>
      <c r="O119" s="201"/>
      <c r="P119" s="201"/>
      <c r="Q119" s="201"/>
      <c r="R119" s="201"/>
      <c r="S119" s="201"/>
      <c r="T119" s="202"/>
      <c r="AT119" s="203" t="s">
        <v>148</v>
      </c>
      <c r="AU119" s="203" t="s">
        <v>84</v>
      </c>
      <c r="AV119" s="13" t="s">
        <v>146</v>
      </c>
      <c r="AW119" s="13" t="s">
        <v>39</v>
      </c>
      <c r="AX119" s="13" t="s">
        <v>22</v>
      </c>
      <c r="AY119" s="203" t="s">
        <v>138</v>
      </c>
    </row>
    <row r="120" spans="2:65" s="1" customFormat="1" ht="22.5" customHeight="1">
      <c r="B120" s="164"/>
      <c r="C120" s="211" t="s">
        <v>234</v>
      </c>
      <c r="D120" s="211" t="s">
        <v>418</v>
      </c>
      <c r="E120" s="212" t="s">
        <v>539</v>
      </c>
      <c r="F120" s="213" t="s">
        <v>540</v>
      </c>
      <c r="G120" s="214" t="s">
        <v>155</v>
      </c>
      <c r="H120" s="215">
        <v>162.197</v>
      </c>
      <c r="I120" s="216"/>
      <c r="J120" s="217">
        <f>ROUND(I120*H120,2)</f>
        <v>0</v>
      </c>
      <c r="K120" s="213" t="s">
        <v>145</v>
      </c>
      <c r="L120" s="218"/>
      <c r="M120" s="219" t="s">
        <v>20</v>
      </c>
      <c r="N120" s="220" t="s">
        <v>47</v>
      </c>
      <c r="O120" s="36"/>
      <c r="P120" s="174">
        <f>O120*H120</f>
        <v>0</v>
      </c>
      <c r="Q120" s="174">
        <v>0.0003</v>
      </c>
      <c r="R120" s="174">
        <f>Q120*H120</f>
        <v>0.0486591</v>
      </c>
      <c r="S120" s="174">
        <v>0</v>
      </c>
      <c r="T120" s="175">
        <f>S120*H120</f>
        <v>0</v>
      </c>
      <c r="AR120" s="18" t="s">
        <v>205</v>
      </c>
      <c r="AT120" s="18" t="s">
        <v>418</v>
      </c>
      <c r="AU120" s="18" t="s">
        <v>84</v>
      </c>
      <c r="AY120" s="18" t="s">
        <v>138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8" t="s">
        <v>22</v>
      </c>
      <c r="BK120" s="176">
        <f>ROUND(I120*H120,2)</f>
        <v>0</v>
      </c>
      <c r="BL120" s="18" t="s">
        <v>146</v>
      </c>
      <c r="BM120" s="18" t="s">
        <v>1194</v>
      </c>
    </row>
    <row r="121" spans="2:51" s="12" customFormat="1" ht="22.5" customHeight="1">
      <c r="B121" s="186"/>
      <c r="D121" s="178" t="s">
        <v>148</v>
      </c>
      <c r="E121" s="187" t="s">
        <v>20</v>
      </c>
      <c r="F121" s="188" t="s">
        <v>1195</v>
      </c>
      <c r="H121" s="189">
        <v>162.197</v>
      </c>
      <c r="I121" s="190"/>
      <c r="L121" s="186"/>
      <c r="M121" s="191"/>
      <c r="N121" s="192"/>
      <c r="O121" s="192"/>
      <c r="P121" s="192"/>
      <c r="Q121" s="192"/>
      <c r="R121" s="192"/>
      <c r="S121" s="192"/>
      <c r="T121" s="193"/>
      <c r="AT121" s="187" t="s">
        <v>148</v>
      </c>
      <c r="AU121" s="187" t="s">
        <v>84</v>
      </c>
      <c r="AV121" s="12" t="s">
        <v>84</v>
      </c>
      <c r="AW121" s="12" t="s">
        <v>39</v>
      </c>
      <c r="AX121" s="12" t="s">
        <v>76</v>
      </c>
      <c r="AY121" s="187" t="s">
        <v>138</v>
      </c>
    </row>
    <row r="122" spans="2:51" s="13" customFormat="1" ht="22.5" customHeight="1">
      <c r="B122" s="194"/>
      <c r="D122" s="178" t="s">
        <v>148</v>
      </c>
      <c r="E122" s="204" t="s">
        <v>20</v>
      </c>
      <c r="F122" s="205" t="s">
        <v>152</v>
      </c>
      <c r="H122" s="206">
        <v>162.197</v>
      </c>
      <c r="I122" s="199"/>
      <c r="L122" s="194"/>
      <c r="M122" s="200"/>
      <c r="N122" s="201"/>
      <c r="O122" s="201"/>
      <c r="P122" s="201"/>
      <c r="Q122" s="201"/>
      <c r="R122" s="201"/>
      <c r="S122" s="201"/>
      <c r="T122" s="202"/>
      <c r="AT122" s="203" t="s">
        <v>148</v>
      </c>
      <c r="AU122" s="203" t="s">
        <v>84</v>
      </c>
      <c r="AV122" s="13" t="s">
        <v>146</v>
      </c>
      <c r="AW122" s="13" t="s">
        <v>39</v>
      </c>
      <c r="AX122" s="13" t="s">
        <v>22</v>
      </c>
      <c r="AY122" s="203" t="s">
        <v>138</v>
      </c>
    </row>
    <row r="123" spans="2:63" s="10" customFormat="1" ht="29.25" customHeight="1">
      <c r="B123" s="150"/>
      <c r="D123" s="161" t="s">
        <v>75</v>
      </c>
      <c r="E123" s="162" t="s">
        <v>164</v>
      </c>
      <c r="F123" s="162" t="s">
        <v>551</v>
      </c>
      <c r="I123" s="153"/>
      <c r="J123" s="163">
        <f>BK123</f>
        <v>0</v>
      </c>
      <c r="L123" s="150"/>
      <c r="M123" s="155"/>
      <c r="N123" s="156"/>
      <c r="O123" s="156"/>
      <c r="P123" s="157">
        <f>SUM(P124:P128)</f>
        <v>0</v>
      </c>
      <c r="Q123" s="156"/>
      <c r="R123" s="157">
        <f>SUM(R124:R128)</f>
        <v>0.85455</v>
      </c>
      <c r="S123" s="156"/>
      <c r="T123" s="158">
        <f>SUM(T124:T128)</f>
        <v>0</v>
      </c>
      <c r="AR123" s="151" t="s">
        <v>22</v>
      </c>
      <c r="AT123" s="159" t="s">
        <v>75</v>
      </c>
      <c r="AU123" s="159" t="s">
        <v>22</v>
      </c>
      <c r="AY123" s="151" t="s">
        <v>138</v>
      </c>
      <c r="BK123" s="160">
        <f>SUM(BK124:BK128)</f>
        <v>0</v>
      </c>
    </row>
    <row r="124" spans="2:65" s="1" customFormat="1" ht="22.5" customHeight="1">
      <c r="B124" s="164"/>
      <c r="C124" s="165" t="s">
        <v>243</v>
      </c>
      <c r="D124" s="165" t="s">
        <v>141</v>
      </c>
      <c r="E124" s="166" t="s">
        <v>1196</v>
      </c>
      <c r="F124" s="167" t="s">
        <v>1197</v>
      </c>
      <c r="G124" s="168" t="s">
        <v>324</v>
      </c>
      <c r="H124" s="169">
        <v>45</v>
      </c>
      <c r="I124" s="170"/>
      <c r="J124" s="171">
        <f>ROUND(I124*H124,2)</f>
        <v>0</v>
      </c>
      <c r="K124" s="167" t="s">
        <v>145</v>
      </c>
      <c r="L124" s="35"/>
      <c r="M124" s="172" t="s">
        <v>20</v>
      </c>
      <c r="N124" s="173" t="s">
        <v>47</v>
      </c>
      <c r="O124" s="36"/>
      <c r="P124" s="174">
        <f>O124*H124</f>
        <v>0</v>
      </c>
      <c r="Q124" s="174">
        <v>0.01884</v>
      </c>
      <c r="R124" s="174">
        <f>Q124*H124</f>
        <v>0.8478</v>
      </c>
      <c r="S124" s="174">
        <v>0</v>
      </c>
      <c r="T124" s="175">
        <f>S124*H124</f>
        <v>0</v>
      </c>
      <c r="AR124" s="18" t="s">
        <v>146</v>
      </c>
      <c r="AT124" s="18" t="s">
        <v>141</v>
      </c>
      <c r="AU124" s="18" t="s">
        <v>84</v>
      </c>
      <c r="AY124" s="18" t="s">
        <v>138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8" t="s">
        <v>22</v>
      </c>
      <c r="BK124" s="176">
        <f>ROUND(I124*H124,2)</f>
        <v>0</v>
      </c>
      <c r="BL124" s="18" t="s">
        <v>146</v>
      </c>
      <c r="BM124" s="18" t="s">
        <v>211</v>
      </c>
    </row>
    <row r="125" spans="2:51" s="12" customFormat="1" ht="22.5" customHeight="1">
      <c r="B125" s="186"/>
      <c r="D125" s="178" t="s">
        <v>148</v>
      </c>
      <c r="E125" s="187" t="s">
        <v>20</v>
      </c>
      <c r="F125" s="188" t="s">
        <v>1198</v>
      </c>
      <c r="H125" s="189">
        <v>45</v>
      </c>
      <c r="I125" s="190"/>
      <c r="L125" s="186"/>
      <c r="M125" s="191"/>
      <c r="N125" s="192"/>
      <c r="O125" s="192"/>
      <c r="P125" s="192"/>
      <c r="Q125" s="192"/>
      <c r="R125" s="192"/>
      <c r="S125" s="192"/>
      <c r="T125" s="193"/>
      <c r="AT125" s="187" t="s">
        <v>148</v>
      </c>
      <c r="AU125" s="187" t="s">
        <v>84</v>
      </c>
      <c r="AV125" s="12" t="s">
        <v>84</v>
      </c>
      <c r="AW125" s="12" t="s">
        <v>39</v>
      </c>
      <c r="AX125" s="12" t="s">
        <v>76</v>
      </c>
      <c r="AY125" s="187" t="s">
        <v>138</v>
      </c>
    </row>
    <row r="126" spans="2:51" s="13" customFormat="1" ht="22.5" customHeight="1">
      <c r="B126" s="194"/>
      <c r="D126" s="195" t="s">
        <v>148</v>
      </c>
      <c r="E126" s="196" t="s">
        <v>20</v>
      </c>
      <c r="F126" s="197" t="s">
        <v>152</v>
      </c>
      <c r="H126" s="198">
        <v>45</v>
      </c>
      <c r="I126" s="199"/>
      <c r="L126" s="194"/>
      <c r="M126" s="200"/>
      <c r="N126" s="201"/>
      <c r="O126" s="201"/>
      <c r="P126" s="201"/>
      <c r="Q126" s="201"/>
      <c r="R126" s="201"/>
      <c r="S126" s="201"/>
      <c r="T126" s="202"/>
      <c r="AT126" s="203" t="s">
        <v>148</v>
      </c>
      <c r="AU126" s="203" t="s">
        <v>84</v>
      </c>
      <c r="AV126" s="13" t="s">
        <v>146</v>
      </c>
      <c r="AW126" s="13" t="s">
        <v>39</v>
      </c>
      <c r="AX126" s="13" t="s">
        <v>22</v>
      </c>
      <c r="AY126" s="203" t="s">
        <v>138</v>
      </c>
    </row>
    <row r="127" spans="2:65" s="1" customFormat="1" ht="22.5" customHeight="1">
      <c r="B127" s="164"/>
      <c r="C127" s="165" t="s">
        <v>290</v>
      </c>
      <c r="D127" s="165" t="s">
        <v>141</v>
      </c>
      <c r="E127" s="166" t="s">
        <v>1199</v>
      </c>
      <c r="F127" s="167" t="s">
        <v>1200</v>
      </c>
      <c r="G127" s="168" t="s">
        <v>324</v>
      </c>
      <c r="H127" s="169">
        <v>45</v>
      </c>
      <c r="I127" s="170"/>
      <c r="J127" s="171">
        <f>ROUND(I127*H127,2)</f>
        <v>0</v>
      </c>
      <c r="K127" s="167" t="s">
        <v>145</v>
      </c>
      <c r="L127" s="35"/>
      <c r="M127" s="172" t="s">
        <v>20</v>
      </c>
      <c r="N127" s="173" t="s">
        <v>47</v>
      </c>
      <c r="O127" s="36"/>
      <c r="P127" s="174">
        <f>O127*H127</f>
        <v>0</v>
      </c>
      <c r="Q127" s="174">
        <v>0.00015</v>
      </c>
      <c r="R127" s="174">
        <f>Q127*H127</f>
        <v>0.006749999999999999</v>
      </c>
      <c r="S127" s="174">
        <v>0</v>
      </c>
      <c r="T127" s="175">
        <f>S127*H127</f>
        <v>0</v>
      </c>
      <c r="AR127" s="18" t="s">
        <v>146</v>
      </c>
      <c r="AT127" s="18" t="s">
        <v>141</v>
      </c>
      <c r="AU127" s="18" t="s">
        <v>84</v>
      </c>
      <c r="AY127" s="18" t="s">
        <v>138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8" t="s">
        <v>22</v>
      </c>
      <c r="BK127" s="176">
        <f>ROUND(I127*H127,2)</f>
        <v>0</v>
      </c>
      <c r="BL127" s="18" t="s">
        <v>146</v>
      </c>
      <c r="BM127" s="18" t="s">
        <v>27</v>
      </c>
    </row>
    <row r="128" spans="2:65" s="1" customFormat="1" ht="22.5" customHeight="1">
      <c r="B128" s="164"/>
      <c r="C128" s="165" t="s">
        <v>8</v>
      </c>
      <c r="D128" s="165" t="s">
        <v>141</v>
      </c>
      <c r="E128" s="166" t="s">
        <v>1201</v>
      </c>
      <c r="F128" s="167" t="s">
        <v>1202</v>
      </c>
      <c r="G128" s="168" t="s">
        <v>324</v>
      </c>
      <c r="H128" s="169">
        <v>45</v>
      </c>
      <c r="I128" s="170"/>
      <c r="J128" s="171">
        <f>ROUND(I128*H128,2)</f>
        <v>0</v>
      </c>
      <c r="K128" s="167" t="s">
        <v>145</v>
      </c>
      <c r="L128" s="35"/>
      <c r="M128" s="172" t="s">
        <v>20</v>
      </c>
      <c r="N128" s="173" t="s">
        <v>47</v>
      </c>
      <c r="O128" s="36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8" t="s">
        <v>146</v>
      </c>
      <c r="AT128" s="18" t="s">
        <v>141</v>
      </c>
      <c r="AU128" s="18" t="s">
        <v>84</v>
      </c>
      <c r="AY128" s="18" t="s">
        <v>138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8" t="s">
        <v>22</v>
      </c>
      <c r="BK128" s="176">
        <f>ROUND(I128*H128,2)</f>
        <v>0</v>
      </c>
      <c r="BL128" s="18" t="s">
        <v>146</v>
      </c>
      <c r="BM128" s="18" t="s">
        <v>226</v>
      </c>
    </row>
    <row r="129" spans="2:63" s="10" customFormat="1" ht="29.25" customHeight="1">
      <c r="B129" s="150"/>
      <c r="D129" s="161" t="s">
        <v>75</v>
      </c>
      <c r="E129" s="162" t="s">
        <v>146</v>
      </c>
      <c r="F129" s="162" t="s">
        <v>578</v>
      </c>
      <c r="I129" s="153"/>
      <c r="J129" s="163">
        <f>BK129</f>
        <v>0</v>
      </c>
      <c r="L129" s="150"/>
      <c r="M129" s="155"/>
      <c r="N129" s="156"/>
      <c r="O129" s="156"/>
      <c r="P129" s="157">
        <f>SUM(P130:P143)</f>
        <v>0</v>
      </c>
      <c r="Q129" s="156"/>
      <c r="R129" s="157">
        <f>SUM(R130:R143)</f>
        <v>1.77246964</v>
      </c>
      <c r="S129" s="156"/>
      <c r="T129" s="158">
        <f>SUM(T130:T143)</f>
        <v>0</v>
      </c>
      <c r="AR129" s="151" t="s">
        <v>22</v>
      </c>
      <c r="AT129" s="159" t="s">
        <v>75</v>
      </c>
      <c r="AU129" s="159" t="s">
        <v>22</v>
      </c>
      <c r="AY129" s="151" t="s">
        <v>138</v>
      </c>
      <c r="BK129" s="160">
        <f>SUM(BK130:BK143)</f>
        <v>0</v>
      </c>
    </row>
    <row r="130" spans="2:65" s="1" customFormat="1" ht="22.5" customHeight="1">
      <c r="B130" s="164"/>
      <c r="C130" s="165" t="s">
        <v>297</v>
      </c>
      <c r="D130" s="165" t="s">
        <v>141</v>
      </c>
      <c r="E130" s="166" t="s">
        <v>1203</v>
      </c>
      <c r="F130" s="167" t="s">
        <v>1204</v>
      </c>
      <c r="G130" s="168" t="s">
        <v>155</v>
      </c>
      <c r="H130" s="169">
        <v>43.05</v>
      </c>
      <c r="I130" s="170"/>
      <c r="J130" s="171">
        <f>ROUND(I130*H130,2)</f>
        <v>0</v>
      </c>
      <c r="K130" s="167" t="s">
        <v>145</v>
      </c>
      <c r="L130" s="35"/>
      <c r="M130" s="172" t="s">
        <v>20</v>
      </c>
      <c r="N130" s="173" t="s">
        <v>47</v>
      </c>
      <c r="O130" s="36"/>
      <c r="P130" s="174">
        <f>O130*H130</f>
        <v>0</v>
      </c>
      <c r="Q130" s="174">
        <v>0.03182</v>
      </c>
      <c r="R130" s="174">
        <f>Q130*H130</f>
        <v>1.369851</v>
      </c>
      <c r="S130" s="174">
        <v>0</v>
      </c>
      <c r="T130" s="175">
        <f>S130*H130</f>
        <v>0</v>
      </c>
      <c r="AR130" s="18" t="s">
        <v>146</v>
      </c>
      <c r="AT130" s="18" t="s">
        <v>141</v>
      </c>
      <c r="AU130" s="18" t="s">
        <v>84</v>
      </c>
      <c r="AY130" s="18" t="s">
        <v>138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8" t="s">
        <v>22</v>
      </c>
      <c r="BK130" s="176">
        <f>ROUND(I130*H130,2)</f>
        <v>0</v>
      </c>
      <c r="BL130" s="18" t="s">
        <v>146</v>
      </c>
      <c r="BM130" s="18" t="s">
        <v>234</v>
      </c>
    </row>
    <row r="131" spans="2:51" s="12" customFormat="1" ht="22.5" customHeight="1">
      <c r="B131" s="186"/>
      <c r="D131" s="178" t="s">
        <v>148</v>
      </c>
      <c r="E131" s="187" t="s">
        <v>20</v>
      </c>
      <c r="F131" s="188" t="s">
        <v>1205</v>
      </c>
      <c r="H131" s="189">
        <v>43.05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7" t="s">
        <v>148</v>
      </c>
      <c r="AU131" s="187" t="s">
        <v>84</v>
      </c>
      <c r="AV131" s="12" t="s">
        <v>84</v>
      </c>
      <c r="AW131" s="12" t="s">
        <v>39</v>
      </c>
      <c r="AX131" s="12" t="s">
        <v>76</v>
      </c>
      <c r="AY131" s="187" t="s">
        <v>138</v>
      </c>
    </row>
    <row r="132" spans="2:51" s="13" customFormat="1" ht="22.5" customHeight="1">
      <c r="B132" s="194"/>
      <c r="D132" s="195" t="s">
        <v>148</v>
      </c>
      <c r="E132" s="196" t="s">
        <v>20</v>
      </c>
      <c r="F132" s="197" t="s">
        <v>152</v>
      </c>
      <c r="H132" s="198">
        <v>43.05</v>
      </c>
      <c r="I132" s="199"/>
      <c r="L132" s="194"/>
      <c r="M132" s="200"/>
      <c r="N132" s="201"/>
      <c r="O132" s="201"/>
      <c r="P132" s="201"/>
      <c r="Q132" s="201"/>
      <c r="R132" s="201"/>
      <c r="S132" s="201"/>
      <c r="T132" s="202"/>
      <c r="AT132" s="203" t="s">
        <v>148</v>
      </c>
      <c r="AU132" s="203" t="s">
        <v>84</v>
      </c>
      <c r="AV132" s="13" t="s">
        <v>146</v>
      </c>
      <c r="AW132" s="13" t="s">
        <v>39</v>
      </c>
      <c r="AX132" s="13" t="s">
        <v>22</v>
      </c>
      <c r="AY132" s="203" t="s">
        <v>138</v>
      </c>
    </row>
    <row r="133" spans="2:65" s="1" customFormat="1" ht="22.5" customHeight="1">
      <c r="B133" s="164"/>
      <c r="C133" s="165" t="s">
        <v>300</v>
      </c>
      <c r="D133" s="165" t="s">
        <v>141</v>
      </c>
      <c r="E133" s="166" t="s">
        <v>1206</v>
      </c>
      <c r="F133" s="167" t="s">
        <v>1207</v>
      </c>
      <c r="G133" s="168" t="s">
        <v>155</v>
      </c>
      <c r="H133" s="169">
        <v>43.05</v>
      </c>
      <c r="I133" s="170"/>
      <c r="J133" s="171">
        <f>ROUND(I133*H133,2)</f>
        <v>0</v>
      </c>
      <c r="K133" s="167" t="s">
        <v>145</v>
      </c>
      <c r="L133" s="35"/>
      <c r="M133" s="172" t="s">
        <v>20</v>
      </c>
      <c r="N133" s="173" t="s">
        <v>47</v>
      </c>
      <c r="O133" s="36"/>
      <c r="P133" s="174">
        <f>O133*H133</f>
        <v>0</v>
      </c>
      <c r="Q133" s="174">
        <v>0.00012</v>
      </c>
      <c r="R133" s="174">
        <f>Q133*H133</f>
        <v>0.005166</v>
      </c>
      <c r="S133" s="174">
        <v>0</v>
      </c>
      <c r="T133" s="175">
        <f>S133*H133</f>
        <v>0</v>
      </c>
      <c r="AR133" s="18" t="s">
        <v>146</v>
      </c>
      <c r="AT133" s="18" t="s">
        <v>141</v>
      </c>
      <c r="AU133" s="18" t="s">
        <v>84</v>
      </c>
      <c r="AY133" s="18" t="s">
        <v>138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8" t="s">
        <v>22</v>
      </c>
      <c r="BK133" s="176">
        <f>ROUND(I133*H133,2)</f>
        <v>0</v>
      </c>
      <c r="BL133" s="18" t="s">
        <v>146</v>
      </c>
      <c r="BM133" s="18" t="s">
        <v>243</v>
      </c>
    </row>
    <row r="134" spans="2:65" s="1" customFormat="1" ht="22.5" customHeight="1">
      <c r="B134" s="164"/>
      <c r="C134" s="165" t="s">
        <v>309</v>
      </c>
      <c r="D134" s="165" t="s">
        <v>141</v>
      </c>
      <c r="E134" s="166" t="s">
        <v>1208</v>
      </c>
      <c r="F134" s="167" t="s">
        <v>1209</v>
      </c>
      <c r="G134" s="168" t="s">
        <v>155</v>
      </c>
      <c r="H134" s="169">
        <v>43.05</v>
      </c>
      <c r="I134" s="170"/>
      <c r="J134" s="171">
        <f>ROUND(I134*H134,2)</f>
        <v>0</v>
      </c>
      <c r="K134" s="167" t="s">
        <v>145</v>
      </c>
      <c r="L134" s="35"/>
      <c r="M134" s="172" t="s">
        <v>20</v>
      </c>
      <c r="N134" s="173" t="s">
        <v>47</v>
      </c>
      <c r="O134" s="36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8" t="s">
        <v>146</v>
      </c>
      <c r="AT134" s="18" t="s">
        <v>141</v>
      </c>
      <c r="AU134" s="18" t="s">
        <v>84</v>
      </c>
      <c r="AY134" s="18" t="s">
        <v>138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146</v>
      </c>
      <c r="BM134" s="18" t="s">
        <v>290</v>
      </c>
    </row>
    <row r="135" spans="2:65" s="1" customFormat="1" ht="22.5" customHeight="1">
      <c r="B135" s="164"/>
      <c r="C135" s="165" t="s">
        <v>330</v>
      </c>
      <c r="D135" s="165" t="s">
        <v>141</v>
      </c>
      <c r="E135" s="166" t="s">
        <v>1210</v>
      </c>
      <c r="F135" s="167" t="s">
        <v>1211</v>
      </c>
      <c r="G135" s="168" t="s">
        <v>144</v>
      </c>
      <c r="H135" s="169">
        <v>4.294</v>
      </c>
      <c r="I135" s="170"/>
      <c r="J135" s="171">
        <f>ROUND(I135*H135,2)</f>
        <v>0</v>
      </c>
      <c r="K135" s="167" t="s">
        <v>145</v>
      </c>
      <c r="L135" s="35"/>
      <c r="M135" s="172" t="s">
        <v>20</v>
      </c>
      <c r="N135" s="173" t="s">
        <v>47</v>
      </c>
      <c r="O135" s="36"/>
      <c r="P135" s="174">
        <f>O135*H135</f>
        <v>0</v>
      </c>
      <c r="Q135" s="174">
        <v>0.09256</v>
      </c>
      <c r="R135" s="174">
        <f>Q135*H135</f>
        <v>0.39745263999999997</v>
      </c>
      <c r="S135" s="174">
        <v>0</v>
      </c>
      <c r="T135" s="175">
        <f>S135*H135</f>
        <v>0</v>
      </c>
      <c r="AR135" s="18" t="s">
        <v>146</v>
      </c>
      <c r="AT135" s="18" t="s">
        <v>141</v>
      </c>
      <c r="AU135" s="18" t="s">
        <v>84</v>
      </c>
      <c r="AY135" s="18" t="s">
        <v>138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8" t="s">
        <v>22</v>
      </c>
      <c r="BK135" s="176">
        <f>ROUND(I135*H135,2)</f>
        <v>0</v>
      </c>
      <c r="BL135" s="18" t="s">
        <v>146</v>
      </c>
      <c r="BM135" s="18" t="s">
        <v>8</v>
      </c>
    </row>
    <row r="136" spans="2:51" s="12" customFormat="1" ht="22.5" customHeight="1">
      <c r="B136" s="186"/>
      <c r="D136" s="178" t="s">
        <v>148</v>
      </c>
      <c r="E136" s="187" t="s">
        <v>20</v>
      </c>
      <c r="F136" s="188" t="s">
        <v>1212</v>
      </c>
      <c r="H136" s="189">
        <v>0.978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148</v>
      </c>
      <c r="AU136" s="187" t="s">
        <v>84</v>
      </c>
      <c r="AV136" s="12" t="s">
        <v>84</v>
      </c>
      <c r="AW136" s="12" t="s">
        <v>39</v>
      </c>
      <c r="AX136" s="12" t="s">
        <v>76</v>
      </c>
      <c r="AY136" s="187" t="s">
        <v>138</v>
      </c>
    </row>
    <row r="137" spans="2:51" s="12" customFormat="1" ht="22.5" customHeight="1">
      <c r="B137" s="186"/>
      <c r="D137" s="178" t="s">
        <v>148</v>
      </c>
      <c r="E137" s="187" t="s">
        <v>20</v>
      </c>
      <c r="F137" s="188" t="s">
        <v>1213</v>
      </c>
      <c r="H137" s="189">
        <v>1.459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148</v>
      </c>
      <c r="AU137" s="187" t="s">
        <v>84</v>
      </c>
      <c r="AV137" s="12" t="s">
        <v>84</v>
      </c>
      <c r="AW137" s="12" t="s">
        <v>39</v>
      </c>
      <c r="AX137" s="12" t="s">
        <v>76</v>
      </c>
      <c r="AY137" s="187" t="s">
        <v>138</v>
      </c>
    </row>
    <row r="138" spans="2:51" s="12" customFormat="1" ht="22.5" customHeight="1">
      <c r="B138" s="186"/>
      <c r="D138" s="178" t="s">
        <v>148</v>
      </c>
      <c r="E138" s="187" t="s">
        <v>20</v>
      </c>
      <c r="F138" s="188" t="s">
        <v>1214</v>
      </c>
      <c r="H138" s="189">
        <v>1.037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148</v>
      </c>
      <c r="AU138" s="187" t="s">
        <v>84</v>
      </c>
      <c r="AV138" s="12" t="s">
        <v>84</v>
      </c>
      <c r="AW138" s="12" t="s">
        <v>39</v>
      </c>
      <c r="AX138" s="12" t="s">
        <v>76</v>
      </c>
      <c r="AY138" s="187" t="s">
        <v>138</v>
      </c>
    </row>
    <row r="139" spans="2:51" s="12" customFormat="1" ht="22.5" customHeight="1">
      <c r="B139" s="186"/>
      <c r="D139" s="178" t="s">
        <v>148</v>
      </c>
      <c r="E139" s="187" t="s">
        <v>20</v>
      </c>
      <c r="F139" s="188" t="s">
        <v>1215</v>
      </c>
      <c r="H139" s="189">
        <v>0.288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148</v>
      </c>
      <c r="AU139" s="187" t="s">
        <v>84</v>
      </c>
      <c r="AV139" s="12" t="s">
        <v>84</v>
      </c>
      <c r="AW139" s="12" t="s">
        <v>39</v>
      </c>
      <c r="AX139" s="12" t="s">
        <v>76</v>
      </c>
      <c r="AY139" s="187" t="s">
        <v>138</v>
      </c>
    </row>
    <row r="140" spans="2:51" s="12" customFormat="1" ht="22.5" customHeight="1">
      <c r="B140" s="186"/>
      <c r="D140" s="178" t="s">
        <v>148</v>
      </c>
      <c r="E140" s="187" t="s">
        <v>20</v>
      </c>
      <c r="F140" s="188" t="s">
        <v>1216</v>
      </c>
      <c r="H140" s="189">
        <v>0.077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148</v>
      </c>
      <c r="AU140" s="187" t="s">
        <v>84</v>
      </c>
      <c r="AV140" s="12" t="s">
        <v>84</v>
      </c>
      <c r="AW140" s="12" t="s">
        <v>39</v>
      </c>
      <c r="AX140" s="12" t="s">
        <v>76</v>
      </c>
      <c r="AY140" s="187" t="s">
        <v>138</v>
      </c>
    </row>
    <row r="141" spans="2:51" s="12" customFormat="1" ht="31.5" customHeight="1">
      <c r="B141" s="186"/>
      <c r="D141" s="178" t="s">
        <v>148</v>
      </c>
      <c r="E141" s="187" t="s">
        <v>20</v>
      </c>
      <c r="F141" s="188" t="s">
        <v>1217</v>
      </c>
      <c r="H141" s="189">
        <v>0.455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148</v>
      </c>
      <c r="AU141" s="187" t="s">
        <v>84</v>
      </c>
      <c r="AV141" s="12" t="s">
        <v>84</v>
      </c>
      <c r="AW141" s="12" t="s">
        <v>39</v>
      </c>
      <c r="AX141" s="12" t="s">
        <v>76</v>
      </c>
      <c r="AY141" s="187" t="s">
        <v>138</v>
      </c>
    </row>
    <row r="142" spans="2:51" s="13" customFormat="1" ht="22.5" customHeight="1">
      <c r="B142" s="194"/>
      <c r="D142" s="195" t="s">
        <v>148</v>
      </c>
      <c r="E142" s="196" t="s">
        <v>20</v>
      </c>
      <c r="F142" s="197" t="s">
        <v>152</v>
      </c>
      <c r="H142" s="198">
        <v>4.294</v>
      </c>
      <c r="I142" s="199"/>
      <c r="L142" s="194"/>
      <c r="M142" s="200"/>
      <c r="N142" s="201"/>
      <c r="O142" s="201"/>
      <c r="P142" s="201"/>
      <c r="Q142" s="201"/>
      <c r="R142" s="201"/>
      <c r="S142" s="201"/>
      <c r="T142" s="202"/>
      <c r="AT142" s="203" t="s">
        <v>148</v>
      </c>
      <c r="AU142" s="203" t="s">
        <v>84</v>
      </c>
      <c r="AV142" s="13" t="s">
        <v>146</v>
      </c>
      <c r="AW142" s="13" t="s">
        <v>39</v>
      </c>
      <c r="AX142" s="13" t="s">
        <v>22</v>
      </c>
      <c r="AY142" s="203" t="s">
        <v>138</v>
      </c>
    </row>
    <row r="143" spans="2:65" s="1" customFormat="1" ht="22.5" customHeight="1">
      <c r="B143" s="164"/>
      <c r="C143" s="165" t="s">
        <v>325</v>
      </c>
      <c r="D143" s="165" t="s">
        <v>141</v>
      </c>
      <c r="E143" s="166" t="s">
        <v>1218</v>
      </c>
      <c r="F143" s="167" t="s">
        <v>1219</v>
      </c>
      <c r="G143" s="168" t="s">
        <v>144</v>
      </c>
      <c r="H143" s="169">
        <v>4.006</v>
      </c>
      <c r="I143" s="170"/>
      <c r="J143" s="171">
        <f>ROUND(I143*H143,2)</f>
        <v>0</v>
      </c>
      <c r="K143" s="167" t="s">
        <v>145</v>
      </c>
      <c r="L143" s="35"/>
      <c r="M143" s="172" t="s">
        <v>20</v>
      </c>
      <c r="N143" s="173" t="s">
        <v>47</v>
      </c>
      <c r="O143" s="36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AR143" s="18" t="s">
        <v>146</v>
      </c>
      <c r="AT143" s="18" t="s">
        <v>141</v>
      </c>
      <c r="AU143" s="18" t="s">
        <v>84</v>
      </c>
      <c r="AY143" s="18" t="s">
        <v>138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8" t="s">
        <v>22</v>
      </c>
      <c r="BK143" s="176">
        <f>ROUND(I143*H143,2)</f>
        <v>0</v>
      </c>
      <c r="BL143" s="18" t="s">
        <v>146</v>
      </c>
      <c r="BM143" s="18" t="s">
        <v>297</v>
      </c>
    </row>
    <row r="144" spans="2:63" s="10" customFormat="1" ht="29.25" customHeight="1">
      <c r="B144" s="150"/>
      <c r="D144" s="161" t="s">
        <v>75</v>
      </c>
      <c r="E144" s="162" t="s">
        <v>139</v>
      </c>
      <c r="F144" s="162" t="s">
        <v>585</v>
      </c>
      <c r="I144" s="153"/>
      <c r="J144" s="163">
        <f>BK144</f>
        <v>0</v>
      </c>
      <c r="L144" s="150"/>
      <c r="M144" s="155"/>
      <c r="N144" s="156"/>
      <c r="O144" s="156"/>
      <c r="P144" s="157">
        <f>SUM(P145:P157)</f>
        <v>0</v>
      </c>
      <c r="Q144" s="156"/>
      <c r="R144" s="157">
        <f>SUM(R145:R157)</f>
        <v>54.00276162</v>
      </c>
      <c r="S144" s="156"/>
      <c r="T144" s="158">
        <f>SUM(T145:T157)</f>
        <v>0</v>
      </c>
      <c r="AR144" s="151" t="s">
        <v>22</v>
      </c>
      <c r="AT144" s="159" t="s">
        <v>75</v>
      </c>
      <c r="AU144" s="159" t="s">
        <v>22</v>
      </c>
      <c r="AY144" s="151" t="s">
        <v>138</v>
      </c>
      <c r="BK144" s="160">
        <f>SUM(BK145:BK157)</f>
        <v>0</v>
      </c>
    </row>
    <row r="145" spans="2:65" s="1" customFormat="1" ht="22.5" customHeight="1">
      <c r="B145" s="164"/>
      <c r="C145" s="165" t="s">
        <v>7</v>
      </c>
      <c r="D145" s="165" t="s">
        <v>141</v>
      </c>
      <c r="E145" s="166" t="s">
        <v>591</v>
      </c>
      <c r="F145" s="167" t="s">
        <v>592</v>
      </c>
      <c r="G145" s="168" t="s">
        <v>155</v>
      </c>
      <c r="H145" s="169">
        <v>27.973</v>
      </c>
      <c r="I145" s="170"/>
      <c r="J145" s="171">
        <f>ROUND(I145*H145,2)</f>
        <v>0</v>
      </c>
      <c r="K145" s="167" t="s">
        <v>145</v>
      </c>
      <c r="L145" s="35"/>
      <c r="M145" s="172" t="s">
        <v>20</v>
      </c>
      <c r="N145" s="173" t="s">
        <v>47</v>
      </c>
      <c r="O145" s="36"/>
      <c r="P145" s="174">
        <f>O145*H145</f>
        <v>0</v>
      </c>
      <c r="Q145" s="174">
        <v>0.27994</v>
      </c>
      <c r="R145" s="174">
        <f>Q145*H145</f>
        <v>7.8307616200000005</v>
      </c>
      <c r="S145" s="174">
        <v>0</v>
      </c>
      <c r="T145" s="175">
        <f>S145*H145</f>
        <v>0</v>
      </c>
      <c r="AR145" s="18" t="s">
        <v>146</v>
      </c>
      <c r="AT145" s="18" t="s">
        <v>141</v>
      </c>
      <c r="AU145" s="18" t="s">
        <v>84</v>
      </c>
      <c r="AY145" s="18" t="s">
        <v>138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8" t="s">
        <v>22</v>
      </c>
      <c r="BK145" s="176">
        <f>ROUND(I145*H145,2)</f>
        <v>0</v>
      </c>
      <c r="BL145" s="18" t="s">
        <v>146</v>
      </c>
      <c r="BM145" s="18" t="s">
        <v>300</v>
      </c>
    </row>
    <row r="146" spans="2:51" s="12" customFormat="1" ht="22.5" customHeight="1">
      <c r="B146" s="186"/>
      <c r="D146" s="178" t="s">
        <v>148</v>
      </c>
      <c r="E146" s="187" t="s">
        <v>20</v>
      </c>
      <c r="F146" s="188" t="s">
        <v>1220</v>
      </c>
      <c r="H146" s="189">
        <v>25.373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148</v>
      </c>
      <c r="AU146" s="187" t="s">
        <v>84</v>
      </c>
      <c r="AV146" s="12" t="s">
        <v>84</v>
      </c>
      <c r="AW146" s="12" t="s">
        <v>39</v>
      </c>
      <c r="AX146" s="12" t="s">
        <v>76</v>
      </c>
      <c r="AY146" s="187" t="s">
        <v>138</v>
      </c>
    </row>
    <row r="147" spans="2:51" s="12" customFormat="1" ht="22.5" customHeight="1">
      <c r="B147" s="186"/>
      <c r="D147" s="178" t="s">
        <v>148</v>
      </c>
      <c r="E147" s="187" t="s">
        <v>20</v>
      </c>
      <c r="F147" s="188" t="s">
        <v>1221</v>
      </c>
      <c r="H147" s="189">
        <v>2.6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148</v>
      </c>
      <c r="AU147" s="187" t="s">
        <v>84</v>
      </c>
      <c r="AV147" s="12" t="s">
        <v>84</v>
      </c>
      <c r="AW147" s="12" t="s">
        <v>39</v>
      </c>
      <c r="AX147" s="12" t="s">
        <v>76</v>
      </c>
      <c r="AY147" s="187" t="s">
        <v>138</v>
      </c>
    </row>
    <row r="148" spans="2:51" s="13" customFormat="1" ht="22.5" customHeight="1">
      <c r="B148" s="194"/>
      <c r="D148" s="195" t="s">
        <v>148</v>
      </c>
      <c r="E148" s="196" t="s">
        <v>20</v>
      </c>
      <c r="F148" s="197" t="s">
        <v>152</v>
      </c>
      <c r="H148" s="198">
        <v>27.973</v>
      </c>
      <c r="I148" s="199"/>
      <c r="L148" s="194"/>
      <c r="M148" s="200"/>
      <c r="N148" s="201"/>
      <c r="O148" s="201"/>
      <c r="P148" s="201"/>
      <c r="Q148" s="201"/>
      <c r="R148" s="201"/>
      <c r="S148" s="201"/>
      <c r="T148" s="202"/>
      <c r="AT148" s="203" t="s">
        <v>148</v>
      </c>
      <c r="AU148" s="203" t="s">
        <v>84</v>
      </c>
      <c r="AV148" s="13" t="s">
        <v>146</v>
      </c>
      <c r="AW148" s="13" t="s">
        <v>39</v>
      </c>
      <c r="AX148" s="13" t="s">
        <v>22</v>
      </c>
      <c r="AY148" s="203" t="s">
        <v>138</v>
      </c>
    </row>
    <row r="149" spans="2:65" s="1" customFormat="1" ht="22.5" customHeight="1">
      <c r="B149" s="164"/>
      <c r="C149" s="165" t="s">
        <v>333</v>
      </c>
      <c r="D149" s="165" t="s">
        <v>141</v>
      </c>
      <c r="E149" s="166" t="s">
        <v>1222</v>
      </c>
      <c r="F149" s="167" t="s">
        <v>1223</v>
      </c>
      <c r="G149" s="168" t="s">
        <v>155</v>
      </c>
      <c r="H149" s="169">
        <v>104</v>
      </c>
      <c r="I149" s="170"/>
      <c r="J149" s="171">
        <f>ROUND(I149*H149,2)</f>
        <v>0</v>
      </c>
      <c r="K149" s="167" t="s">
        <v>145</v>
      </c>
      <c r="L149" s="35"/>
      <c r="M149" s="172" t="s">
        <v>20</v>
      </c>
      <c r="N149" s="173" t="s">
        <v>47</v>
      </c>
      <c r="O149" s="36"/>
      <c r="P149" s="174">
        <f>O149*H149</f>
        <v>0</v>
      </c>
      <c r="Q149" s="174">
        <v>0.0835</v>
      </c>
      <c r="R149" s="174">
        <f>Q149*H149</f>
        <v>8.684000000000001</v>
      </c>
      <c r="S149" s="174">
        <v>0</v>
      </c>
      <c r="T149" s="175">
        <f>S149*H149</f>
        <v>0</v>
      </c>
      <c r="AR149" s="18" t="s">
        <v>146</v>
      </c>
      <c r="AT149" s="18" t="s">
        <v>141</v>
      </c>
      <c r="AU149" s="18" t="s">
        <v>84</v>
      </c>
      <c r="AY149" s="18" t="s">
        <v>138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8" t="s">
        <v>22</v>
      </c>
      <c r="BK149" s="176">
        <f>ROUND(I149*H149,2)</f>
        <v>0</v>
      </c>
      <c r="BL149" s="18" t="s">
        <v>146</v>
      </c>
      <c r="BM149" s="18" t="s">
        <v>309</v>
      </c>
    </row>
    <row r="150" spans="2:51" s="12" customFormat="1" ht="22.5" customHeight="1">
      <c r="B150" s="186"/>
      <c r="D150" s="178" t="s">
        <v>148</v>
      </c>
      <c r="E150" s="187" t="s">
        <v>20</v>
      </c>
      <c r="F150" s="188" t="s">
        <v>1168</v>
      </c>
      <c r="H150" s="189">
        <v>104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148</v>
      </c>
      <c r="AU150" s="187" t="s">
        <v>84</v>
      </c>
      <c r="AV150" s="12" t="s">
        <v>84</v>
      </c>
      <c r="AW150" s="12" t="s">
        <v>39</v>
      </c>
      <c r="AX150" s="12" t="s">
        <v>76</v>
      </c>
      <c r="AY150" s="187" t="s">
        <v>138</v>
      </c>
    </row>
    <row r="151" spans="2:51" s="13" customFormat="1" ht="22.5" customHeight="1">
      <c r="B151" s="194"/>
      <c r="D151" s="195" t="s">
        <v>148</v>
      </c>
      <c r="E151" s="196" t="s">
        <v>20</v>
      </c>
      <c r="F151" s="197" t="s">
        <v>152</v>
      </c>
      <c r="H151" s="198">
        <v>104</v>
      </c>
      <c r="I151" s="199"/>
      <c r="L151" s="194"/>
      <c r="M151" s="200"/>
      <c r="N151" s="201"/>
      <c r="O151" s="201"/>
      <c r="P151" s="201"/>
      <c r="Q151" s="201"/>
      <c r="R151" s="201"/>
      <c r="S151" s="201"/>
      <c r="T151" s="202"/>
      <c r="AT151" s="203" t="s">
        <v>148</v>
      </c>
      <c r="AU151" s="203" t="s">
        <v>84</v>
      </c>
      <c r="AV151" s="13" t="s">
        <v>146</v>
      </c>
      <c r="AW151" s="13" t="s">
        <v>39</v>
      </c>
      <c r="AX151" s="13" t="s">
        <v>22</v>
      </c>
      <c r="AY151" s="203" t="s">
        <v>138</v>
      </c>
    </row>
    <row r="152" spans="2:65" s="1" customFormat="1" ht="22.5" customHeight="1">
      <c r="B152" s="164"/>
      <c r="C152" s="211" t="s">
        <v>341</v>
      </c>
      <c r="D152" s="211" t="s">
        <v>418</v>
      </c>
      <c r="E152" s="212" t="s">
        <v>1224</v>
      </c>
      <c r="F152" s="213" t="s">
        <v>1225</v>
      </c>
      <c r="G152" s="214" t="s">
        <v>386</v>
      </c>
      <c r="H152" s="215">
        <v>2</v>
      </c>
      <c r="I152" s="216"/>
      <c r="J152" s="217">
        <f>ROUND(I152*H152,2)</f>
        <v>0</v>
      </c>
      <c r="K152" s="213" t="s">
        <v>145</v>
      </c>
      <c r="L152" s="218"/>
      <c r="M152" s="219" t="s">
        <v>20</v>
      </c>
      <c r="N152" s="220" t="s">
        <v>47</v>
      </c>
      <c r="O152" s="36"/>
      <c r="P152" s="174">
        <f>O152*H152</f>
        <v>0</v>
      </c>
      <c r="Q152" s="174">
        <v>1.119</v>
      </c>
      <c r="R152" s="174">
        <f>Q152*H152</f>
        <v>2.238</v>
      </c>
      <c r="S152" s="174">
        <v>0</v>
      </c>
      <c r="T152" s="175">
        <f>S152*H152</f>
        <v>0</v>
      </c>
      <c r="AR152" s="18" t="s">
        <v>205</v>
      </c>
      <c r="AT152" s="18" t="s">
        <v>418</v>
      </c>
      <c r="AU152" s="18" t="s">
        <v>84</v>
      </c>
      <c r="AY152" s="18" t="s">
        <v>138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8" t="s">
        <v>22</v>
      </c>
      <c r="BK152" s="176">
        <f>ROUND(I152*H152,2)</f>
        <v>0</v>
      </c>
      <c r="BL152" s="18" t="s">
        <v>146</v>
      </c>
      <c r="BM152" s="18" t="s">
        <v>330</v>
      </c>
    </row>
    <row r="153" spans="2:51" s="12" customFormat="1" ht="22.5" customHeight="1">
      <c r="B153" s="186"/>
      <c r="D153" s="178" t="s">
        <v>148</v>
      </c>
      <c r="E153" s="187" t="s">
        <v>20</v>
      </c>
      <c r="F153" s="188" t="s">
        <v>1226</v>
      </c>
      <c r="H153" s="189">
        <v>2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148</v>
      </c>
      <c r="AU153" s="187" t="s">
        <v>84</v>
      </c>
      <c r="AV153" s="12" t="s">
        <v>84</v>
      </c>
      <c r="AW153" s="12" t="s">
        <v>39</v>
      </c>
      <c r="AX153" s="12" t="s">
        <v>76</v>
      </c>
      <c r="AY153" s="187" t="s">
        <v>138</v>
      </c>
    </row>
    <row r="154" spans="2:51" s="13" customFormat="1" ht="22.5" customHeight="1">
      <c r="B154" s="194"/>
      <c r="D154" s="195" t="s">
        <v>148</v>
      </c>
      <c r="E154" s="196" t="s">
        <v>20</v>
      </c>
      <c r="F154" s="197" t="s">
        <v>152</v>
      </c>
      <c r="H154" s="198">
        <v>2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03" t="s">
        <v>148</v>
      </c>
      <c r="AU154" s="203" t="s">
        <v>84</v>
      </c>
      <c r="AV154" s="13" t="s">
        <v>146</v>
      </c>
      <c r="AW154" s="13" t="s">
        <v>39</v>
      </c>
      <c r="AX154" s="13" t="s">
        <v>22</v>
      </c>
      <c r="AY154" s="203" t="s">
        <v>138</v>
      </c>
    </row>
    <row r="155" spans="2:65" s="1" customFormat="1" ht="22.5" customHeight="1">
      <c r="B155" s="164"/>
      <c r="C155" s="211" t="s">
        <v>348</v>
      </c>
      <c r="D155" s="211" t="s">
        <v>418</v>
      </c>
      <c r="E155" s="212" t="s">
        <v>1227</v>
      </c>
      <c r="F155" s="213" t="s">
        <v>1228</v>
      </c>
      <c r="G155" s="214" t="s">
        <v>386</v>
      </c>
      <c r="H155" s="215">
        <v>47</v>
      </c>
      <c r="I155" s="216"/>
      <c r="J155" s="217">
        <f>ROUND(I155*H155,2)</f>
        <v>0</v>
      </c>
      <c r="K155" s="213" t="s">
        <v>145</v>
      </c>
      <c r="L155" s="218"/>
      <c r="M155" s="219" t="s">
        <v>20</v>
      </c>
      <c r="N155" s="220" t="s">
        <v>47</v>
      </c>
      <c r="O155" s="36"/>
      <c r="P155" s="174">
        <f>O155*H155</f>
        <v>0</v>
      </c>
      <c r="Q155" s="174">
        <v>0.75</v>
      </c>
      <c r="R155" s="174">
        <f>Q155*H155</f>
        <v>35.25</v>
      </c>
      <c r="S155" s="174">
        <v>0</v>
      </c>
      <c r="T155" s="175">
        <f>S155*H155</f>
        <v>0</v>
      </c>
      <c r="AR155" s="18" t="s">
        <v>205</v>
      </c>
      <c r="AT155" s="18" t="s">
        <v>418</v>
      </c>
      <c r="AU155" s="18" t="s">
        <v>84</v>
      </c>
      <c r="AY155" s="18" t="s">
        <v>138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8" t="s">
        <v>22</v>
      </c>
      <c r="BK155" s="176">
        <f>ROUND(I155*H155,2)</f>
        <v>0</v>
      </c>
      <c r="BL155" s="18" t="s">
        <v>146</v>
      </c>
      <c r="BM155" s="18" t="s">
        <v>325</v>
      </c>
    </row>
    <row r="156" spans="2:51" s="12" customFormat="1" ht="22.5" customHeight="1">
      <c r="B156" s="186"/>
      <c r="D156" s="178" t="s">
        <v>148</v>
      </c>
      <c r="E156" s="187" t="s">
        <v>20</v>
      </c>
      <c r="F156" s="188" t="s">
        <v>1229</v>
      </c>
      <c r="H156" s="189">
        <v>47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148</v>
      </c>
      <c r="AU156" s="187" t="s">
        <v>84</v>
      </c>
      <c r="AV156" s="12" t="s">
        <v>84</v>
      </c>
      <c r="AW156" s="12" t="s">
        <v>39</v>
      </c>
      <c r="AX156" s="12" t="s">
        <v>76</v>
      </c>
      <c r="AY156" s="187" t="s">
        <v>138</v>
      </c>
    </row>
    <row r="157" spans="2:51" s="13" customFormat="1" ht="22.5" customHeight="1">
      <c r="B157" s="194"/>
      <c r="D157" s="178" t="s">
        <v>148</v>
      </c>
      <c r="E157" s="204" t="s">
        <v>20</v>
      </c>
      <c r="F157" s="205" t="s">
        <v>152</v>
      </c>
      <c r="H157" s="206">
        <v>47</v>
      </c>
      <c r="I157" s="199"/>
      <c r="L157" s="194"/>
      <c r="M157" s="200"/>
      <c r="N157" s="201"/>
      <c r="O157" s="201"/>
      <c r="P157" s="201"/>
      <c r="Q157" s="201"/>
      <c r="R157" s="201"/>
      <c r="S157" s="201"/>
      <c r="T157" s="202"/>
      <c r="AT157" s="203" t="s">
        <v>148</v>
      </c>
      <c r="AU157" s="203" t="s">
        <v>84</v>
      </c>
      <c r="AV157" s="13" t="s">
        <v>146</v>
      </c>
      <c r="AW157" s="13" t="s">
        <v>39</v>
      </c>
      <c r="AX157" s="13" t="s">
        <v>22</v>
      </c>
      <c r="AY157" s="203" t="s">
        <v>138</v>
      </c>
    </row>
    <row r="158" spans="2:63" s="10" customFormat="1" ht="29.25" customHeight="1">
      <c r="B158" s="150"/>
      <c r="D158" s="161" t="s">
        <v>75</v>
      </c>
      <c r="E158" s="162" t="s">
        <v>211</v>
      </c>
      <c r="F158" s="162" t="s">
        <v>321</v>
      </c>
      <c r="I158" s="153"/>
      <c r="J158" s="163">
        <f>BK158</f>
        <v>0</v>
      </c>
      <c r="L158" s="150"/>
      <c r="M158" s="155"/>
      <c r="N158" s="156"/>
      <c r="O158" s="156"/>
      <c r="P158" s="157">
        <f>SUM(P159:P166)</f>
        <v>0</v>
      </c>
      <c r="Q158" s="156"/>
      <c r="R158" s="157">
        <f>SUM(R159:R166)</f>
        <v>0.0481656</v>
      </c>
      <c r="S158" s="156"/>
      <c r="T158" s="158">
        <f>SUM(T159:T166)</f>
        <v>0</v>
      </c>
      <c r="AR158" s="151" t="s">
        <v>22</v>
      </c>
      <c r="AT158" s="159" t="s">
        <v>75</v>
      </c>
      <c r="AU158" s="159" t="s">
        <v>22</v>
      </c>
      <c r="AY158" s="151" t="s">
        <v>138</v>
      </c>
      <c r="BK158" s="160">
        <f>SUM(BK159:BK166)</f>
        <v>0</v>
      </c>
    </row>
    <row r="159" spans="2:65" s="1" customFormat="1" ht="22.5" customHeight="1">
      <c r="B159" s="164"/>
      <c r="C159" s="165" t="s">
        <v>351</v>
      </c>
      <c r="D159" s="165" t="s">
        <v>141</v>
      </c>
      <c r="E159" s="166" t="s">
        <v>1230</v>
      </c>
      <c r="F159" s="167" t="s">
        <v>1231</v>
      </c>
      <c r="G159" s="168" t="s">
        <v>308</v>
      </c>
      <c r="H159" s="169">
        <v>6.58</v>
      </c>
      <c r="I159" s="170"/>
      <c r="J159" s="171">
        <f>ROUND(I159*H159,2)</f>
        <v>0</v>
      </c>
      <c r="K159" s="167" t="s">
        <v>145</v>
      </c>
      <c r="L159" s="35"/>
      <c r="M159" s="172" t="s">
        <v>20</v>
      </c>
      <c r="N159" s="173" t="s">
        <v>47</v>
      </c>
      <c r="O159" s="36"/>
      <c r="P159" s="174">
        <f>O159*H159</f>
        <v>0</v>
      </c>
      <c r="Q159" s="174">
        <v>0.00732</v>
      </c>
      <c r="R159" s="174">
        <f>Q159*H159</f>
        <v>0.0481656</v>
      </c>
      <c r="S159" s="174">
        <v>0</v>
      </c>
      <c r="T159" s="175">
        <f>S159*H159</f>
        <v>0</v>
      </c>
      <c r="AR159" s="18" t="s">
        <v>146</v>
      </c>
      <c r="AT159" s="18" t="s">
        <v>141</v>
      </c>
      <c r="AU159" s="18" t="s">
        <v>84</v>
      </c>
      <c r="AY159" s="18" t="s">
        <v>138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8" t="s">
        <v>22</v>
      </c>
      <c r="BK159" s="176">
        <f>ROUND(I159*H159,2)</f>
        <v>0</v>
      </c>
      <c r="BL159" s="18" t="s">
        <v>146</v>
      </c>
      <c r="BM159" s="18" t="s">
        <v>7</v>
      </c>
    </row>
    <row r="160" spans="2:51" s="12" customFormat="1" ht="22.5" customHeight="1">
      <c r="B160" s="186"/>
      <c r="D160" s="178" t="s">
        <v>148</v>
      </c>
      <c r="E160" s="187" t="s">
        <v>20</v>
      </c>
      <c r="F160" s="188" t="s">
        <v>1232</v>
      </c>
      <c r="H160" s="189">
        <v>6.424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148</v>
      </c>
      <c r="AU160" s="187" t="s">
        <v>84</v>
      </c>
      <c r="AV160" s="12" t="s">
        <v>84</v>
      </c>
      <c r="AW160" s="12" t="s">
        <v>39</v>
      </c>
      <c r="AX160" s="12" t="s">
        <v>76</v>
      </c>
      <c r="AY160" s="187" t="s">
        <v>138</v>
      </c>
    </row>
    <row r="161" spans="2:51" s="12" customFormat="1" ht="22.5" customHeight="1">
      <c r="B161" s="186"/>
      <c r="D161" s="178" t="s">
        <v>148</v>
      </c>
      <c r="E161" s="187" t="s">
        <v>20</v>
      </c>
      <c r="F161" s="188" t="s">
        <v>1233</v>
      </c>
      <c r="H161" s="189">
        <v>0.156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148</v>
      </c>
      <c r="AU161" s="187" t="s">
        <v>84</v>
      </c>
      <c r="AV161" s="12" t="s">
        <v>84</v>
      </c>
      <c r="AW161" s="12" t="s">
        <v>39</v>
      </c>
      <c r="AX161" s="12" t="s">
        <v>76</v>
      </c>
      <c r="AY161" s="187" t="s">
        <v>138</v>
      </c>
    </row>
    <row r="162" spans="2:51" s="13" customFormat="1" ht="22.5" customHeight="1">
      <c r="B162" s="194"/>
      <c r="D162" s="195" t="s">
        <v>148</v>
      </c>
      <c r="E162" s="196" t="s">
        <v>20</v>
      </c>
      <c r="F162" s="197" t="s">
        <v>152</v>
      </c>
      <c r="H162" s="198">
        <v>6.58</v>
      </c>
      <c r="I162" s="199"/>
      <c r="L162" s="194"/>
      <c r="M162" s="200"/>
      <c r="N162" s="201"/>
      <c r="O162" s="201"/>
      <c r="P162" s="201"/>
      <c r="Q162" s="201"/>
      <c r="R162" s="201"/>
      <c r="S162" s="201"/>
      <c r="T162" s="202"/>
      <c r="AT162" s="203" t="s">
        <v>148</v>
      </c>
      <c r="AU162" s="203" t="s">
        <v>84</v>
      </c>
      <c r="AV162" s="13" t="s">
        <v>146</v>
      </c>
      <c r="AW162" s="13" t="s">
        <v>39</v>
      </c>
      <c r="AX162" s="13" t="s">
        <v>22</v>
      </c>
      <c r="AY162" s="203" t="s">
        <v>138</v>
      </c>
    </row>
    <row r="163" spans="2:65" s="1" customFormat="1" ht="22.5" customHeight="1">
      <c r="B163" s="164"/>
      <c r="C163" s="165" t="s">
        <v>365</v>
      </c>
      <c r="D163" s="165" t="s">
        <v>141</v>
      </c>
      <c r="E163" s="166" t="s">
        <v>1234</v>
      </c>
      <c r="F163" s="167" t="s">
        <v>1235</v>
      </c>
      <c r="G163" s="168" t="s">
        <v>308</v>
      </c>
      <c r="H163" s="169">
        <v>6.58</v>
      </c>
      <c r="I163" s="170"/>
      <c r="J163" s="171">
        <f>ROUND(I163*H163,2)</f>
        <v>0</v>
      </c>
      <c r="K163" s="167" t="s">
        <v>145</v>
      </c>
      <c r="L163" s="35"/>
      <c r="M163" s="172" t="s">
        <v>20</v>
      </c>
      <c r="N163" s="173" t="s">
        <v>47</v>
      </c>
      <c r="O163" s="36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AR163" s="18" t="s">
        <v>146</v>
      </c>
      <c r="AT163" s="18" t="s">
        <v>141</v>
      </c>
      <c r="AU163" s="18" t="s">
        <v>84</v>
      </c>
      <c r="AY163" s="18" t="s">
        <v>138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8" t="s">
        <v>22</v>
      </c>
      <c r="BK163" s="176">
        <f>ROUND(I163*H163,2)</f>
        <v>0</v>
      </c>
      <c r="BL163" s="18" t="s">
        <v>146</v>
      </c>
      <c r="BM163" s="18" t="s">
        <v>333</v>
      </c>
    </row>
    <row r="164" spans="2:65" s="1" customFormat="1" ht="22.5" customHeight="1">
      <c r="B164" s="164"/>
      <c r="C164" s="165" t="s">
        <v>355</v>
      </c>
      <c r="D164" s="165" t="s">
        <v>141</v>
      </c>
      <c r="E164" s="166" t="s">
        <v>1236</v>
      </c>
      <c r="F164" s="167" t="s">
        <v>1237</v>
      </c>
      <c r="G164" s="168" t="s">
        <v>308</v>
      </c>
      <c r="H164" s="169">
        <v>52.64</v>
      </c>
      <c r="I164" s="170"/>
      <c r="J164" s="171">
        <f>ROUND(I164*H164,2)</f>
        <v>0</v>
      </c>
      <c r="K164" s="167" t="s">
        <v>145</v>
      </c>
      <c r="L164" s="35"/>
      <c r="M164" s="172" t="s">
        <v>20</v>
      </c>
      <c r="N164" s="173" t="s">
        <v>47</v>
      </c>
      <c r="O164" s="36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8" t="s">
        <v>146</v>
      </c>
      <c r="AT164" s="18" t="s">
        <v>141</v>
      </c>
      <c r="AU164" s="18" t="s">
        <v>84</v>
      </c>
      <c r="AY164" s="18" t="s">
        <v>138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8" t="s">
        <v>22</v>
      </c>
      <c r="BK164" s="176">
        <f>ROUND(I164*H164,2)</f>
        <v>0</v>
      </c>
      <c r="BL164" s="18" t="s">
        <v>146</v>
      </c>
      <c r="BM164" s="18" t="s">
        <v>341</v>
      </c>
    </row>
    <row r="165" spans="2:51" s="12" customFormat="1" ht="22.5" customHeight="1">
      <c r="B165" s="186"/>
      <c r="D165" s="178" t="s">
        <v>148</v>
      </c>
      <c r="E165" s="187" t="s">
        <v>20</v>
      </c>
      <c r="F165" s="188" t="s">
        <v>1238</v>
      </c>
      <c r="H165" s="189">
        <v>52.64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148</v>
      </c>
      <c r="AU165" s="187" t="s">
        <v>84</v>
      </c>
      <c r="AV165" s="12" t="s">
        <v>84</v>
      </c>
      <c r="AW165" s="12" t="s">
        <v>39</v>
      </c>
      <c r="AX165" s="12" t="s">
        <v>76</v>
      </c>
      <c r="AY165" s="187" t="s">
        <v>138</v>
      </c>
    </row>
    <row r="166" spans="2:51" s="13" customFormat="1" ht="22.5" customHeight="1">
      <c r="B166" s="194"/>
      <c r="D166" s="178" t="s">
        <v>148</v>
      </c>
      <c r="E166" s="204" t="s">
        <v>20</v>
      </c>
      <c r="F166" s="205" t="s">
        <v>152</v>
      </c>
      <c r="H166" s="206">
        <v>52.64</v>
      </c>
      <c r="I166" s="199"/>
      <c r="L166" s="194"/>
      <c r="M166" s="200"/>
      <c r="N166" s="201"/>
      <c r="O166" s="201"/>
      <c r="P166" s="201"/>
      <c r="Q166" s="201"/>
      <c r="R166" s="201"/>
      <c r="S166" s="201"/>
      <c r="T166" s="202"/>
      <c r="AT166" s="203" t="s">
        <v>148</v>
      </c>
      <c r="AU166" s="203" t="s">
        <v>84</v>
      </c>
      <c r="AV166" s="13" t="s">
        <v>146</v>
      </c>
      <c r="AW166" s="13" t="s">
        <v>39</v>
      </c>
      <c r="AX166" s="13" t="s">
        <v>22</v>
      </c>
      <c r="AY166" s="203" t="s">
        <v>138</v>
      </c>
    </row>
    <row r="167" spans="2:63" s="10" customFormat="1" ht="29.25" customHeight="1">
      <c r="B167" s="150"/>
      <c r="D167" s="161" t="s">
        <v>75</v>
      </c>
      <c r="E167" s="162" t="s">
        <v>344</v>
      </c>
      <c r="F167" s="162" t="s">
        <v>345</v>
      </c>
      <c r="I167" s="153"/>
      <c r="J167" s="163">
        <f>BK167</f>
        <v>0</v>
      </c>
      <c r="L167" s="150"/>
      <c r="M167" s="155"/>
      <c r="N167" s="156"/>
      <c r="O167" s="156"/>
      <c r="P167" s="157">
        <f>SUM(P168:P177)</f>
        <v>0</v>
      </c>
      <c r="Q167" s="156"/>
      <c r="R167" s="157">
        <f>SUM(R168:R177)</f>
        <v>0</v>
      </c>
      <c r="S167" s="156"/>
      <c r="T167" s="158">
        <f>SUM(T168:T177)</f>
        <v>0</v>
      </c>
      <c r="AR167" s="151" t="s">
        <v>22</v>
      </c>
      <c r="AT167" s="159" t="s">
        <v>75</v>
      </c>
      <c r="AU167" s="159" t="s">
        <v>22</v>
      </c>
      <c r="AY167" s="151" t="s">
        <v>138</v>
      </c>
      <c r="BK167" s="160">
        <f>SUM(BK168:BK177)</f>
        <v>0</v>
      </c>
    </row>
    <row r="168" spans="2:65" s="1" customFormat="1" ht="22.5" customHeight="1">
      <c r="B168" s="164"/>
      <c r="C168" s="165" t="s">
        <v>359</v>
      </c>
      <c r="D168" s="165" t="s">
        <v>141</v>
      </c>
      <c r="E168" s="166" t="s">
        <v>1239</v>
      </c>
      <c r="F168" s="167" t="s">
        <v>1240</v>
      </c>
      <c r="G168" s="168" t="s">
        <v>308</v>
      </c>
      <c r="H168" s="169">
        <v>42.432</v>
      </c>
      <c r="I168" s="170"/>
      <c r="J168" s="171">
        <f>ROUND(I168*H168,2)</f>
        <v>0</v>
      </c>
      <c r="K168" s="167" t="s">
        <v>145</v>
      </c>
      <c r="L168" s="35"/>
      <c r="M168" s="172" t="s">
        <v>20</v>
      </c>
      <c r="N168" s="173" t="s">
        <v>47</v>
      </c>
      <c r="O168" s="36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8" t="s">
        <v>146</v>
      </c>
      <c r="AT168" s="18" t="s">
        <v>141</v>
      </c>
      <c r="AU168" s="18" t="s">
        <v>84</v>
      </c>
      <c r="AY168" s="18" t="s">
        <v>138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8" t="s">
        <v>22</v>
      </c>
      <c r="BK168" s="176">
        <f>ROUND(I168*H168,2)</f>
        <v>0</v>
      </c>
      <c r="BL168" s="18" t="s">
        <v>146</v>
      </c>
      <c r="BM168" s="18" t="s">
        <v>348</v>
      </c>
    </row>
    <row r="169" spans="2:51" s="12" customFormat="1" ht="22.5" customHeight="1">
      <c r="B169" s="186"/>
      <c r="D169" s="178" t="s">
        <v>148</v>
      </c>
      <c r="E169" s="187" t="s">
        <v>20</v>
      </c>
      <c r="F169" s="188" t="s">
        <v>1241</v>
      </c>
      <c r="H169" s="189">
        <v>42.432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148</v>
      </c>
      <c r="AU169" s="187" t="s">
        <v>84</v>
      </c>
      <c r="AV169" s="12" t="s">
        <v>84</v>
      </c>
      <c r="AW169" s="12" t="s">
        <v>39</v>
      </c>
      <c r="AX169" s="12" t="s">
        <v>76</v>
      </c>
      <c r="AY169" s="187" t="s">
        <v>138</v>
      </c>
    </row>
    <row r="170" spans="2:51" s="13" customFormat="1" ht="22.5" customHeight="1">
      <c r="B170" s="194"/>
      <c r="D170" s="195" t="s">
        <v>148</v>
      </c>
      <c r="E170" s="196" t="s">
        <v>20</v>
      </c>
      <c r="F170" s="197" t="s">
        <v>152</v>
      </c>
      <c r="H170" s="198">
        <v>42.432</v>
      </c>
      <c r="I170" s="199"/>
      <c r="L170" s="194"/>
      <c r="M170" s="200"/>
      <c r="N170" s="201"/>
      <c r="O170" s="201"/>
      <c r="P170" s="201"/>
      <c r="Q170" s="201"/>
      <c r="R170" s="201"/>
      <c r="S170" s="201"/>
      <c r="T170" s="202"/>
      <c r="AT170" s="203" t="s">
        <v>148</v>
      </c>
      <c r="AU170" s="203" t="s">
        <v>84</v>
      </c>
      <c r="AV170" s="13" t="s">
        <v>146</v>
      </c>
      <c r="AW170" s="13" t="s">
        <v>39</v>
      </c>
      <c r="AX170" s="13" t="s">
        <v>22</v>
      </c>
      <c r="AY170" s="203" t="s">
        <v>138</v>
      </c>
    </row>
    <row r="171" spans="2:65" s="1" customFormat="1" ht="22.5" customHeight="1">
      <c r="B171" s="164"/>
      <c r="C171" s="165" t="s">
        <v>452</v>
      </c>
      <c r="D171" s="165" t="s">
        <v>141</v>
      </c>
      <c r="E171" s="166" t="s">
        <v>1242</v>
      </c>
      <c r="F171" s="167" t="s">
        <v>814</v>
      </c>
      <c r="G171" s="168" t="s">
        <v>308</v>
      </c>
      <c r="H171" s="169">
        <v>42.432</v>
      </c>
      <c r="I171" s="170"/>
      <c r="J171" s="171">
        <f>ROUND(I171*H171,2)</f>
        <v>0</v>
      </c>
      <c r="K171" s="167" t="s">
        <v>145</v>
      </c>
      <c r="L171" s="35"/>
      <c r="M171" s="172" t="s">
        <v>20</v>
      </c>
      <c r="N171" s="173" t="s">
        <v>47</v>
      </c>
      <c r="O171" s="36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AR171" s="18" t="s">
        <v>146</v>
      </c>
      <c r="AT171" s="18" t="s">
        <v>141</v>
      </c>
      <c r="AU171" s="18" t="s">
        <v>84</v>
      </c>
      <c r="AY171" s="18" t="s">
        <v>138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8" t="s">
        <v>22</v>
      </c>
      <c r="BK171" s="176">
        <f>ROUND(I171*H171,2)</f>
        <v>0</v>
      </c>
      <c r="BL171" s="18" t="s">
        <v>146</v>
      </c>
      <c r="BM171" s="18" t="s">
        <v>351</v>
      </c>
    </row>
    <row r="172" spans="2:51" s="12" customFormat="1" ht="22.5" customHeight="1">
      <c r="B172" s="186"/>
      <c r="D172" s="178" t="s">
        <v>148</v>
      </c>
      <c r="E172" s="187" t="s">
        <v>20</v>
      </c>
      <c r="F172" s="188" t="s">
        <v>1243</v>
      </c>
      <c r="H172" s="189">
        <v>42.432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148</v>
      </c>
      <c r="AU172" s="187" t="s">
        <v>84</v>
      </c>
      <c r="AV172" s="12" t="s">
        <v>84</v>
      </c>
      <c r="AW172" s="12" t="s">
        <v>39</v>
      </c>
      <c r="AX172" s="12" t="s">
        <v>76</v>
      </c>
      <c r="AY172" s="187" t="s">
        <v>138</v>
      </c>
    </row>
    <row r="173" spans="2:51" s="13" customFormat="1" ht="22.5" customHeight="1">
      <c r="B173" s="194"/>
      <c r="D173" s="178" t="s">
        <v>148</v>
      </c>
      <c r="E173" s="204" t="s">
        <v>20</v>
      </c>
      <c r="F173" s="205" t="s">
        <v>152</v>
      </c>
      <c r="H173" s="206">
        <v>42.432</v>
      </c>
      <c r="I173" s="199"/>
      <c r="L173" s="194"/>
      <c r="M173" s="200"/>
      <c r="N173" s="201"/>
      <c r="O173" s="201"/>
      <c r="P173" s="201"/>
      <c r="Q173" s="201"/>
      <c r="R173" s="201"/>
      <c r="S173" s="201"/>
      <c r="T173" s="202"/>
      <c r="AT173" s="203" t="s">
        <v>148</v>
      </c>
      <c r="AU173" s="203" t="s">
        <v>84</v>
      </c>
      <c r="AV173" s="13" t="s">
        <v>146</v>
      </c>
      <c r="AW173" s="13" t="s">
        <v>39</v>
      </c>
      <c r="AX173" s="13" t="s">
        <v>22</v>
      </c>
      <c r="AY173" s="203" t="s">
        <v>138</v>
      </c>
    </row>
    <row r="174" spans="2:51" s="11" customFormat="1" ht="22.5" customHeight="1">
      <c r="B174" s="177"/>
      <c r="D174" s="195" t="s">
        <v>148</v>
      </c>
      <c r="E174" s="221" t="s">
        <v>20</v>
      </c>
      <c r="F174" s="222" t="s">
        <v>1244</v>
      </c>
      <c r="H174" s="223" t="s">
        <v>20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81" t="s">
        <v>148</v>
      </c>
      <c r="AU174" s="181" t="s">
        <v>84</v>
      </c>
      <c r="AV174" s="11" t="s">
        <v>22</v>
      </c>
      <c r="AW174" s="11" t="s">
        <v>39</v>
      </c>
      <c r="AX174" s="11" t="s">
        <v>76</v>
      </c>
      <c r="AY174" s="181" t="s">
        <v>138</v>
      </c>
    </row>
    <row r="175" spans="2:65" s="1" customFormat="1" ht="22.5" customHeight="1">
      <c r="B175" s="164"/>
      <c r="C175" s="165" t="s">
        <v>368</v>
      </c>
      <c r="D175" s="165" t="s">
        <v>141</v>
      </c>
      <c r="E175" s="166" t="s">
        <v>1245</v>
      </c>
      <c r="F175" s="167" t="s">
        <v>817</v>
      </c>
      <c r="G175" s="168" t="s">
        <v>308</v>
      </c>
      <c r="H175" s="169">
        <v>42.432</v>
      </c>
      <c r="I175" s="170"/>
      <c r="J175" s="171">
        <f>ROUND(I175*H175,2)</f>
        <v>0</v>
      </c>
      <c r="K175" s="167" t="s">
        <v>145</v>
      </c>
      <c r="L175" s="35"/>
      <c r="M175" s="172" t="s">
        <v>20</v>
      </c>
      <c r="N175" s="173" t="s">
        <v>47</v>
      </c>
      <c r="O175" s="36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AR175" s="18" t="s">
        <v>146</v>
      </c>
      <c r="AT175" s="18" t="s">
        <v>141</v>
      </c>
      <c r="AU175" s="18" t="s">
        <v>84</v>
      </c>
      <c r="AY175" s="18" t="s">
        <v>138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8" t="s">
        <v>22</v>
      </c>
      <c r="BK175" s="176">
        <f>ROUND(I175*H175,2)</f>
        <v>0</v>
      </c>
      <c r="BL175" s="18" t="s">
        <v>146</v>
      </c>
      <c r="BM175" s="18" t="s">
        <v>365</v>
      </c>
    </row>
    <row r="176" spans="2:51" s="12" customFormat="1" ht="22.5" customHeight="1">
      <c r="B176" s="186"/>
      <c r="D176" s="178" t="s">
        <v>148</v>
      </c>
      <c r="E176" s="187" t="s">
        <v>20</v>
      </c>
      <c r="F176" s="188" t="s">
        <v>1241</v>
      </c>
      <c r="H176" s="189">
        <v>42.432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148</v>
      </c>
      <c r="AU176" s="187" t="s">
        <v>84</v>
      </c>
      <c r="AV176" s="12" t="s">
        <v>84</v>
      </c>
      <c r="AW176" s="12" t="s">
        <v>39</v>
      </c>
      <c r="AX176" s="12" t="s">
        <v>76</v>
      </c>
      <c r="AY176" s="187" t="s">
        <v>138</v>
      </c>
    </row>
    <row r="177" spans="2:51" s="13" customFormat="1" ht="22.5" customHeight="1">
      <c r="B177" s="194"/>
      <c r="D177" s="178" t="s">
        <v>148</v>
      </c>
      <c r="E177" s="204" t="s">
        <v>20</v>
      </c>
      <c r="F177" s="205" t="s">
        <v>152</v>
      </c>
      <c r="H177" s="206">
        <v>42.432</v>
      </c>
      <c r="I177" s="199"/>
      <c r="L177" s="194"/>
      <c r="M177" s="200"/>
      <c r="N177" s="201"/>
      <c r="O177" s="201"/>
      <c r="P177" s="201"/>
      <c r="Q177" s="201"/>
      <c r="R177" s="201"/>
      <c r="S177" s="201"/>
      <c r="T177" s="202"/>
      <c r="AT177" s="203" t="s">
        <v>148</v>
      </c>
      <c r="AU177" s="203" t="s">
        <v>84</v>
      </c>
      <c r="AV177" s="13" t="s">
        <v>146</v>
      </c>
      <c r="AW177" s="13" t="s">
        <v>39</v>
      </c>
      <c r="AX177" s="13" t="s">
        <v>22</v>
      </c>
      <c r="AY177" s="203" t="s">
        <v>138</v>
      </c>
    </row>
    <row r="178" spans="2:63" s="10" customFormat="1" ht="36.75" customHeight="1">
      <c r="B178" s="150"/>
      <c r="D178" s="151" t="s">
        <v>75</v>
      </c>
      <c r="E178" s="152" t="s">
        <v>1119</v>
      </c>
      <c r="F178" s="152" t="s">
        <v>1120</v>
      </c>
      <c r="I178" s="153"/>
      <c r="J178" s="154">
        <f>BK178</f>
        <v>0</v>
      </c>
      <c r="L178" s="150"/>
      <c r="M178" s="155"/>
      <c r="N178" s="156"/>
      <c r="O178" s="156"/>
      <c r="P178" s="157">
        <f>P179</f>
        <v>0</v>
      </c>
      <c r="Q178" s="156"/>
      <c r="R178" s="157">
        <f>R179</f>
        <v>0</v>
      </c>
      <c r="S178" s="156"/>
      <c r="T178" s="158">
        <f>T179</f>
        <v>0</v>
      </c>
      <c r="AR178" s="151" t="s">
        <v>84</v>
      </c>
      <c r="AT178" s="159" t="s">
        <v>75</v>
      </c>
      <c r="AU178" s="159" t="s">
        <v>76</v>
      </c>
      <c r="AY178" s="151" t="s">
        <v>138</v>
      </c>
      <c r="BK178" s="160">
        <f>BK179</f>
        <v>0</v>
      </c>
    </row>
    <row r="179" spans="2:63" s="10" customFormat="1" ht="19.5" customHeight="1">
      <c r="B179" s="150"/>
      <c r="D179" s="161" t="s">
        <v>75</v>
      </c>
      <c r="E179" s="162" t="s">
        <v>1246</v>
      </c>
      <c r="F179" s="162" t="s">
        <v>1247</v>
      </c>
      <c r="I179" s="153"/>
      <c r="J179" s="163">
        <f>BK179</f>
        <v>0</v>
      </c>
      <c r="L179" s="150"/>
      <c r="M179" s="155"/>
      <c r="N179" s="156"/>
      <c r="O179" s="156"/>
      <c r="P179" s="157">
        <f>SUM(P180:P188)</f>
        <v>0</v>
      </c>
      <c r="Q179" s="156"/>
      <c r="R179" s="157">
        <f>SUM(R180:R188)</f>
        <v>0</v>
      </c>
      <c r="S179" s="156"/>
      <c r="T179" s="158">
        <f>SUM(T180:T188)</f>
        <v>0</v>
      </c>
      <c r="AR179" s="151" t="s">
        <v>84</v>
      </c>
      <c r="AT179" s="159" t="s">
        <v>75</v>
      </c>
      <c r="AU179" s="159" t="s">
        <v>22</v>
      </c>
      <c r="AY179" s="151" t="s">
        <v>138</v>
      </c>
      <c r="BK179" s="160">
        <f>SUM(BK180:BK188)</f>
        <v>0</v>
      </c>
    </row>
    <row r="180" spans="2:65" s="1" customFormat="1" ht="22.5" customHeight="1">
      <c r="B180" s="164"/>
      <c r="C180" s="165" t="s">
        <v>461</v>
      </c>
      <c r="D180" s="165" t="s">
        <v>141</v>
      </c>
      <c r="E180" s="166" t="s">
        <v>1248</v>
      </c>
      <c r="F180" s="167" t="s">
        <v>1249</v>
      </c>
      <c r="G180" s="168" t="s">
        <v>155</v>
      </c>
      <c r="H180" s="169">
        <v>291.579</v>
      </c>
      <c r="I180" s="170"/>
      <c r="J180" s="171">
        <f>ROUND(I180*H180,2)</f>
        <v>0</v>
      </c>
      <c r="K180" s="167" t="s">
        <v>1250</v>
      </c>
      <c r="L180" s="35"/>
      <c r="M180" s="172" t="s">
        <v>20</v>
      </c>
      <c r="N180" s="173" t="s">
        <v>47</v>
      </c>
      <c r="O180" s="36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AR180" s="18" t="s">
        <v>297</v>
      </c>
      <c r="AT180" s="18" t="s">
        <v>141</v>
      </c>
      <c r="AU180" s="18" t="s">
        <v>84</v>
      </c>
      <c r="AY180" s="18" t="s">
        <v>138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8" t="s">
        <v>22</v>
      </c>
      <c r="BK180" s="176">
        <f>ROUND(I180*H180,2)</f>
        <v>0</v>
      </c>
      <c r="BL180" s="18" t="s">
        <v>297</v>
      </c>
      <c r="BM180" s="18" t="s">
        <v>359</v>
      </c>
    </row>
    <row r="181" spans="2:51" s="12" customFormat="1" ht="22.5" customHeight="1">
      <c r="B181" s="186"/>
      <c r="D181" s="178" t="s">
        <v>148</v>
      </c>
      <c r="E181" s="187" t="s">
        <v>20</v>
      </c>
      <c r="F181" s="188" t="s">
        <v>1251</v>
      </c>
      <c r="H181" s="189">
        <v>28.538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148</v>
      </c>
      <c r="AU181" s="187" t="s">
        <v>84</v>
      </c>
      <c r="AV181" s="12" t="s">
        <v>84</v>
      </c>
      <c r="AW181" s="12" t="s">
        <v>39</v>
      </c>
      <c r="AX181" s="12" t="s">
        <v>76</v>
      </c>
      <c r="AY181" s="187" t="s">
        <v>138</v>
      </c>
    </row>
    <row r="182" spans="2:51" s="12" customFormat="1" ht="22.5" customHeight="1">
      <c r="B182" s="186"/>
      <c r="D182" s="178" t="s">
        <v>148</v>
      </c>
      <c r="E182" s="187" t="s">
        <v>20</v>
      </c>
      <c r="F182" s="188" t="s">
        <v>1252</v>
      </c>
      <c r="H182" s="189">
        <v>42.549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148</v>
      </c>
      <c r="AU182" s="187" t="s">
        <v>84</v>
      </c>
      <c r="AV182" s="12" t="s">
        <v>84</v>
      </c>
      <c r="AW182" s="12" t="s">
        <v>39</v>
      </c>
      <c r="AX182" s="12" t="s">
        <v>76</v>
      </c>
      <c r="AY182" s="187" t="s">
        <v>138</v>
      </c>
    </row>
    <row r="183" spans="2:51" s="12" customFormat="1" ht="22.5" customHeight="1">
      <c r="B183" s="186"/>
      <c r="D183" s="178" t="s">
        <v>148</v>
      </c>
      <c r="E183" s="187" t="s">
        <v>20</v>
      </c>
      <c r="F183" s="188" t="s">
        <v>1253</v>
      </c>
      <c r="H183" s="189">
        <v>21.6</v>
      </c>
      <c r="I183" s="190"/>
      <c r="L183" s="186"/>
      <c r="M183" s="191"/>
      <c r="N183" s="192"/>
      <c r="O183" s="192"/>
      <c r="P183" s="192"/>
      <c r="Q183" s="192"/>
      <c r="R183" s="192"/>
      <c r="S183" s="192"/>
      <c r="T183" s="193"/>
      <c r="AT183" s="187" t="s">
        <v>148</v>
      </c>
      <c r="AU183" s="187" t="s">
        <v>84</v>
      </c>
      <c r="AV183" s="12" t="s">
        <v>84</v>
      </c>
      <c r="AW183" s="12" t="s">
        <v>39</v>
      </c>
      <c r="AX183" s="12" t="s">
        <v>76</v>
      </c>
      <c r="AY183" s="187" t="s">
        <v>138</v>
      </c>
    </row>
    <row r="184" spans="2:51" s="12" customFormat="1" ht="22.5" customHeight="1">
      <c r="B184" s="186"/>
      <c r="D184" s="178" t="s">
        <v>148</v>
      </c>
      <c r="E184" s="187" t="s">
        <v>20</v>
      </c>
      <c r="F184" s="188" t="s">
        <v>1254</v>
      </c>
      <c r="H184" s="189">
        <v>9.6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148</v>
      </c>
      <c r="AU184" s="187" t="s">
        <v>84</v>
      </c>
      <c r="AV184" s="12" t="s">
        <v>84</v>
      </c>
      <c r="AW184" s="12" t="s">
        <v>39</v>
      </c>
      <c r="AX184" s="12" t="s">
        <v>76</v>
      </c>
      <c r="AY184" s="187" t="s">
        <v>138</v>
      </c>
    </row>
    <row r="185" spans="2:51" s="12" customFormat="1" ht="22.5" customHeight="1">
      <c r="B185" s="186"/>
      <c r="D185" s="178" t="s">
        <v>148</v>
      </c>
      <c r="E185" s="187" t="s">
        <v>20</v>
      </c>
      <c r="F185" s="188" t="s">
        <v>1255</v>
      </c>
      <c r="H185" s="189">
        <v>86.1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148</v>
      </c>
      <c r="AU185" s="187" t="s">
        <v>84</v>
      </c>
      <c r="AV185" s="12" t="s">
        <v>84</v>
      </c>
      <c r="AW185" s="12" t="s">
        <v>39</v>
      </c>
      <c r="AX185" s="12" t="s">
        <v>76</v>
      </c>
      <c r="AY185" s="187" t="s">
        <v>138</v>
      </c>
    </row>
    <row r="186" spans="2:51" s="12" customFormat="1" ht="22.5" customHeight="1">
      <c r="B186" s="186"/>
      <c r="D186" s="178" t="s">
        <v>148</v>
      </c>
      <c r="E186" s="187" t="s">
        <v>20</v>
      </c>
      <c r="F186" s="188" t="s">
        <v>1256</v>
      </c>
      <c r="H186" s="189">
        <v>99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148</v>
      </c>
      <c r="AU186" s="187" t="s">
        <v>84</v>
      </c>
      <c r="AV186" s="12" t="s">
        <v>84</v>
      </c>
      <c r="AW186" s="12" t="s">
        <v>39</v>
      </c>
      <c r="AX186" s="12" t="s">
        <v>76</v>
      </c>
      <c r="AY186" s="187" t="s">
        <v>138</v>
      </c>
    </row>
    <row r="187" spans="2:51" s="12" customFormat="1" ht="22.5" customHeight="1">
      <c r="B187" s="186"/>
      <c r="D187" s="178" t="s">
        <v>148</v>
      </c>
      <c r="E187" s="187" t="s">
        <v>20</v>
      </c>
      <c r="F187" s="188" t="s">
        <v>1257</v>
      </c>
      <c r="H187" s="189">
        <v>4.192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148</v>
      </c>
      <c r="AU187" s="187" t="s">
        <v>84</v>
      </c>
      <c r="AV187" s="12" t="s">
        <v>84</v>
      </c>
      <c r="AW187" s="12" t="s">
        <v>39</v>
      </c>
      <c r="AX187" s="12" t="s">
        <v>76</v>
      </c>
      <c r="AY187" s="187" t="s">
        <v>138</v>
      </c>
    </row>
    <row r="188" spans="2:51" s="13" customFormat="1" ht="22.5" customHeight="1">
      <c r="B188" s="194"/>
      <c r="D188" s="178" t="s">
        <v>148</v>
      </c>
      <c r="E188" s="204" t="s">
        <v>20</v>
      </c>
      <c r="F188" s="205" t="s">
        <v>152</v>
      </c>
      <c r="H188" s="206">
        <v>291.579</v>
      </c>
      <c r="I188" s="199"/>
      <c r="L188" s="194"/>
      <c r="M188" s="207"/>
      <c r="N188" s="208"/>
      <c r="O188" s="208"/>
      <c r="P188" s="208"/>
      <c r="Q188" s="208"/>
      <c r="R188" s="208"/>
      <c r="S188" s="208"/>
      <c r="T188" s="209"/>
      <c r="AT188" s="203" t="s">
        <v>148</v>
      </c>
      <c r="AU188" s="203" t="s">
        <v>84</v>
      </c>
      <c r="AV188" s="13" t="s">
        <v>146</v>
      </c>
      <c r="AW188" s="13" t="s">
        <v>39</v>
      </c>
      <c r="AX188" s="13" t="s">
        <v>22</v>
      </c>
      <c r="AY188" s="203" t="s">
        <v>138</v>
      </c>
    </row>
    <row r="189" spans="2:12" s="1" customFormat="1" ht="6.75" customHeight="1">
      <c r="B189" s="50"/>
      <c r="C189" s="51"/>
      <c r="D189" s="51"/>
      <c r="E189" s="51"/>
      <c r="F189" s="51"/>
      <c r="G189" s="51"/>
      <c r="H189" s="51"/>
      <c r="I189" s="116"/>
      <c r="J189" s="51"/>
      <c r="K189" s="51"/>
      <c r="L189" s="35"/>
    </row>
    <row r="422" ht="13.5">
      <c r="AT422" s="210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6"/>
      <c r="C1" s="286"/>
      <c r="D1" s="285" t="s">
        <v>1</v>
      </c>
      <c r="E1" s="286"/>
      <c r="F1" s="287" t="s">
        <v>1414</v>
      </c>
      <c r="G1" s="292" t="s">
        <v>1415</v>
      </c>
      <c r="H1" s="292"/>
      <c r="I1" s="293"/>
      <c r="J1" s="287" t="s">
        <v>1416</v>
      </c>
      <c r="K1" s="285" t="s">
        <v>106</v>
      </c>
      <c r="L1" s="287" t="s">
        <v>1417</v>
      </c>
      <c r="M1" s="287"/>
      <c r="N1" s="287"/>
      <c r="O1" s="287"/>
      <c r="P1" s="287"/>
      <c r="Q1" s="287"/>
      <c r="R1" s="287"/>
      <c r="S1" s="287"/>
      <c r="T1" s="287"/>
      <c r="U1" s="283"/>
      <c r="V1" s="28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102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79" t="str">
        <f>'Rekapitulace stavby'!K6</f>
        <v>II/125 Vlašim, most ev.č. 125-019 - Most přes potok za městem Vlašim</v>
      </c>
      <c r="F7" s="248"/>
      <c r="G7" s="248"/>
      <c r="H7" s="248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0" t="s">
        <v>1258</v>
      </c>
      <c r="F9" s="255"/>
      <c r="G9" s="255"/>
      <c r="H9" s="25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31.5.2016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63" customHeight="1">
      <c r="B24" s="98"/>
      <c r="C24" s="99"/>
      <c r="D24" s="99"/>
      <c r="E24" s="251" t="s">
        <v>41</v>
      </c>
      <c r="F24" s="281"/>
      <c r="G24" s="281"/>
      <c r="H24" s="28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ROUND(J83,2)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ROUND(SUM(BE83:BE131),2)</f>
        <v>0</v>
      </c>
      <c r="G30" s="36"/>
      <c r="H30" s="36"/>
      <c r="I30" s="108">
        <v>0.21</v>
      </c>
      <c r="J30" s="107">
        <f>ROUND(ROUND((SUM(BE83:BE131)),2)*I30,2)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ROUND(SUM(BF83:BF131),2)</f>
        <v>0</v>
      </c>
      <c r="G31" s="36"/>
      <c r="H31" s="36"/>
      <c r="I31" s="108">
        <v>0.15</v>
      </c>
      <c r="J31" s="107">
        <f>ROUND(ROUND((SUM(BF83:BF131)),2)*I31,2)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ROUND(SUM(BG83:BG131),2)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ROUND(SUM(BH83:BH131),2)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ROUND(SUM(BI83:BI131),2)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79" t="str">
        <f>E7</f>
        <v>II/125 Vlašim, most ev.č. 125-019 - Most přes potok za městem Vlašim</v>
      </c>
      <c r="F45" s="255"/>
      <c r="G45" s="255"/>
      <c r="H45" s="255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0" t="str">
        <f>E9</f>
        <v>SO403 - Přeložka vedení VO</v>
      </c>
      <c r="F47" s="255"/>
      <c r="G47" s="255"/>
      <c r="H47" s="25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Vlašim, Vlasákova ulice</v>
      </c>
      <c r="G49" s="36"/>
      <c r="H49" s="36"/>
      <c r="I49" s="96" t="s">
        <v>25</v>
      </c>
      <c r="J49" s="97" t="str">
        <f>IF(J12="","",J12)</f>
        <v>31.5.2016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Středočeský kraj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J83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J84</f>
        <v>0</v>
      </c>
      <c r="K57" s="130"/>
    </row>
    <row r="58" spans="2:11" s="8" customFormat="1" ht="19.5" customHeight="1">
      <c r="B58" s="131"/>
      <c r="C58" s="132"/>
      <c r="D58" s="133" t="s">
        <v>252</v>
      </c>
      <c r="E58" s="134"/>
      <c r="F58" s="134"/>
      <c r="G58" s="134"/>
      <c r="H58" s="134"/>
      <c r="I58" s="135"/>
      <c r="J58" s="136">
        <f>J85</f>
        <v>0</v>
      </c>
      <c r="K58" s="137"/>
    </row>
    <row r="59" spans="2:11" s="7" customFormat="1" ht="24.75" customHeight="1">
      <c r="B59" s="124"/>
      <c r="C59" s="125"/>
      <c r="D59" s="126" t="s">
        <v>819</v>
      </c>
      <c r="E59" s="127"/>
      <c r="F59" s="127"/>
      <c r="G59" s="127"/>
      <c r="H59" s="127"/>
      <c r="I59" s="128"/>
      <c r="J59" s="129">
        <f>J118</f>
        <v>0</v>
      </c>
      <c r="K59" s="130"/>
    </row>
    <row r="60" spans="2:11" s="8" customFormat="1" ht="19.5" customHeight="1">
      <c r="B60" s="131"/>
      <c r="C60" s="132"/>
      <c r="D60" s="133" t="s">
        <v>1259</v>
      </c>
      <c r="E60" s="134"/>
      <c r="F60" s="134"/>
      <c r="G60" s="134"/>
      <c r="H60" s="134"/>
      <c r="I60" s="135"/>
      <c r="J60" s="136">
        <f>J119</f>
        <v>0</v>
      </c>
      <c r="K60" s="137"/>
    </row>
    <row r="61" spans="2:11" s="7" customFormat="1" ht="24.75" customHeight="1">
      <c r="B61" s="124"/>
      <c r="C61" s="125"/>
      <c r="D61" s="126" t="s">
        <v>1260</v>
      </c>
      <c r="E61" s="127"/>
      <c r="F61" s="127"/>
      <c r="G61" s="127"/>
      <c r="H61" s="127"/>
      <c r="I61" s="128"/>
      <c r="J61" s="129">
        <f>J121</f>
        <v>0</v>
      </c>
      <c r="K61" s="130"/>
    </row>
    <row r="62" spans="2:11" s="8" customFormat="1" ht="19.5" customHeight="1">
      <c r="B62" s="131"/>
      <c r="C62" s="132"/>
      <c r="D62" s="133" t="s">
        <v>1261</v>
      </c>
      <c r="E62" s="134"/>
      <c r="F62" s="134"/>
      <c r="G62" s="134"/>
      <c r="H62" s="134"/>
      <c r="I62" s="135"/>
      <c r="J62" s="136">
        <f>J122</f>
        <v>0</v>
      </c>
      <c r="K62" s="137"/>
    </row>
    <row r="63" spans="2:11" s="8" customFormat="1" ht="19.5" customHeight="1">
      <c r="B63" s="131"/>
      <c r="C63" s="132"/>
      <c r="D63" s="133" t="s">
        <v>1262</v>
      </c>
      <c r="E63" s="134"/>
      <c r="F63" s="134"/>
      <c r="G63" s="134"/>
      <c r="H63" s="134"/>
      <c r="I63" s="135"/>
      <c r="J63" s="136">
        <f>J129</f>
        <v>0</v>
      </c>
      <c r="K63" s="13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95"/>
      <c r="J64" s="36"/>
      <c r="K64" s="39"/>
    </row>
    <row r="65" spans="2:11" s="1" customFormat="1" ht="6.75" customHeight="1">
      <c r="B65" s="50"/>
      <c r="C65" s="51"/>
      <c r="D65" s="51"/>
      <c r="E65" s="51"/>
      <c r="F65" s="51"/>
      <c r="G65" s="51"/>
      <c r="H65" s="51"/>
      <c r="I65" s="116"/>
      <c r="J65" s="51"/>
      <c r="K65" s="52"/>
    </row>
    <row r="69" spans="2:12" s="1" customFormat="1" ht="6.75" customHeight="1">
      <c r="B69" s="53"/>
      <c r="C69" s="54"/>
      <c r="D69" s="54"/>
      <c r="E69" s="54"/>
      <c r="F69" s="54"/>
      <c r="G69" s="54"/>
      <c r="H69" s="54"/>
      <c r="I69" s="117"/>
      <c r="J69" s="54"/>
      <c r="K69" s="54"/>
      <c r="L69" s="35"/>
    </row>
    <row r="70" spans="2:12" s="1" customFormat="1" ht="36.75" customHeight="1">
      <c r="B70" s="35"/>
      <c r="C70" s="55" t="s">
        <v>122</v>
      </c>
      <c r="I70" s="138"/>
      <c r="L70" s="35"/>
    </row>
    <row r="71" spans="2:12" s="1" customFormat="1" ht="6.75" customHeight="1">
      <c r="B71" s="35"/>
      <c r="I71" s="138"/>
      <c r="L71" s="35"/>
    </row>
    <row r="72" spans="2:12" s="1" customFormat="1" ht="14.25" customHeight="1">
      <c r="B72" s="35"/>
      <c r="C72" s="57" t="s">
        <v>16</v>
      </c>
      <c r="I72" s="138"/>
      <c r="L72" s="35"/>
    </row>
    <row r="73" spans="2:12" s="1" customFormat="1" ht="22.5" customHeight="1">
      <c r="B73" s="35"/>
      <c r="E73" s="282" t="str">
        <f>E7</f>
        <v>II/125 Vlašim, most ev.č. 125-019 - Most přes potok za městem Vlašim</v>
      </c>
      <c r="F73" s="245"/>
      <c r="G73" s="245"/>
      <c r="H73" s="245"/>
      <c r="I73" s="138"/>
      <c r="L73" s="35"/>
    </row>
    <row r="74" spans="2:12" s="1" customFormat="1" ht="14.25" customHeight="1">
      <c r="B74" s="35"/>
      <c r="C74" s="57" t="s">
        <v>108</v>
      </c>
      <c r="I74" s="138"/>
      <c r="L74" s="35"/>
    </row>
    <row r="75" spans="2:12" s="1" customFormat="1" ht="23.25" customHeight="1">
      <c r="B75" s="35"/>
      <c r="E75" s="263" t="str">
        <f>E9</f>
        <v>SO403 - Přeložka vedení VO</v>
      </c>
      <c r="F75" s="245"/>
      <c r="G75" s="245"/>
      <c r="H75" s="245"/>
      <c r="I75" s="138"/>
      <c r="L75" s="35"/>
    </row>
    <row r="76" spans="2:12" s="1" customFormat="1" ht="6.75" customHeight="1">
      <c r="B76" s="35"/>
      <c r="I76" s="138"/>
      <c r="L76" s="35"/>
    </row>
    <row r="77" spans="2:12" s="1" customFormat="1" ht="18" customHeight="1">
      <c r="B77" s="35"/>
      <c r="C77" s="57" t="s">
        <v>23</v>
      </c>
      <c r="F77" s="139" t="str">
        <f>F12</f>
        <v>Vlašim, Vlasákova ulice</v>
      </c>
      <c r="I77" s="140" t="s">
        <v>25</v>
      </c>
      <c r="J77" s="61" t="str">
        <f>IF(J12="","",J12)</f>
        <v>31.5.2016</v>
      </c>
      <c r="L77" s="35"/>
    </row>
    <row r="78" spans="2:12" s="1" customFormat="1" ht="6.75" customHeight="1">
      <c r="B78" s="35"/>
      <c r="I78" s="138"/>
      <c r="L78" s="35"/>
    </row>
    <row r="79" spans="2:12" s="1" customFormat="1" ht="15">
      <c r="B79" s="35"/>
      <c r="C79" s="57" t="s">
        <v>29</v>
      </c>
      <c r="F79" s="139" t="str">
        <f>E15</f>
        <v>Středočeský kraj</v>
      </c>
      <c r="I79" s="140" t="s">
        <v>35</v>
      </c>
      <c r="J79" s="139" t="str">
        <f>E21</f>
        <v>Pragoprojekt, a.s.</v>
      </c>
      <c r="L79" s="35"/>
    </row>
    <row r="80" spans="2:12" s="1" customFormat="1" ht="14.25" customHeight="1">
      <c r="B80" s="35"/>
      <c r="C80" s="57" t="s">
        <v>33</v>
      </c>
      <c r="F80" s="139">
        <f>IF(E18="","",E18)</f>
      </c>
      <c r="I80" s="138"/>
      <c r="L80" s="35"/>
    </row>
    <row r="81" spans="2:12" s="1" customFormat="1" ht="9.75" customHeight="1">
      <c r="B81" s="35"/>
      <c r="I81" s="138"/>
      <c r="L81" s="35"/>
    </row>
    <row r="82" spans="2:20" s="9" customFormat="1" ht="29.25" customHeight="1">
      <c r="B82" s="141"/>
      <c r="C82" s="142" t="s">
        <v>123</v>
      </c>
      <c r="D82" s="143" t="s">
        <v>61</v>
      </c>
      <c r="E82" s="143" t="s">
        <v>57</v>
      </c>
      <c r="F82" s="143" t="s">
        <v>124</v>
      </c>
      <c r="G82" s="143" t="s">
        <v>125</v>
      </c>
      <c r="H82" s="143" t="s">
        <v>126</v>
      </c>
      <c r="I82" s="144" t="s">
        <v>127</v>
      </c>
      <c r="J82" s="143" t="s">
        <v>112</v>
      </c>
      <c r="K82" s="145" t="s">
        <v>128</v>
      </c>
      <c r="L82" s="141"/>
      <c r="M82" s="67" t="s">
        <v>129</v>
      </c>
      <c r="N82" s="68" t="s">
        <v>46</v>
      </c>
      <c r="O82" s="68" t="s">
        <v>130</v>
      </c>
      <c r="P82" s="68" t="s">
        <v>131</v>
      </c>
      <c r="Q82" s="68" t="s">
        <v>132</v>
      </c>
      <c r="R82" s="68" t="s">
        <v>133</v>
      </c>
      <c r="S82" s="68" t="s">
        <v>134</v>
      </c>
      <c r="T82" s="69" t="s">
        <v>135</v>
      </c>
    </row>
    <row r="83" spans="2:63" s="1" customFormat="1" ht="29.25" customHeight="1">
      <c r="B83" s="35"/>
      <c r="C83" s="71" t="s">
        <v>113</v>
      </c>
      <c r="I83" s="138"/>
      <c r="J83" s="146">
        <f>BK83</f>
        <v>0</v>
      </c>
      <c r="L83" s="35"/>
      <c r="M83" s="70"/>
      <c r="N83" s="62"/>
      <c r="O83" s="62"/>
      <c r="P83" s="147">
        <f>P84+P118+P121</f>
        <v>0</v>
      </c>
      <c r="Q83" s="62"/>
      <c r="R83" s="147">
        <f>R84+R118+R121</f>
        <v>17.02072746</v>
      </c>
      <c r="S83" s="62"/>
      <c r="T83" s="148">
        <f>T84+T118+T121</f>
        <v>0</v>
      </c>
      <c r="AT83" s="18" t="s">
        <v>75</v>
      </c>
      <c r="AU83" s="18" t="s">
        <v>114</v>
      </c>
      <c r="BK83" s="149">
        <f>BK84+BK118+BK121</f>
        <v>0</v>
      </c>
    </row>
    <row r="84" spans="2:63" s="10" customFormat="1" ht="36.75" customHeight="1">
      <c r="B84" s="150"/>
      <c r="D84" s="151" t="s">
        <v>75</v>
      </c>
      <c r="E84" s="152" t="s">
        <v>136</v>
      </c>
      <c r="F84" s="152" t="s">
        <v>137</v>
      </c>
      <c r="I84" s="153"/>
      <c r="J84" s="154">
        <f>BK84</f>
        <v>0</v>
      </c>
      <c r="L84" s="150"/>
      <c r="M84" s="155"/>
      <c r="N84" s="156"/>
      <c r="O84" s="156"/>
      <c r="P84" s="157">
        <f>P85</f>
        <v>0</v>
      </c>
      <c r="Q84" s="156"/>
      <c r="R84" s="157">
        <f>R85</f>
        <v>16.94056</v>
      </c>
      <c r="S84" s="156"/>
      <c r="T84" s="158">
        <f>T85</f>
        <v>0</v>
      </c>
      <c r="AR84" s="151" t="s">
        <v>22</v>
      </c>
      <c r="AT84" s="159" t="s">
        <v>75</v>
      </c>
      <c r="AU84" s="159" t="s">
        <v>76</v>
      </c>
      <c r="AY84" s="151" t="s">
        <v>138</v>
      </c>
      <c r="BK84" s="160">
        <f>BK85</f>
        <v>0</v>
      </c>
    </row>
    <row r="85" spans="2:63" s="10" customFormat="1" ht="19.5" customHeight="1">
      <c r="B85" s="150"/>
      <c r="D85" s="161" t="s">
        <v>75</v>
      </c>
      <c r="E85" s="162" t="s">
        <v>22</v>
      </c>
      <c r="F85" s="162" t="s">
        <v>256</v>
      </c>
      <c r="I85" s="153"/>
      <c r="J85" s="163">
        <f>BK85</f>
        <v>0</v>
      </c>
      <c r="L85" s="150"/>
      <c r="M85" s="155"/>
      <c r="N85" s="156"/>
      <c r="O85" s="156"/>
      <c r="P85" s="157">
        <f>SUM(P86:P117)</f>
        <v>0</v>
      </c>
      <c r="Q85" s="156"/>
      <c r="R85" s="157">
        <f>SUM(R86:R117)</f>
        <v>16.94056</v>
      </c>
      <c r="S85" s="156"/>
      <c r="T85" s="158">
        <f>SUM(T86:T117)</f>
        <v>0</v>
      </c>
      <c r="AR85" s="151" t="s">
        <v>22</v>
      </c>
      <c r="AT85" s="159" t="s">
        <v>75</v>
      </c>
      <c r="AU85" s="159" t="s">
        <v>22</v>
      </c>
      <c r="AY85" s="151" t="s">
        <v>138</v>
      </c>
      <c r="BK85" s="160">
        <f>SUM(BK86:BK117)</f>
        <v>0</v>
      </c>
    </row>
    <row r="86" spans="2:65" s="1" customFormat="1" ht="22.5" customHeight="1">
      <c r="B86" s="164"/>
      <c r="C86" s="165" t="s">
        <v>22</v>
      </c>
      <c r="D86" s="165" t="s">
        <v>141</v>
      </c>
      <c r="E86" s="166" t="s">
        <v>1263</v>
      </c>
      <c r="F86" s="167" t="s">
        <v>1264</v>
      </c>
      <c r="G86" s="168" t="s">
        <v>144</v>
      </c>
      <c r="H86" s="169">
        <v>15.47</v>
      </c>
      <c r="I86" s="170"/>
      <c r="J86" s="171">
        <f>ROUND(I86*H86,2)</f>
        <v>0</v>
      </c>
      <c r="K86" s="167" t="s">
        <v>145</v>
      </c>
      <c r="L86" s="35"/>
      <c r="M86" s="172" t="s">
        <v>20</v>
      </c>
      <c r="N86" s="173" t="s">
        <v>47</v>
      </c>
      <c r="O86" s="36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AR86" s="18" t="s">
        <v>146</v>
      </c>
      <c r="AT86" s="18" t="s">
        <v>141</v>
      </c>
      <c r="AU86" s="18" t="s">
        <v>84</v>
      </c>
      <c r="AY86" s="18" t="s">
        <v>138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8" t="s">
        <v>22</v>
      </c>
      <c r="BK86" s="176">
        <f>ROUND(I86*H86,2)</f>
        <v>0</v>
      </c>
      <c r="BL86" s="18" t="s">
        <v>146</v>
      </c>
      <c r="BM86" s="18" t="s">
        <v>1265</v>
      </c>
    </row>
    <row r="87" spans="2:51" s="12" customFormat="1" ht="22.5" customHeight="1">
      <c r="B87" s="186"/>
      <c r="D87" s="195" t="s">
        <v>148</v>
      </c>
      <c r="E87" s="228" t="s">
        <v>20</v>
      </c>
      <c r="F87" s="229" t="s">
        <v>1266</v>
      </c>
      <c r="H87" s="230">
        <v>15.47</v>
      </c>
      <c r="I87" s="190"/>
      <c r="L87" s="186"/>
      <c r="M87" s="191"/>
      <c r="N87" s="192"/>
      <c r="O87" s="192"/>
      <c r="P87" s="192"/>
      <c r="Q87" s="192"/>
      <c r="R87" s="192"/>
      <c r="S87" s="192"/>
      <c r="T87" s="193"/>
      <c r="AT87" s="187" t="s">
        <v>148</v>
      </c>
      <c r="AU87" s="187" t="s">
        <v>84</v>
      </c>
      <c r="AV87" s="12" t="s">
        <v>84</v>
      </c>
      <c r="AW87" s="12" t="s">
        <v>39</v>
      </c>
      <c r="AX87" s="12" t="s">
        <v>22</v>
      </c>
      <c r="AY87" s="187" t="s">
        <v>138</v>
      </c>
    </row>
    <row r="88" spans="2:65" s="1" customFormat="1" ht="22.5" customHeight="1">
      <c r="B88" s="164"/>
      <c r="C88" s="165" t="s">
        <v>84</v>
      </c>
      <c r="D88" s="165" t="s">
        <v>141</v>
      </c>
      <c r="E88" s="166" t="s">
        <v>455</v>
      </c>
      <c r="F88" s="167" t="s">
        <v>456</v>
      </c>
      <c r="G88" s="168" t="s">
        <v>144</v>
      </c>
      <c r="H88" s="169">
        <v>23.66</v>
      </c>
      <c r="I88" s="170"/>
      <c r="J88" s="171">
        <f>ROUND(I88*H88,2)</f>
        <v>0</v>
      </c>
      <c r="K88" s="167" t="s">
        <v>145</v>
      </c>
      <c r="L88" s="35"/>
      <c r="M88" s="172" t="s">
        <v>20</v>
      </c>
      <c r="N88" s="173" t="s">
        <v>47</v>
      </c>
      <c r="O88" s="36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8" t="s">
        <v>146</v>
      </c>
      <c r="AT88" s="18" t="s">
        <v>141</v>
      </c>
      <c r="AU88" s="18" t="s">
        <v>84</v>
      </c>
      <c r="AY88" s="18" t="s">
        <v>138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8" t="s">
        <v>22</v>
      </c>
      <c r="BK88" s="176">
        <f>ROUND(I88*H88,2)</f>
        <v>0</v>
      </c>
      <c r="BL88" s="18" t="s">
        <v>146</v>
      </c>
      <c r="BM88" s="18" t="s">
        <v>1267</v>
      </c>
    </row>
    <row r="89" spans="2:51" s="12" customFormat="1" ht="22.5" customHeight="1">
      <c r="B89" s="186"/>
      <c r="D89" s="178" t="s">
        <v>148</v>
      </c>
      <c r="E89" s="187" t="s">
        <v>20</v>
      </c>
      <c r="F89" s="188" t="s">
        <v>1268</v>
      </c>
      <c r="H89" s="189">
        <v>11.83</v>
      </c>
      <c r="I89" s="190"/>
      <c r="L89" s="186"/>
      <c r="M89" s="191"/>
      <c r="N89" s="192"/>
      <c r="O89" s="192"/>
      <c r="P89" s="192"/>
      <c r="Q89" s="192"/>
      <c r="R89" s="192"/>
      <c r="S89" s="192"/>
      <c r="T89" s="193"/>
      <c r="AT89" s="187" t="s">
        <v>148</v>
      </c>
      <c r="AU89" s="187" t="s">
        <v>84</v>
      </c>
      <c r="AV89" s="12" t="s">
        <v>84</v>
      </c>
      <c r="AW89" s="12" t="s">
        <v>39</v>
      </c>
      <c r="AX89" s="12" t="s">
        <v>76</v>
      </c>
      <c r="AY89" s="187" t="s">
        <v>138</v>
      </c>
    </row>
    <row r="90" spans="2:51" s="12" customFormat="1" ht="22.5" customHeight="1">
      <c r="B90" s="186"/>
      <c r="D90" s="178" t="s">
        <v>148</v>
      </c>
      <c r="E90" s="187" t="s">
        <v>20</v>
      </c>
      <c r="F90" s="188" t="s">
        <v>1269</v>
      </c>
      <c r="H90" s="189">
        <v>11.83</v>
      </c>
      <c r="I90" s="190"/>
      <c r="L90" s="186"/>
      <c r="M90" s="191"/>
      <c r="N90" s="192"/>
      <c r="O90" s="192"/>
      <c r="P90" s="192"/>
      <c r="Q90" s="192"/>
      <c r="R90" s="192"/>
      <c r="S90" s="192"/>
      <c r="T90" s="193"/>
      <c r="AT90" s="187" t="s">
        <v>148</v>
      </c>
      <c r="AU90" s="187" t="s">
        <v>84</v>
      </c>
      <c r="AV90" s="12" t="s">
        <v>84</v>
      </c>
      <c r="AW90" s="12" t="s">
        <v>39</v>
      </c>
      <c r="AX90" s="12" t="s">
        <v>76</v>
      </c>
      <c r="AY90" s="187" t="s">
        <v>138</v>
      </c>
    </row>
    <row r="91" spans="2:51" s="13" customFormat="1" ht="22.5" customHeight="1">
      <c r="B91" s="194"/>
      <c r="D91" s="195" t="s">
        <v>148</v>
      </c>
      <c r="E91" s="196" t="s">
        <v>20</v>
      </c>
      <c r="F91" s="197" t="s">
        <v>152</v>
      </c>
      <c r="H91" s="198">
        <v>23.66</v>
      </c>
      <c r="I91" s="199"/>
      <c r="L91" s="194"/>
      <c r="M91" s="200"/>
      <c r="N91" s="201"/>
      <c r="O91" s="201"/>
      <c r="P91" s="201"/>
      <c r="Q91" s="201"/>
      <c r="R91" s="201"/>
      <c r="S91" s="201"/>
      <c r="T91" s="202"/>
      <c r="AT91" s="203" t="s">
        <v>148</v>
      </c>
      <c r="AU91" s="203" t="s">
        <v>84</v>
      </c>
      <c r="AV91" s="13" t="s">
        <v>146</v>
      </c>
      <c r="AW91" s="13" t="s">
        <v>39</v>
      </c>
      <c r="AX91" s="13" t="s">
        <v>22</v>
      </c>
      <c r="AY91" s="203" t="s">
        <v>138</v>
      </c>
    </row>
    <row r="92" spans="2:65" s="1" customFormat="1" ht="22.5" customHeight="1">
      <c r="B92" s="164"/>
      <c r="C92" s="165" t="s">
        <v>164</v>
      </c>
      <c r="D92" s="165" t="s">
        <v>141</v>
      </c>
      <c r="E92" s="166" t="s">
        <v>288</v>
      </c>
      <c r="F92" s="167" t="s">
        <v>289</v>
      </c>
      <c r="G92" s="168" t="s">
        <v>144</v>
      </c>
      <c r="H92" s="169">
        <v>3.64</v>
      </c>
      <c r="I92" s="170"/>
      <c r="J92" s="171">
        <f>ROUND(I92*H92,2)</f>
        <v>0</v>
      </c>
      <c r="K92" s="167" t="s">
        <v>145</v>
      </c>
      <c r="L92" s="35"/>
      <c r="M92" s="172" t="s">
        <v>20</v>
      </c>
      <c r="N92" s="173" t="s">
        <v>47</v>
      </c>
      <c r="O92" s="36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8" t="s">
        <v>146</v>
      </c>
      <c r="AT92" s="18" t="s">
        <v>141</v>
      </c>
      <c r="AU92" s="18" t="s">
        <v>84</v>
      </c>
      <c r="AY92" s="18" t="s">
        <v>138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8" t="s">
        <v>22</v>
      </c>
      <c r="BK92" s="176">
        <f>ROUND(I92*H92,2)</f>
        <v>0</v>
      </c>
      <c r="BL92" s="18" t="s">
        <v>146</v>
      </c>
      <c r="BM92" s="18" t="s">
        <v>1270</v>
      </c>
    </row>
    <row r="93" spans="2:51" s="12" customFormat="1" ht="22.5" customHeight="1">
      <c r="B93" s="186"/>
      <c r="D93" s="178" t="s">
        <v>148</v>
      </c>
      <c r="E93" s="187" t="s">
        <v>20</v>
      </c>
      <c r="F93" s="188" t="s">
        <v>1271</v>
      </c>
      <c r="H93" s="189">
        <v>3.64</v>
      </c>
      <c r="I93" s="190"/>
      <c r="L93" s="186"/>
      <c r="M93" s="191"/>
      <c r="N93" s="192"/>
      <c r="O93" s="192"/>
      <c r="P93" s="192"/>
      <c r="Q93" s="192"/>
      <c r="R93" s="192"/>
      <c r="S93" s="192"/>
      <c r="T93" s="193"/>
      <c r="AT93" s="187" t="s">
        <v>148</v>
      </c>
      <c r="AU93" s="187" t="s">
        <v>84</v>
      </c>
      <c r="AV93" s="12" t="s">
        <v>84</v>
      </c>
      <c r="AW93" s="12" t="s">
        <v>39</v>
      </c>
      <c r="AX93" s="12" t="s">
        <v>76</v>
      </c>
      <c r="AY93" s="187" t="s">
        <v>138</v>
      </c>
    </row>
    <row r="94" spans="2:51" s="13" customFormat="1" ht="22.5" customHeight="1">
      <c r="B94" s="194"/>
      <c r="D94" s="195" t="s">
        <v>148</v>
      </c>
      <c r="E94" s="196" t="s">
        <v>20</v>
      </c>
      <c r="F94" s="197" t="s">
        <v>152</v>
      </c>
      <c r="H94" s="198">
        <v>3.64</v>
      </c>
      <c r="I94" s="199"/>
      <c r="L94" s="194"/>
      <c r="M94" s="200"/>
      <c r="N94" s="201"/>
      <c r="O94" s="201"/>
      <c r="P94" s="201"/>
      <c r="Q94" s="201"/>
      <c r="R94" s="201"/>
      <c r="S94" s="201"/>
      <c r="T94" s="202"/>
      <c r="AT94" s="203" t="s">
        <v>148</v>
      </c>
      <c r="AU94" s="203" t="s">
        <v>84</v>
      </c>
      <c r="AV94" s="13" t="s">
        <v>146</v>
      </c>
      <c r="AW94" s="13" t="s">
        <v>39</v>
      </c>
      <c r="AX94" s="13" t="s">
        <v>22</v>
      </c>
      <c r="AY94" s="203" t="s">
        <v>138</v>
      </c>
    </row>
    <row r="95" spans="2:65" s="1" customFormat="1" ht="31.5" customHeight="1">
      <c r="B95" s="164"/>
      <c r="C95" s="165" t="s">
        <v>146</v>
      </c>
      <c r="D95" s="165" t="s">
        <v>141</v>
      </c>
      <c r="E95" s="166" t="s">
        <v>292</v>
      </c>
      <c r="F95" s="167" t="s">
        <v>293</v>
      </c>
      <c r="G95" s="168" t="s">
        <v>144</v>
      </c>
      <c r="H95" s="169">
        <v>36.4</v>
      </c>
      <c r="I95" s="170"/>
      <c r="J95" s="171">
        <f>ROUND(I95*H95,2)</f>
        <v>0</v>
      </c>
      <c r="K95" s="167" t="s">
        <v>145</v>
      </c>
      <c r="L95" s="35"/>
      <c r="M95" s="172" t="s">
        <v>20</v>
      </c>
      <c r="N95" s="173" t="s">
        <v>47</v>
      </c>
      <c r="O95" s="36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8" t="s">
        <v>146</v>
      </c>
      <c r="AT95" s="18" t="s">
        <v>141</v>
      </c>
      <c r="AU95" s="18" t="s">
        <v>84</v>
      </c>
      <c r="AY95" s="18" t="s">
        <v>138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8" t="s">
        <v>22</v>
      </c>
      <c r="BK95" s="176">
        <f>ROUND(I95*H95,2)</f>
        <v>0</v>
      </c>
      <c r="BL95" s="18" t="s">
        <v>146</v>
      </c>
      <c r="BM95" s="18" t="s">
        <v>1272</v>
      </c>
    </row>
    <row r="96" spans="2:51" s="12" customFormat="1" ht="22.5" customHeight="1">
      <c r="B96" s="186"/>
      <c r="D96" s="178" t="s">
        <v>148</v>
      </c>
      <c r="E96" s="187" t="s">
        <v>20</v>
      </c>
      <c r="F96" s="188" t="s">
        <v>1273</v>
      </c>
      <c r="H96" s="189">
        <v>36.4</v>
      </c>
      <c r="I96" s="190"/>
      <c r="L96" s="186"/>
      <c r="M96" s="191"/>
      <c r="N96" s="192"/>
      <c r="O96" s="192"/>
      <c r="P96" s="192"/>
      <c r="Q96" s="192"/>
      <c r="R96" s="192"/>
      <c r="S96" s="192"/>
      <c r="T96" s="193"/>
      <c r="AT96" s="187" t="s">
        <v>148</v>
      </c>
      <c r="AU96" s="187" t="s">
        <v>84</v>
      </c>
      <c r="AV96" s="12" t="s">
        <v>84</v>
      </c>
      <c r="AW96" s="12" t="s">
        <v>39</v>
      </c>
      <c r="AX96" s="12" t="s">
        <v>76</v>
      </c>
      <c r="AY96" s="187" t="s">
        <v>138</v>
      </c>
    </row>
    <row r="97" spans="2:51" s="13" customFormat="1" ht="22.5" customHeight="1">
      <c r="B97" s="194"/>
      <c r="D97" s="195" t="s">
        <v>148</v>
      </c>
      <c r="E97" s="196" t="s">
        <v>20</v>
      </c>
      <c r="F97" s="197" t="s">
        <v>152</v>
      </c>
      <c r="H97" s="198">
        <v>36.4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03" t="s">
        <v>148</v>
      </c>
      <c r="AU97" s="203" t="s">
        <v>84</v>
      </c>
      <c r="AV97" s="13" t="s">
        <v>146</v>
      </c>
      <c r="AW97" s="13" t="s">
        <v>39</v>
      </c>
      <c r="AX97" s="13" t="s">
        <v>22</v>
      </c>
      <c r="AY97" s="203" t="s">
        <v>138</v>
      </c>
    </row>
    <row r="98" spans="2:65" s="1" customFormat="1" ht="22.5" customHeight="1">
      <c r="B98" s="164"/>
      <c r="C98" s="165" t="s">
        <v>139</v>
      </c>
      <c r="D98" s="165" t="s">
        <v>141</v>
      </c>
      <c r="E98" s="166" t="s">
        <v>302</v>
      </c>
      <c r="F98" s="167" t="s">
        <v>303</v>
      </c>
      <c r="G98" s="168" t="s">
        <v>144</v>
      </c>
      <c r="H98" s="169">
        <v>15.47</v>
      </c>
      <c r="I98" s="170"/>
      <c r="J98" s="171">
        <f>ROUND(I98*H98,2)</f>
        <v>0</v>
      </c>
      <c r="K98" s="167" t="s">
        <v>145</v>
      </c>
      <c r="L98" s="35"/>
      <c r="M98" s="172" t="s">
        <v>20</v>
      </c>
      <c r="N98" s="173" t="s">
        <v>47</v>
      </c>
      <c r="O98" s="36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8" t="s">
        <v>590</v>
      </c>
      <c r="AT98" s="18" t="s">
        <v>141</v>
      </c>
      <c r="AU98" s="18" t="s">
        <v>84</v>
      </c>
      <c r="AY98" s="18" t="s">
        <v>138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8" t="s">
        <v>22</v>
      </c>
      <c r="BK98" s="176">
        <f>ROUND(I98*H98,2)</f>
        <v>0</v>
      </c>
      <c r="BL98" s="18" t="s">
        <v>590</v>
      </c>
      <c r="BM98" s="18" t="s">
        <v>1274</v>
      </c>
    </row>
    <row r="99" spans="2:51" s="12" customFormat="1" ht="22.5" customHeight="1">
      <c r="B99" s="186"/>
      <c r="D99" s="178" t="s">
        <v>148</v>
      </c>
      <c r="E99" s="187" t="s">
        <v>20</v>
      </c>
      <c r="F99" s="188" t="s">
        <v>1275</v>
      </c>
      <c r="H99" s="189">
        <v>3.64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7" t="s">
        <v>148</v>
      </c>
      <c r="AU99" s="187" t="s">
        <v>84</v>
      </c>
      <c r="AV99" s="12" t="s">
        <v>84</v>
      </c>
      <c r="AW99" s="12" t="s">
        <v>39</v>
      </c>
      <c r="AX99" s="12" t="s">
        <v>76</v>
      </c>
      <c r="AY99" s="187" t="s">
        <v>138</v>
      </c>
    </row>
    <row r="100" spans="2:51" s="12" customFormat="1" ht="22.5" customHeight="1">
      <c r="B100" s="186"/>
      <c r="D100" s="178" t="s">
        <v>148</v>
      </c>
      <c r="E100" s="187" t="s">
        <v>20</v>
      </c>
      <c r="F100" s="188" t="s">
        <v>1276</v>
      </c>
      <c r="H100" s="189">
        <v>11.83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7" t="s">
        <v>148</v>
      </c>
      <c r="AU100" s="187" t="s">
        <v>84</v>
      </c>
      <c r="AV100" s="12" t="s">
        <v>84</v>
      </c>
      <c r="AW100" s="12" t="s">
        <v>39</v>
      </c>
      <c r="AX100" s="12" t="s">
        <v>76</v>
      </c>
      <c r="AY100" s="187" t="s">
        <v>138</v>
      </c>
    </row>
    <row r="101" spans="2:51" s="13" customFormat="1" ht="22.5" customHeight="1">
      <c r="B101" s="194"/>
      <c r="D101" s="195" t="s">
        <v>148</v>
      </c>
      <c r="E101" s="196" t="s">
        <v>20</v>
      </c>
      <c r="F101" s="197" t="s">
        <v>152</v>
      </c>
      <c r="H101" s="198">
        <v>15.47</v>
      </c>
      <c r="I101" s="199"/>
      <c r="L101" s="194"/>
      <c r="M101" s="200"/>
      <c r="N101" s="201"/>
      <c r="O101" s="201"/>
      <c r="P101" s="201"/>
      <c r="Q101" s="201"/>
      <c r="R101" s="201"/>
      <c r="S101" s="201"/>
      <c r="T101" s="202"/>
      <c r="AT101" s="203" t="s">
        <v>148</v>
      </c>
      <c r="AU101" s="203" t="s">
        <v>84</v>
      </c>
      <c r="AV101" s="13" t="s">
        <v>146</v>
      </c>
      <c r="AW101" s="13" t="s">
        <v>39</v>
      </c>
      <c r="AX101" s="13" t="s">
        <v>22</v>
      </c>
      <c r="AY101" s="203" t="s">
        <v>138</v>
      </c>
    </row>
    <row r="102" spans="2:65" s="1" customFormat="1" ht="22.5" customHeight="1">
      <c r="B102" s="164"/>
      <c r="C102" s="165" t="s">
        <v>186</v>
      </c>
      <c r="D102" s="165" t="s">
        <v>141</v>
      </c>
      <c r="E102" s="166" t="s">
        <v>1277</v>
      </c>
      <c r="F102" s="167" t="s">
        <v>1278</v>
      </c>
      <c r="G102" s="168" t="s">
        <v>324</v>
      </c>
      <c r="H102" s="169">
        <v>14.4</v>
      </c>
      <c r="I102" s="170"/>
      <c r="J102" s="171">
        <f>ROUND(I102*H102,2)</f>
        <v>0</v>
      </c>
      <c r="K102" s="167" t="s">
        <v>145</v>
      </c>
      <c r="L102" s="35"/>
      <c r="M102" s="172" t="s">
        <v>20</v>
      </c>
      <c r="N102" s="173" t="s">
        <v>47</v>
      </c>
      <c r="O102" s="36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8" t="s">
        <v>146</v>
      </c>
      <c r="AT102" s="18" t="s">
        <v>141</v>
      </c>
      <c r="AU102" s="18" t="s">
        <v>84</v>
      </c>
      <c r="AY102" s="18" t="s">
        <v>138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8" t="s">
        <v>22</v>
      </c>
      <c r="BK102" s="176">
        <f>ROUND(I102*H102,2)</f>
        <v>0</v>
      </c>
      <c r="BL102" s="18" t="s">
        <v>146</v>
      </c>
      <c r="BM102" s="18" t="s">
        <v>1279</v>
      </c>
    </row>
    <row r="103" spans="2:51" s="12" customFormat="1" ht="22.5" customHeight="1">
      <c r="B103" s="186"/>
      <c r="D103" s="195" t="s">
        <v>148</v>
      </c>
      <c r="E103" s="228" t="s">
        <v>20</v>
      </c>
      <c r="F103" s="229" t="s">
        <v>1280</v>
      </c>
      <c r="H103" s="230">
        <v>14.4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7" t="s">
        <v>148</v>
      </c>
      <c r="AU103" s="187" t="s">
        <v>84</v>
      </c>
      <c r="AV103" s="12" t="s">
        <v>84</v>
      </c>
      <c r="AW103" s="12" t="s">
        <v>39</v>
      </c>
      <c r="AX103" s="12" t="s">
        <v>22</v>
      </c>
      <c r="AY103" s="187" t="s">
        <v>138</v>
      </c>
    </row>
    <row r="104" spans="2:65" s="1" customFormat="1" ht="22.5" customHeight="1">
      <c r="B104" s="164"/>
      <c r="C104" s="211" t="s">
        <v>196</v>
      </c>
      <c r="D104" s="211" t="s">
        <v>418</v>
      </c>
      <c r="E104" s="212" t="s">
        <v>1281</v>
      </c>
      <c r="F104" s="213" t="s">
        <v>1282</v>
      </c>
      <c r="G104" s="214" t="s">
        <v>386</v>
      </c>
      <c r="H104" s="215">
        <v>3</v>
      </c>
      <c r="I104" s="216"/>
      <c r="J104" s="217">
        <f>ROUND(I104*H104,2)</f>
        <v>0</v>
      </c>
      <c r="K104" s="213" t="s">
        <v>145</v>
      </c>
      <c r="L104" s="218"/>
      <c r="M104" s="219" t="s">
        <v>20</v>
      </c>
      <c r="N104" s="220" t="s">
        <v>47</v>
      </c>
      <c r="O104" s="36"/>
      <c r="P104" s="174">
        <f>O104*H104</f>
        <v>0</v>
      </c>
      <c r="Q104" s="174">
        <v>0.0104</v>
      </c>
      <c r="R104" s="174">
        <f>Q104*H104</f>
        <v>0.0312</v>
      </c>
      <c r="S104" s="174">
        <v>0</v>
      </c>
      <c r="T104" s="175">
        <f>S104*H104</f>
        <v>0</v>
      </c>
      <c r="AR104" s="18" t="s">
        <v>205</v>
      </c>
      <c r="AT104" s="18" t="s">
        <v>418</v>
      </c>
      <c r="AU104" s="18" t="s">
        <v>84</v>
      </c>
      <c r="AY104" s="18" t="s">
        <v>138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8" t="s">
        <v>22</v>
      </c>
      <c r="BK104" s="176">
        <f>ROUND(I104*H104,2)</f>
        <v>0</v>
      </c>
      <c r="BL104" s="18" t="s">
        <v>146</v>
      </c>
      <c r="BM104" s="18" t="s">
        <v>1283</v>
      </c>
    </row>
    <row r="105" spans="2:65" s="1" customFormat="1" ht="22.5" customHeight="1">
      <c r="B105" s="164"/>
      <c r="C105" s="165" t="s">
        <v>205</v>
      </c>
      <c r="D105" s="165" t="s">
        <v>141</v>
      </c>
      <c r="E105" s="166" t="s">
        <v>471</v>
      </c>
      <c r="F105" s="167" t="s">
        <v>472</v>
      </c>
      <c r="G105" s="168" t="s">
        <v>144</v>
      </c>
      <c r="H105" s="169">
        <v>11.83</v>
      </c>
      <c r="I105" s="170"/>
      <c r="J105" s="171">
        <f>ROUND(I105*H105,2)</f>
        <v>0</v>
      </c>
      <c r="K105" s="167" t="s">
        <v>145</v>
      </c>
      <c r="L105" s="35"/>
      <c r="M105" s="172" t="s">
        <v>20</v>
      </c>
      <c r="N105" s="173" t="s">
        <v>47</v>
      </c>
      <c r="O105" s="36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8" t="s">
        <v>146</v>
      </c>
      <c r="AT105" s="18" t="s">
        <v>141</v>
      </c>
      <c r="AU105" s="18" t="s">
        <v>84</v>
      </c>
      <c r="AY105" s="18" t="s">
        <v>138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8" t="s">
        <v>22</v>
      </c>
      <c r="BK105" s="176">
        <f>ROUND(I105*H105,2)</f>
        <v>0</v>
      </c>
      <c r="BL105" s="18" t="s">
        <v>146</v>
      </c>
      <c r="BM105" s="18" t="s">
        <v>1284</v>
      </c>
    </row>
    <row r="106" spans="2:51" s="12" customFormat="1" ht="22.5" customHeight="1">
      <c r="B106" s="186"/>
      <c r="D106" s="178" t="s">
        <v>148</v>
      </c>
      <c r="E106" s="187" t="s">
        <v>20</v>
      </c>
      <c r="F106" s="188" t="s">
        <v>1285</v>
      </c>
      <c r="H106" s="189">
        <v>11.83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7" t="s">
        <v>148</v>
      </c>
      <c r="AU106" s="187" t="s">
        <v>84</v>
      </c>
      <c r="AV106" s="12" t="s">
        <v>84</v>
      </c>
      <c r="AW106" s="12" t="s">
        <v>39</v>
      </c>
      <c r="AX106" s="12" t="s">
        <v>76</v>
      </c>
      <c r="AY106" s="187" t="s">
        <v>138</v>
      </c>
    </row>
    <row r="107" spans="2:51" s="13" customFormat="1" ht="22.5" customHeight="1">
      <c r="B107" s="194"/>
      <c r="D107" s="195" t="s">
        <v>148</v>
      </c>
      <c r="E107" s="196" t="s">
        <v>20</v>
      </c>
      <c r="F107" s="197" t="s">
        <v>152</v>
      </c>
      <c r="H107" s="198">
        <v>11.83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148</v>
      </c>
      <c r="AU107" s="203" t="s">
        <v>84</v>
      </c>
      <c r="AV107" s="13" t="s">
        <v>146</v>
      </c>
      <c r="AW107" s="13" t="s">
        <v>39</v>
      </c>
      <c r="AX107" s="13" t="s">
        <v>22</v>
      </c>
      <c r="AY107" s="203" t="s">
        <v>138</v>
      </c>
    </row>
    <row r="108" spans="2:65" s="1" customFormat="1" ht="22.5" customHeight="1">
      <c r="B108" s="164"/>
      <c r="C108" s="165" t="s">
        <v>211</v>
      </c>
      <c r="D108" s="165" t="s">
        <v>141</v>
      </c>
      <c r="E108" s="166" t="s">
        <v>306</v>
      </c>
      <c r="F108" s="167" t="s">
        <v>307</v>
      </c>
      <c r="G108" s="168" t="s">
        <v>308</v>
      </c>
      <c r="H108" s="169">
        <v>8.008</v>
      </c>
      <c r="I108" s="170"/>
      <c r="J108" s="171">
        <f>ROUND(I108*H108,2)</f>
        <v>0</v>
      </c>
      <c r="K108" s="167" t="s">
        <v>145</v>
      </c>
      <c r="L108" s="35"/>
      <c r="M108" s="172" t="s">
        <v>20</v>
      </c>
      <c r="N108" s="173" t="s">
        <v>47</v>
      </c>
      <c r="O108" s="36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8" t="s">
        <v>146</v>
      </c>
      <c r="AT108" s="18" t="s">
        <v>141</v>
      </c>
      <c r="AU108" s="18" t="s">
        <v>84</v>
      </c>
      <c r="AY108" s="18" t="s">
        <v>138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146</v>
      </c>
      <c r="BM108" s="18" t="s">
        <v>1286</v>
      </c>
    </row>
    <row r="109" spans="2:51" s="12" customFormat="1" ht="22.5" customHeight="1">
      <c r="B109" s="186"/>
      <c r="D109" s="195" t="s">
        <v>148</v>
      </c>
      <c r="E109" s="228" t="s">
        <v>20</v>
      </c>
      <c r="F109" s="229" t="s">
        <v>1287</v>
      </c>
      <c r="H109" s="230">
        <v>8.008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148</v>
      </c>
      <c r="AU109" s="187" t="s">
        <v>84</v>
      </c>
      <c r="AV109" s="12" t="s">
        <v>84</v>
      </c>
      <c r="AW109" s="12" t="s">
        <v>39</v>
      </c>
      <c r="AX109" s="12" t="s">
        <v>22</v>
      </c>
      <c r="AY109" s="187" t="s">
        <v>138</v>
      </c>
    </row>
    <row r="110" spans="2:65" s="1" customFormat="1" ht="22.5" customHeight="1">
      <c r="B110" s="164"/>
      <c r="C110" s="165" t="s">
        <v>27</v>
      </c>
      <c r="D110" s="165" t="s">
        <v>141</v>
      </c>
      <c r="E110" s="166" t="s">
        <v>882</v>
      </c>
      <c r="F110" s="167" t="s">
        <v>883</v>
      </c>
      <c r="G110" s="168" t="s">
        <v>144</v>
      </c>
      <c r="H110" s="169">
        <v>11.83</v>
      </c>
      <c r="I110" s="170"/>
      <c r="J110" s="171">
        <f>ROUND(I110*H110,2)</f>
        <v>0</v>
      </c>
      <c r="K110" s="167" t="s">
        <v>145</v>
      </c>
      <c r="L110" s="35"/>
      <c r="M110" s="172" t="s">
        <v>20</v>
      </c>
      <c r="N110" s="173" t="s">
        <v>47</v>
      </c>
      <c r="O110" s="36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8" t="s">
        <v>146</v>
      </c>
      <c r="AT110" s="18" t="s">
        <v>141</v>
      </c>
      <c r="AU110" s="18" t="s">
        <v>84</v>
      </c>
      <c r="AY110" s="18" t="s">
        <v>138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8" t="s">
        <v>22</v>
      </c>
      <c r="BK110" s="176">
        <f>ROUND(I110*H110,2)</f>
        <v>0</v>
      </c>
      <c r="BL110" s="18" t="s">
        <v>146</v>
      </c>
      <c r="BM110" s="18" t="s">
        <v>1288</v>
      </c>
    </row>
    <row r="111" spans="2:51" s="11" customFormat="1" ht="22.5" customHeight="1">
      <c r="B111" s="177"/>
      <c r="D111" s="178" t="s">
        <v>148</v>
      </c>
      <c r="E111" s="179" t="s">
        <v>20</v>
      </c>
      <c r="F111" s="180" t="s">
        <v>1289</v>
      </c>
      <c r="H111" s="181" t="s">
        <v>20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81" t="s">
        <v>148</v>
      </c>
      <c r="AU111" s="181" t="s">
        <v>84</v>
      </c>
      <c r="AV111" s="11" t="s">
        <v>22</v>
      </c>
      <c r="AW111" s="11" t="s">
        <v>39</v>
      </c>
      <c r="AX111" s="11" t="s">
        <v>76</v>
      </c>
      <c r="AY111" s="181" t="s">
        <v>138</v>
      </c>
    </row>
    <row r="112" spans="2:51" s="12" customFormat="1" ht="22.5" customHeight="1">
      <c r="B112" s="186"/>
      <c r="D112" s="178" t="s">
        <v>148</v>
      </c>
      <c r="E112" s="187" t="s">
        <v>20</v>
      </c>
      <c r="F112" s="188" t="s">
        <v>1290</v>
      </c>
      <c r="H112" s="189">
        <v>11.83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7" t="s">
        <v>148</v>
      </c>
      <c r="AU112" s="187" t="s">
        <v>84</v>
      </c>
      <c r="AV112" s="12" t="s">
        <v>84</v>
      </c>
      <c r="AW112" s="12" t="s">
        <v>39</v>
      </c>
      <c r="AX112" s="12" t="s">
        <v>76</v>
      </c>
      <c r="AY112" s="187" t="s">
        <v>138</v>
      </c>
    </row>
    <row r="113" spans="2:51" s="13" customFormat="1" ht="22.5" customHeight="1">
      <c r="B113" s="194"/>
      <c r="D113" s="195" t="s">
        <v>148</v>
      </c>
      <c r="E113" s="196" t="s">
        <v>20</v>
      </c>
      <c r="F113" s="197" t="s">
        <v>152</v>
      </c>
      <c r="H113" s="198">
        <v>11.83</v>
      </c>
      <c r="I113" s="199"/>
      <c r="L113" s="194"/>
      <c r="M113" s="200"/>
      <c r="N113" s="201"/>
      <c r="O113" s="201"/>
      <c r="P113" s="201"/>
      <c r="Q113" s="201"/>
      <c r="R113" s="201"/>
      <c r="S113" s="201"/>
      <c r="T113" s="202"/>
      <c r="AT113" s="203" t="s">
        <v>148</v>
      </c>
      <c r="AU113" s="203" t="s">
        <v>84</v>
      </c>
      <c r="AV113" s="13" t="s">
        <v>146</v>
      </c>
      <c r="AW113" s="13" t="s">
        <v>39</v>
      </c>
      <c r="AX113" s="13" t="s">
        <v>22</v>
      </c>
      <c r="AY113" s="203" t="s">
        <v>138</v>
      </c>
    </row>
    <row r="114" spans="2:65" s="1" customFormat="1" ht="31.5" customHeight="1">
      <c r="B114" s="164"/>
      <c r="C114" s="165" t="s">
        <v>226</v>
      </c>
      <c r="D114" s="165" t="s">
        <v>141</v>
      </c>
      <c r="E114" s="166" t="s">
        <v>1291</v>
      </c>
      <c r="F114" s="167" t="s">
        <v>1292</v>
      </c>
      <c r="G114" s="168" t="s">
        <v>324</v>
      </c>
      <c r="H114" s="169">
        <v>52</v>
      </c>
      <c r="I114" s="170"/>
      <c r="J114" s="171">
        <f>ROUND(I114*H114,2)</f>
        <v>0</v>
      </c>
      <c r="K114" s="167" t="s">
        <v>145</v>
      </c>
      <c r="L114" s="35"/>
      <c r="M114" s="172" t="s">
        <v>20</v>
      </c>
      <c r="N114" s="173" t="s">
        <v>47</v>
      </c>
      <c r="O114" s="36"/>
      <c r="P114" s="174">
        <f>O114*H114</f>
        <v>0</v>
      </c>
      <c r="Q114" s="174">
        <v>0.156</v>
      </c>
      <c r="R114" s="174">
        <f>Q114*H114</f>
        <v>8.112</v>
      </c>
      <c r="S114" s="174">
        <v>0</v>
      </c>
      <c r="T114" s="175">
        <f>S114*H114</f>
        <v>0</v>
      </c>
      <c r="AR114" s="18" t="s">
        <v>146</v>
      </c>
      <c r="AT114" s="18" t="s">
        <v>141</v>
      </c>
      <c r="AU114" s="18" t="s">
        <v>84</v>
      </c>
      <c r="AY114" s="18" t="s">
        <v>138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8" t="s">
        <v>22</v>
      </c>
      <c r="BK114" s="176">
        <f>ROUND(I114*H114,2)</f>
        <v>0</v>
      </c>
      <c r="BL114" s="18" t="s">
        <v>146</v>
      </c>
      <c r="BM114" s="18" t="s">
        <v>1293</v>
      </c>
    </row>
    <row r="115" spans="2:65" s="1" customFormat="1" ht="22.5" customHeight="1">
      <c r="B115" s="164"/>
      <c r="C115" s="211" t="s">
        <v>234</v>
      </c>
      <c r="D115" s="211" t="s">
        <v>418</v>
      </c>
      <c r="E115" s="212" t="s">
        <v>1294</v>
      </c>
      <c r="F115" s="213" t="s">
        <v>1295</v>
      </c>
      <c r="G115" s="214" t="s">
        <v>324</v>
      </c>
      <c r="H115" s="215">
        <v>52</v>
      </c>
      <c r="I115" s="216"/>
      <c r="J115" s="217">
        <f>ROUND(I115*H115,2)</f>
        <v>0</v>
      </c>
      <c r="K115" s="213" t="s">
        <v>145</v>
      </c>
      <c r="L115" s="218"/>
      <c r="M115" s="219" t="s">
        <v>20</v>
      </c>
      <c r="N115" s="220" t="s">
        <v>47</v>
      </c>
      <c r="O115" s="36"/>
      <c r="P115" s="174">
        <f>O115*H115</f>
        <v>0</v>
      </c>
      <c r="Q115" s="174">
        <v>0.00118</v>
      </c>
      <c r="R115" s="174">
        <f>Q115*H115</f>
        <v>0.061360000000000005</v>
      </c>
      <c r="S115" s="174">
        <v>0</v>
      </c>
      <c r="T115" s="175">
        <f>S115*H115</f>
        <v>0</v>
      </c>
      <c r="AR115" s="18" t="s">
        <v>205</v>
      </c>
      <c r="AT115" s="18" t="s">
        <v>418</v>
      </c>
      <c r="AU115" s="18" t="s">
        <v>84</v>
      </c>
      <c r="AY115" s="18" t="s">
        <v>138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8" t="s">
        <v>22</v>
      </c>
      <c r="BK115" s="176">
        <f>ROUND(I115*H115,2)</f>
        <v>0</v>
      </c>
      <c r="BL115" s="18" t="s">
        <v>146</v>
      </c>
      <c r="BM115" s="18" t="s">
        <v>1296</v>
      </c>
    </row>
    <row r="116" spans="2:65" s="1" customFormat="1" ht="22.5" customHeight="1">
      <c r="B116" s="164"/>
      <c r="C116" s="211" t="s">
        <v>243</v>
      </c>
      <c r="D116" s="211" t="s">
        <v>418</v>
      </c>
      <c r="E116" s="212" t="s">
        <v>1297</v>
      </c>
      <c r="F116" s="213" t="s">
        <v>1298</v>
      </c>
      <c r="G116" s="214" t="s">
        <v>308</v>
      </c>
      <c r="H116" s="215">
        <v>8.736</v>
      </c>
      <c r="I116" s="216"/>
      <c r="J116" s="217">
        <f>ROUND(I116*H116,2)</f>
        <v>0</v>
      </c>
      <c r="K116" s="213" t="s">
        <v>145</v>
      </c>
      <c r="L116" s="218"/>
      <c r="M116" s="219" t="s">
        <v>20</v>
      </c>
      <c r="N116" s="220" t="s">
        <v>47</v>
      </c>
      <c r="O116" s="36"/>
      <c r="P116" s="174">
        <f>O116*H116</f>
        <v>0</v>
      </c>
      <c r="Q116" s="174">
        <v>1</v>
      </c>
      <c r="R116" s="174">
        <f>Q116*H116</f>
        <v>8.736</v>
      </c>
      <c r="S116" s="174">
        <v>0</v>
      </c>
      <c r="T116" s="175">
        <f>S116*H116</f>
        <v>0</v>
      </c>
      <c r="AR116" s="18" t="s">
        <v>205</v>
      </c>
      <c r="AT116" s="18" t="s">
        <v>418</v>
      </c>
      <c r="AU116" s="18" t="s">
        <v>84</v>
      </c>
      <c r="AY116" s="18" t="s">
        <v>138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8" t="s">
        <v>22</v>
      </c>
      <c r="BK116" s="176">
        <f>ROUND(I116*H116,2)</f>
        <v>0</v>
      </c>
      <c r="BL116" s="18" t="s">
        <v>146</v>
      </c>
      <c r="BM116" s="18" t="s">
        <v>1299</v>
      </c>
    </row>
    <row r="117" spans="2:51" s="12" customFormat="1" ht="22.5" customHeight="1">
      <c r="B117" s="186"/>
      <c r="D117" s="178" t="s">
        <v>148</v>
      </c>
      <c r="E117" s="187" t="s">
        <v>20</v>
      </c>
      <c r="F117" s="188" t="s">
        <v>1300</v>
      </c>
      <c r="H117" s="189">
        <v>8.736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7" t="s">
        <v>148</v>
      </c>
      <c r="AU117" s="187" t="s">
        <v>84</v>
      </c>
      <c r="AV117" s="12" t="s">
        <v>84</v>
      </c>
      <c r="AW117" s="12" t="s">
        <v>39</v>
      </c>
      <c r="AX117" s="12" t="s">
        <v>22</v>
      </c>
      <c r="AY117" s="187" t="s">
        <v>138</v>
      </c>
    </row>
    <row r="118" spans="2:63" s="10" customFormat="1" ht="36.75" customHeight="1">
      <c r="B118" s="150"/>
      <c r="D118" s="151" t="s">
        <v>75</v>
      </c>
      <c r="E118" s="152" t="s">
        <v>1119</v>
      </c>
      <c r="F118" s="152" t="s">
        <v>1120</v>
      </c>
      <c r="I118" s="153"/>
      <c r="J118" s="154">
        <f>BK118</f>
        <v>0</v>
      </c>
      <c r="L118" s="150"/>
      <c r="M118" s="155"/>
      <c r="N118" s="156"/>
      <c r="O118" s="156"/>
      <c r="P118" s="157">
        <f>P119</f>
        <v>0</v>
      </c>
      <c r="Q118" s="156"/>
      <c r="R118" s="157">
        <f>R119</f>
        <v>0</v>
      </c>
      <c r="S118" s="156"/>
      <c r="T118" s="158">
        <f>T119</f>
        <v>0</v>
      </c>
      <c r="AR118" s="151" t="s">
        <v>84</v>
      </c>
      <c r="AT118" s="159" t="s">
        <v>75</v>
      </c>
      <c r="AU118" s="159" t="s">
        <v>76</v>
      </c>
      <c r="AY118" s="151" t="s">
        <v>138</v>
      </c>
      <c r="BK118" s="160">
        <f>BK119</f>
        <v>0</v>
      </c>
    </row>
    <row r="119" spans="2:63" s="10" customFormat="1" ht="19.5" customHeight="1">
      <c r="B119" s="150"/>
      <c r="D119" s="161" t="s">
        <v>75</v>
      </c>
      <c r="E119" s="162" t="s">
        <v>1301</v>
      </c>
      <c r="F119" s="162" t="s">
        <v>1302</v>
      </c>
      <c r="I119" s="153"/>
      <c r="J119" s="163">
        <f>BK119</f>
        <v>0</v>
      </c>
      <c r="L119" s="150"/>
      <c r="M119" s="155"/>
      <c r="N119" s="156"/>
      <c r="O119" s="156"/>
      <c r="P119" s="157">
        <f>P120</f>
        <v>0</v>
      </c>
      <c r="Q119" s="156"/>
      <c r="R119" s="157">
        <f>R120</f>
        <v>0</v>
      </c>
      <c r="S119" s="156"/>
      <c r="T119" s="158">
        <f>T120</f>
        <v>0</v>
      </c>
      <c r="AR119" s="151" t="s">
        <v>84</v>
      </c>
      <c r="AT119" s="159" t="s">
        <v>75</v>
      </c>
      <c r="AU119" s="159" t="s">
        <v>22</v>
      </c>
      <c r="AY119" s="151" t="s">
        <v>138</v>
      </c>
      <c r="BK119" s="160">
        <f>BK120</f>
        <v>0</v>
      </c>
    </row>
    <row r="120" spans="2:65" s="1" customFormat="1" ht="22.5" customHeight="1">
      <c r="B120" s="164"/>
      <c r="C120" s="165" t="s">
        <v>290</v>
      </c>
      <c r="D120" s="165" t="s">
        <v>141</v>
      </c>
      <c r="E120" s="166" t="s">
        <v>1303</v>
      </c>
      <c r="F120" s="167" t="s">
        <v>1304</v>
      </c>
      <c r="G120" s="168" t="s">
        <v>386</v>
      </c>
      <c r="H120" s="169">
        <v>1</v>
      </c>
      <c r="I120" s="170"/>
      <c r="J120" s="171">
        <f>ROUND(I120*H120,2)</f>
        <v>0</v>
      </c>
      <c r="K120" s="167" t="s">
        <v>145</v>
      </c>
      <c r="L120" s="35"/>
      <c r="M120" s="172" t="s">
        <v>20</v>
      </c>
      <c r="N120" s="173" t="s">
        <v>47</v>
      </c>
      <c r="O120" s="36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8" t="s">
        <v>297</v>
      </c>
      <c r="AT120" s="18" t="s">
        <v>141</v>
      </c>
      <c r="AU120" s="18" t="s">
        <v>84</v>
      </c>
      <c r="AY120" s="18" t="s">
        <v>138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8" t="s">
        <v>22</v>
      </c>
      <c r="BK120" s="176">
        <f>ROUND(I120*H120,2)</f>
        <v>0</v>
      </c>
      <c r="BL120" s="18" t="s">
        <v>297</v>
      </c>
      <c r="BM120" s="18" t="s">
        <v>1305</v>
      </c>
    </row>
    <row r="121" spans="2:63" s="10" customFormat="1" ht="36.75" customHeight="1">
      <c r="B121" s="150"/>
      <c r="D121" s="151" t="s">
        <v>75</v>
      </c>
      <c r="E121" s="152" t="s">
        <v>418</v>
      </c>
      <c r="F121" s="152" t="s">
        <v>1306</v>
      </c>
      <c r="I121" s="153"/>
      <c r="J121" s="154">
        <f>BK121</f>
        <v>0</v>
      </c>
      <c r="L121" s="150"/>
      <c r="M121" s="155"/>
      <c r="N121" s="156"/>
      <c r="O121" s="156"/>
      <c r="P121" s="157">
        <f>P122+P129</f>
        <v>0</v>
      </c>
      <c r="Q121" s="156"/>
      <c r="R121" s="157">
        <f>R122+R129</f>
        <v>0.08016746</v>
      </c>
      <c r="S121" s="156"/>
      <c r="T121" s="158">
        <f>T122+T129</f>
        <v>0</v>
      </c>
      <c r="AR121" s="151" t="s">
        <v>164</v>
      </c>
      <c r="AT121" s="159" t="s">
        <v>75</v>
      </c>
      <c r="AU121" s="159" t="s">
        <v>76</v>
      </c>
      <c r="AY121" s="151" t="s">
        <v>138</v>
      </c>
      <c r="BK121" s="160">
        <f>BK122+BK129</f>
        <v>0</v>
      </c>
    </row>
    <row r="122" spans="2:63" s="10" customFormat="1" ht="19.5" customHeight="1">
      <c r="B122" s="150"/>
      <c r="D122" s="161" t="s">
        <v>75</v>
      </c>
      <c r="E122" s="162" t="s">
        <v>1307</v>
      </c>
      <c r="F122" s="162" t="s">
        <v>1308</v>
      </c>
      <c r="I122" s="153"/>
      <c r="J122" s="163">
        <f>BK122</f>
        <v>0</v>
      </c>
      <c r="L122" s="150"/>
      <c r="M122" s="155"/>
      <c r="N122" s="156"/>
      <c r="O122" s="156"/>
      <c r="P122" s="157">
        <f>SUM(P123:P128)</f>
        <v>0</v>
      </c>
      <c r="Q122" s="156"/>
      <c r="R122" s="157">
        <f>SUM(R123:R128)</f>
        <v>0.0800478</v>
      </c>
      <c r="S122" s="156"/>
      <c r="T122" s="158">
        <f>SUM(T123:T128)</f>
        <v>0</v>
      </c>
      <c r="AR122" s="151" t="s">
        <v>164</v>
      </c>
      <c r="AT122" s="159" t="s">
        <v>75</v>
      </c>
      <c r="AU122" s="159" t="s">
        <v>22</v>
      </c>
      <c r="AY122" s="151" t="s">
        <v>138</v>
      </c>
      <c r="BK122" s="160">
        <f>SUM(BK123:BK128)</f>
        <v>0</v>
      </c>
    </row>
    <row r="123" spans="2:65" s="1" customFormat="1" ht="31.5" customHeight="1">
      <c r="B123" s="164"/>
      <c r="C123" s="165" t="s">
        <v>8</v>
      </c>
      <c r="D123" s="165" t="s">
        <v>141</v>
      </c>
      <c r="E123" s="166" t="s">
        <v>1309</v>
      </c>
      <c r="F123" s="167" t="s">
        <v>1310</v>
      </c>
      <c r="G123" s="168" t="s">
        <v>386</v>
      </c>
      <c r="H123" s="169">
        <v>2</v>
      </c>
      <c r="I123" s="170"/>
      <c r="J123" s="171">
        <f>ROUND(I123*H123,2)</f>
        <v>0</v>
      </c>
      <c r="K123" s="167" t="s">
        <v>145</v>
      </c>
      <c r="L123" s="35"/>
      <c r="M123" s="172" t="s">
        <v>20</v>
      </c>
      <c r="N123" s="173" t="s">
        <v>47</v>
      </c>
      <c r="O123" s="36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AR123" s="18" t="s">
        <v>590</v>
      </c>
      <c r="AT123" s="18" t="s">
        <v>141</v>
      </c>
      <c r="AU123" s="18" t="s">
        <v>84</v>
      </c>
      <c r="AY123" s="18" t="s">
        <v>138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8" t="s">
        <v>22</v>
      </c>
      <c r="BK123" s="176">
        <f>ROUND(I123*H123,2)</f>
        <v>0</v>
      </c>
      <c r="BL123" s="18" t="s">
        <v>590</v>
      </c>
      <c r="BM123" s="18" t="s">
        <v>1311</v>
      </c>
    </row>
    <row r="124" spans="2:65" s="1" customFormat="1" ht="22.5" customHeight="1">
      <c r="B124" s="164"/>
      <c r="C124" s="211" t="s">
        <v>297</v>
      </c>
      <c r="D124" s="211" t="s">
        <v>418</v>
      </c>
      <c r="E124" s="212" t="s">
        <v>1312</v>
      </c>
      <c r="F124" s="213" t="s">
        <v>1313</v>
      </c>
      <c r="G124" s="214" t="s">
        <v>386</v>
      </c>
      <c r="H124" s="215">
        <v>2</v>
      </c>
      <c r="I124" s="216"/>
      <c r="J124" s="217">
        <f>ROUND(I124*H124,2)</f>
        <v>0</v>
      </c>
      <c r="K124" s="213" t="s">
        <v>145</v>
      </c>
      <c r="L124" s="218"/>
      <c r="M124" s="219" t="s">
        <v>20</v>
      </c>
      <c r="N124" s="220" t="s">
        <v>47</v>
      </c>
      <c r="O124" s="36"/>
      <c r="P124" s="174">
        <f>O124*H124</f>
        <v>0</v>
      </c>
      <c r="Q124" s="174">
        <v>0.0081</v>
      </c>
      <c r="R124" s="174">
        <f>Q124*H124</f>
        <v>0.0162</v>
      </c>
      <c r="S124" s="174">
        <v>0</v>
      </c>
      <c r="T124" s="175">
        <f>S124*H124</f>
        <v>0</v>
      </c>
      <c r="AR124" s="18" t="s">
        <v>1314</v>
      </c>
      <c r="AT124" s="18" t="s">
        <v>418</v>
      </c>
      <c r="AU124" s="18" t="s">
        <v>84</v>
      </c>
      <c r="AY124" s="18" t="s">
        <v>138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8" t="s">
        <v>22</v>
      </c>
      <c r="BK124" s="176">
        <f>ROUND(I124*H124,2)</f>
        <v>0</v>
      </c>
      <c r="BL124" s="18" t="s">
        <v>1314</v>
      </c>
      <c r="BM124" s="18" t="s">
        <v>1315</v>
      </c>
    </row>
    <row r="125" spans="2:65" s="1" customFormat="1" ht="31.5" customHeight="1">
      <c r="B125" s="164"/>
      <c r="C125" s="165" t="s">
        <v>300</v>
      </c>
      <c r="D125" s="165" t="s">
        <v>141</v>
      </c>
      <c r="E125" s="166" t="s">
        <v>1316</v>
      </c>
      <c r="F125" s="167" t="s">
        <v>1317</v>
      </c>
      <c r="G125" s="168" t="s">
        <v>324</v>
      </c>
      <c r="H125" s="169">
        <v>71.1</v>
      </c>
      <c r="I125" s="170"/>
      <c r="J125" s="171">
        <f>ROUND(I125*H125,2)</f>
        <v>0</v>
      </c>
      <c r="K125" s="167" t="s">
        <v>145</v>
      </c>
      <c r="L125" s="35"/>
      <c r="M125" s="172" t="s">
        <v>20</v>
      </c>
      <c r="N125" s="173" t="s">
        <v>47</v>
      </c>
      <c r="O125" s="36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18" t="s">
        <v>590</v>
      </c>
      <c r="AT125" s="18" t="s">
        <v>141</v>
      </c>
      <c r="AU125" s="18" t="s">
        <v>84</v>
      </c>
      <c r="AY125" s="18" t="s">
        <v>138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8" t="s">
        <v>22</v>
      </c>
      <c r="BK125" s="176">
        <f>ROUND(I125*H125,2)</f>
        <v>0</v>
      </c>
      <c r="BL125" s="18" t="s">
        <v>590</v>
      </c>
      <c r="BM125" s="18" t="s">
        <v>1318</v>
      </c>
    </row>
    <row r="126" spans="2:51" s="12" customFormat="1" ht="22.5" customHeight="1">
      <c r="B126" s="186"/>
      <c r="D126" s="195" t="s">
        <v>148</v>
      </c>
      <c r="E126" s="228" t="s">
        <v>20</v>
      </c>
      <c r="F126" s="229" t="s">
        <v>1319</v>
      </c>
      <c r="H126" s="230">
        <v>71.1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148</v>
      </c>
      <c r="AU126" s="187" t="s">
        <v>84</v>
      </c>
      <c r="AV126" s="12" t="s">
        <v>84</v>
      </c>
      <c r="AW126" s="12" t="s">
        <v>39</v>
      </c>
      <c r="AX126" s="12" t="s">
        <v>22</v>
      </c>
      <c r="AY126" s="187" t="s">
        <v>138</v>
      </c>
    </row>
    <row r="127" spans="2:65" s="1" customFormat="1" ht="22.5" customHeight="1">
      <c r="B127" s="164"/>
      <c r="C127" s="211" t="s">
        <v>309</v>
      </c>
      <c r="D127" s="211" t="s">
        <v>418</v>
      </c>
      <c r="E127" s="212" t="s">
        <v>1320</v>
      </c>
      <c r="F127" s="213" t="s">
        <v>1321</v>
      </c>
      <c r="G127" s="214" t="s">
        <v>324</v>
      </c>
      <c r="H127" s="215">
        <v>71.1</v>
      </c>
      <c r="I127" s="216"/>
      <c r="J127" s="217">
        <f>ROUND(I127*H127,2)</f>
        <v>0</v>
      </c>
      <c r="K127" s="213" t="s">
        <v>145</v>
      </c>
      <c r="L127" s="218"/>
      <c r="M127" s="219" t="s">
        <v>20</v>
      </c>
      <c r="N127" s="220" t="s">
        <v>47</v>
      </c>
      <c r="O127" s="36"/>
      <c r="P127" s="174">
        <f>O127*H127</f>
        <v>0</v>
      </c>
      <c r="Q127" s="174">
        <v>0.000898</v>
      </c>
      <c r="R127" s="174">
        <f>Q127*H127</f>
        <v>0.0638478</v>
      </c>
      <c r="S127" s="174">
        <v>0</v>
      </c>
      <c r="T127" s="175">
        <f>S127*H127</f>
        <v>0</v>
      </c>
      <c r="AR127" s="18" t="s">
        <v>1314</v>
      </c>
      <c r="AT127" s="18" t="s">
        <v>418</v>
      </c>
      <c r="AU127" s="18" t="s">
        <v>84</v>
      </c>
      <c r="AY127" s="18" t="s">
        <v>138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8" t="s">
        <v>22</v>
      </c>
      <c r="BK127" s="176">
        <f>ROUND(I127*H127,2)</f>
        <v>0</v>
      </c>
      <c r="BL127" s="18" t="s">
        <v>1314</v>
      </c>
      <c r="BM127" s="18" t="s">
        <v>1322</v>
      </c>
    </row>
    <row r="128" spans="2:51" s="12" customFormat="1" ht="22.5" customHeight="1">
      <c r="B128" s="186"/>
      <c r="D128" s="178" t="s">
        <v>148</v>
      </c>
      <c r="E128" s="187" t="s">
        <v>20</v>
      </c>
      <c r="F128" s="188" t="s">
        <v>1323</v>
      </c>
      <c r="H128" s="189">
        <v>71.1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7" t="s">
        <v>148</v>
      </c>
      <c r="AU128" s="187" t="s">
        <v>84</v>
      </c>
      <c r="AV128" s="12" t="s">
        <v>84</v>
      </c>
      <c r="AW128" s="12" t="s">
        <v>39</v>
      </c>
      <c r="AX128" s="12" t="s">
        <v>22</v>
      </c>
      <c r="AY128" s="187" t="s">
        <v>138</v>
      </c>
    </row>
    <row r="129" spans="2:63" s="10" customFormat="1" ht="29.25" customHeight="1">
      <c r="B129" s="150"/>
      <c r="D129" s="161" t="s">
        <v>75</v>
      </c>
      <c r="E129" s="162" t="s">
        <v>1324</v>
      </c>
      <c r="F129" s="162" t="s">
        <v>1325</v>
      </c>
      <c r="I129" s="153"/>
      <c r="J129" s="163">
        <f>BK129</f>
        <v>0</v>
      </c>
      <c r="L129" s="150"/>
      <c r="M129" s="155"/>
      <c r="N129" s="156"/>
      <c r="O129" s="156"/>
      <c r="P129" s="157">
        <f>SUM(P130:P131)</f>
        <v>0</v>
      </c>
      <c r="Q129" s="156"/>
      <c r="R129" s="157">
        <f>SUM(R130:R131)</f>
        <v>0.00011966</v>
      </c>
      <c r="S129" s="156"/>
      <c r="T129" s="158">
        <f>SUM(T130:T131)</f>
        <v>0</v>
      </c>
      <c r="AR129" s="151" t="s">
        <v>164</v>
      </c>
      <c r="AT129" s="159" t="s">
        <v>75</v>
      </c>
      <c r="AU129" s="159" t="s">
        <v>22</v>
      </c>
      <c r="AY129" s="151" t="s">
        <v>138</v>
      </c>
      <c r="BK129" s="160">
        <f>SUM(BK130:BK131)</f>
        <v>0</v>
      </c>
    </row>
    <row r="130" spans="2:65" s="1" customFormat="1" ht="22.5" customHeight="1">
      <c r="B130" s="164"/>
      <c r="C130" s="165" t="s">
        <v>330</v>
      </c>
      <c r="D130" s="165" t="s">
        <v>141</v>
      </c>
      <c r="E130" s="166" t="s">
        <v>1326</v>
      </c>
      <c r="F130" s="167" t="s">
        <v>1327</v>
      </c>
      <c r="G130" s="168" t="s">
        <v>1328</v>
      </c>
      <c r="H130" s="169">
        <v>0.062</v>
      </c>
      <c r="I130" s="170"/>
      <c r="J130" s="171">
        <f>ROUND(I130*H130,2)</f>
        <v>0</v>
      </c>
      <c r="K130" s="167" t="s">
        <v>145</v>
      </c>
      <c r="L130" s="35"/>
      <c r="M130" s="172" t="s">
        <v>20</v>
      </c>
      <c r="N130" s="173" t="s">
        <v>47</v>
      </c>
      <c r="O130" s="36"/>
      <c r="P130" s="174">
        <f>O130*H130</f>
        <v>0</v>
      </c>
      <c r="Q130" s="174">
        <v>0.00193</v>
      </c>
      <c r="R130" s="174">
        <f>Q130*H130</f>
        <v>0.00011966</v>
      </c>
      <c r="S130" s="174">
        <v>0</v>
      </c>
      <c r="T130" s="175">
        <f>S130*H130</f>
        <v>0</v>
      </c>
      <c r="AR130" s="18" t="s">
        <v>590</v>
      </c>
      <c r="AT130" s="18" t="s">
        <v>141</v>
      </c>
      <c r="AU130" s="18" t="s">
        <v>84</v>
      </c>
      <c r="AY130" s="18" t="s">
        <v>138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8" t="s">
        <v>22</v>
      </c>
      <c r="BK130" s="176">
        <f>ROUND(I130*H130,2)</f>
        <v>0</v>
      </c>
      <c r="BL130" s="18" t="s">
        <v>590</v>
      </c>
      <c r="BM130" s="18" t="s">
        <v>1329</v>
      </c>
    </row>
    <row r="131" spans="2:51" s="12" customFormat="1" ht="22.5" customHeight="1">
      <c r="B131" s="186"/>
      <c r="D131" s="178" t="s">
        <v>148</v>
      </c>
      <c r="E131" s="187" t="s">
        <v>20</v>
      </c>
      <c r="F131" s="188" t="s">
        <v>1330</v>
      </c>
      <c r="H131" s="189">
        <v>0.062</v>
      </c>
      <c r="I131" s="190"/>
      <c r="L131" s="186"/>
      <c r="M131" s="239"/>
      <c r="N131" s="240"/>
      <c r="O131" s="240"/>
      <c r="P131" s="240"/>
      <c r="Q131" s="240"/>
      <c r="R131" s="240"/>
      <c r="S131" s="240"/>
      <c r="T131" s="241"/>
      <c r="AT131" s="187" t="s">
        <v>148</v>
      </c>
      <c r="AU131" s="187" t="s">
        <v>84</v>
      </c>
      <c r="AV131" s="12" t="s">
        <v>84</v>
      </c>
      <c r="AW131" s="12" t="s">
        <v>39</v>
      </c>
      <c r="AX131" s="12" t="s">
        <v>22</v>
      </c>
      <c r="AY131" s="187" t="s">
        <v>138</v>
      </c>
    </row>
    <row r="132" spans="2:12" s="1" customFormat="1" ht="6.75" customHeight="1">
      <c r="B132" s="50"/>
      <c r="C132" s="51"/>
      <c r="D132" s="51"/>
      <c r="E132" s="51"/>
      <c r="F132" s="51"/>
      <c r="G132" s="51"/>
      <c r="H132" s="51"/>
      <c r="I132" s="116"/>
      <c r="J132" s="51"/>
      <c r="K132" s="51"/>
      <c r="L132" s="35"/>
    </row>
    <row r="422" ht="13.5">
      <c r="AT422" s="210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6"/>
      <c r="C1" s="286"/>
      <c r="D1" s="285" t="s">
        <v>1</v>
      </c>
      <c r="E1" s="286"/>
      <c r="F1" s="287" t="s">
        <v>1414</v>
      </c>
      <c r="G1" s="292" t="s">
        <v>1415</v>
      </c>
      <c r="H1" s="292"/>
      <c r="I1" s="293"/>
      <c r="J1" s="287" t="s">
        <v>1416</v>
      </c>
      <c r="K1" s="285" t="s">
        <v>106</v>
      </c>
      <c r="L1" s="287" t="s">
        <v>1417</v>
      </c>
      <c r="M1" s="287"/>
      <c r="N1" s="287"/>
      <c r="O1" s="287"/>
      <c r="P1" s="287"/>
      <c r="Q1" s="287"/>
      <c r="R1" s="287"/>
      <c r="S1" s="287"/>
      <c r="T1" s="287"/>
      <c r="U1" s="283"/>
      <c r="V1" s="28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105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79" t="str">
        <f>'Rekapitulace stavby'!K6</f>
        <v>II/125 Vlašim, most ev.č. 125-019 - Most přes potok za městem Vlašim</v>
      </c>
      <c r="F7" s="248"/>
      <c r="G7" s="248"/>
      <c r="H7" s="248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0" t="s">
        <v>1331</v>
      </c>
      <c r="F9" s="255"/>
      <c r="G9" s="255"/>
      <c r="H9" s="255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31.5.2016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63" customHeight="1">
      <c r="B24" s="98"/>
      <c r="C24" s="99"/>
      <c r="D24" s="99"/>
      <c r="E24" s="251" t="s">
        <v>41</v>
      </c>
      <c r="F24" s="281"/>
      <c r="G24" s="281"/>
      <c r="H24" s="281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ROUND(J89,2)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ROUND(SUM(BE89:BE166),2)</f>
        <v>0</v>
      </c>
      <c r="G30" s="36"/>
      <c r="H30" s="36"/>
      <c r="I30" s="108">
        <v>0.21</v>
      </c>
      <c r="J30" s="107">
        <f>ROUND(ROUND((SUM(BE89:BE166)),2)*I30,2)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ROUND(SUM(BF89:BF166),2)</f>
        <v>0</v>
      </c>
      <c r="G31" s="36"/>
      <c r="H31" s="36"/>
      <c r="I31" s="108">
        <v>0.15</v>
      </c>
      <c r="J31" s="107">
        <f>ROUND(ROUND((SUM(BF89:BF166)),2)*I31,2)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ROUND(SUM(BG89:BG166),2)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ROUND(SUM(BH89:BH166),2)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ROUND(SUM(BI89:BI166),2)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79" t="str">
        <f>E7</f>
        <v>II/125 Vlašim, most ev.č. 125-019 - Most přes potok za městem Vlašim</v>
      </c>
      <c r="F45" s="255"/>
      <c r="G45" s="255"/>
      <c r="H45" s="255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0" t="str">
        <f>E9</f>
        <v>SO404 - Přeložka přípojky nn myčka vozidel</v>
      </c>
      <c r="F47" s="255"/>
      <c r="G47" s="255"/>
      <c r="H47" s="255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Vlašim, Vlasákova ulice</v>
      </c>
      <c r="G49" s="36"/>
      <c r="H49" s="36"/>
      <c r="I49" s="96" t="s">
        <v>25</v>
      </c>
      <c r="J49" s="97" t="str">
        <f>IF(J12="","",J12)</f>
        <v>31.5.2016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Středočeský kraj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J89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J90</f>
        <v>0</v>
      </c>
      <c r="K57" s="130"/>
    </row>
    <row r="58" spans="2:11" s="8" customFormat="1" ht="19.5" customHeight="1">
      <c r="B58" s="131"/>
      <c r="C58" s="132"/>
      <c r="D58" s="133" t="s">
        <v>252</v>
      </c>
      <c r="E58" s="134"/>
      <c r="F58" s="134"/>
      <c r="G58" s="134"/>
      <c r="H58" s="134"/>
      <c r="I58" s="135"/>
      <c r="J58" s="136">
        <f>J91</f>
        <v>0</v>
      </c>
      <c r="K58" s="137"/>
    </row>
    <row r="59" spans="2:11" s="8" customFormat="1" ht="19.5" customHeight="1">
      <c r="B59" s="131"/>
      <c r="C59" s="132"/>
      <c r="D59" s="133" t="s">
        <v>374</v>
      </c>
      <c r="E59" s="134"/>
      <c r="F59" s="134"/>
      <c r="G59" s="134"/>
      <c r="H59" s="134"/>
      <c r="I59" s="135"/>
      <c r="J59" s="136">
        <f>J122</f>
        <v>0</v>
      </c>
      <c r="K59" s="137"/>
    </row>
    <row r="60" spans="2:11" s="8" customFormat="1" ht="19.5" customHeight="1">
      <c r="B60" s="131"/>
      <c r="C60" s="132"/>
      <c r="D60" s="133" t="s">
        <v>116</v>
      </c>
      <c r="E60" s="134"/>
      <c r="F60" s="134"/>
      <c r="G60" s="134"/>
      <c r="H60" s="134"/>
      <c r="I60" s="135"/>
      <c r="J60" s="136">
        <f>J126</f>
        <v>0</v>
      </c>
      <c r="K60" s="137"/>
    </row>
    <row r="61" spans="2:11" s="8" customFormat="1" ht="19.5" customHeight="1">
      <c r="B61" s="131"/>
      <c r="C61" s="132"/>
      <c r="D61" s="133" t="s">
        <v>1332</v>
      </c>
      <c r="E61" s="134"/>
      <c r="F61" s="134"/>
      <c r="G61" s="134"/>
      <c r="H61" s="134"/>
      <c r="I61" s="135"/>
      <c r="J61" s="136">
        <f>J130</f>
        <v>0</v>
      </c>
      <c r="K61" s="137"/>
    </row>
    <row r="62" spans="2:11" s="8" customFormat="1" ht="19.5" customHeight="1">
      <c r="B62" s="131"/>
      <c r="C62" s="132"/>
      <c r="D62" s="133" t="s">
        <v>1333</v>
      </c>
      <c r="E62" s="134"/>
      <c r="F62" s="134"/>
      <c r="G62" s="134"/>
      <c r="H62" s="134"/>
      <c r="I62" s="135"/>
      <c r="J62" s="136">
        <f>J134</f>
        <v>0</v>
      </c>
      <c r="K62" s="137"/>
    </row>
    <row r="63" spans="2:11" s="7" customFormat="1" ht="24.75" customHeight="1">
      <c r="B63" s="124"/>
      <c r="C63" s="125"/>
      <c r="D63" s="126" t="s">
        <v>819</v>
      </c>
      <c r="E63" s="127"/>
      <c r="F63" s="127"/>
      <c r="G63" s="127"/>
      <c r="H63" s="127"/>
      <c r="I63" s="128"/>
      <c r="J63" s="129">
        <f>J139</f>
        <v>0</v>
      </c>
      <c r="K63" s="130"/>
    </row>
    <row r="64" spans="2:11" s="8" customFormat="1" ht="19.5" customHeight="1">
      <c r="B64" s="131"/>
      <c r="C64" s="132"/>
      <c r="D64" s="133" t="s">
        <v>1259</v>
      </c>
      <c r="E64" s="134"/>
      <c r="F64" s="134"/>
      <c r="G64" s="134"/>
      <c r="H64" s="134"/>
      <c r="I64" s="135"/>
      <c r="J64" s="136">
        <f>J140</f>
        <v>0</v>
      </c>
      <c r="K64" s="137"/>
    </row>
    <row r="65" spans="2:11" s="8" customFormat="1" ht="19.5" customHeight="1">
      <c r="B65" s="131"/>
      <c r="C65" s="132"/>
      <c r="D65" s="133" t="s">
        <v>1334</v>
      </c>
      <c r="E65" s="134"/>
      <c r="F65" s="134"/>
      <c r="G65" s="134"/>
      <c r="H65" s="134"/>
      <c r="I65" s="135"/>
      <c r="J65" s="136">
        <f>J142</f>
        <v>0</v>
      </c>
      <c r="K65" s="137"/>
    </row>
    <row r="66" spans="2:11" s="8" customFormat="1" ht="19.5" customHeight="1">
      <c r="B66" s="131"/>
      <c r="C66" s="132"/>
      <c r="D66" s="133" t="s">
        <v>1335</v>
      </c>
      <c r="E66" s="134"/>
      <c r="F66" s="134"/>
      <c r="G66" s="134"/>
      <c r="H66" s="134"/>
      <c r="I66" s="135"/>
      <c r="J66" s="136">
        <f>J145</f>
        <v>0</v>
      </c>
      <c r="K66" s="137"/>
    </row>
    <row r="67" spans="2:11" s="7" customFormat="1" ht="24.75" customHeight="1">
      <c r="B67" s="124"/>
      <c r="C67" s="125"/>
      <c r="D67" s="126" t="s">
        <v>1260</v>
      </c>
      <c r="E67" s="127"/>
      <c r="F67" s="127"/>
      <c r="G67" s="127"/>
      <c r="H67" s="127"/>
      <c r="I67" s="128"/>
      <c r="J67" s="129">
        <f>J147</f>
        <v>0</v>
      </c>
      <c r="K67" s="130"/>
    </row>
    <row r="68" spans="2:11" s="8" customFormat="1" ht="19.5" customHeight="1">
      <c r="B68" s="131"/>
      <c r="C68" s="132"/>
      <c r="D68" s="133" t="s">
        <v>1261</v>
      </c>
      <c r="E68" s="134"/>
      <c r="F68" s="134"/>
      <c r="G68" s="134"/>
      <c r="H68" s="134"/>
      <c r="I68" s="135"/>
      <c r="J68" s="136">
        <f>J148</f>
        <v>0</v>
      </c>
      <c r="K68" s="137"/>
    </row>
    <row r="69" spans="2:11" s="8" customFormat="1" ht="19.5" customHeight="1">
      <c r="B69" s="131"/>
      <c r="C69" s="132"/>
      <c r="D69" s="133" t="s">
        <v>1262</v>
      </c>
      <c r="E69" s="134"/>
      <c r="F69" s="134"/>
      <c r="G69" s="134"/>
      <c r="H69" s="134"/>
      <c r="I69" s="135"/>
      <c r="J69" s="136">
        <f>J157</f>
        <v>0</v>
      </c>
      <c r="K69" s="137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95"/>
      <c r="J70" s="36"/>
      <c r="K70" s="39"/>
    </row>
    <row r="71" spans="2:11" s="1" customFormat="1" ht="6.75" customHeight="1">
      <c r="B71" s="50"/>
      <c r="C71" s="51"/>
      <c r="D71" s="51"/>
      <c r="E71" s="51"/>
      <c r="F71" s="51"/>
      <c r="G71" s="51"/>
      <c r="H71" s="51"/>
      <c r="I71" s="116"/>
      <c r="J71" s="51"/>
      <c r="K71" s="52"/>
    </row>
    <row r="75" spans="2:12" s="1" customFormat="1" ht="6.75" customHeight="1">
      <c r="B75" s="53"/>
      <c r="C75" s="54"/>
      <c r="D75" s="54"/>
      <c r="E75" s="54"/>
      <c r="F75" s="54"/>
      <c r="G75" s="54"/>
      <c r="H75" s="54"/>
      <c r="I75" s="117"/>
      <c r="J75" s="54"/>
      <c r="K75" s="54"/>
      <c r="L75" s="35"/>
    </row>
    <row r="76" spans="2:12" s="1" customFormat="1" ht="36.75" customHeight="1">
      <c r="B76" s="35"/>
      <c r="C76" s="55" t="s">
        <v>122</v>
      </c>
      <c r="I76" s="138"/>
      <c r="L76" s="35"/>
    </row>
    <row r="77" spans="2:12" s="1" customFormat="1" ht="6.75" customHeight="1">
      <c r="B77" s="35"/>
      <c r="I77" s="138"/>
      <c r="L77" s="35"/>
    </row>
    <row r="78" spans="2:12" s="1" customFormat="1" ht="14.25" customHeight="1">
      <c r="B78" s="35"/>
      <c r="C78" s="57" t="s">
        <v>16</v>
      </c>
      <c r="I78" s="138"/>
      <c r="L78" s="35"/>
    </row>
    <row r="79" spans="2:12" s="1" customFormat="1" ht="22.5" customHeight="1">
      <c r="B79" s="35"/>
      <c r="E79" s="282" t="str">
        <f>E7</f>
        <v>II/125 Vlašim, most ev.č. 125-019 - Most přes potok za městem Vlašim</v>
      </c>
      <c r="F79" s="245"/>
      <c r="G79" s="245"/>
      <c r="H79" s="245"/>
      <c r="I79" s="138"/>
      <c r="L79" s="35"/>
    </row>
    <row r="80" spans="2:12" s="1" customFormat="1" ht="14.25" customHeight="1">
      <c r="B80" s="35"/>
      <c r="C80" s="57" t="s">
        <v>108</v>
      </c>
      <c r="I80" s="138"/>
      <c r="L80" s="35"/>
    </row>
    <row r="81" spans="2:12" s="1" customFormat="1" ht="23.25" customHeight="1">
      <c r="B81" s="35"/>
      <c r="E81" s="263" t="str">
        <f>E9</f>
        <v>SO404 - Přeložka přípojky nn myčka vozidel</v>
      </c>
      <c r="F81" s="245"/>
      <c r="G81" s="245"/>
      <c r="H81" s="245"/>
      <c r="I81" s="138"/>
      <c r="L81" s="35"/>
    </row>
    <row r="82" spans="2:12" s="1" customFormat="1" ht="6.75" customHeight="1">
      <c r="B82" s="35"/>
      <c r="I82" s="138"/>
      <c r="L82" s="35"/>
    </row>
    <row r="83" spans="2:12" s="1" customFormat="1" ht="18" customHeight="1">
      <c r="B83" s="35"/>
      <c r="C83" s="57" t="s">
        <v>23</v>
      </c>
      <c r="F83" s="139" t="str">
        <f>F12</f>
        <v>Vlašim, Vlasákova ulice</v>
      </c>
      <c r="I83" s="140" t="s">
        <v>25</v>
      </c>
      <c r="J83" s="61" t="str">
        <f>IF(J12="","",J12)</f>
        <v>31.5.2016</v>
      </c>
      <c r="L83" s="35"/>
    </row>
    <row r="84" spans="2:12" s="1" customFormat="1" ht="6.75" customHeight="1">
      <c r="B84" s="35"/>
      <c r="I84" s="138"/>
      <c r="L84" s="35"/>
    </row>
    <row r="85" spans="2:12" s="1" customFormat="1" ht="15">
      <c r="B85" s="35"/>
      <c r="C85" s="57" t="s">
        <v>29</v>
      </c>
      <c r="F85" s="139" t="str">
        <f>E15</f>
        <v>Středočeský kraj</v>
      </c>
      <c r="I85" s="140" t="s">
        <v>35</v>
      </c>
      <c r="J85" s="139" t="str">
        <f>E21</f>
        <v>Pragoprojekt, a.s.</v>
      </c>
      <c r="L85" s="35"/>
    </row>
    <row r="86" spans="2:12" s="1" customFormat="1" ht="14.25" customHeight="1">
      <c r="B86" s="35"/>
      <c r="C86" s="57" t="s">
        <v>33</v>
      </c>
      <c r="F86" s="139">
        <f>IF(E18="","",E18)</f>
      </c>
      <c r="I86" s="138"/>
      <c r="L86" s="35"/>
    </row>
    <row r="87" spans="2:12" s="1" customFormat="1" ht="9.75" customHeight="1">
      <c r="B87" s="35"/>
      <c r="I87" s="138"/>
      <c r="L87" s="35"/>
    </row>
    <row r="88" spans="2:20" s="9" customFormat="1" ht="29.25" customHeight="1">
      <c r="B88" s="141"/>
      <c r="C88" s="142" t="s">
        <v>123</v>
      </c>
      <c r="D88" s="143" t="s">
        <v>61</v>
      </c>
      <c r="E88" s="143" t="s">
        <v>57</v>
      </c>
      <c r="F88" s="143" t="s">
        <v>124</v>
      </c>
      <c r="G88" s="143" t="s">
        <v>125</v>
      </c>
      <c r="H88" s="143" t="s">
        <v>126</v>
      </c>
      <c r="I88" s="144" t="s">
        <v>127</v>
      </c>
      <c r="J88" s="143" t="s">
        <v>112</v>
      </c>
      <c r="K88" s="145" t="s">
        <v>128</v>
      </c>
      <c r="L88" s="141"/>
      <c r="M88" s="67" t="s">
        <v>129</v>
      </c>
      <c r="N88" s="68" t="s">
        <v>46</v>
      </c>
      <c r="O88" s="68" t="s">
        <v>130</v>
      </c>
      <c r="P88" s="68" t="s">
        <v>131</v>
      </c>
      <c r="Q88" s="68" t="s">
        <v>132</v>
      </c>
      <c r="R88" s="68" t="s">
        <v>133</v>
      </c>
      <c r="S88" s="68" t="s">
        <v>134</v>
      </c>
      <c r="T88" s="69" t="s">
        <v>135</v>
      </c>
    </row>
    <row r="89" spans="2:63" s="1" customFormat="1" ht="29.25" customHeight="1">
      <c r="B89" s="35"/>
      <c r="C89" s="71" t="s">
        <v>113</v>
      </c>
      <c r="I89" s="138"/>
      <c r="J89" s="146">
        <f>BK89</f>
        <v>0</v>
      </c>
      <c r="L89" s="35"/>
      <c r="M89" s="70"/>
      <c r="N89" s="62"/>
      <c r="O89" s="62"/>
      <c r="P89" s="147">
        <f>P90+P139+P147</f>
        <v>0</v>
      </c>
      <c r="Q89" s="62"/>
      <c r="R89" s="147">
        <f>R90+R139+R147</f>
        <v>17.955913629999998</v>
      </c>
      <c r="S89" s="62"/>
      <c r="T89" s="148">
        <f>T90+T139+T147</f>
        <v>0.08</v>
      </c>
      <c r="AT89" s="18" t="s">
        <v>75</v>
      </c>
      <c r="AU89" s="18" t="s">
        <v>114</v>
      </c>
      <c r="BK89" s="149">
        <f>BK90+BK139+BK147</f>
        <v>0</v>
      </c>
    </row>
    <row r="90" spans="2:63" s="10" customFormat="1" ht="36.75" customHeight="1">
      <c r="B90" s="150"/>
      <c r="D90" s="151" t="s">
        <v>75</v>
      </c>
      <c r="E90" s="152" t="s">
        <v>136</v>
      </c>
      <c r="F90" s="152" t="s">
        <v>137</v>
      </c>
      <c r="I90" s="153"/>
      <c r="J90" s="154">
        <f>BK90</f>
        <v>0</v>
      </c>
      <c r="L90" s="150"/>
      <c r="M90" s="155"/>
      <c r="N90" s="156"/>
      <c r="O90" s="156"/>
      <c r="P90" s="157">
        <f>P91+P122+P126+P130+P134</f>
        <v>0</v>
      </c>
      <c r="Q90" s="156"/>
      <c r="R90" s="157">
        <f>R91+R122+R126+R130+R134</f>
        <v>7.826363</v>
      </c>
      <c r="S90" s="156"/>
      <c r="T90" s="158">
        <f>T91+T122+T126+T130+T134</f>
        <v>0.08</v>
      </c>
      <c r="AR90" s="151" t="s">
        <v>22</v>
      </c>
      <c r="AT90" s="159" t="s">
        <v>75</v>
      </c>
      <c r="AU90" s="159" t="s">
        <v>76</v>
      </c>
      <c r="AY90" s="151" t="s">
        <v>138</v>
      </c>
      <c r="BK90" s="160">
        <f>BK91+BK122+BK126+BK130+BK134</f>
        <v>0</v>
      </c>
    </row>
    <row r="91" spans="2:63" s="10" customFormat="1" ht="19.5" customHeight="1">
      <c r="B91" s="150"/>
      <c r="D91" s="161" t="s">
        <v>75</v>
      </c>
      <c r="E91" s="162" t="s">
        <v>22</v>
      </c>
      <c r="F91" s="162" t="s">
        <v>256</v>
      </c>
      <c r="I91" s="153"/>
      <c r="J91" s="163">
        <f>BK91</f>
        <v>0</v>
      </c>
      <c r="L91" s="150"/>
      <c r="M91" s="155"/>
      <c r="N91" s="156"/>
      <c r="O91" s="156"/>
      <c r="P91" s="157">
        <f>SUM(P92:P121)</f>
        <v>0</v>
      </c>
      <c r="Q91" s="156"/>
      <c r="R91" s="157">
        <f>SUM(R92:R121)</f>
        <v>6.5036000000000005</v>
      </c>
      <c r="S91" s="156"/>
      <c r="T91" s="158">
        <f>SUM(T92:T121)</f>
        <v>0</v>
      </c>
      <c r="AR91" s="151" t="s">
        <v>22</v>
      </c>
      <c r="AT91" s="159" t="s">
        <v>75</v>
      </c>
      <c r="AU91" s="159" t="s">
        <v>22</v>
      </c>
      <c r="AY91" s="151" t="s">
        <v>138</v>
      </c>
      <c r="BK91" s="160">
        <f>SUM(BK92:BK121)</f>
        <v>0</v>
      </c>
    </row>
    <row r="92" spans="2:65" s="1" customFormat="1" ht="22.5" customHeight="1">
      <c r="B92" s="164"/>
      <c r="C92" s="165" t="s">
        <v>22</v>
      </c>
      <c r="D92" s="165" t="s">
        <v>141</v>
      </c>
      <c r="E92" s="166" t="s">
        <v>1263</v>
      </c>
      <c r="F92" s="167" t="s">
        <v>1264</v>
      </c>
      <c r="G92" s="168" t="s">
        <v>144</v>
      </c>
      <c r="H92" s="169">
        <v>5.95</v>
      </c>
      <c r="I92" s="170"/>
      <c r="J92" s="171">
        <f>ROUND(I92*H92,2)</f>
        <v>0</v>
      </c>
      <c r="K92" s="167" t="s">
        <v>145</v>
      </c>
      <c r="L92" s="35"/>
      <c r="M92" s="172" t="s">
        <v>20</v>
      </c>
      <c r="N92" s="173" t="s">
        <v>47</v>
      </c>
      <c r="O92" s="36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8" t="s">
        <v>146</v>
      </c>
      <c r="AT92" s="18" t="s">
        <v>141</v>
      </c>
      <c r="AU92" s="18" t="s">
        <v>84</v>
      </c>
      <c r="AY92" s="18" t="s">
        <v>138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8" t="s">
        <v>22</v>
      </c>
      <c r="BK92" s="176">
        <f>ROUND(I92*H92,2)</f>
        <v>0</v>
      </c>
      <c r="BL92" s="18" t="s">
        <v>146</v>
      </c>
      <c r="BM92" s="18" t="s">
        <v>1265</v>
      </c>
    </row>
    <row r="93" spans="2:51" s="12" customFormat="1" ht="22.5" customHeight="1">
      <c r="B93" s="186"/>
      <c r="D93" s="195" t="s">
        <v>148</v>
      </c>
      <c r="E93" s="228" t="s">
        <v>20</v>
      </c>
      <c r="F93" s="229" t="s">
        <v>1336</v>
      </c>
      <c r="H93" s="230">
        <v>5.95</v>
      </c>
      <c r="I93" s="190"/>
      <c r="L93" s="186"/>
      <c r="M93" s="191"/>
      <c r="N93" s="192"/>
      <c r="O93" s="192"/>
      <c r="P93" s="192"/>
      <c r="Q93" s="192"/>
      <c r="R93" s="192"/>
      <c r="S93" s="192"/>
      <c r="T93" s="193"/>
      <c r="AT93" s="187" t="s">
        <v>148</v>
      </c>
      <c r="AU93" s="187" t="s">
        <v>84</v>
      </c>
      <c r="AV93" s="12" t="s">
        <v>84</v>
      </c>
      <c r="AW93" s="12" t="s">
        <v>39</v>
      </c>
      <c r="AX93" s="12" t="s">
        <v>22</v>
      </c>
      <c r="AY93" s="187" t="s">
        <v>138</v>
      </c>
    </row>
    <row r="94" spans="2:65" s="1" customFormat="1" ht="22.5" customHeight="1">
      <c r="B94" s="164"/>
      <c r="C94" s="165" t="s">
        <v>84</v>
      </c>
      <c r="D94" s="165" t="s">
        <v>141</v>
      </c>
      <c r="E94" s="166" t="s">
        <v>455</v>
      </c>
      <c r="F94" s="167" t="s">
        <v>456</v>
      </c>
      <c r="G94" s="168" t="s">
        <v>144</v>
      </c>
      <c r="H94" s="169">
        <v>9.1</v>
      </c>
      <c r="I94" s="170"/>
      <c r="J94" s="171">
        <f>ROUND(I94*H94,2)</f>
        <v>0</v>
      </c>
      <c r="K94" s="167" t="s">
        <v>145</v>
      </c>
      <c r="L94" s="35"/>
      <c r="M94" s="172" t="s">
        <v>20</v>
      </c>
      <c r="N94" s="173" t="s">
        <v>47</v>
      </c>
      <c r="O94" s="36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8" t="s">
        <v>146</v>
      </c>
      <c r="AT94" s="18" t="s">
        <v>141</v>
      </c>
      <c r="AU94" s="18" t="s">
        <v>84</v>
      </c>
      <c r="AY94" s="18" t="s">
        <v>138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8" t="s">
        <v>22</v>
      </c>
      <c r="BK94" s="176">
        <f>ROUND(I94*H94,2)</f>
        <v>0</v>
      </c>
      <c r="BL94" s="18" t="s">
        <v>146</v>
      </c>
      <c r="BM94" s="18" t="s">
        <v>1337</v>
      </c>
    </row>
    <row r="95" spans="2:51" s="12" customFormat="1" ht="22.5" customHeight="1">
      <c r="B95" s="186"/>
      <c r="D95" s="178" t="s">
        <v>148</v>
      </c>
      <c r="E95" s="187" t="s">
        <v>20</v>
      </c>
      <c r="F95" s="188" t="s">
        <v>1338</v>
      </c>
      <c r="H95" s="189">
        <v>4.55</v>
      </c>
      <c r="I95" s="190"/>
      <c r="L95" s="186"/>
      <c r="M95" s="191"/>
      <c r="N95" s="192"/>
      <c r="O95" s="192"/>
      <c r="P95" s="192"/>
      <c r="Q95" s="192"/>
      <c r="R95" s="192"/>
      <c r="S95" s="192"/>
      <c r="T95" s="193"/>
      <c r="AT95" s="187" t="s">
        <v>148</v>
      </c>
      <c r="AU95" s="187" t="s">
        <v>84</v>
      </c>
      <c r="AV95" s="12" t="s">
        <v>84</v>
      </c>
      <c r="AW95" s="12" t="s">
        <v>39</v>
      </c>
      <c r="AX95" s="12" t="s">
        <v>76</v>
      </c>
      <c r="AY95" s="187" t="s">
        <v>138</v>
      </c>
    </row>
    <row r="96" spans="2:51" s="12" customFormat="1" ht="22.5" customHeight="1">
      <c r="B96" s="186"/>
      <c r="D96" s="178" t="s">
        <v>148</v>
      </c>
      <c r="E96" s="187" t="s">
        <v>20</v>
      </c>
      <c r="F96" s="188" t="s">
        <v>1339</v>
      </c>
      <c r="H96" s="189">
        <v>4.55</v>
      </c>
      <c r="I96" s="190"/>
      <c r="L96" s="186"/>
      <c r="M96" s="191"/>
      <c r="N96" s="192"/>
      <c r="O96" s="192"/>
      <c r="P96" s="192"/>
      <c r="Q96" s="192"/>
      <c r="R96" s="192"/>
      <c r="S96" s="192"/>
      <c r="T96" s="193"/>
      <c r="AT96" s="187" t="s">
        <v>148</v>
      </c>
      <c r="AU96" s="187" t="s">
        <v>84</v>
      </c>
      <c r="AV96" s="12" t="s">
        <v>84</v>
      </c>
      <c r="AW96" s="12" t="s">
        <v>39</v>
      </c>
      <c r="AX96" s="12" t="s">
        <v>76</v>
      </c>
      <c r="AY96" s="187" t="s">
        <v>138</v>
      </c>
    </row>
    <row r="97" spans="2:51" s="13" customFormat="1" ht="22.5" customHeight="1">
      <c r="B97" s="194"/>
      <c r="D97" s="195" t="s">
        <v>148</v>
      </c>
      <c r="E97" s="196" t="s">
        <v>20</v>
      </c>
      <c r="F97" s="197" t="s">
        <v>152</v>
      </c>
      <c r="H97" s="198">
        <v>9.1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03" t="s">
        <v>148</v>
      </c>
      <c r="AU97" s="203" t="s">
        <v>84</v>
      </c>
      <c r="AV97" s="13" t="s">
        <v>146</v>
      </c>
      <c r="AW97" s="13" t="s">
        <v>39</v>
      </c>
      <c r="AX97" s="13" t="s">
        <v>22</v>
      </c>
      <c r="AY97" s="203" t="s">
        <v>138</v>
      </c>
    </row>
    <row r="98" spans="2:65" s="1" customFormat="1" ht="22.5" customHeight="1">
      <c r="B98" s="164"/>
      <c r="C98" s="165" t="s">
        <v>164</v>
      </c>
      <c r="D98" s="165" t="s">
        <v>141</v>
      </c>
      <c r="E98" s="166" t="s">
        <v>288</v>
      </c>
      <c r="F98" s="167" t="s">
        <v>289</v>
      </c>
      <c r="G98" s="168" t="s">
        <v>144</v>
      </c>
      <c r="H98" s="169">
        <v>1.4</v>
      </c>
      <c r="I98" s="170"/>
      <c r="J98" s="171">
        <f>ROUND(I98*H98,2)</f>
        <v>0</v>
      </c>
      <c r="K98" s="167" t="s">
        <v>145</v>
      </c>
      <c r="L98" s="35"/>
      <c r="M98" s="172" t="s">
        <v>20</v>
      </c>
      <c r="N98" s="173" t="s">
        <v>47</v>
      </c>
      <c r="O98" s="36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8" t="s">
        <v>146</v>
      </c>
      <c r="AT98" s="18" t="s">
        <v>141</v>
      </c>
      <c r="AU98" s="18" t="s">
        <v>84</v>
      </c>
      <c r="AY98" s="18" t="s">
        <v>138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8" t="s">
        <v>22</v>
      </c>
      <c r="BK98" s="176">
        <f>ROUND(I98*H98,2)</f>
        <v>0</v>
      </c>
      <c r="BL98" s="18" t="s">
        <v>146</v>
      </c>
      <c r="BM98" s="18" t="s">
        <v>1340</v>
      </c>
    </row>
    <row r="99" spans="2:51" s="12" customFormat="1" ht="22.5" customHeight="1">
      <c r="B99" s="186"/>
      <c r="D99" s="178" t="s">
        <v>148</v>
      </c>
      <c r="E99" s="187" t="s">
        <v>20</v>
      </c>
      <c r="F99" s="188" t="s">
        <v>1341</v>
      </c>
      <c r="H99" s="189">
        <v>1.4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7" t="s">
        <v>148</v>
      </c>
      <c r="AU99" s="187" t="s">
        <v>84</v>
      </c>
      <c r="AV99" s="12" t="s">
        <v>84</v>
      </c>
      <c r="AW99" s="12" t="s">
        <v>39</v>
      </c>
      <c r="AX99" s="12" t="s">
        <v>76</v>
      </c>
      <c r="AY99" s="187" t="s">
        <v>138</v>
      </c>
    </row>
    <row r="100" spans="2:51" s="13" customFormat="1" ht="22.5" customHeight="1">
      <c r="B100" s="194"/>
      <c r="D100" s="195" t="s">
        <v>148</v>
      </c>
      <c r="E100" s="196" t="s">
        <v>20</v>
      </c>
      <c r="F100" s="197" t="s">
        <v>152</v>
      </c>
      <c r="H100" s="198">
        <v>1.4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148</v>
      </c>
      <c r="AU100" s="203" t="s">
        <v>84</v>
      </c>
      <c r="AV100" s="13" t="s">
        <v>146</v>
      </c>
      <c r="AW100" s="13" t="s">
        <v>39</v>
      </c>
      <c r="AX100" s="13" t="s">
        <v>22</v>
      </c>
      <c r="AY100" s="203" t="s">
        <v>138</v>
      </c>
    </row>
    <row r="101" spans="2:65" s="1" customFormat="1" ht="31.5" customHeight="1">
      <c r="B101" s="164"/>
      <c r="C101" s="165" t="s">
        <v>146</v>
      </c>
      <c r="D101" s="165" t="s">
        <v>141</v>
      </c>
      <c r="E101" s="166" t="s">
        <v>292</v>
      </c>
      <c r="F101" s="167" t="s">
        <v>293</v>
      </c>
      <c r="G101" s="168" t="s">
        <v>144</v>
      </c>
      <c r="H101" s="169">
        <v>14</v>
      </c>
      <c r="I101" s="170"/>
      <c r="J101" s="171">
        <f>ROUND(I101*H101,2)</f>
        <v>0</v>
      </c>
      <c r="K101" s="167" t="s">
        <v>145</v>
      </c>
      <c r="L101" s="35"/>
      <c r="M101" s="172" t="s">
        <v>20</v>
      </c>
      <c r="N101" s="173" t="s">
        <v>47</v>
      </c>
      <c r="O101" s="36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8" t="s">
        <v>146</v>
      </c>
      <c r="AT101" s="18" t="s">
        <v>141</v>
      </c>
      <c r="AU101" s="18" t="s">
        <v>84</v>
      </c>
      <c r="AY101" s="18" t="s">
        <v>138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8" t="s">
        <v>22</v>
      </c>
      <c r="BK101" s="176">
        <f>ROUND(I101*H101,2)</f>
        <v>0</v>
      </c>
      <c r="BL101" s="18" t="s">
        <v>146</v>
      </c>
      <c r="BM101" s="18" t="s">
        <v>1342</v>
      </c>
    </row>
    <row r="102" spans="2:51" s="12" customFormat="1" ht="22.5" customHeight="1">
      <c r="B102" s="186"/>
      <c r="D102" s="178" t="s">
        <v>148</v>
      </c>
      <c r="E102" s="187" t="s">
        <v>20</v>
      </c>
      <c r="F102" s="188" t="s">
        <v>1343</v>
      </c>
      <c r="H102" s="189">
        <v>14</v>
      </c>
      <c r="I102" s="190"/>
      <c r="L102" s="186"/>
      <c r="M102" s="191"/>
      <c r="N102" s="192"/>
      <c r="O102" s="192"/>
      <c r="P102" s="192"/>
      <c r="Q102" s="192"/>
      <c r="R102" s="192"/>
      <c r="S102" s="192"/>
      <c r="T102" s="193"/>
      <c r="AT102" s="187" t="s">
        <v>148</v>
      </c>
      <c r="AU102" s="187" t="s">
        <v>84</v>
      </c>
      <c r="AV102" s="12" t="s">
        <v>84</v>
      </c>
      <c r="AW102" s="12" t="s">
        <v>39</v>
      </c>
      <c r="AX102" s="12" t="s">
        <v>76</v>
      </c>
      <c r="AY102" s="187" t="s">
        <v>138</v>
      </c>
    </row>
    <row r="103" spans="2:51" s="13" customFormat="1" ht="22.5" customHeight="1">
      <c r="B103" s="194"/>
      <c r="D103" s="195" t="s">
        <v>148</v>
      </c>
      <c r="E103" s="196" t="s">
        <v>20</v>
      </c>
      <c r="F103" s="197" t="s">
        <v>152</v>
      </c>
      <c r="H103" s="198">
        <v>14</v>
      </c>
      <c r="I103" s="199"/>
      <c r="L103" s="194"/>
      <c r="M103" s="200"/>
      <c r="N103" s="201"/>
      <c r="O103" s="201"/>
      <c r="P103" s="201"/>
      <c r="Q103" s="201"/>
      <c r="R103" s="201"/>
      <c r="S103" s="201"/>
      <c r="T103" s="202"/>
      <c r="AT103" s="203" t="s">
        <v>148</v>
      </c>
      <c r="AU103" s="203" t="s">
        <v>84</v>
      </c>
      <c r="AV103" s="13" t="s">
        <v>146</v>
      </c>
      <c r="AW103" s="13" t="s">
        <v>39</v>
      </c>
      <c r="AX103" s="13" t="s">
        <v>22</v>
      </c>
      <c r="AY103" s="203" t="s">
        <v>138</v>
      </c>
    </row>
    <row r="104" spans="2:65" s="1" customFormat="1" ht="22.5" customHeight="1">
      <c r="B104" s="164"/>
      <c r="C104" s="165" t="s">
        <v>139</v>
      </c>
      <c r="D104" s="165" t="s">
        <v>141</v>
      </c>
      <c r="E104" s="166" t="s">
        <v>302</v>
      </c>
      <c r="F104" s="167" t="s">
        <v>303</v>
      </c>
      <c r="G104" s="168" t="s">
        <v>144</v>
      </c>
      <c r="H104" s="169">
        <v>5.95</v>
      </c>
      <c r="I104" s="170"/>
      <c r="J104" s="171">
        <f>ROUND(I104*H104,2)</f>
        <v>0</v>
      </c>
      <c r="K104" s="167" t="s">
        <v>145</v>
      </c>
      <c r="L104" s="35"/>
      <c r="M104" s="172" t="s">
        <v>20</v>
      </c>
      <c r="N104" s="173" t="s">
        <v>47</v>
      </c>
      <c r="O104" s="36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8" t="s">
        <v>590</v>
      </c>
      <c r="AT104" s="18" t="s">
        <v>141</v>
      </c>
      <c r="AU104" s="18" t="s">
        <v>84</v>
      </c>
      <c r="AY104" s="18" t="s">
        <v>138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8" t="s">
        <v>22</v>
      </c>
      <c r="BK104" s="176">
        <f>ROUND(I104*H104,2)</f>
        <v>0</v>
      </c>
      <c r="BL104" s="18" t="s">
        <v>590</v>
      </c>
      <c r="BM104" s="18" t="s">
        <v>1274</v>
      </c>
    </row>
    <row r="105" spans="2:51" s="12" customFormat="1" ht="22.5" customHeight="1">
      <c r="B105" s="186"/>
      <c r="D105" s="178" t="s">
        <v>148</v>
      </c>
      <c r="E105" s="187" t="s">
        <v>20</v>
      </c>
      <c r="F105" s="188" t="s">
        <v>1344</v>
      </c>
      <c r="H105" s="189">
        <v>1.4</v>
      </c>
      <c r="I105" s="190"/>
      <c r="L105" s="186"/>
      <c r="M105" s="191"/>
      <c r="N105" s="192"/>
      <c r="O105" s="192"/>
      <c r="P105" s="192"/>
      <c r="Q105" s="192"/>
      <c r="R105" s="192"/>
      <c r="S105" s="192"/>
      <c r="T105" s="193"/>
      <c r="AT105" s="187" t="s">
        <v>148</v>
      </c>
      <c r="AU105" s="187" t="s">
        <v>84</v>
      </c>
      <c r="AV105" s="12" t="s">
        <v>84</v>
      </c>
      <c r="AW105" s="12" t="s">
        <v>39</v>
      </c>
      <c r="AX105" s="12" t="s">
        <v>76</v>
      </c>
      <c r="AY105" s="187" t="s">
        <v>138</v>
      </c>
    </row>
    <row r="106" spans="2:51" s="12" customFormat="1" ht="22.5" customHeight="1">
      <c r="B106" s="186"/>
      <c r="D106" s="178" t="s">
        <v>148</v>
      </c>
      <c r="E106" s="187" t="s">
        <v>20</v>
      </c>
      <c r="F106" s="188" t="s">
        <v>1345</v>
      </c>
      <c r="H106" s="189">
        <v>4.55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7" t="s">
        <v>148</v>
      </c>
      <c r="AU106" s="187" t="s">
        <v>84</v>
      </c>
      <c r="AV106" s="12" t="s">
        <v>84</v>
      </c>
      <c r="AW106" s="12" t="s">
        <v>39</v>
      </c>
      <c r="AX106" s="12" t="s">
        <v>76</v>
      </c>
      <c r="AY106" s="187" t="s">
        <v>138</v>
      </c>
    </row>
    <row r="107" spans="2:51" s="13" customFormat="1" ht="22.5" customHeight="1">
      <c r="B107" s="194"/>
      <c r="D107" s="195" t="s">
        <v>148</v>
      </c>
      <c r="E107" s="196" t="s">
        <v>20</v>
      </c>
      <c r="F107" s="197" t="s">
        <v>152</v>
      </c>
      <c r="H107" s="198">
        <v>5.95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148</v>
      </c>
      <c r="AU107" s="203" t="s">
        <v>84</v>
      </c>
      <c r="AV107" s="13" t="s">
        <v>146</v>
      </c>
      <c r="AW107" s="13" t="s">
        <v>39</v>
      </c>
      <c r="AX107" s="13" t="s">
        <v>22</v>
      </c>
      <c r="AY107" s="203" t="s">
        <v>138</v>
      </c>
    </row>
    <row r="108" spans="2:65" s="1" customFormat="1" ht="22.5" customHeight="1">
      <c r="B108" s="164"/>
      <c r="C108" s="165" t="s">
        <v>186</v>
      </c>
      <c r="D108" s="165" t="s">
        <v>141</v>
      </c>
      <c r="E108" s="166" t="s">
        <v>471</v>
      </c>
      <c r="F108" s="167" t="s">
        <v>472</v>
      </c>
      <c r="G108" s="168" t="s">
        <v>144</v>
      </c>
      <c r="H108" s="169">
        <v>4.55</v>
      </c>
      <c r="I108" s="170"/>
      <c r="J108" s="171">
        <f>ROUND(I108*H108,2)</f>
        <v>0</v>
      </c>
      <c r="K108" s="167" t="s">
        <v>145</v>
      </c>
      <c r="L108" s="35"/>
      <c r="M108" s="172" t="s">
        <v>20</v>
      </c>
      <c r="N108" s="173" t="s">
        <v>47</v>
      </c>
      <c r="O108" s="36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8" t="s">
        <v>146</v>
      </c>
      <c r="AT108" s="18" t="s">
        <v>141</v>
      </c>
      <c r="AU108" s="18" t="s">
        <v>84</v>
      </c>
      <c r="AY108" s="18" t="s">
        <v>138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146</v>
      </c>
      <c r="BM108" s="18" t="s">
        <v>1284</v>
      </c>
    </row>
    <row r="109" spans="2:51" s="12" customFormat="1" ht="22.5" customHeight="1">
      <c r="B109" s="186"/>
      <c r="D109" s="178" t="s">
        <v>148</v>
      </c>
      <c r="E109" s="187" t="s">
        <v>20</v>
      </c>
      <c r="F109" s="188" t="s">
        <v>1346</v>
      </c>
      <c r="H109" s="189">
        <v>4.55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148</v>
      </c>
      <c r="AU109" s="187" t="s">
        <v>84</v>
      </c>
      <c r="AV109" s="12" t="s">
        <v>84</v>
      </c>
      <c r="AW109" s="12" t="s">
        <v>39</v>
      </c>
      <c r="AX109" s="12" t="s">
        <v>76</v>
      </c>
      <c r="AY109" s="187" t="s">
        <v>138</v>
      </c>
    </row>
    <row r="110" spans="2:51" s="13" customFormat="1" ht="22.5" customHeight="1">
      <c r="B110" s="194"/>
      <c r="D110" s="195" t="s">
        <v>148</v>
      </c>
      <c r="E110" s="196" t="s">
        <v>20</v>
      </c>
      <c r="F110" s="197" t="s">
        <v>152</v>
      </c>
      <c r="H110" s="198">
        <v>4.55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148</v>
      </c>
      <c r="AU110" s="203" t="s">
        <v>84</v>
      </c>
      <c r="AV110" s="13" t="s">
        <v>146</v>
      </c>
      <c r="AW110" s="13" t="s">
        <v>39</v>
      </c>
      <c r="AX110" s="13" t="s">
        <v>22</v>
      </c>
      <c r="AY110" s="203" t="s">
        <v>138</v>
      </c>
    </row>
    <row r="111" spans="2:65" s="1" customFormat="1" ht="22.5" customHeight="1">
      <c r="B111" s="164"/>
      <c r="C111" s="165" t="s">
        <v>196</v>
      </c>
      <c r="D111" s="165" t="s">
        <v>141</v>
      </c>
      <c r="E111" s="166" t="s">
        <v>306</v>
      </c>
      <c r="F111" s="167" t="s">
        <v>307</v>
      </c>
      <c r="G111" s="168" t="s">
        <v>308</v>
      </c>
      <c r="H111" s="169">
        <v>3.08</v>
      </c>
      <c r="I111" s="170"/>
      <c r="J111" s="171">
        <f>ROUND(I111*H111,2)</f>
        <v>0</v>
      </c>
      <c r="K111" s="167" t="s">
        <v>145</v>
      </c>
      <c r="L111" s="35"/>
      <c r="M111" s="172" t="s">
        <v>20</v>
      </c>
      <c r="N111" s="173" t="s">
        <v>47</v>
      </c>
      <c r="O111" s="36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8" t="s">
        <v>146</v>
      </c>
      <c r="AT111" s="18" t="s">
        <v>141</v>
      </c>
      <c r="AU111" s="18" t="s">
        <v>84</v>
      </c>
      <c r="AY111" s="18" t="s">
        <v>138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8" t="s">
        <v>22</v>
      </c>
      <c r="BK111" s="176">
        <f>ROUND(I111*H111,2)</f>
        <v>0</v>
      </c>
      <c r="BL111" s="18" t="s">
        <v>146</v>
      </c>
      <c r="BM111" s="18" t="s">
        <v>1286</v>
      </c>
    </row>
    <row r="112" spans="2:51" s="12" customFormat="1" ht="22.5" customHeight="1">
      <c r="B112" s="186"/>
      <c r="D112" s="195" t="s">
        <v>148</v>
      </c>
      <c r="E112" s="228" t="s">
        <v>20</v>
      </c>
      <c r="F112" s="229" t="s">
        <v>1347</v>
      </c>
      <c r="H112" s="230">
        <v>3.08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7" t="s">
        <v>148</v>
      </c>
      <c r="AU112" s="187" t="s">
        <v>84</v>
      </c>
      <c r="AV112" s="12" t="s">
        <v>84</v>
      </c>
      <c r="AW112" s="12" t="s">
        <v>39</v>
      </c>
      <c r="AX112" s="12" t="s">
        <v>22</v>
      </c>
      <c r="AY112" s="187" t="s">
        <v>138</v>
      </c>
    </row>
    <row r="113" spans="2:65" s="1" customFormat="1" ht="22.5" customHeight="1">
      <c r="B113" s="164"/>
      <c r="C113" s="165" t="s">
        <v>205</v>
      </c>
      <c r="D113" s="165" t="s">
        <v>141</v>
      </c>
      <c r="E113" s="166" t="s">
        <v>882</v>
      </c>
      <c r="F113" s="167" t="s">
        <v>883</v>
      </c>
      <c r="G113" s="168" t="s">
        <v>144</v>
      </c>
      <c r="H113" s="169">
        <v>4.55</v>
      </c>
      <c r="I113" s="170"/>
      <c r="J113" s="171">
        <f>ROUND(I113*H113,2)</f>
        <v>0</v>
      </c>
      <c r="K113" s="167" t="s">
        <v>145</v>
      </c>
      <c r="L113" s="35"/>
      <c r="M113" s="172" t="s">
        <v>20</v>
      </c>
      <c r="N113" s="173" t="s">
        <v>47</v>
      </c>
      <c r="O113" s="36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8" t="s">
        <v>146</v>
      </c>
      <c r="AT113" s="18" t="s">
        <v>141</v>
      </c>
      <c r="AU113" s="18" t="s">
        <v>84</v>
      </c>
      <c r="AY113" s="18" t="s">
        <v>138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8" t="s">
        <v>22</v>
      </c>
      <c r="BK113" s="176">
        <f>ROUND(I113*H113,2)</f>
        <v>0</v>
      </c>
      <c r="BL113" s="18" t="s">
        <v>146</v>
      </c>
      <c r="BM113" s="18" t="s">
        <v>1288</v>
      </c>
    </row>
    <row r="114" spans="2:51" s="11" customFormat="1" ht="22.5" customHeight="1">
      <c r="B114" s="177"/>
      <c r="D114" s="178" t="s">
        <v>148</v>
      </c>
      <c r="E114" s="179" t="s">
        <v>20</v>
      </c>
      <c r="F114" s="180" t="s">
        <v>1289</v>
      </c>
      <c r="H114" s="181" t="s">
        <v>20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81" t="s">
        <v>148</v>
      </c>
      <c r="AU114" s="181" t="s">
        <v>84</v>
      </c>
      <c r="AV114" s="11" t="s">
        <v>22</v>
      </c>
      <c r="AW114" s="11" t="s">
        <v>39</v>
      </c>
      <c r="AX114" s="11" t="s">
        <v>76</v>
      </c>
      <c r="AY114" s="181" t="s">
        <v>138</v>
      </c>
    </row>
    <row r="115" spans="2:51" s="12" customFormat="1" ht="22.5" customHeight="1">
      <c r="B115" s="186"/>
      <c r="D115" s="178" t="s">
        <v>148</v>
      </c>
      <c r="E115" s="187" t="s">
        <v>20</v>
      </c>
      <c r="F115" s="188" t="s">
        <v>1348</v>
      </c>
      <c r="H115" s="189">
        <v>4.55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7" t="s">
        <v>148</v>
      </c>
      <c r="AU115" s="187" t="s">
        <v>84</v>
      </c>
      <c r="AV115" s="12" t="s">
        <v>84</v>
      </c>
      <c r="AW115" s="12" t="s">
        <v>39</v>
      </c>
      <c r="AX115" s="12" t="s">
        <v>76</v>
      </c>
      <c r="AY115" s="187" t="s">
        <v>138</v>
      </c>
    </row>
    <row r="116" spans="2:51" s="13" customFormat="1" ht="22.5" customHeight="1">
      <c r="B116" s="194"/>
      <c r="D116" s="195" t="s">
        <v>148</v>
      </c>
      <c r="E116" s="196" t="s">
        <v>20</v>
      </c>
      <c r="F116" s="197" t="s">
        <v>152</v>
      </c>
      <c r="H116" s="198">
        <v>4.55</v>
      </c>
      <c r="I116" s="199"/>
      <c r="L116" s="194"/>
      <c r="M116" s="200"/>
      <c r="N116" s="201"/>
      <c r="O116" s="201"/>
      <c r="P116" s="201"/>
      <c r="Q116" s="201"/>
      <c r="R116" s="201"/>
      <c r="S116" s="201"/>
      <c r="T116" s="202"/>
      <c r="AT116" s="203" t="s">
        <v>148</v>
      </c>
      <c r="AU116" s="203" t="s">
        <v>84</v>
      </c>
      <c r="AV116" s="13" t="s">
        <v>146</v>
      </c>
      <c r="AW116" s="13" t="s">
        <v>39</v>
      </c>
      <c r="AX116" s="13" t="s">
        <v>22</v>
      </c>
      <c r="AY116" s="203" t="s">
        <v>138</v>
      </c>
    </row>
    <row r="117" spans="2:65" s="1" customFormat="1" ht="31.5" customHeight="1">
      <c r="B117" s="164"/>
      <c r="C117" s="165" t="s">
        <v>211</v>
      </c>
      <c r="D117" s="165" t="s">
        <v>141</v>
      </c>
      <c r="E117" s="166" t="s">
        <v>1291</v>
      </c>
      <c r="F117" s="167" t="s">
        <v>1292</v>
      </c>
      <c r="G117" s="168" t="s">
        <v>324</v>
      </c>
      <c r="H117" s="169">
        <v>20</v>
      </c>
      <c r="I117" s="170"/>
      <c r="J117" s="171">
        <f>ROUND(I117*H117,2)</f>
        <v>0</v>
      </c>
      <c r="K117" s="167" t="s">
        <v>145</v>
      </c>
      <c r="L117" s="35"/>
      <c r="M117" s="172" t="s">
        <v>20</v>
      </c>
      <c r="N117" s="173" t="s">
        <v>47</v>
      </c>
      <c r="O117" s="36"/>
      <c r="P117" s="174">
        <f>O117*H117</f>
        <v>0</v>
      </c>
      <c r="Q117" s="174">
        <v>0.156</v>
      </c>
      <c r="R117" s="174">
        <f>Q117*H117</f>
        <v>3.12</v>
      </c>
      <c r="S117" s="174">
        <v>0</v>
      </c>
      <c r="T117" s="175">
        <f>S117*H117</f>
        <v>0</v>
      </c>
      <c r="AR117" s="18" t="s">
        <v>146</v>
      </c>
      <c r="AT117" s="18" t="s">
        <v>141</v>
      </c>
      <c r="AU117" s="18" t="s">
        <v>84</v>
      </c>
      <c r="AY117" s="18" t="s">
        <v>138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8" t="s">
        <v>22</v>
      </c>
      <c r="BK117" s="176">
        <f>ROUND(I117*H117,2)</f>
        <v>0</v>
      </c>
      <c r="BL117" s="18" t="s">
        <v>146</v>
      </c>
      <c r="BM117" s="18" t="s">
        <v>1293</v>
      </c>
    </row>
    <row r="118" spans="2:65" s="1" customFormat="1" ht="22.5" customHeight="1">
      <c r="B118" s="164"/>
      <c r="C118" s="211" t="s">
        <v>27</v>
      </c>
      <c r="D118" s="211" t="s">
        <v>418</v>
      </c>
      <c r="E118" s="212" t="s">
        <v>1294</v>
      </c>
      <c r="F118" s="213" t="s">
        <v>1295</v>
      </c>
      <c r="G118" s="214" t="s">
        <v>324</v>
      </c>
      <c r="H118" s="215">
        <v>20</v>
      </c>
      <c r="I118" s="216"/>
      <c r="J118" s="217">
        <f>ROUND(I118*H118,2)</f>
        <v>0</v>
      </c>
      <c r="K118" s="213" t="s">
        <v>145</v>
      </c>
      <c r="L118" s="218"/>
      <c r="M118" s="219" t="s">
        <v>20</v>
      </c>
      <c r="N118" s="220" t="s">
        <v>47</v>
      </c>
      <c r="O118" s="36"/>
      <c r="P118" s="174">
        <f>O118*H118</f>
        <v>0</v>
      </c>
      <c r="Q118" s="174">
        <v>0.00118</v>
      </c>
      <c r="R118" s="174">
        <f>Q118*H118</f>
        <v>0.023600000000000003</v>
      </c>
      <c r="S118" s="174">
        <v>0</v>
      </c>
      <c r="T118" s="175">
        <f>S118*H118</f>
        <v>0</v>
      </c>
      <c r="AR118" s="18" t="s">
        <v>205</v>
      </c>
      <c r="AT118" s="18" t="s">
        <v>418</v>
      </c>
      <c r="AU118" s="18" t="s">
        <v>84</v>
      </c>
      <c r="AY118" s="18" t="s">
        <v>138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8" t="s">
        <v>22</v>
      </c>
      <c r="BK118" s="176">
        <f>ROUND(I118*H118,2)</f>
        <v>0</v>
      </c>
      <c r="BL118" s="18" t="s">
        <v>146</v>
      </c>
      <c r="BM118" s="18" t="s">
        <v>1296</v>
      </c>
    </row>
    <row r="119" spans="2:65" s="1" customFormat="1" ht="22.5" customHeight="1">
      <c r="B119" s="164"/>
      <c r="C119" s="211" t="s">
        <v>226</v>
      </c>
      <c r="D119" s="211" t="s">
        <v>418</v>
      </c>
      <c r="E119" s="212" t="s">
        <v>1297</v>
      </c>
      <c r="F119" s="213" t="s">
        <v>1298</v>
      </c>
      <c r="G119" s="214" t="s">
        <v>308</v>
      </c>
      <c r="H119" s="215">
        <v>3.36</v>
      </c>
      <c r="I119" s="216"/>
      <c r="J119" s="217">
        <f>ROUND(I119*H119,2)</f>
        <v>0</v>
      </c>
      <c r="K119" s="213" t="s">
        <v>145</v>
      </c>
      <c r="L119" s="218"/>
      <c r="M119" s="219" t="s">
        <v>20</v>
      </c>
      <c r="N119" s="220" t="s">
        <v>47</v>
      </c>
      <c r="O119" s="36"/>
      <c r="P119" s="174">
        <f>O119*H119</f>
        <v>0</v>
      </c>
      <c r="Q119" s="174">
        <v>1</v>
      </c>
      <c r="R119" s="174">
        <f>Q119*H119</f>
        <v>3.36</v>
      </c>
      <c r="S119" s="174">
        <v>0</v>
      </c>
      <c r="T119" s="175">
        <f>S119*H119</f>
        <v>0</v>
      </c>
      <c r="AR119" s="18" t="s">
        <v>205</v>
      </c>
      <c r="AT119" s="18" t="s">
        <v>418</v>
      </c>
      <c r="AU119" s="18" t="s">
        <v>84</v>
      </c>
      <c r="AY119" s="18" t="s">
        <v>138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8" t="s">
        <v>22</v>
      </c>
      <c r="BK119" s="176">
        <f>ROUND(I119*H119,2)</f>
        <v>0</v>
      </c>
      <c r="BL119" s="18" t="s">
        <v>146</v>
      </c>
      <c r="BM119" s="18" t="s">
        <v>1299</v>
      </c>
    </row>
    <row r="120" spans="2:51" s="12" customFormat="1" ht="22.5" customHeight="1">
      <c r="B120" s="186"/>
      <c r="D120" s="178" t="s">
        <v>148</v>
      </c>
      <c r="E120" s="187" t="s">
        <v>20</v>
      </c>
      <c r="F120" s="188" t="s">
        <v>1349</v>
      </c>
      <c r="H120" s="189">
        <v>3.36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7" t="s">
        <v>148</v>
      </c>
      <c r="AU120" s="187" t="s">
        <v>84</v>
      </c>
      <c r="AV120" s="12" t="s">
        <v>84</v>
      </c>
      <c r="AW120" s="12" t="s">
        <v>39</v>
      </c>
      <c r="AX120" s="12" t="s">
        <v>76</v>
      </c>
      <c r="AY120" s="187" t="s">
        <v>138</v>
      </c>
    </row>
    <row r="121" spans="2:51" s="13" customFormat="1" ht="22.5" customHeight="1">
      <c r="B121" s="194"/>
      <c r="D121" s="178" t="s">
        <v>148</v>
      </c>
      <c r="E121" s="204" t="s">
        <v>20</v>
      </c>
      <c r="F121" s="205" t="s">
        <v>152</v>
      </c>
      <c r="H121" s="206">
        <v>3.36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03" t="s">
        <v>148</v>
      </c>
      <c r="AU121" s="203" t="s">
        <v>84</v>
      </c>
      <c r="AV121" s="13" t="s">
        <v>146</v>
      </c>
      <c r="AW121" s="13" t="s">
        <v>39</v>
      </c>
      <c r="AX121" s="13" t="s">
        <v>22</v>
      </c>
      <c r="AY121" s="203" t="s">
        <v>138</v>
      </c>
    </row>
    <row r="122" spans="2:63" s="10" customFormat="1" ht="29.25" customHeight="1">
      <c r="B122" s="150"/>
      <c r="D122" s="161" t="s">
        <v>75</v>
      </c>
      <c r="E122" s="162" t="s">
        <v>164</v>
      </c>
      <c r="F122" s="162" t="s">
        <v>551</v>
      </c>
      <c r="I122" s="153"/>
      <c r="J122" s="163">
        <f>BK122</f>
        <v>0</v>
      </c>
      <c r="L122" s="150"/>
      <c r="M122" s="155"/>
      <c r="N122" s="156"/>
      <c r="O122" s="156"/>
      <c r="P122" s="157">
        <f>SUM(P123:P125)</f>
        <v>0</v>
      </c>
      <c r="Q122" s="156"/>
      <c r="R122" s="157">
        <f>SUM(R123:R125)</f>
        <v>0.076095</v>
      </c>
      <c r="S122" s="156"/>
      <c r="T122" s="158">
        <f>SUM(T123:T125)</f>
        <v>0</v>
      </c>
      <c r="AR122" s="151" t="s">
        <v>22</v>
      </c>
      <c r="AT122" s="159" t="s">
        <v>75</v>
      </c>
      <c r="AU122" s="159" t="s">
        <v>22</v>
      </c>
      <c r="AY122" s="151" t="s">
        <v>138</v>
      </c>
      <c r="BK122" s="160">
        <f>SUM(BK123:BK125)</f>
        <v>0</v>
      </c>
    </row>
    <row r="123" spans="2:65" s="1" customFormat="1" ht="22.5" customHeight="1">
      <c r="B123" s="164"/>
      <c r="C123" s="165" t="s">
        <v>234</v>
      </c>
      <c r="D123" s="165" t="s">
        <v>141</v>
      </c>
      <c r="E123" s="166" t="s">
        <v>1350</v>
      </c>
      <c r="F123" s="167" t="s">
        <v>1351</v>
      </c>
      <c r="G123" s="168" t="s">
        <v>155</v>
      </c>
      <c r="H123" s="169">
        <v>0.3</v>
      </c>
      <c r="I123" s="170"/>
      <c r="J123" s="171">
        <f>ROUND(I123*H123,2)</f>
        <v>0</v>
      </c>
      <c r="K123" s="167" t="s">
        <v>145</v>
      </c>
      <c r="L123" s="35"/>
      <c r="M123" s="172" t="s">
        <v>20</v>
      </c>
      <c r="N123" s="173" t="s">
        <v>47</v>
      </c>
      <c r="O123" s="36"/>
      <c r="P123" s="174">
        <f>O123*H123</f>
        <v>0</v>
      </c>
      <c r="Q123" s="174">
        <v>0.25365</v>
      </c>
      <c r="R123" s="174">
        <f>Q123*H123</f>
        <v>0.076095</v>
      </c>
      <c r="S123" s="174">
        <v>0</v>
      </c>
      <c r="T123" s="175">
        <f>S123*H123</f>
        <v>0</v>
      </c>
      <c r="AR123" s="18" t="s">
        <v>146</v>
      </c>
      <c r="AT123" s="18" t="s">
        <v>141</v>
      </c>
      <c r="AU123" s="18" t="s">
        <v>84</v>
      </c>
      <c r="AY123" s="18" t="s">
        <v>138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8" t="s">
        <v>22</v>
      </c>
      <c r="BK123" s="176">
        <f>ROUND(I123*H123,2)</f>
        <v>0</v>
      </c>
      <c r="BL123" s="18" t="s">
        <v>146</v>
      </c>
      <c r="BM123" s="18" t="s">
        <v>1352</v>
      </c>
    </row>
    <row r="124" spans="2:51" s="12" customFormat="1" ht="22.5" customHeight="1">
      <c r="B124" s="186"/>
      <c r="D124" s="178" t="s">
        <v>148</v>
      </c>
      <c r="E124" s="187" t="s">
        <v>20</v>
      </c>
      <c r="F124" s="188" t="s">
        <v>1353</v>
      </c>
      <c r="H124" s="189">
        <v>0.3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7" t="s">
        <v>148</v>
      </c>
      <c r="AU124" s="187" t="s">
        <v>84</v>
      </c>
      <c r="AV124" s="12" t="s">
        <v>84</v>
      </c>
      <c r="AW124" s="12" t="s">
        <v>39</v>
      </c>
      <c r="AX124" s="12" t="s">
        <v>76</v>
      </c>
      <c r="AY124" s="187" t="s">
        <v>138</v>
      </c>
    </row>
    <row r="125" spans="2:51" s="13" customFormat="1" ht="22.5" customHeight="1">
      <c r="B125" s="194"/>
      <c r="D125" s="178" t="s">
        <v>148</v>
      </c>
      <c r="E125" s="204" t="s">
        <v>20</v>
      </c>
      <c r="F125" s="205" t="s">
        <v>152</v>
      </c>
      <c r="H125" s="206">
        <v>0.3</v>
      </c>
      <c r="I125" s="199"/>
      <c r="L125" s="194"/>
      <c r="M125" s="200"/>
      <c r="N125" s="201"/>
      <c r="O125" s="201"/>
      <c r="P125" s="201"/>
      <c r="Q125" s="201"/>
      <c r="R125" s="201"/>
      <c r="S125" s="201"/>
      <c r="T125" s="202"/>
      <c r="AT125" s="203" t="s">
        <v>148</v>
      </c>
      <c r="AU125" s="203" t="s">
        <v>84</v>
      </c>
      <c r="AV125" s="13" t="s">
        <v>146</v>
      </c>
      <c r="AW125" s="13" t="s">
        <v>39</v>
      </c>
      <c r="AX125" s="13" t="s">
        <v>22</v>
      </c>
      <c r="AY125" s="203" t="s">
        <v>138</v>
      </c>
    </row>
    <row r="126" spans="2:63" s="10" customFormat="1" ht="29.25" customHeight="1">
      <c r="B126" s="150"/>
      <c r="D126" s="161" t="s">
        <v>75</v>
      </c>
      <c r="E126" s="162" t="s">
        <v>139</v>
      </c>
      <c r="F126" s="162" t="s">
        <v>140</v>
      </c>
      <c r="I126" s="153"/>
      <c r="J126" s="163">
        <f>BK126</f>
        <v>0</v>
      </c>
      <c r="L126" s="150"/>
      <c r="M126" s="155"/>
      <c r="N126" s="156"/>
      <c r="O126" s="156"/>
      <c r="P126" s="157">
        <f>SUM(P127:P129)</f>
        <v>0</v>
      </c>
      <c r="Q126" s="156"/>
      <c r="R126" s="157">
        <f>SUM(R127:R129)</f>
        <v>1.2447</v>
      </c>
      <c r="S126" s="156"/>
      <c r="T126" s="158">
        <f>SUM(T127:T129)</f>
        <v>0</v>
      </c>
      <c r="AR126" s="151" t="s">
        <v>22</v>
      </c>
      <c r="AT126" s="159" t="s">
        <v>75</v>
      </c>
      <c r="AU126" s="159" t="s">
        <v>22</v>
      </c>
      <c r="AY126" s="151" t="s">
        <v>138</v>
      </c>
      <c r="BK126" s="160">
        <f>SUM(BK127:BK129)</f>
        <v>0</v>
      </c>
    </row>
    <row r="127" spans="2:65" s="1" customFormat="1" ht="22.5" customHeight="1">
      <c r="B127" s="164"/>
      <c r="C127" s="165" t="s">
        <v>243</v>
      </c>
      <c r="D127" s="165" t="s">
        <v>141</v>
      </c>
      <c r="E127" s="166" t="s">
        <v>1354</v>
      </c>
      <c r="F127" s="167" t="s">
        <v>1355</v>
      </c>
      <c r="G127" s="168" t="s">
        <v>155</v>
      </c>
      <c r="H127" s="169">
        <v>6</v>
      </c>
      <c r="I127" s="170"/>
      <c r="J127" s="171">
        <f>ROUND(I127*H127,2)</f>
        <v>0</v>
      </c>
      <c r="K127" s="167" t="s">
        <v>145</v>
      </c>
      <c r="L127" s="35"/>
      <c r="M127" s="172" t="s">
        <v>20</v>
      </c>
      <c r="N127" s="173" t="s">
        <v>47</v>
      </c>
      <c r="O127" s="36"/>
      <c r="P127" s="174">
        <f>O127*H127</f>
        <v>0</v>
      </c>
      <c r="Q127" s="174">
        <v>0.20745</v>
      </c>
      <c r="R127" s="174">
        <f>Q127*H127</f>
        <v>1.2447</v>
      </c>
      <c r="S127" s="174">
        <v>0</v>
      </c>
      <c r="T127" s="175">
        <f>S127*H127</f>
        <v>0</v>
      </c>
      <c r="AR127" s="18" t="s">
        <v>146</v>
      </c>
      <c r="AT127" s="18" t="s">
        <v>141</v>
      </c>
      <c r="AU127" s="18" t="s">
        <v>84</v>
      </c>
      <c r="AY127" s="18" t="s">
        <v>138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8" t="s">
        <v>22</v>
      </c>
      <c r="BK127" s="176">
        <f>ROUND(I127*H127,2)</f>
        <v>0</v>
      </c>
      <c r="BL127" s="18" t="s">
        <v>146</v>
      </c>
      <c r="BM127" s="18" t="s">
        <v>1356</v>
      </c>
    </row>
    <row r="128" spans="2:51" s="12" customFormat="1" ht="22.5" customHeight="1">
      <c r="B128" s="186"/>
      <c r="D128" s="178" t="s">
        <v>148</v>
      </c>
      <c r="E128" s="187" t="s">
        <v>20</v>
      </c>
      <c r="F128" s="188" t="s">
        <v>1357</v>
      </c>
      <c r="H128" s="189">
        <v>6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7" t="s">
        <v>148</v>
      </c>
      <c r="AU128" s="187" t="s">
        <v>84</v>
      </c>
      <c r="AV128" s="12" t="s">
        <v>84</v>
      </c>
      <c r="AW128" s="12" t="s">
        <v>39</v>
      </c>
      <c r="AX128" s="12" t="s">
        <v>76</v>
      </c>
      <c r="AY128" s="187" t="s">
        <v>138</v>
      </c>
    </row>
    <row r="129" spans="2:51" s="13" customFormat="1" ht="22.5" customHeight="1">
      <c r="B129" s="194"/>
      <c r="D129" s="178" t="s">
        <v>148</v>
      </c>
      <c r="E129" s="204" t="s">
        <v>20</v>
      </c>
      <c r="F129" s="205" t="s">
        <v>152</v>
      </c>
      <c r="H129" s="206">
        <v>6</v>
      </c>
      <c r="I129" s="199"/>
      <c r="L129" s="194"/>
      <c r="M129" s="200"/>
      <c r="N129" s="201"/>
      <c r="O129" s="201"/>
      <c r="P129" s="201"/>
      <c r="Q129" s="201"/>
      <c r="R129" s="201"/>
      <c r="S129" s="201"/>
      <c r="T129" s="202"/>
      <c r="AT129" s="203" t="s">
        <v>148</v>
      </c>
      <c r="AU129" s="203" t="s">
        <v>84</v>
      </c>
      <c r="AV129" s="13" t="s">
        <v>146</v>
      </c>
      <c r="AW129" s="13" t="s">
        <v>39</v>
      </c>
      <c r="AX129" s="13" t="s">
        <v>22</v>
      </c>
      <c r="AY129" s="203" t="s">
        <v>138</v>
      </c>
    </row>
    <row r="130" spans="2:63" s="10" customFormat="1" ht="29.25" customHeight="1">
      <c r="B130" s="150"/>
      <c r="D130" s="161" t="s">
        <v>75</v>
      </c>
      <c r="E130" s="162" t="s">
        <v>186</v>
      </c>
      <c r="F130" s="162" t="s">
        <v>1358</v>
      </c>
      <c r="I130" s="153"/>
      <c r="J130" s="163">
        <f>BK130</f>
        <v>0</v>
      </c>
      <c r="L130" s="150"/>
      <c r="M130" s="155"/>
      <c r="N130" s="156"/>
      <c r="O130" s="156"/>
      <c r="P130" s="157">
        <f>SUM(P131:P133)</f>
        <v>0</v>
      </c>
      <c r="Q130" s="156"/>
      <c r="R130" s="157">
        <f>SUM(R131:R133)</f>
        <v>0.0019679999999999997</v>
      </c>
      <c r="S130" s="156"/>
      <c r="T130" s="158">
        <f>SUM(T131:T133)</f>
        <v>0</v>
      </c>
      <c r="AR130" s="151" t="s">
        <v>22</v>
      </c>
      <c r="AT130" s="159" t="s">
        <v>75</v>
      </c>
      <c r="AU130" s="159" t="s">
        <v>22</v>
      </c>
      <c r="AY130" s="151" t="s">
        <v>138</v>
      </c>
      <c r="BK130" s="160">
        <f>SUM(BK131:BK133)</f>
        <v>0</v>
      </c>
    </row>
    <row r="131" spans="2:65" s="1" customFormat="1" ht="22.5" customHeight="1">
      <c r="B131" s="164"/>
      <c r="C131" s="165" t="s">
        <v>290</v>
      </c>
      <c r="D131" s="165" t="s">
        <v>141</v>
      </c>
      <c r="E131" s="166" t="s">
        <v>1359</v>
      </c>
      <c r="F131" s="167" t="s">
        <v>1360</v>
      </c>
      <c r="G131" s="168" t="s">
        <v>155</v>
      </c>
      <c r="H131" s="169">
        <v>0.3</v>
      </c>
      <c r="I131" s="170"/>
      <c r="J131" s="171">
        <f>ROUND(I131*H131,2)</f>
        <v>0</v>
      </c>
      <c r="K131" s="167" t="s">
        <v>145</v>
      </c>
      <c r="L131" s="35"/>
      <c r="M131" s="172" t="s">
        <v>20</v>
      </c>
      <c r="N131" s="173" t="s">
        <v>47</v>
      </c>
      <c r="O131" s="36"/>
      <c r="P131" s="174">
        <f>O131*H131</f>
        <v>0</v>
      </c>
      <c r="Q131" s="174">
        <v>0.00656</v>
      </c>
      <c r="R131" s="174">
        <f>Q131*H131</f>
        <v>0.0019679999999999997</v>
      </c>
      <c r="S131" s="174">
        <v>0</v>
      </c>
      <c r="T131" s="175">
        <f>S131*H131</f>
        <v>0</v>
      </c>
      <c r="AR131" s="18" t="s">
        <v>146</v>
      </c>
      <c r="AT131" s="18" t="s">
        <v>141</v>
      </c>
      <c r="AU131" s="18" t="s">
        <v>84</v>
      </c>
      <c r="AY131" s="18" t="s">
        <v>138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8" t="s">
        <v>22</v>
      </c>
      <c r="BK131" s="176">
        <f>ROUND(I131*H131,2)</f>
        <v>0</v>
      </c>
      <c r="BL131" s="18" t="s">
        <v>146</v>
      </c>
      <c r="BM131" s="18" t="s">
        <v>1361</v>
      </c>
    </row>
    <row r="132" spans="2:51" s="12" customFormat="1" ht="22.5" customHeight="1">
      <c r="B132" s="186"/>
      <c r="D132" s="178" t="s">
        <v>148</v>
      </c>
      <c r="E132" s="187" t="s">
        <v>20</v>
      </c>
      <c r="F132" s="188" t="s">
        <v>1353</v>
      </c>
      <c r="H132" s="189">
        <v>0.3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148</v>
      </c>
      <c r="AU132" s="187" t="s">
        <v>84</v>
      </c>
      <c r="AV132" s="12" t="s">
        <v>84</v>
      </c>
      <c r="AW132" s="12" t="s">
        <v>39</v>
      </c>
      <c r="AX132" s="12" t="s">
        <v>76</v>
      </c>
      <c r="AY132" s="187" t="s">
        <v>138</v>
      </c>
    </row>
    <row r="133" spans="2:51" s="13" customFormat="1" ht="22.5" customHeight="1">
      <c r="B133" s="194"/>
      <c r="D133" s="178" t="s">
        <v>148</v>
      </c>
      <c r="E133" s="204" t="s">
        <v>20</v>
      </c>
      <c r="F133" s="205" t="s">
        <v>152</v>
      </c>
      <c r="H133" s="206">
        <v>0.3</v>
      </c>
      <c r="I133" s="199"/>
      <c r="L133" s="194"/>
      <c r="M133" s="200"/>
      <c r="N133" s="201"/>
      <c r="O133" s="201"/>
      <c r="P133" s="201"/>
      <c r="Q133" s="201"/>
      <c r="R133" s="201"/>
      <c r="S133" s="201"/>
      <c r="T133" s="202"/>
      <c r="AT133" s="203" t="s">
        <v>148</v>
      </c>
      <c r="AU133" s="203" t="s">
        <v>84</v>
      </c>
      <c r="AV133" s="13" t="s">
        <v>146</v>
      </c>
      <c r="AW133" s="13" t="s">
        <v>39</v>
      </c>
      <c r="AX133" s="13" t="s">
        <v>22</v>
      </c>
      <c r="AY133" s="203" t="s">
        <v>138</v>
      </c>
    </row>
    <row r="134" spans="2:63" s="10" customFormat="1" ht="29.25" customHeight="1">
      <c r="B134" s="150"/>
      <c r="D134" s="161" t="s">
        <v>75</v>
      </c>
      <c r="E134" s="162" t="s">
        <v>211</v>
      </c>
      <c r="F134" s="162" t="s">
        <v>1362</v>
      </c>
      <c r="I134" s="153"/>
      <c r="J134" s="163">
        <f>BK134</f>
        <v>0</v>
      </c>
      <c r="L134" s="150"/>
      <c r="M134" s="155"/>
      <c r="N134" s="156"/>
      <c r="O134" s="156"/>
      <c r="P134" s="157">
        <f>SUM(P135:P138)</f>
        <v>0</v>
      </c>
      <c r="Q134" s="156"/>
      <c r="R134" s="157">
        <f>SUM(R135:R138)</f>
        <v>0</v>
      </c>
      <c r="S134" s="156"/>
      <c r="T134" s="158">
        <f>SUM(T135:T138)</f>
        <v>0.08</v>
      </c>
      <c r="AR134" s="151" t="s">
        <v>22</v>
      </c>
      <c r="AT134" s="159" t="s">
        <v>75</v>
      </c>
      <c r="AU134" s="159" t="s">
        <v>22</v>
      </c>
      <c r="AY134" s="151" t="s">
        <v>138</v>
      </c>
      <c r="BK134" s="160">
        <f>SUM(BK135:BK138)</f>
        <v>0</v>
      </c>
    </row>
    <row r="135" spans="2:65" s="1" customFormat="1" ht="22.5" customHeight="1">
      <c r="B135" s="164"/>
      <c r="C135" s="165" t="s">
        <v>8</v>
      </c>
      <c r="D135" s="165" t="s">
        <v>141</v>
      </c>
      <c r="E135" s="166" t="s">
        <v>1363</v>
      </c>
      <c r="F135" s="167" t="s">
        <v>1364</v>
      </c>
      <c r="G135" s="168" t="s">
        <v>324</v>
      </c>
      <c r="H135" s="169">
        <v>2</v>
      </c>
      <c r="I135" s="170"/>
      <c r="J135" s="171">
        <f>ROUND(I135*H135,2)</f>
        <v>0</v>
      </c>
      <c r="K135" s="167" t="s">
        <v>145</v>
      </c>
      <c r="L135" s="35"/>
      <c r="M135" s="172" t="s">
        <v>20</v>
      </c>
      <c r="N135" s="173" t="s">
        <v>47</v>
      </c>
      <c r="O135" s="36"/>
      <c r="P135" s="174">
        <f>O135*H135</f>
        <v>0</v>
      </c>
      <c r="Q135" s="174">
        <v>0</v>
      </c>
      <c r="R135" s="174">
        <f>Q135*H135</f>
        <v>0</v>
      </c>
      <c r="S135" s="174">
        <v>0.04</v>
      </c>
      <c r="T135" s="175">
        <f>S135*H135</f>
        <v>0.08</v>
      </c>
      <c r="AR135" s="18" t="s">
        <v>146</v>
      </c>
      <c r="AT135" s="18" t="s">
        <v>141</v>
      </c>
      <c r="AU135" s="18" t="s">
        <v>84</v>
      </c>
      <c r="AY135" s="18" t="s">
        <v>138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8" t="s">
        <v>22</v>
      </c>
      <c r="BK135" s="176">
        <f>ROUND(I135*H135,2)</f>
        <v>0</v>
      </c>
      <c r="BL135" s="18" t="s">
        <v>146</v>
      </c>
      <c r="BM135" s="18" t="s">
        <v>1365</v>
      </c>
    </row>
    <row r="136" spans="2:51" s="11" customFormat="1" ht="22.5" customHeight="1">
      <c r="B136" s="177"/>
      <c r="D136" s="178" t="s">
        <v>148</v>
      </c>
      <c r="E136" s="179" t="s">
        <v>20</v>
      </c>
      <c r="F136" s="180" t="s">
        <v>1366</v>
      </c>
      <c r="H136" s="181" t="s">
        <v>20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81" t="s">
        <v>148</v>
      </c>
      <c r="AU136" s="181" t="s">
        <v>84</v>
      </c>
      <c r="AV136" s="11" t="s">
        <v>22</v>
      </c>
      <c r="AW136" s="11" t="s">
        <v>39</v>
      </c>
      <c r="AX136" s="11" t="s">
        <v>76</v>
      </c>
      <c r="AY136" s="181" t="s">
        <v>138</v>
      </c>
    </row>
    <row r="137" spans="2:51" s="12" customFormat="1" ht="22.5" customHeight="1">
      <c r="B137" s="186"/>
      <c r="D137" s="178" t="s">
        <v>148</v>
      </c>
      <c r="E137" s="187" t="s">
        <v>20</v>
      </c>
      <c r="F137" s="188" t="s">
        <v>84</v>
      </c>
      <c r="H137" s="189">
        <v>2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148</v>
      </c>
      <c r="AU137" s="187" t="s">
        <v>84</v>
      </c>
      <c r="AV137" s="12" t="s">
        <v>84</v>
      </c>
      <c r="AW137" s="12" t="s">
        <v>39</v>
      </c>
      <c r="AX137" s="12" t="s">
        <v>76</v>
      </c>
      <c r="AY137" s="187" t="s">
        <v>138</v>
      </c>
    </row>
    <row r="138" spans="2:51" s="13" customFormat="1" ht="22.5" customHeight="1">
      <c r="B138" s="194"/>
      <c r="D138" s="178" t="s">
        <v>148</v>
      </c>
      <c r="E138" s="204" t="s">
        <v>20</v>
      </c>
      <c r="F138" s="205" t="s">
        <v>152</v>
      </c>
      <c r="H138" s="206">
        <v>2</v>
      </c>
      <c r="I138" s="199"/>
      <c r="L138" s="194"/>
      <c r="M138" s="200"/>
      <c r="N138" s="201"/>
      <c r="O138" s="201"/>
      <c r="P138" s="201"/>
      <c r="Q138" s="201"/>
      <c r="R138" s="201"/>
      <c r="S138" s="201"/>
      <c r="T138" s="202"/>
      <c r="AT138" s="203" t="s">
        <v>148</v>
      </c>
      <c r="AU138" s="203" t="s">
        <v>84</v>
      </c>
      <c r="AV138" s="13" t="s">
        <v>146</v>
      </c>
      <c r="AW138" s="13" t="s">
        <v>39</v>
      </c>
      <c r="AX138" s="13" t="s">
        <v>22</v>
      </c>
      <c r="AY138" s="203" t="s">
        <v>138</v>
      </c>
    </row>
    <row r="139" spans="2:63" s="10" customFormat="1" ht="36.75" customHeight="1">
      <c r="B139" s="150"/>
      <c r="D139" s="151" t="s">
        <v>75</v>
      </c>
      <c r="E139" s="152" t="s">
        <v>1119</v>
      </c>
      <c r="F139" s="152" t="s">
        <v>1120</v>
      </c>
      <c r="I139" s="153"/>
      <c r="J139" s="154">
        <f>BK139</f>
        <v>0</v>
      </c>
      <c r="L139" s="150"/>
      <c r="M139" s="155"/>
      <c r="N139" s="156"/>
      <c r="O139" s="156"/>
      <c r="P139" s="157">
        <f>P140+P142+P145</f>
        <v>0</v>
      </c>
      <c r="Q139" s="156"/>
      <c r="R139" s="157">
        <f>R140+R142+R145</f>
        <v>0.00012</v>
      </c>
      <c r="S139" s="156"/>
      <c r="T139" s="158">
        <f>T140+T142+T145</f>
        <v>0</v>
      </c>
      <c r="AR139" s="151" t="s">
        <v>84</v>
      </c>
      <c r="AT139" s="159" t="s">
        <v>75</v>
      </c>
      <c r="AU139" s="159" t="s">
        <v>76</v>
      </c>
      <c r="AY139" s="151" t="s">
        <v>138</v>
      </c>
      <c r="BK139" s="160">
        <f>BK140+BK142+BK145</f>
        <v>0</v>
      </c>
    </row>
    <row r="140" spans="2:63" s="10" customFormat="1" ht="19.5" customHeight="1">
      <c r="B140" s="150"/>
      <c r="D140" s="161" t="s">
        <v>75</v>
      </c>
      <c r="E140" s="162" t="s">
        <v>1301</v>
      </c>
      <c r="F140" s="162" t="s">
        <v>1302</v>
      </c>
      <c r="I140" s="153"/>
      <c r="J140" s="163">
        <f>BK140</f>
        <v>0</v>
      </c>
      <c r="L140" s="150"/>
      <c r="M140" s="155"/>
      <c r="N140" s="156"/>
      <c r="O140" s="156"/>
      <c r="P140" s="157">
        <f>P141</f>
        <v>0</v>
      </c>
      <c r="Q140" s="156"/>
      <c r="R140" s="157">
        <f>R141</f>
        <v>0</v>
      </c>
      <c r="S140" s="156"/>
      <c r="T140" s="158">
        <f>T141</f>
        <v>0</v>
      </c>
      <c r="AR140" s="151" t="s">
        <v>84</v>
      </c>
      <c r="AT140" s="159" t="s">
        <v>75</v>
      </c>
      <c r="AU140" s="159" t="s">
        <v>22</v>
      </c>
      <c r="AY140" s="151" t="s">
        <v>138</v>
      </c>
      <c r="BK140" s="160">
        <f>BK141</f>
        <v>0</v>
      </c>
    </row>
    <row r="141" spans="2:65" s="1" customFormat="1" ht="22.5" customHeight="1">
      <c r="B141" s="164"/>
      <c r="C141" s="165" t="s">
        <v>297</v>
      </c>
      <c r="D141" s="165" t="s">
        <v>141</v>
      </c>
      <c r="E141" s="166" t="s">
        <v>1303</v>
      </c>
      <c r="F141" s="167" t="s">
        <v>1304</v>
      </c>
      <c r="G141" s="168" t="s">
        <v>386</v>
      </c>
      <c r="H141" s="169">
        <v>1</v>
      </c>
      <c r="I141" s="170"/>
      <c r="J141" s="171">
        <f>ROUND(I141*H141,2)</f>
        <v>0</v>
      </c>
      <c r="K141" s="167" t="s">
        <v>145</v>
      </c>
      <c r="L141" s="35"/>
      <c r="M141" s="172" t="s">
        <v>20</v>
      </c>
      <c r="N141" s="173" t="s">
        <v>47</v>
      </c>
      <c r="O141" s="36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8" t="s">
        <v>297</v>
      </c>
      <c r="AT141" s="18" t="s">
        <v>141</v>
      </c>
      <c r="AU141" s="18" t="s">
        <v>84</v>
      </c>
      <c r="AY141" s="18" t="s">
        <v>138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8" t="s">
        <v>22</v>
      </c>
      <c r="BK141" s="176">
        <f>ROUND(I141*H141,2)</f>
        <v>0</v>
      </c>
      <c r="BL141" s="18" t="s">
        <v>297</v>
      </c>
      <c r="BM141" s="18" t="s">
        <v>1367</v>
      </c>
    </row>
    <row r="142" spans="2:63" s="10" customFormat="1" ht="29.25" customHeight="1">
      <c r="B142" s="150"/>
      <c r="D142" s="161" t="s">
        <v>75</v>
      </c>
      <c r="E142" s="162" t="s">
        <v>1368</v>
      </c>
      <c r="F142" s="162" t="s">
        <v>1369</v>
      </c>
      <c r="I142" s="153"/>
      <c r="J142" s="163">
        <f>BK142</f>
        <v>0</v>
      </c>
      <c r="L142" s="150"/>
      <c r="M142" s="155"/>
      <c r="N142" s="156"/>
      <c r="O142" s="156"/>
      <c r="P142" s="157">
        <f>SUM(P143:P144)</f>
        <v>0</v>
      </c>
      <c r="Q142" s="156"/>
      <c r="R142" s="157">
        <f>SUM(R143:R144)</f>
        <v>0.00012</v>
      </c>
      <c r="S142" s="156"/>
      <c r="T142" s="158">
        <f>SUM(T143:T144)</f>
        <v>0</v>
      </c>
      <c r="AR142" s="151" t="s">
        <v>84</v>
      </c>
      <c r="AT142" s="159" t="s">
        <v>75</v>
      </c>
      <c r="AU142" s="159" t="s">
        <v>22</v>
      </c>
      <c r="AY142" s="151" t="s">
        <v>138</v>
      </c>
      <c r="BK142" s="160">
        <f>SUM(BK143:BK144)</f>
        <v>0</v>
      </c>
    </row>
    <row r="143" spans="2:65" s="1" customFormat="1" ht="22.5" customHeight="1">
      <c r="B143" s="164"/>
      <c r="C143" s="165" t="s">
        <v>300</v>
      </c>
      <c r="D143" s="165" t="s">
        <v>141</v>
      </c>
      <c r="E143" s="166" t="s">
        <v>1370</v>
      </c>
      <c r="F143" s="167" t="s">
        <v>1371</v>
      </c>
      <c r="G143" s="168" t="s">
        <v>324</v>
      </c>
      <c r="H143" s="169">
        <v>2</v>
      </c>
      <c r="I143" s="170"/>
      <c r="J143" s="171">
        <f>ROUND(I143*H143,2)</f>
        <v>0</v>
      </c>
      <c r="K143" s="167" t="s">
        <v>145</v>
      </c>
      <c r="L143" s="35"/>
      <c r="M143" s="172" t="s">
        <v>20</v>
      </c>
      <c r="N143" s="173" t="s">
        <v>47</v>
      </c>
      <c r="O143" s="36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AR143" s="18" t="s">
        <v>297</v>
      </c>
      <c r="AT143" s="18" t="s">
        <v>141</v>
      </c>
      <c r="AU143" s="18" t="s">
        <v>84</v>
      </c>
      <c r="AY143" s="18" t="s">
        <v>138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8" t="s">
        <v>22</v>
      </c>
      <c r="BK143" s="176">
        <f>ROUND(I143*H143,2)</f>
        <v>0</v>
      </c>
      <c r="BL143" s="18" t="s">
        <v>297</v>
      </c>
      <c r="BM143" s="18" t="s">
        <v>1372</v>
      </c>
    </row>
    <row r="144" spans="2:65" s="1" customFormat="1" ht="22.5" customHeight="1">
      <c r="B144" s="164"/>
      <c r="C144" s="211" t="s">
        <v>309</v>
      </c>
      <c r="D144" s="211" t="s">
        <v>418</v>
      </c>
      <c r="E144" s="212" t="s">
        <v>1373</v>
      </c>
      <c r="F144" s="213" t="s">
        <v>1374</v>
      </c>
      <c r="G144" s="214" t="s">
        <v>324</v>
      </c>
      <c r="H144" s="215">
        <v>2</v>
      </c>
      <c r="I144" s="216"/>
      <c r="J144" s="217">
        <f>ROUND(I144*H144,2)</f>
        <v>0</v>
      </c>
      <c r="K144" s="213" t="s">
        <v>145</v>
      </c>
      <c r="L144" s="218"/>
      <c r="M144" s="219" t="s">
        <v>20</v>
      </c>
      <c r="N144" s="220" t="s">
        <v>47</v>
      </c>
      <c r="O144" s="36"/>
      <c r="P144" s="174">
        <f>O144*H144</f>
        <v>0</v>
      </c>
      <c r="Q144" s="174">
        <v>6E-05</v>
      </c>
      <c r="R144" s="174">
        <f>Q144*H144</f>
        <v>0.00012</v>
      </c>
      <c r="S144" s="174">
        <v>0</v>
      </c>
      <c r="T144" s="175">
        <f>S144*H144</f>
        <v>0</v>
      </c>
      <c r="AR144" s="18" t="s">
        <v>464</v>
      </c>
      <c r="AT144" s="18" t="s">
        <v>418</v>
      </c>
      <c r="AU144" s="18" t="s">
        <v>84</v>
      </c>
      <c r="AY144" s="18" t="s">
        <v>138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8" t="s">
        <v>22</v>
      </c>
      <c r="BK144" s="176">
        <f>ROUND(I144*H144,2)</f>
        <v>0</v>
      </c>
      <c r="BL144" s="18" t="s">
        <v>297</v>
      </c>
      <c r="BM144" s="18" t="s">
        <v>1375</v>
      </c>
    </row>
    <row r="145" spans="2:63" s="10" customFormat="1" ht="29.25" customHeight="1">
      <c r="B145" s="150"/>
      <c r="D145" s="161" t="s">
        <v>75</v>
      </c>
      <c r="E145" s="162" t="s">
        <v>1376</v>
      </c>
      <c r="F145" s="162" t="s">
        <v>1377</v>
      </c>
      <c r="I145" s="153"/>
      <c r="J145" s="163">
        <f>BK145</f>
        <v>0</v>
      </c>
      <c r="L145" s="150"/>
      <c r="M145" s="155"/>
      <c r="N145" s="156"/>
      <c r="O145" s="156"/>
      <c r="P145" s="157">
        <f>P146</f>
        <v>0</v>
      </c>
      <c r="Q145" s="156"/>
      <c r="R145" s="157">
        <f>R146</f>
        <v>0</v>
      </c>
      <c r="S145" s="156"/>
      <c r="T145" s="158">
        <f>T146</f>
        <v>0</v>
      </c>
      <c r="AR145" s="151" t="s">
        <v>84</v>
      </c>
      <c r="AT145" s="159" t="s">
        <v>75</v>
      </c>
      <c r="AU145" s="159" t="s">
        <v>22</v>
      </c>
      <c r="AY145" s="151" t="s">
        <v>138</v>
      </c>
      <c r="BK145" s="160">
        <f>BK146</f>
        <v>0</v>
      </c>
    </row>
    <row r="146" spans="2:65" s="1" customFormat="1" ht="22.5" customHeight="1">
      <c r="B146" s="164"/>
      <c r="C146" s="165" t="s">
        <v>330</v>
      </c>
      <c r="D146" s="165" t="s">
        <v>141</v>
      </c>
      <c r="E146" s="166" t="s">
        <v>1378</v>
      </c>
      <c r="F146" s="167" t="s">
        <v>1379</v>
      </c>
      <c r="G146" s="168" t="s">
        <v>386</v>
      </c>
      <c r="H146" s="169">
        <v>2</v>
      </c>
      <c r="I146" s="170"/>
      <c r="J146" s="171">
        <f>ROUND(I146*H146,2)</f>
        <v>0</v>
      </c>
      <c r="K146" s="167" t="s">
        <v>145</v>
      </c>
      <c r="L146" s="35"/>
      <c r="M146" s="172" t="s">
        <v>20</v>
      </c>
      <c r="N146" s="173" t="s">
        <v>47</v>
      </c>
      <c r="O146" s="36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AR146" s="18" t="s">
        <v>297</v>
      </c>
      <c r="AT146" s="18" t="s">
        <v>141</v>
      </c>
      <c r="AU146" s="18" t="s">
        <v>84</v>
      </c>
      <c r="AY146" s="18" t="s">
        <v>138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8" t="s">
        <v>22</v>
      </c>
      <c r="BK146" s="176">
        <f>ROUND(I146*H146,2)</f>
        <v>0</v>
      </c>
      <c r="BL146" s="18" t="s">
        <v>297</v>
      </c>
      <c r="BM146" s="18" t="s">
        <v>1380</v>
      </c>
    </row>
    <row r="147" spans="2:63" s="10" customFormat="1" ht="36.75" customHeight="1">
      <c r="B147" s="150"/>
      <c r="D147" s="151" t="s">
        <v>75</v>
      </c>
      <c r="E147" s="152" t="s">
        <v>418</v>
      </c>
      <c r="F147" s="152" t="s">
        <v>1306</v>
      </c>
      <c r="I147" s="153"/>
      <c r="J147" s="154">
        <f>BK147</f>
        <v>0</v>
      </c>
      <c r="L147" s="150"/>
      <c r="M147" s="155"/>
      <c r="N147" s="156"/>
      <c r="O147" s="156"/>
      <c r="P147" s="157">
        <f>P148+P157</f>
        <v>0</v>
      </c>
      <c r="Q147" s="156"/>
      <c r="R147" s="157">
        <f>R148+R157</f>
        <v>10.12943063</v>
      </c>
      <c r="S147" s="156"/>
      <c r="T147" s="158">
        <f>T148+T157</f>
        <v>0</v>
      </c>
      <c r="AR147" s="151" t="s">
        <v>164</v>
      </c>
      <c r="AT147" s="159" t="s">
        <v>75</v>
      </c>
      <c r="AU147" s="159" t="s">
        <v>76</v>
      </c>
      <c r="AY147" s="151" t="s">
        <v>138</v>
      </c>
      <c r="BK147" s="160">
        <f>BK148+BK157</f>
        <v>0</v>
      </c>
    </row>
    <row r="148" spans="2:63" s="10" customFormat="1" ht="19.5" customHeight="1">
      <c r="B148" s="150"/>
      <c r="D148" s="161" t="s">
        <v>75</v>
      </c>
      <c r="E148" s="162" t="s">
        <v>1307</v>
      </c>
      <c r="F148" s="162" t="s">
        <v>1308</v>
      </c>
      <c r="I148" s="153"/>
      <c r="J148" s="163">
        <f>BK148</f>
        <v>0</v>
      </c>
      <c r="L148" s="150"/>
      <c r="M148" s="155"/>
      <c r="N148" s="156"/>
      <c r="O148" s="156"/>
      <c r="P148" s="157">
        <f>SUM(P149:P156)</f>
        <v>0</v>
      </c>
      <c r="Q148" s="156"/>
      <c r="R148" s="157">
        <f>SUM(R149:R156)</f>
        <v>0.12180150000000001</v>
      </c>
      <c r="S148" s="156"/>
      <c r="T148" s="158">
        <f>SUM(T149:T156)</f>
        <v>0</v>
      </c>
      <c r="AR148" s="151" t="s">
        <v>164</v>
      </c>
      <c r="AT148" s="159" t="s">
        <v>75</v>
      </c>
      <c r="AU148" s="159" t="s">
        <v>22</v>
      </c>
      <c r="AY148" s="151" t="s">
        <v>138</v>
      </c>
      <c r="BK148" s="160">
        <f>SUM(BK149:BK156)</f>
        <v>0</v>
      </c>
    </row>
    <row r="149" spans="2:65" s="1" customFormat="1" ht="22.5" customHeight="1">
      <c r="B149" s="164"/>
      <c r="C149" s="165" t="s">
        <v>325</v>
      </c>
      <c r="D149" s="165" t="s">
        <v>141</v>
      </c>
      <c r="E149" s="166" t="s">
        <v>1381</v>
      </c>
      <c r="F149" s="167" t="s">
        <v>1382</v>
      </c>
      <c r="G149" s="168" t="s">
        <v>324</v>
      </c>
      <c r="H149" s="169">
        <v>3</v>
      </c>
      <c r="I149" s="170"/>
      <c r="J149" s="171">
        <f>ROUND(I149*H149,2)</f>
        <v>0</v>
      </c>
      <c r="K149" s="167" t="s">
        <v>145</v>
      </c>
      <c r="L149" s="35"/>
      <c r="M149" s="172" t="s">
        <v>20</v>
      </c>
      <c r="N149" s="173" t="s">
        <v>47</v>
      </c>
      <c r="O149" s="36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AR149" s="18" t="s">
        <v>590</v>
      </c>
      <c r="AT149" s="18" t="s">
        <v>141</v>
      </c>
      <c r="AU149" s="18" t="s">
        <v>84</v>
      </c>
      <c r="AY149" s="18" t="s">
        <v>138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8" t="s">
        <v>22</v>
      </c>
      <c r="BK149" s="176">
        <f>ROUND(I149*H149,2)</f>
        <v>0</v>
      </c>
      <c r="BL149" s="18" t="s">
        <v>590</v>
      </c>
      <c r="BM149" s="18" t="s">
        <v>1383</v>
      </c>
    </row>
    <row r="150" spans="2:51" s="12" customFormat="1" ht="22.5" customHeight="1">
      <c r="B150" s="186"/>
      <c r="D150" s="178" t="s">
        <v>148</v>
      </c>
      <c r="E150" s="187" t="s">
        <v>20</v>
      </c>
      <c r="F150" s="188" t="s">
        <v>164</v>
      </c>
      <c r="H150" s="189">
        <v>3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148</v>
      </c>
      <c r="AU150" s="187" t="s">
        <v>84</v>
      </c>
      <c r="AV150" s="12" t="s">
        <v>84</v>
      </c>
      <c r="AW150" s="12" t="s">
        <v>39</v>
      </c>
      <c r="AX150" s="12" t="s">
        <v>76</v>
      </c>
      <c r="AY150" s="187" t="s">
        <v>138</v>
      </c>
    </row>
    <row r="151" spans="2:51" s="13" customFormat="1" ht="22.5" customHeight="1">
      <c r="B151" s="194"/>
      <c r="D151" s="195" t="s">
        <v>148</v>
      </c>
      <c r="E151" s="196" t="s">
        <v>20</v>
      </c>
      <c r="F151" s="197" t="s">
        <v>152</v>
      </c>
      <c r="H151" s="198">
        <v>3</v>
      </c>
      <c r="I151" s="199"/>
      <c r="L151" s="194"/>
      <c r="M151" s="200"/>
      <c r="N151" s="201"/>
      <c r="O151" s="201"/>
      <c r="P151" s="201"/>
      <c r="Q151" s="201"/>
      <c r="R151" s="201"/>
      <c r="S151" s="201"/>
      <c r="T151" s="202"/>
      <c r="AT151" s="203" t="s">
        <v>148</v>
      </c>
      <c r="AU151" s="203" t="s">
        <v>84</v>
      </c>
      <c r="AV151" s="13" t="s">
        <v>146</v>
      </c>
      <c r="AW151" s="13" t="s">
        <v>39</v>
      </c>
      <c r="AX151" s="13" t="s">
        <v>22</v>
      </c>
      <c r="AY151" s="203" t="s">
        <v>138</v>
      </c>
    </row>
    <row r="152" spans="2:65" s="1" customFormat="1" ht="22.5" customHeight="1">
      <c r="B152" s="164"/>
      <c r="C152" s="211" t="s">
        <v>7</v>
      </c>
      <c r="D152" s="211" t="s">
        <v>418</v>
      </c>
      <c r="E152" s="212" t="s">
        <v>1384</v>
      </c>
      <c r="F152" s="213" t="s">
        <v>1385</v>
      </c>
      <c r="G152" s="214" t="s">
        <v>324</v>
      </c>
      <c r="H152" s="215">
        <v>3</v>
      </c>
      <c r="I152" s="216"/>
      <c r="J152" s="217">
        <f>ROUND(I152*H152,2)</f>
        <v>0</v>
      </c>
      <c r="K152" s="213" t="s">
        <v>145</v>
      </c>
      <c r="L152" s="218"/>
      <c r="M152" s="219" t="s">
        <v>20</v>
      </c>
      <c r="N152" s="220" t="s">
        <v>47</v>
      </c>
      <c r="O152" s="36"/>
      <c r="P152" s="174">
        <f>O152*H152</f>
        <v>0</v>
      </c>
      <c r="Q152" s="174">
        <v>0.00885</v>
      </c>
      <c r="R152" s="174">
        <f>Q152*H152</f>
        <v>0.02655</v>
      </c>
      <c r="S152" s="174">
        <v>0</v>
      </c>
      <c r="T152" s="175">
        <f>S152*H152</f>
        <v>0</v>
      </c>
      <c r="AR152" s="18" t="s">
        <v>1314</v>
      </c>
      <c r="AT152" s="18" t="s">
        <v>418</v>
      </c>
      <c r="AU152" s="18" t="s">
        <v>84</v>
      </c>
      <c r="AY152" s="18" t="s">
        <v>138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8" t="s">
        <v>22</v>
      </c>
      <c r="BK152" s="176">
        <f>ROUND(I152*H152,2)</f>
        <v>0</v>
      </c>
      <c r="BL152" s="18" t="s">
        <v>1314</v>
      </c>
      <c r="BM152" s="18" t="s">
        <v>1386</v>
      </c>
    </row>
    <row r="153" spans="2:65" s="1" customFormat="1" ht="31.5" customHeight="1">
      <c r="B153" s="164"/>
      <c r="C153" s="165" t="s">
        <v>333</v>
      </c>
      <c r="D153" s="165" t="s">
        <v>141</v>
      </c>
      <c r="E153" s="166" t="s">
        <v>1387</v>
      </c>
      <c r="F153" s="167" t="s">
        <v>1388</v>
      </c>
      <c r="G153" s="168" t="s">
        <v>386</v>
      </c>
      <c r="H153" s="169">
        <v>1</v>
      </c>
      <c r="I153" s="170"/>
      <c r="J153" s="171">
        <f>ROUND(I153*H153,2)</f>
        <v>0</v>
      </c>
      <c r="K153" s="167" t="s">
        <v>145</v>
      </c>
      <c r="L153" s="35"/>
      <c r="M153" s="172" t="s">
        <v>20</v>
      </c>
      <c r="N153" s="173" t="s">
        <v>47</v>
      </c>
      <c r="O153" s="36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AR153" s="18" t="s">
        <v>590</v>
      </c>
      <c r="AT153" s="18" t="s">
        <v>141</v>
      </c>
      <c r="AU153" s="18" t="s">
        <v>84</v>
      </c>
      <c r="AY153" s="18" t="s">
        <v>138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8" t="s">
        <v>22</v>
      </c>
      <c r="BK153" s="176">
        <f>ROUND(I153*H153,2)</f>
        <v>0</v>
      </c>
      <c r="BL153" s="18" t="s">
        <v>590</v>
      </c>
      <c r="BM153" s="18" t="s">
        <v>1389</v>
      </c>
    </row>
    <row r="154" spans="2:65" s="1" customFormat="1" ht="31.5" customHeight="1">
      <c r="B154" s="164"/>
      <c r="C154" s="165" t="s">
        <v>341</v>
      </c>
      <c r="D154" s="165" t="s">
        <v>141</v>
      </c>
      <c r="E154" s="166" t="s">
        <v>1390</v>
      </c>
      <c r="F154" s="167" t="s">
        <v>1391</v>
      </c>
      <c r="G154" s="168" t="s">
        <v>324</v>
      </c>
      <c r="H154" s="169">
        <v>52.05</v>
      </c>
      <c r="I154" s="170"/>
      <c r="J154" s="171">
        <f>ROUND(I154*H154,2)</f>
        <v>0</v>
      </c>
      <c r="K154" s="167" t="s">
        <v>145</v>
      </c>
      <c r="L154" s="35"/>
      <c r="M154" s="172" t="s">
        <v>20</v>
      </c>
      <c r="N154" s="173" t="s">
        <v>47</v>
      </c>
      <c r="O154" s="36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AR154" s="18" t="s">
        <v>590</v>
      </c>
      <c r="AT154" s="18" t="s">
        <v>141</v>
      </c>
      <c r="AU154" s="18" t="s">
        <v>84</v>
      </c>
      <c r="AY154" s="18" t="s">
        <v>138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8" t="s">
        <v>22</v>
      </c>
      <c r="BK154" s="176">
        <f>ROUND(I154*H154,2)</f>
        <v>0</v>
      </c>
      <c r="BL154" s="18" t="s">
        <v>590</v>
      </c>
      <c r="BM154" s="18" t="s">
        <v>1392</v>
      </c>
    </row>
    <row r="155" spans="2:51" s="12" customFormat="1" ht="22.5" customHeight="1">
      <c r="B155" s="186"/>
      <c r="D155" s="195" t="s">
        <v>148</v>
      </c>
      <c r="E155" s="228" t="s">
        <v>20</v>
      </c>
      <c r="F155" s="229" t="s">
        <v>1393</v>
      </c>
      <c r="H155" s="230">
        <v>52.05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148</v>
      </c>
      <c r="AU155" s="187" t="s">
        <v>84</v>
      </c>
      <c r="AV155" s="12" t="s">
        <v>84</v>
      </c>
      <c r="AW155" s="12" t="s">
        <v>39</v>
      </c>
      <c r="AX155" s="12" t="s">
        <v>22</v>
      </c>
      <c r="AY155" s="187" t="s">
        <v>138</v>
      </c>
    </row>
    <row r="156" spans="2:65" s="1" customFormat="1" ht="22.5" customHeight="1">
      <c r="B156" s="164"/>
      <c r="C156" s="211" t="s">
        <v>348</v>
      </c>
      <c r="D156" s="211" t="s">
        <v>418</v>
      </c>
      <c r="E156" s="212" t="s">
        <v>1394</v>
      </c>
      <c r="F156" s="213" t="s">
        <v>1395</v>
      </c>
      <c r="G156" s="214" t="s">
        <v>324</v>
      </c>
      <c r="H156" s="215">
        <v>52.05</v>
      </c>
      <c r="I156" s="216"/>
      <c r="J156" s="217">
        <f>ROUND(I156*H156,2)</f>
        <v>0</v>
      </c>
      <c r="K156" s="213" t="s">
        <v>145</v>
      </c>
      <c r="L156" s="218"/>
      <c r="M156" s="219" t="s">
        <v>20</v>
      </c>
      <c r="N156" s="220" t="s">
        <v>47</v>
      </c>
      <c r="O156" s="36"/>
      <c r="P156" s="174">
        <f>O156*H156</f>
        <v>0</v>
      </c>
      <c r="Q156" s="174">
        <v>0.00183</v>
      </c>
      <c r="R156" s="174">
        <f>Q156*H156</f>
        <v>0.0952515</v>
      </c>
      <c r="S156" s="174">
        <v>0</v>
      </c>
      <c r="T156" s="175">
        <f>S156*H156</f>
        <v>0</v>
      </c>
      <c r="AR156" s="18" t="s">
        <v>1314</v>
      </c>
      <c r="AT156" s="18" t="s">
        <v>418</v>
      </c>
      <c r="AU156" s="18" t="s">
        <v>84</v>
      </c>
      <c r="AY156" s="18" t="s">
        <v>138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8" t="s">
        <v>22</v>
      </c>
      <c r="BK156" s="176">
        <f>ROUND(I156*H156,2)</f>
        <v>0</v>
      </c>
      <c r="BL156" s="18" t="s">
        <v>1314</v>
      </c>
      <c r="BM156" s="18" t="s">
        <v>1396</v>
      </c>
    </row>
    <row r="157" spans="2:63" s="10" customFormat="1" ht="29.25" customHeight="1">
      <c r="B157" s="150"/>
      <c r="D157" s="161" t="s">
        <v>75</v>
      </c>
      <c r="E157" s="162" t="s">
        <v>1324</v>
      </c>
      <c r="F157" s="162" t="s">
        <v>1325</v>
      </c>
      <c r="I157" s="153"/>
      <c r="J157" s="163">
        <f>BK157</f>
        <v>0</v>
      </c>
      <c r="L157" s="150"/>
      <c r="M157" s="155"/>
      <c r="N157" s="156"/>
      <c r="O157" s="156"/>
      <c r="P157" s="157">
        <f>SUM(P158:P166)</f>
        <v>0</v>
      </c>
      <c r="Q157" s="156"/>
      <c r="R157" s="157">
        <f>SUM(R158:R166)</f>
        <v>10.00762913</v>
      </c>
      <c r="S157" s="156"/>
      <c r="T157" s="158">
        <f>SUM(T158:T166)</f>
        <v>0</v>
      </c>
      <c r="AR157" s="151" t="s">
        <v>164</v>
      </c>
      <c r="AT157" s="159" t="s">
        <v>75</v>
      </c>
      <c r="AU157" s="159" t="s">
        <v>22</v>
      </c>
      <c r="AY157" s="151" t="s">
        <v>138</v>
      </c>
      <c r="BK157" s="160">
        <f>SUM(BK158:BK166)</f>
        <v>0</v>
      </c>
    </row>
    <row r="158" spans="2:65" s="1" customFormat="1" ht="22.5" customHeight="1">
      <c r="B158" s="164"/>
      <c r="C158" s="165" t="s">
        <v>351</v>
      </c>
      <c r="D158" s="165" t="s">
        <v>141</v>
      </c>
      <c r="E158" s="166" t="s">
        <v>1326</v>
      </c>
      <c r="F158" s="167" t="s">
        <v>1327</v>
      </c>
      <c r="G158" s="168" t="s">
        <v>1328</v>
      </c>
      <c r="H158" s="169">
        <v>0.041</v>
      </c>
      <c r="I158" s="170"/>
      <c r="J158" s="171">
        <f>ROUND(I158*H158,2)</f>
        <v>0</v>
      </c>
      <c r="K158" s="167" t="s">
        <v>145</v>
      </c>
      <c r="L158" s="35"/>
      <c r="M158" s="172" t="s">
        <v>20</v>
      </c>
      <c r="N158" s="173" t="s">
        <v>47</v>
      </c>
      <c r="O158" s="36"/>
      <c r="P158" s="174">
        <f>O158*H158</f>
        <v>0</v>
      </c>
      <c r="Q158" s="174">
        <v>0.00193</v>
      </c>
      <c r="R158" s="174">
        <f>Q158*H158</f>
        <v>7.913000000000001E-05</v>
      </c>
      <c r="S158" s="174">
        <v>0</v>
      </c>
      <c r="T158" s="175">
        <f>S158*H158</f>
        <v>0</v>
      </c>
      <c r="AR158" s="18" t="s">
        <v>590</v>
      </c>
      <c r="AT158" s="18" t="s">
        <v>141</v>
      </c>
      <c r="AU158" s="18" t="s">
        <v>84</v>
      </c>
      <c r="AY158" s="18" t="s">
        <v>138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8" t="s">
        <v>22</v>
      </c>
      <c r="BK158" s="176">
        <f>ROUND(I158*H158,2)</f>
        <v>0</v>
      </c>
      <c r="BL158" s="18" t="s">
        <v>590</v>
      </c>
      <c r="BM158" s="18" t="s">
        <v>1329</v>
      </c>
    </row>
    <row r="159" spans="2:51" s="12" customFormat="1" ht="22.5" customHeight="1">
      <c r="B159" s="186"/>
      <c r="D159" s="195" t="s">
        <v>148</v>
      </c>
      <c r="E159" s="228" t="s">
        <v>20</v>
      </c>
      <c r="F159" s="229" t="s">
        <v>1397</v>
      </c>
      <c r="H159" s="230">
        <v>0.041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148</v>
      </c>
      <c r="AU159" s="187" t="s">
        <v>84</v>
      </c>
      <c r="AV159" s="12" t="s">
        <v>84</v>
      </c>
      <c r="AW159" s="12" t="s">
        <v>39</v>
      </c>
      <c r="AX159" s="12" t="s">
        <v>22</v>
      </c>
      <c r="AY159" s="187" t="s">
        <v>138</v>
      </c>
    </row>
    <row r="160" spans="2:65" s="1" customFormat="1" ht="22.5" customHeight="1">
      <c r="B160" s="164"/>
      <c r="C160" s="165" t="s">
        <v>365</v>
      </c>
      <c r="D160" s="165" t="s">
        <v>141</v>
      </c>
      <c r="E160" s="166" t="s">
        <v>1398</v>
      </c>
      <c r="F160" s="167" t="s">
        <v>1399</v>
      </c>
      <c r="G160" s="168" t="s">
        <v>155</v>
      </c>
      <c r="H160" s="169">
        <v>6</v>
      </c>
      <c r="I160" s="170"/>
      <c r="J160" s="171">
        <f>ROUND(I160*H160,2)</f>
        <v>0</v>
      </c>
      <c r="K160" s="167" t="s">
        <v>145</v>
      </c>
      <c r="L160" s="35"/>
      <c r="M160" s="172" t="s">
        <v>20</v>
      </c>
      <c r="N160" s="173" t="s">
        <v>47</v>
      </c>
      <c r="O160" s="36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AR160" s="18" t="s">
        <v>590</v>
      </c>
      <c r="AT160" s="18" t="s">
        <v>141</v>
      </c>
      <c r="AU160" s="18" t="s">
        <v>84</v>
      </c>
      <c r="AY160" s="18" t="s">
        <v>138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8" t="s">
        <v>22</v>
      </c>
      <c r="BK160" s="176">
        <f>ROUND(I160*H160,2)</f>
        <v>0</v>
      </c>
      <c r="BL160" s="18" t="s">
        <v>590</v>
      </c>
      <c r="BM160" s="18" t="s">
        <v>1400</v>
      </c>
    </row>
    <row r="161" spans="2:51" s="12" customFormat="1" ht="22.5" customHeight="1">
      <c r="B161" s="186"/>
      <c r="D161" s="178" t="s">
        <v>148</v>
      </c>
      <c r="E161" s="187" t="s">
        <v>20</v>
      </c>
      <c r="F161" s="188" t="s">
        <v>1357</v>
      </c>
      <c r="H161" s="189">
        <v>6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148</v>
      </c>
      <c r="AU161" s="187" t="s">
        <v>84</v>
      </c>
      <c r="AV161" s="12" t="s">
        <v>84</v>
      </c>
      <c r="AW161" s="12" t="s">
        <v>39</v>
      </c>
      <c r="AX161" s="12" t="s">
        <v>76</v>
      </c>
      <c r="AY161" s="187" t="s">
        <v>138</v>
      </c>
    </row>
    <row r="162" spans="2:51" s="13" customFormat="1" ht="22.5" customHeight="1">
      <c r="B162" s="194"/>
      <c r="D162" s="195" t="s">
        <v>148</v>
      </c>
      <c r="E162" s="196" t="s">
        <v>20</v>
      </c>
      <c r="F162" s="197" t="s">
        <v>152</v>
      </c>
      <c r="H162" s="198">
        <v>6</v>
      </c>
      <c r="I162" s="199"/>
      <c r="L162" s="194"/>
      <c r="M162" s="200"/>
      <c r="N162" s="201"/>
      <c r="O162" s="201"/>
      <c r="P162" s="201"/>
      <c r="Q162" s="201"/>
      <c r="R162" s="201"/>
      <c r="S162" s="201"/>
      <c r="T162" s="202"/>
      <c r="AT162" s="203" t="s">
        <v>148</v>
      </c>
      <c r="AU162" s="203" t="s">
        <v>84</v>
      </c>
      <c r="AV162" s="13" t="s">
        <v>146</v>
      </c>
      <c r="AW162" s="13" t="s">
        <v>39</v>
      </c>
      <c r="AX162" s="13" t="s">
        <v>22</v>
      </c>
      <c r="AY162" s="203" t="s">
        <v>138</v>
      </c>
    </row>
    <row r="163" spans="2:65" s="1" customFormat="1" ht="22.5" customHeight="1">
      <c r="B163" s="164"/>
      <c r="C163" s="165" t="s">
        <v>355</v>
      </c>
      <c r="D163" s="165" t="s">
        <v>141</v>
      </c>
      <c r="E163" s="166" t="s">
        <v>1401</v>
      </c>
      <c r="F163" s="167" t="s">
        <v>1402</v>
      </c>
      <c r="G163" s="168" t="s">
        <v>324</v>
      </c>
      <c r="H163" s="169">
        <v>21</v>
      </c>
      <c r="I163" s="170"/>
      <c r="J163" s="171">
        <f>ROUND(I163*H163,2)</f>
        <v>0</v>
      </c>
      <c r="K163" s="167" t="s">
        <v>145</v>
      </c>
      <c r="L163" s="35"/>
      <c r="M163" s="172" t="s">
        <v>20</v>
      </c>
      <c r="N163" s="173" t="s">
        <v>47</v>
      </c>
      <c r="O163" s="36"/>
      <c r="P163" s="174">
        <f>O163*H163</f>
        <v>0</v>
      </c>
      <c r="Q163" s="174">
        <v>9E-05</v>
      </c>
      <c r="R163" s="174">
        <f>Q163*H163</f>
        <v>0.0018900000000000002</v>
      </c>
      <c r="S163" s="174">
        <v>0</v>
      </c>
      <c r="T163" s="175">
        <f>S163*H163</f>
        <v>0</v>
      </c>
      <c r="AR163" s="18" t="s">
        <v>590</v>
      </c>
      <c r="AT163" s="18" t="s">
        <v>141</v>
      </c>
      <c r="AU163" s="18" t="s">
        <v>84</v>
      </c>
      <c r="AY163" s="18" t="s">
        <v>138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8" t="s">
        <v>22</v>
      </c>
      <c r="BK163" s="176">
        <f>ROUND(I163*H163,2)</f>
        <v>0</v>
      </c>
      <c r="BL163" s="18" t="s">
        <v>590</v>
      </c>
      <c r="BM163" s="18" t="s">
        <v>1403</v>
      </c>
    </row>
    <row r="164" spans="2:65" s="1" customFormat="1" ht="22.5" customHeight="1">
      <c r="B164" s="164"/>
      <c r="C164" s="165" t="s">
        <v>359</v>
      </c>
      <c r="D164" s="165" t="s">
        <v>141</v>
      </c>
      <c r="E164" s="166" t="s">
        <v>1404</v>
      </c>
      <c r="F164" s="167" t="s">
        <v>1405</v>
      </c>
      <c r="G164" s="168" t="s">
        <v>324</v>
      </c>
      <c r="H164" s="169">
        <v>42</v>
      </c>
      <c r="I164" s="170"/>
      <c r="J164" s="171">
        <f>ROUND(I164*H164,2)</f>
        <v>0</v>
      </c>
      <c r="K164" s="167" t="s">
        <v>145</v>
      </c>
      <c r="L164" s="35"/>
      <c r="M164" s="172" t="s">
        <v>20</v>
      </c>
      <c r="N164" s="173" t="s">
        <v>47</v>
      </c>
      <c r="O164" s="36"/>
      <c r="P164" s="174">
        <f>O164*H164</f>
        <v>0</v>
      </c>
      <c r="Q164" s="174">
        <v>0.22563</v>
      </c>
      <c r="R164" s="174">
        <f>Q164*H164</f>
        <v>9.47646</v>
      </c>
      <c r="S164" s="174">
        <v>0</v>
      </c>
      <c r="T164" s="175">
        <f>S164*H164</f>
        <v>0</v>
      </c>
      <c r="AR164" s="18" t="s">
        <v>590</v>
      </c>
      <c r="AT164" s="18" t="s">
        <v>141</v>
      </c>
      <c r="AU164" s="18" t="s">
        <v>84</v>
      </c>
      <c r="AY164" s="18" t="s">
        <v>138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8" t="s">
        <v>22</v>
      </c>
      <c r="BK164" s="176">
        <f>ROUND(I164*H164,2)</f>
        <v>0</v>
      </c>
      <c r="BL164" s="18" t="s">
        <v>590</v>
      </c>
      <c r="BM164" s="18" t="s">
        <v>1406</v>
      </c>
    </row>
    <row r="165" spans="2:51" s="12" customFormat="1" ht="22.5" customHeight="1">
      <c r="B165" s="186"/>
      <c r="D165" s="195" t="s">
        <v>148</v>
      </c>
      <c r="E165" s="228" t="s">
        <v>20</v>
      </c>
      <c r="F165" s="229" t="s">
        <v>1407</v>
      </c>
      <c r="H165" s="230">
        <v>42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148</v>
      </c>
      <c r="AU165" s="187" t="s">
        <v>84</v>
      </c>
      <c r="AV165" s="12" t="s">
        <v>84</v>
      </c>
      <c r="AW165" s="12" t="s">
        <v>39</v>
      </c>
      <c r="AX165" s="12" t="s">
        <v>22</v>
      </c>
      <c r="AY165" s="187" t="s">
        <v>138</v>
      </c>
    </row>
    <row r="166" spans="2:65" s="1" customFormat="1" ht="22.5" customHeight="1">
      <c r="B166" s="164"/>
      <c r="C166" s="211" t="s">
        <v>452</v>
      </c>
      <c r="D166" s="211" t="s">
        <v>418</v>
      </c>
      <c r="E166" s="212" t="s">
        <v>1408</v>
      </c>
      <c r="F166" s="213" t="s">
        <v>1409</v>
      </c>
      <c r="G166" s="214" t="s">
        <v>324</v>
      </c>
      <c r="H166" s="215">
        <v>42</v>
      </c>
      <c r="I166" s="216"/>
      <c r="J166" s="217">
        <f>ROUND(I166*H166,2)</f>
        <v>0</v>
      </c>
      <c r="K166" s="213" t="s">
        <v>145</v>
      </c>
      <c r="L166" s="218"/>
      <c r="M166" s="219" t="s">
        <v>20</v>
      </c>
      <c r="N166" s="242" t="s">
        <v>47</v>
      </c>
      <c r="O166" s="225"/>
      <c r="P166" s="226">
        <f>O166*H166</f>
        <v>0</v>
      </c>
      <c r="Q166" s="226">
        <v>0.0126</v>
      </c>
      <c r="R166" s="226">
        <f>Q166*H166</f>
        <v>0.5292</v>
      </c>
      <c r="S166" s="226">
        <v>0</v>
      </c>
      <c r="T166" s="227">
        <f>S166*H166</f>
        <v>0</v>
      </c>
      <c r="AR166" s="18" t="s">
        <v>1314</v>
      </c>
      <c r="AT166" s="18" t="s">
        <v>418</v>
      </c>
      <c r="AU166" s="18" t="s">
        <v>84</v>
      </c>
      <c r="AY166" s="18" t="s">
        <v>138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8" t="s">
        <v>22</v>
      </c>
      <c r="BK166" s="176">
        <f>ROUND(I166*H166,2)</f>
        <v>0</v>
      </c>
      <c r="BL166" s="18" t="s">
        <v>1314</v>
      </c>
      <c r="BM166" s="18" t="s">
        <v>1410</v>
      </c>
    </row>
    <row r="167" spans="2:12" s="1" customFormat="1" ht="6.75" customHeight="1">
      <c r="B167" s="50"/>
      <c r="C167" s="51"/>
      <c r="D167" s="51"/>
      <c r="E167" s="51"/>
      <c r="F167" s="51"/>
      <c r="G167" s="51"/>
      <c r="H167" s="51"/>
      <c r="I167" s="116"/>
      <c r="J167" s="51"/>
      <c r="K167" s="51"/>
      <c r="L167" s="35"/>
    </row>
    <row r="422" ht="13.5">
      <c r="AT422" s="210"/>
    </row>
  </sheetData>
  <sheetProtection password="CC35" sheet="1" objects="1" scenarios="1" formatColumns="0" formatRows="0" sort="0" autoFilter="0"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Chovanec</dc:creator>
  <cp:keywords/>
  <dc:description/>
  <cp:lastModifiedBy>Radim Chovanec</cp:lastModifiedBy>
  <dcterms:created xsi:type="dcterms:W3CDTF">2016-09-20T09:31:24Z</dcterms:created>
  <dcterms:modified xsi:type="dcterms:W3CDTF">2016-09-20T09:31:46Z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