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140" activeTab="0"/>
  </bookViews>
  <sheets>
    <sheet name="Rekapitulace stavby" sheetId="1" r:id="rId1"/>
    <sheet name="SO 201 - Oprava mostu - S..." sheetId="2" r:id="rId2"/>
    <sheet name="SO 901 - DIO - Dopravně i..." sheetId="3" r:id="rId3"/>
    <sheet name="Pokyny pro vyplnění" sheetId="4" r:id="rId4"/>
  </sheets>
  <definedNames>
    <definedName name="_xlnm._FilterDatabase" localSheetId="1" hidden="1">'SO 201 - Oprava mostu - S...'!$C$92:$K$92</definedName>
    <definedName name="_xlnm._FilterDatabase" localSheetId="2" hidden="1">'SO 901 - DIO - Dopravně i...'!$C$82:$K$82</definedName>
    <definedName name="_xlnm.Print_Titles" localSheetId="0">'Rekapitulace stavby'!$49:$49</definedName>
    <definedName name="_xlnm.Print_Titles" localSheetId="1">'SO 201 - Oprava mostu - S...'!$92:$92</definedName>
    <definedName name="_xlnm.Print_Titles" localSheetId="2">'SO 901 - DIO - Dopravně i...'!$82:$82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201 - Oprava mostu - S...'!$C$4:$J$36,'SO 201 - Oprava mostu - S...'!$C$42:$J$74,'SO 201 - Oprava mostu - S...'!$C$80:$K$516</definedName>
    <definedName name="_xlnm.Print_Area" localSheetId="2">'SO 901 - DIO - Dopravně i...'!$C$4:$J$36,'SO 901 - DIO - Dopravně i...'!$C$42:$J$64,'SO 901 - DIO - Dopravně i...'!$C$70:$K$165</definedName>
  </definedNames>
  <calcPr fullCalcOnLoad="1"/>
</workbook>
</file>

<file path=xl/sharedStrings.xml><?xml version="1.0" encoding="utf-8"?>
<sst xmlns="http://schemas.openxmlformats.org/spreadsheetml/2006/main" count="5095" uniqueCount="1144">
  <si>
    <t>Export VZ</t>
  </si>
  <si>
    <t>List obsahuje:</t>
  </si>
  <si>
    <t>3.0</t>
  </si>
  <si>
    <t>ZAMOK</t>
  </si>
  <si>
    <t>False</t>
  </si>
  <si>
    <t>{7fc4cfd3-a2f9-481d-94cd-fc4f7eabe825}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</si>
  <si>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</si>
  <si>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</si>
  <si>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</si>
  <si>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</si>
  <si>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</si>
  <si>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</si>
  <si>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</si>
  <si>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</si>
  <si>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1-0475-00/40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</si>
  <si>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</si>
  <si>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</si>
  <si>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II/120, mosty ev.č. 120-004,005,006 Sedlec-Prčice přes Sedlecký potok - PD</t>
  </si>
  <si>
    <t>0,1</t>
  </si>
  <si>
    <t>KSO:</t>
  </si>
  <si>
    <t/>
  </si>
  <si>
    <t>CC-CZ:</t>
  </si>
  <si>
    <t>1</t>
  </si>
  <si>
    <t>Místo:</t>
  </si>
  <si>
    <t>Sedlec - Prčice</t>
  </si>
  <si>
    <t>Datum:</t>
  </si>
  <si>
    <t>10.6.2015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</si>
  <si>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</si>
  <si>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</si>
  <si>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</si>
  <si>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</si>
  <si>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</si>
  <si>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</si>
  <si>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</si>
  <si>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</si>
  <si>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</si>
  <si>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Ing.Pelant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</si>
  <si>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</si>
  <si>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</si>
  <si>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</si>
  <si>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</si>
  <si>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</si>
  <si>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</si>
  <si>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</si>
  <si>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</si>
  <si>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</si>
  <si>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</si>
  <si>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</si>
  <si>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</si>
  <si>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</si>
  <si>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</si>
  <si>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</si>
  <si>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</si>
  <si>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</si>
  <si>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</si>
  <si>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</si>
  <si>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</si>
  <si>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</si>
  <si>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</si>
  <si>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</si>
  <si>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</si>
  <si>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</si>
  <si>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</si>
  <si>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</si>
  <si>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</si>
  <si>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</si>
  <si>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</si>
  <si>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</si>
  <si>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</si>
  <si>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</si>
  <si>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</si>
  <si>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</si>
  <si>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</si>
  <si>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</si>
  <si>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</si>
  <si>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</si>
  <si>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</si>
  <si>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201</t>
  </si>
  <si>
    <t>Oprava mostu - Sedlec-Prčice ev.č. 120-004, 005, 006</t>
  </si>
  <si>
    <t>STA</t>
  </si>
  <si>
    <t>{7b51c66d-16fd-4da7-b2d2-bbc800b50d14}</t>
  </si>
  <si>
    <t>2</t>
  </si>
  <si>
    <t>SO 901</t>
  </si>
  <si>
    <t>DIO - Dopravně inženýrská opatření</t>
  </si>
  <si>
    <t>{c49f3a69-c2ba-405f-85b3-50326791db76}</t>
  </si>
  <si>
    <t>Zpět na list:</t>
  </si>
  <si>
    <t>KRYCÍ LIST SOUPISU</t>
  </si>
  <si>
    <t>Objekt:</t>
  </si>
  <si>
    <t>SO 201 - Oprava mostu - Sedlec-Prčice ev.č. 120-004, 005, 006</t>
  </si>
  <si>
    <t>Ing. Pelant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</si>
  <si>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</si>
  <si>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</si>
  <si>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</si>
  <si>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</si>
  <si>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</si>
  <si>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</si>
  <si>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</si>
  <si>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</si>
  <si>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</si>
  <si>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</si>
  <si>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</si>
  <si>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</si>
  <si>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</si>
  <si>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</si>
  <si>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</si>
  <si>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</si>
  <si>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</si>
  <si>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</si>
  <si>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</si>
  <si>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</si>
  <si>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</si>
  <si>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</si>
  <si>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</si>
  <si>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</si>
  <si>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</si>
  <si>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</si>
  <si>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</si>
  <si>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</si>
  <si>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</si>
  <si>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</si>
  <si>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</si>
  <si>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</si>
  <si>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</si>
  <si>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</si>
  <si>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</si>
  <si>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</si>
  <si>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</si>
  <si>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</si>
  <si>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</si>
  <si>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</si>
  <si>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</si>
  <si>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113106111</t>
  </si>
  <si>
    <t>Rozebrání dlažeb komunikací pro pěší z mozaiky</t>
  </si>
  <si>
    <t>m2</t>
  </si>
  <si>
    <t>CS ÚRS 2015 01</t>
  </si>
  <si>
    <t>4</t>
  </si>
  <si>
    <t>741678896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</si>
  <si>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</si>
  <si>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mozaiky</t>
  </si>
  <si>
    <t>P</t>
  </si>
  <si>
    <t>Poznámka k položce:
bourání stávajících chodníků vč. podkladu, vč. naložení na dopr. prostředek</t>
  </si>
  <si>
    <t>VV</t>
  </si>
  <si>
    <t>(238+191)*1,15    "dle C1.02</t>
  </si>
  <si>
    <t>113106511</t>
  </si>
  <si>
    <t>Rozebrání dlažeb vozovek pl přes 200 m2 z velkých kostek do lože z kameniva</t>
  </si>
  <si>
    <t>-1806938671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</si>
  <si>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 velkých kostek kladených do lože z kameniva těženého</t>
  </si>
  <si>
    <t>Poznámka k položce:
vybourání spodní vrstvy stáv. vozovky ze žulových kostek, předpokládaná tl. 80mm, vč. naložení na dopr. prostředek, dle pol. 113154334</t>
  </si>
  <si>
    <t>3</t>
  </si>
  <si>
    <t>113107212</t>
  </si>
  <si>
    <t>Odstranění podkladu pl přes 200 m2 z kameniva těženého tl 200 mm</t>
  </si>
  <si>
    <t>-624971587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</si>
  <si>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</si>
  <si>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429*1,15   "dle pol. 113106111</t>
  </si>
  <si>
    <t>113154123</t>
  </si>
  <si>
    <t>Frézování živičného krytu tl 50 mm pruh š 1 m pl do 500 m2 bez překážek v trase</t>
  </si>
  <si>
    <t>1308869135</t>
  </si>
  <si>
    <t>Frézování živičného podkladu nebo krytu s naložením na dopravní prostředek plochy do 500 m2 bez překážek v trase pruhu šířky přes 0,5 m do 1 m, tloušťky vrstvy 50 mm</t>
  </si>
  <si>
    <t>Poznámka k položce:
frézování stáv. vozovky před a za mostem pro napojení na stávající stav, odhadnutá tl. 50mm, odměřeno dle v.č. C1.06.1, vč. naložení na dopr. prostředek.</t>
  </si>
  <si>
    <t>88+89    "přechodové oblasti</t>
  </si>
  <si>
    <t>5</t>
  </si>
  <si>
    <t>113154334</t>
  </si>
  <si>
    <t>Frézování živičného krytu tl 100 mm pruh š 2 m pl do 10000 m2 bez překážek v trase</t>
  </si>
  <si>
    <t>1434513734</t>
  </si>
  <si>
    <t>Frézování živičného podkladu nebo krytu s naložením na dopravní prostředek plochy přes 1 000 do 10 000 m2 bez překážek v trase pruhu šířky přes 1 m do 2 m, tloušťky vrstvy 100 mm</t>
  </si>
  <si>
    <t>Poznámka k položce:
frézování stávající vozovky na mostě s odhadem tloušťky 100mm, odměřeno dle v.č. C1.06.1, vč. naložení na dopravní prostředek.</t>
  </si>
  <si>
    <t>6</t>
  </si>
  <si>
    <t>113202111</t>
  </si>
  <si>
    <t>Vytrhání obrub krajníků obrubníků stojatých</t>
  </si>
  <si>
    <t>m</t>
  </si>
  <si>
    <t>-1055701195</t>
  </si>
  <si>
    <t>Vytrhání obrub s vybouráním lože, s přemístěním hmot na skládku na vzdálenost do 3 m nebo s naložením na dopravní prostředek z krajníků nebo obrubníků stojatých</t>
  </si>
  <si>
    <t>Poznámka k položce:
vč. vybourání lože a s naložením na dopravní prostředek</t>
  </si>
  <si>
    <t>194+195</t>
  </si>
  <si>
    <t>7</t>
  </si>
  <si>
    <t>115101202</t>
  </si>
  <si>
    <t>Čerpání vody na dopravní výšku do 10 m průměrný přítok do 1000 l/min</t>
  </si>
  <si>
    <t>hod</t>
  </si>
  <si>
    <t>-1173060479</t>
  </si>
  <si>
    <t>Čerpání vody na dopravní výšku do 10 m s uvažovaným průměrným přítokem přes 500 do 1 000 l/min</t>
  </si>
  <si>
    <t>10*4*30*1,10     "odhad - 10 hod/den * 4 měsíce * 30 dní/měsíc</t>
  </si>
  <si>
    <t>8</t>
  </si>
  <si>
    <t>122201402</t>
  </si>
  <si>
    <t>Vykopávky v zemníku na suchu v hornině tř. 3 objem do 1000 m3</t>
  </si>
  <si>
    <t>m3</t>
  </si>
  <si>
    <t>1550011801</t>
  </si>
  <si>
    <t>Vykopávky v zemnících na suchu s přehozením výkopku na vzdálenost do 3 m nebo s naložením na dopravní prostředek v hornině tř. 3 přes 100 do 1 000 m3</t>
  </si>
  <si>
    <t>Poznámka k položce:
pro zásyp mostu vč.naložení na dopr.prostředek</t>
  </si>
  <si>
    <t>1821,186   "dle pol. 172102101</t>
  </si>
  <si>
    <t>9</t>
  </si>
  <si>
    <t>127403201</t>
  </si>
  <si>
    <t>Vykopávky zářezů pod vodou pro podzemní vedení v hornině tř. 5 bez použití trhavin</t>
  </si>
  <si>
    <t>196037484</t>
  </si>
  <si>
    <t>Vykopávky pod vodou zářezů pro shybky a jiná podzemní vedení na hloubku do 5 m pod projektem stanovenou pracovní hladinou vody pro jakékoliv množství v hornině tř. 5 bez použití trhavin</t>
  </si>
  <si>
    <t>Poznámka k položce:
vykopávky pro nové odláždění koryta vč.naložení na dopr.prostředek</t>
  </si>
  <si>
    <t>(314,43-213)*0,45   "dle pol. 465513227 s odečtením plochy stáv.pomocného koryta,kde se bude pouze odbourávat stáv.dlažba</t>
  </si>
  <si>
    <t xml:space="preserve">0*0,45    "dle pol.465513256    </t>
  </si>
  <si>
    <t>Součet</t>
  </si>
  <si>
    <t>131201202</t>
  </si>
  <si>
    <t>Hloubení jam zapažených v hornině tř. 3 objemu do 1000 m3</t>
  </si>
  <si>
    <t>-1585627925</t>
  </si>
  <si>
    <t>Hloubení zapažených jam a zářezů s urovnáním dna do předepsaného profilu a spádu v hornině tř. 3 přes 100 do 1 000 m3</t>
  </si>
  <si>
    <t>Poznámka k položce:
vč. naložení na dopravní prostředek</t>
  </si>
  <si>
    <t>((235*8,3)-(1738*0,1))*1,15    "plocha v pod.řezu dle v.č.C.1.03*šířka mostu  - odečet vozovky</t>
  </si>
  <si>
    <t>11</t>
  </si>
  <si>
    <t>132201101</t>
  </si>
  <si>
    <t>Hloubení rýh š do 600 mm v hornině tř. 3 objemu do 100 m3</t>
  </si>
  <si>
    <t>-1598641629</t>
  </si>
  <si>
    <t>Hloubení zapažených i nezapažených rýh šířky do 600 mm s urovnáním dna do předepsaného profilu a spádu v hornině tř. 3 do 100 m3</t>
  </si>
  <si>
    <t xml:space="preserve">Poznámka k položce:
hloubení rýh pro betonové prahy
</t>
  </si>
  <si>
    <t>9,568   "dle pol. 274311125</t>
  </si>
  <si>
    <t>200,0*0,5   "výkop pro kabel - délka x plocha v řezu</t>
  </si>
  <si>
    <t>12</t>
  </si>
  <si>
    <t>162701105</t>
  </si>
  <si>
    <t>Vodorovné přemístění do 10000 m výkopku/sypaniny z horniny tř. 1 až 4</t>
  </si>
  <si>
    <t>275995174</t>
  </si>
  <si>
    <t>Vodorovné přemístění výkopku nebo sypaniny po suchu na obvyklém dopravním prostředku, bez naložení výkopku, avšak se složením bez rozhrnutí z horniny tř. 1 až 4 na vzdálenost přes 9 000 do 10 000 m</t>
  </si>
  <si>
    <t>Poznámka k položce:
odvoz a uložení vykopaného materiálu na skládku</t>
  </si>
  <si>
    <t>2043,205    "odvoz vykopané sypaniny na skládku dle pol. 131201202</t>
  </si>
  <si>
    <t>45,644    "odvoz výkopku pro dlažbu dle pol. 127403201</t>
  </si>
  <si>
    <t>1821,186    "dovoz vhodného materiálu pro zásyp kleneb dle pol. 172102101</t>
  </si>
  <si>
    <t>109,568      "dle pol. 132201101</t>
  </si>
  <si>
    <t>13</t>
  </si>
  <si>
    <t>162701109</t>
  </si>
  <si>
    <t>Příplatek k vodorovnému přemístění výkopku/sypaniny z horniny tř. 1 až 4 ZKD 1000 m přes 10000 m</t>
  </si>
  <si>
    <t>-1611707703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</si>
  <si>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</si>
  <si>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4019,603*10    "dle pol. 162701105 - celkem 20 km skládka i zemník - odhad</t>
  </si>
  <si>
    <t>14</t>
  </si>
  <si>
    <t>171201211</t>
  </si>
  <si>
    <t>Poplatek za uložení odpadu ze sypaniny na skládce (skládkovné)</t>
  </si>
  <si>
    <t>t</t>
  </si>
  <si>
    <t>-618102140</t>
  </si>
  <si>
    <t>Uložení sypaniny poplatek za uložení sypaniny na skládce (skládkovné)</t>
  </si>
  <si>
    <t>(45,644+2043,205+109,568)*1,85    "dle pol.127403201 a 131201202 a dle pol. 132201101</t>
  </si>
  <si>
    <t>171201212R</t>
  </si>
  <si>
    <t>Poplatek za nakoupení zeminy ze zemníku</t>
  </si>
  <si>
    <t>1990014568</t>
  </si>
  <si>
    <t>1821,186*1,85   "dle pol. 122201402</t>
  </si>
  <si>
    <t>16</t>
  </si>
  <si>
    <t>172102101</t>
  </si>
  <si>
    <t>Zřízení těsnicí výplně se zhutněním do 100 % PS nebo 0,9 I(d) bez dodání sypaniny</t>
  </si>
  <si>
    <t>493557791</t>
  </si>
  <si>
    <t>Zřízení těsnící výplně z vhodné sypaniny s přemístěním sypaniny ze vzdálenosti do 10 m, avšak bez dodání sypaniny, s příp. nutným kropením se zhutněním do 100 % PS nebo I(d) 0,9</t>
  </si>
  <si>
    <t>Poznámka k položce:
Zpětný zásyp kleneb, ukládat po vrstvách tl. 300mm</t>
  </si>
  <si>
    <t>((326*8,3)-(173,8+614,25+334,11))*1,15   "výkop-plocha dle v.č.C.1.06*šířka dle v.č.C.1.07 s odečtením vozovky, ŽB desky a ŠP lože pro hydroizolaci</t>
  </si>
  <si>
    <t>Zakládání</t>
  </si>
  <si>
    <t>17</t>
  </si>
  <si>
    <t>212752214</t>
  </si>
  <si>
    <t>Trativod z drenážních trubek plastových flexibilních D do 200 mm včetně lože otevřený výkop</t>
  </si>
  <si>
    <t>874918877</t>
  </si>
  <si>
    <t>Trativody z drenážních trubek se zřízením štěrkopískového lože pod trubky a s jejich obsypem v průměrném celkovém množství do 0,15 m3/m v otevřeném výkopu z trubek plastových flexibilních D přes 160 do 200 mm</t>
  </si>
  <si>
    <t>56+33+33+61   "podélná drenáž</t>
  </si>
  <si>
    <t xml:space="preserve">9*6    </t>
  </si>
  <si>
    <t>18</t>
  </si>
  <si>
    <t>212972113</t>
  </si>
  <si>
    <t>Opláštění drenážních trub filtrační textilií DN 160</t>
  </si>
  <si>
    <t>-608736521</t>
  </si>
  <si>
    <t xml:space="preserve">Poznámka k položce:
dle pol.212752214
</t>
  </si>
  <si>
    <t>19</t>
  </si>
  <si>
    <t>274311125</t>
  </si>
  <si>
    <t xml:space="preserve">Základové pasy, prahy, věnce a ostruhy z betonu prostého C 16/20  </t>
  </si>
  <si>
    <t>1507347791</t>
  </si>
  <si>
    <t>Základové konstrukce z betonu prostého pasy, prahy, věnce a ostruhy ve výkopu nebo na hlavách pilot C 16/20</t>
  </si>
  <si>
    <t xml:space="preserve">Poznámka k položce:
betonové prahy pro zakončení dlažby v korytech </t>
  </si>
  <si>
    <t>((2*3,2)+(2*4,2)+(2*3,0))*0,5*0,8*1,15   "délka prahů dle v.č. B.2 * šířka * výška</t>
  </si>
  <si>
    <t>Svislé a kompletní konstrukce</t>
  </si>
  <si>
    <t>20</t>
  </si>
  <si>
    <t>311101213</t>
  </si>
  <si>
    <t>Vytvoření prostupů do 0,10 m2 ve zdech nosných osazením vložek z dutinových tvarovek</t>
  </si>
  <si>
    <t>-782944735</t>
  </si>
  <si>
    <t>Vytvoření prostupů nebo suchých kanálků v betonových zdech nosných vodorovných, šikmých, obloukových, zalomených, svislých z monolitického betonu a železobetonu, trvale osazenými vložkami na sraz z dutinových tvarovek, trub, prefabrikovaných dílců apod., bez jejich dodání, včetně polohového zajištění v bednění při betonáž, vnější průřezové plochy přes 0,05 do 0,10 m2</t>
  </si>
  <si>
    <t>21*0,5   "vytvoření prostupů pro chrliče - odhad délky prostupu 0,5m</t>
  </si>
  <si>
    <t>317321118</t>
  </si>
  <si>
    <t>Mostní římsy ze ŽB C 30/37</t>
  </si>
  <si>
    <t>1618927861</t>
  </si>
  <si>
    <t>Římsy ze železového betonu C 30/37</t>
  </si>
  <si>
    <t>(0,65*0,3+0,5*0,3)*194,5    "římsy</t>
  </si>
  <si>
    <t>22</t>
  </si>
  <si>
    <t>317353121</t>
  </si>
  <si>
    <t>Bednění mostních říms všech tvarů - zřízení</t>
  </si>
  <si>
    <t>-4327401</t>
  </si>
  <si>
    <t>Bednění mostní římsy zřízení všech tvarů</t>
  </si>
  <si>
    <t>(0,65*194,5)+(0,3*194,5)+(0,5*194,5)+(0,3*194,5)</t>
  </si>
  <si>
    <t>23</t>
  </si>
  <si>
    <t>317353221</t>
  </si>
  <si>
    <t>Bednění mostních říms všech tvarů - odstranění</t>
  </si>
  <si>
    <t>1465283148</t>
  </si>
  <si>
    <t>Bednění mostní římsy odstranění všech tvarů</t>
  </si>
  <si>
    <t>Poznámka k položce:
dle pol. 317353121</t>
  </si>
  <si>
    <t>24</t>
  </si>
  <si>
    <t>317361116</t>
  </si>
  <si>
    <t>Výztuž mostních říms z betonářské oceli 10 505</t>
  </si>
  <si>
    <t>-1165706350</t>
  </si>
  <si>
    <t>Výztuž mostních železobetonových říms z betonářské oceli 10 505 (R) nebo BSt 500</t>
  </si>
  <si>
    <t>Poznámka k položce:
cca 140 kg/m3 betonu říms</t>
  </si>
  <si>
    <t>67,103*0,14 'Přepočtené koeficientem množství</t>
  </si>
  <si>
    <t>25</t>
  </si>
  <si>
    <t>327353112</t>
  </si>
  <si>
    <t>Bednění pásů waterstop ve svislé spáře - zřízení lištových vzpěr</t>
  </si>
  <si>
    <t>-2031133346</t>
  </si>
  <si>
    <t>Lištová vzpěra u bednění pásů waterstop ve svislé spáře zřízení</t>
  </si>
  <si>
    <t>17*8,0</t>
  </si>
  <si>
    <t>26</t>
  </si>
  <si>
    <t>327353212</t>
  </si>
  <si>
    <t>Bednění pásů waterstop ve svislé spáře - odstranění lištových vzpěr</t>
  </si>
  <si>
    <t>380732874</t>
  </si>
  <si>
    <t>Lištová vzpěra u bednění pásů waterstop ve svislé spáře odstranění</t>
  </si>
  <si>
    <t>27</t>
  </si>
  <si>
    <t>334213345</t>
  </si>
  <si>
    <t>Zdivo nadzákladové pilířů, opěr, křídel obkladní z lomového kamene tl 250-450 mm s vyspárováním</t>
  </si>
  <si>
    <t>76773501</t>
  </si>
  <si>
    <t>Zdivo pilířů, opěr a křídel nadzákladové z lomového kamene na maltu cementovou jednostranně lícované, z kamene lomařsky upraveného tl. od 250 do 450 mm obkladní s vyspárováním na MC vodotěsnou</t>
  </si>
  <si>
    <t>Poznámka k položce:
dozdění opěrných zdí</t>
  </si>
  <si>
    <t>(0,45*0,21)*200   "dle v.č.C1.07 - šířka*výška*délka</t>
  </si>
  <si>
    <t>28</t>
  </si>
  <si>
    <t>334221311</t>
  </si>
  <si>
    <t>Obklad z lomového kamene zdiva mostů nekotvený dvoustranně lícovaný kvádrový tl do 350 mm</t>
  </si>
  <si>
    <t>-1245514589</t>
  </si>
  <si>
    <t>Obklad zdiva mostů z lomového kamene nekotvený na MC s vyspárováním, dvoustranně lícovaný kvádrový tloušťky do 350 mm</t>
  </si>
  <si>
    <t>Poznámka k položce:
doplnění kamenného obkladu zdí a kleneb</t>
  </si>
  <si>
    <t>2*305*0,50   "dvě strany * odhadnutá plocha dle PP * odahd 50% na opravu</t>
  </si>
  <si>
    <t>29</t>
  </si>
  <si>
    <t>334351111</t>
  </si>
  <si>
    <t>Bednění systémové mostních opěr a úložných prahů z překližek pro prostý beton - zřízení</t>
  </si>
  <si>
    <t>-1199196174</t>
  </si>
  <si>
    <t>Bednění mostních opěr a úložných prahů ze systémového bednění zřízení z překližek, pro prostý beton</t>
  </si>
  <si>
    <t>Poznámka k položce:
provizorní ochranné bednění stáv.soch na mostě</t>
  </si>
  <si>
    <t>(2,0*8,6*4)*2   "šířka*výška jedné strany*4 strany*2 sochy</t>
  </si>
  <si>
    <t>30</t>
  </si>
  <si>
    <t>334351211</t>
  </si>
  <si>
    <t>Bednění systémové mostních opěr a úložných prahů z překližek - odstranění</t>
  </si>
  <si>
    <t>-1054714100</t>
  </si>
  <si>
    <t>Bednění mostních opěr a úložných prahů ze systémového bednění odstranění z překližek</t>
  </si>
  <si>
    <t>Poznámka k položce:
dle pol.334351111</t>
  </si>
  <si>
    <t>31</t>
  </si>
  <si>
    <t>345321616</t>
  </si>
  <si>
    <t>Zídky atikové, parapetní, schodišťové a zábradelní ze ŽB tř. C 30/37</t>
  </si>
  <si>
    <t>-1662131343</t>
  </si>
  <si>
    <t>Zídky atikové, poprsní, schodišťové a zábradelní z betonu železového bez výztuže tř. C 30/37</t>
  </si>
  <si>
    <t xml:space="preserve">(195-(43*2,0))*2*1,1*0,15   "celková délka - odečet délky ocelového zábradlí x dvě strany x výška x šířka betonového zábradlí </t>
  </si>
  <si>
    <t>32</t>
  </si>
  <si>
    <t>345361821</t>
  </si>
  <si>
    <t>Výztuž zídek atikových, parapetních, schodišťových a zábradelních betonářskou ocelí 10 505</t>
  </si>
  <si>
    <t>-888729792</t>
  </si>
  <si>
    <t>Výztuž atikových, poprsních, schodišťových, zábradelních zídek a madel z betonářské oceli 10 505 (R) nebo BSt 500</t>
  </si>
  <si>
    <t>35,970*0,15</t>
  </si>
  <si>
    <t>33</t>
  </si>
  <si>
    <t>348171111</t>
  </si>
  <si>
    <t>Osazení mostního ocelového zábradlí nesnímatelného do betonu říms přímo</t>
  </si>
  <si>
    <t>1236300551</t>
  </si>
  <si>
    <t>Osazení mostního ocelového zábradlí přímo do betonu říms</t>
  </si>
  <si>
    <t>2*(43*2,0)   "dvě strany * 43xocelové zábradlí * 2,0m-délka jednoho úseku ocel.zábradlí</t>
  </si>
  <si>
    <t>34</t>
  </si>
  <si>
    <t>M</t>
  </si>
  <si>
    <t>553912090</t>
  </si>
  <si>
    <t>zábradelní výplň ze svislých tyčí-pozink.+ barva   - 1 kus = 2,0m</t>
  </si>
  <si>
    <t>kus</t>
  </si>
  <si>
    <t>-810948400</t>
  </si>
  <si>
    <t>díly (sestavy) k částem a prefabrikátům kovovým svodidla silniční ocelová - díly svodidlo NH-4-99 tloušťka pásu  4 mm výplň zábradelní ze svislých tyčí-pozink.+barva</t>
  </si>
  <si>
    <t>86    "dle v.č. 07 - pohled</t>
  </si>
  <si>
    <t>Vodorovné konstrukce</t>
  </si>
  <si>
    <t>35</t>
  </si>
  <si>
    <t>421321128</t>
  </si>
  <si>
    <t>Mostní nosné konstrukce deskové ze ŽB C 30/37</t>
  </si>
  <si>
    <t>-552394374</t>
  </si>
  <si>
    <t>Mostní železobetonové nosné konstrukce deskové nebo klenbové, trámové, ostatní deskové, z betonu C 30/37</t>
  </si>
  <si>
    <t>Poznámka k položce:
ŽB deska mostovky</t>
  </si>
  <si>
    <t>195*10,5*0,3*1,15   "délka * šířka * prům.tloušťka desky 300mm dle v.č.C.1.07</t>
  </si>
  <si>
    <t>36</t>
  </si>
  <si>
    <t>421361226</t>
  </si>
  <si>
    <t>Výztuž ŽB deskového mostu z betonářské oceli 10 505</t>
  </si>
  <si>
    <t>1301182067</t>
  </si>
  <si>
    <t>Výztuž deskových konstrukcí z betonářské oceli 10 505 (R) nebo BSt 500 deskového mostu</t>
  </si>
  <si>
    <t>Poznámka k položce:
odhad 175kg/m3 výztuže na m3 betonu</t>
  </si>
  <si>
    <t>706,388*0,175 'Přepočtené koeficientem množství</t>
  </si>
  <si>
    <t>37</t>
  </si>
  <si>
    <t>451311521</t>
  </si>
  <si>
    <t>Podklad pro dlažbu z betonu prostého vodostavebného V4 tř. B 20 vrstva tl nad 100 do 150 mm</t>
  </si>
  <si>
    <t>1011238126</t>
  </si>
  <si>
    <t>Podklad z prostého betonu vodostavebného pod dlažbu V4 – B 20, ve vrstvě tl. přes 100 do 150 mm</t>
  </si>
  <si>
    <t>Poznámka k položce:
tl. betonového podkladu pro odláždění 0,15m</t>
  </si>
  <si>
    <t>((0,6*13)+(0,6*13,5)+(0,8*15))*1,3/0,15   "nová dlažba</t>
  </si>
  <si>
    <t>(590-242)*0,50    "obnova odláždění - 50%</t>
  </si>
  <si>
    <t>38</t>
  </si>
  <si>
    <t>451475111</t>
  </si>
  <si>
    <t>Podkladní vrstva pod ložiska z plastbetonu s pryskyřicí CHS Epoxy 512 první vrstva tl 10 mm</t>
  </si>
  <si>
    <t>1062953363</t>
  </si>
  <si>
    <t>Podkladní vrstva z plastbetonu pod mostními ložisky epoxidová pryskyřice CHS EPOXY 512 první vrstva tl. 10 mm</t>
  </si>
  <si>
    <t xml:space="preserve">Poznámka k položce:
plastbeton pod obrubník a vpusti
</t>
  </si>
  <si>
    <t>0,010*195*2*1,15</t>
  </si>
  <si>
    <t>39</t>
  </si>
  <si>
    <t>451475112</t>
  </si>
  <si>
    <t>Podkladní vrstva pod ložiska z plastbetonu s pryskyřicí CHS Epoxy 512 další vrstvy tl 10 mm</t>
  </si>
  <si>
    <t>-557824034</t>
  </si>
  <si>
    <t>Podkladní vrstva z plastbetonu pod mostními ložisky epoxidová pryskyřice CHS EPOXY 512 každá další vrstva tl. 10 mm</t>
  </si>
  <si>
    <t>Poznámka k položce:
celkem tl. 45mm</t>
  </si>
  <si>
    <t>4,485*4 'Přepočtené koeficientem množství</t>
  </si>
  <si>
    <t>40</t>
  </si>
  <si>
    <t>451576121</t>
  </si>
  <si>
    <t>Podkladní a výplňová vrstva ze štěrkopísku tl do 200 mm</t>
  </si>
  <si>
    <t>-212516770</t>
  </si>
  <si>
    <t>Podkladní a výplňová vrstva z kameniva tloušťky do 200 mm ze štěrkopísku</t>
  </si>
  <si>
    <t>Poznámka k položce:
ŠP lože pro hydroizolaci</t>
  </si>
  <si>
    <t>202*8,27*1,15   "délka z PP*řířka z řezu*tl.200mm</t>
  </si>
  <si>
    <t>41</t>
  </si>
  <si>
    <t>451577877</t>
  </si>
  <si>
    <t>Podklad nebo lože pod dlažbu vodorovný nebo do sklonu 1:5 ze štěrkopísku tl do 100 mm</t>
  </si>
  <si>
    <t>1712177326</t>
  </si>
  <si>
    <t>Podklad nebo lože pod dlažbu (přídlažbu) v ploše vodorovné nebo ve sklonu do 1:5, tloušťky od 30 do 100 mm ze štěrkopísku</t>
  </si>
  <si>
    <t>Poznámka k položce:
štěrkopískové lože pod dlažbu v chodnících tl. 180 mm.
Tl. 50mm je součástí položky pro dlažbu č.591111111. Tato pol. doplňuje tl. 130mm - resp. 100mm + příplatek.</t>
  </si>
  <si>
    <t>42</t>
  </si>
  <si>
    <t>451579777</t>
  </si>
  <si>
    <t>Příplatek ZKD 10 mm tl nad 100 mm u podkladu nebo lože pod dlažbu z kameniva těženého</t>
  </si>
  <si>
    <t>-1813472464</t>
  </si>
  <si>
    <t>Podklad nebo lože pod dlažbu (přídlažbu) Příplatek k cenám za každých dalších i započatých 10 mm tloušťky podkladu nebo lože přes 100 mm z kameniva těženého</t>
  </si>
  <si>
    <t>Poznámka k položce:
příplatek za 30mm</t>
  </si>
  <si>
    <t>686,55*3 'Přepočtené koeficientem množství</t>
  </si>
  <si>
    <t>43</t>
  </si>
  <si>
    <t>452318510</t>
  </si>
  <si>
    <t>Zajišťovací práh z betonu prostého</t>
  </si>
  <si>
    <t>-2141960045</t>
  </si>
  <si>
    <t>Zajišťovací práh z betonu prostého vodostavebného na dně a ve svahu melioračních kanálů s patkami nebo bez patek</t>
  </si>
  <si>
    <t>Poznámka k položce:
koncové betonové prahy</t>
  </si>
  <si>
    <t xml:space="preserve">30*0,3*0,6*1,15   </t>
  </si>
  <si>
    <t>44</t>
  </si>
  <si>
    <t>452471101</t>
  </si>
  <si>
    <t>Podkladní vrstva z modifikované malty cementové tl do 10 mm</t>
  </si>
  <si>
    <t>1911046828</t>
  </si>
  <si>
    <t>Podkladní a výplňová vrstva z modifikované malty cementové podkladní, tloušťky do 10 mm první vrstva</t>
  </si>
  <si>
    <t>Poznámka k položce:
Vyrovnávací beton</t>
  </si>
  <si>
    <t>195*0,45*2</t>
  </si>
  <si>
    <t>45</t>
  </si>
  <si>
    <t>458311131</t>
  </si>
  <si>
    <t>Filtrační vrstvy za opěrou z betonu drenážního B 5 hutněného po vrstvách</t>
  </si>
  <si>
    <t>-1118282503</t>
  </si>
  <si>
    <t>Výplňové klíny a filtrační vrstvy za opěrou z betonu hutněného po vrstvách filtračního drenážního B5</t>
  </si>
  <si>
    <t>Poznámka k položce:
zásyp kleneb mezerovitým betonem a přechodové klíny při napojení na stáv. vozovku</t>
  </si>
  <si>
    <t>9*6*0,65*1,15   "9m2 * 6 zdí kleneb * výška</t>
  </si>
  <si>
    <t>2*1,6*7,5     "na začátku a na konci úseku * plocha z řezu * šířka vozovky</t>
  </si>
  <si>
    <t>46</t>
  </si>
  <si>
    <t>465513227</t>
  </si>
  <si>
    <t>Dlažba z lomového kamene na cementovou maltu s vyspárováním tl 250 mm pro hydromeliorace</t>
  </si>
  <si>
    <t>1156132182</t>
  </si>
  <si>
    <t>Dlažba z lomového kamene lomařsky upraveného na cementovou maltu, s vyspárováním cementovou maltou, tl. kamene 250 mm</t>
  </si>
  <si>
    <t>(590-242)*0,50    "obnova odláždění - odhad 50%</t>
  </si>
  <si>
    <t>47</t>
  </si>
  <si>
    <t>465513256</t>
  </si>
  <si>
    <t>Dlažba svahu u opěr z upraveného lomového žulového kamene LK 25 do lože C 25/30 plochy do 10 m2</t>
  </si>
  <si>
    <t>1810004153</t>
  </si>
  <si>
    <t>Dlažba svahu u mostních opěr z upraveného lomového žulového kamene s vyspárováním maltou MC 25, šíře spáry 15 mm do betonového lože C 25/30 LK 25, plochy do 10 m2</t>
  </si>
  <si>
    <t>415,8*0,10*1,15   "odhad 10% ve svahu z celkového odláždění koryta</t>
  </si>
  <si>
    <t>Komunikace pozemní</t>
  </si>
  <si>
    <t>48</t>
  </si>
  <si>
    <t>564871111</t>
  </si>
  <si>
    <t>Podklad ze štěrkodrtě ŠD tl 250 mm</t>
  </si>
  <si>
    <t>1162433015</t>
  </si>
  <si>
    <t>Podklad ze štěrkodrti ŠD s rozprostřením a zhutněním, po zhutnění tl. 250 mm</t>
  </si>
  <si>
    <t>Poznámka k položce:
podkladní vrstva v přechodových oblastech při napojení na stávající vozovku</t>
  </si>
  <si>
    <t>2*(3,0*7,5+2,5*7,5)*1,15    "na ZÚ i na KÚ - délka z detailu * šířka vozovky</t>
  </si>
  <si>
    <t>10*50   "odhad pro provizorní přejezd přes 2 koryta</t>
  </si>
  <si>
    <t>49</t>
  </si>
  <si>
    <t>565166112</t>
  </si>
  <si>
    <t>Asfaltový beton vrstva podkladní ACP 22 (obalované kamenivo OKH) tl 90 mm š do 3 m</t>
  </si>
  <si>
    <t>1066721617</t>
  </si>
  <si>
    <t>Asfaltový beton vrstva podkladní ACP 22 (obalované kamenivo hrubozrnné - OKH) s rozprostřením a zhutněním v pruhu šířky do 3 m, po zhutnění tl. 90 mm</t>
  </si>
  <si>
    <t xml:space="preserve">Poznámka k položce:
dle pol. 564871111
</t>
  </si>
  <si>
    <t xml:space="preserve">((88+89)-(2*3,0*7,5)*2)*1,15   "plocha přechodových oblastí dle v.č.C1.05 - odečet ploch bez ACP 22+ </t>
  </si>
  <si>
    <t>50</t>
  </si>
  <si>
    <t>573211111</t>
  </si>
  <si>
    <t>Postřik živičný spojovací z asfaltu v množství do 0,70 kg/m2</t>
  </si>
  <si>
    <t>1330929660</t>
  </si>
  <si>
    <t>Postřik živičný spojovací bez posypu kamenivem z asfaltu silničního, v množství od 0,50 do 0,70 kg/m2</t>
  </si>
  <si>
    <t>1538*1,15    "pod SMA 11S na celé ploše - most + přechodové oblasti</t>
  </si>
  <si>
    <t>(88+89)-(3*7,5)*2*1,15   "pod vrstvou ACL 16S v přechodových oblastech</t>
  </si>
  <si>
    <t>51</t>
  </si>
  <si>
    <t>576133211</t>
  </si>
  <si>
    <t>Asfaltový koberec mastixový SMA 11 (AKMS) tl 40 mm š do 3 m</t>
  </si>
  <si>
    <t>-770682326</t>
  </si>
  <si>
    <t>Asfaltový koberec mastixový SMA 11 (AKMS) s rozprostřením a se zhutněním v pruhu šířky do 3 m, po zhutnění tl. 40 mm</t>
  </si>
  <si>
    <t xml:space="preserve">Poznámka k položce:
SMA 11 S - obrusná vrstva na mostě </t>
  </si>
  <si>
    <t>1538*1,15   "plocha dle v.č.C1.05</t>
  </si>
  <si>
    <t>52</t>
  </si>
  <si>
    <t>577145132</t>
  </si>
  <si>
    <t>Asfaltový beton vrstva ložní ACL 16 (ABH) tl 50 mm š do 3 m z modifikovaného asfaltu</t>
  </si>
  <si>
    <t>-1439543743</t>
  </si>
  <si>
    <t>Asfaltový beton vrstva ložní ACL 16 (ABH) s rozprostřením a zhutněním z modifikovaného asfaltu v pruhu šířky do 3 m, po zhutnění tl. 50 mm</t>
  </si>
  <si>
    <t>Poznámka k položce:
ložná vrstva na mostě dle v.č. C1.07</t>
  </si>
  <si>
    <t>(1538-88-89)*1,15   "plocha dle v.č.C1.05 - odečet ploch v přechodových oblastech)</t>
  </si>
  <si>
    <t>53</t>
  </si>
  <si>
    <t>577155132</t>
  </si>
  <si>
    <t>Asfaltový beton vrstva ložní ACL 16 (ABH) tl 60 mm š do 3 m z modifikovaného asfaltu</t>
  </si>
  <si>
    <t>517891715</t>
  </si>
  <si>
    <t>Asfaltový beton vrstva ložní ACL 16 (ABH) s rozprostřením a zhutněním z modifikovaného asfaltu v pruhu šířky do 3 m, po zhutnění tl. 60 mm</t>
  </si>
  <si>
    <t xml:space="preserve">Poznámka k položce:
ložná vrstva ACL 16S  v části přechodových oblastí </t>
  </si>
  <si>
    <t xml:space="preserve">((88+89)-2*(3,0*7,5))*1,15   "plocha přechodových oblastí dle v.č.C1.05 - odečet části bez ACL 16S </t>
  </si>
  <si>
    <t>54</t>
  </si>
  <si>
    <t>578143133</t>
  </si>
  <si>
    <t>Litý asfalt MA 11 (LAS) tl 40 mm š do 3 m z modifikovaného asfaltu</t>
  </si>
  <si>
    <t>-175930862</t>
  </si>
  <si>
    <t>Litý asfalt MA 11 (LAS) s rozprostřením z modifikovaného asfaltu v pruhu šířky do 3 m tl. 40 mm</t>
  </si>
  <si>
    <t>Poznámka k položce:
vrstva MA 11 IV na mostě a oprava objízdných tras</t>
  </si>
  <si>
    <t>(1538-88-89)*1,15      "plocha dle v.č.C.1.05</t>
  </si>
  <si>
    <t>55</t>
  </si>
  <si>
    <t>584121111</t>
  </si>
  <si>
    <t>Osazení silničních dílců z ŽB do lože z kameniva těženého tl 40 mm</t>
  </si>
  <si>
    <t>-1791134721</t>
  </si>
  <si>
    <t>Osazení silničních dílců ze železového betonu s podkladem z kameniva těženého do tl. 40 mm jakéhokoliv druhu a velikosti</t>
  </si>
  <si>
    <t>10*20   "odhad</t>
  </si>
  <si>
    <t>56</t>
  </si>
  <si>
    <t>593811360</t>
  </si>
  <si>
    <t>panel silniční IZD 200/100/15 JP 6 t 200x100x15 cm</t>
  </si>
  <si>
    <t>-1311844191</t>
  </si>
  <si>
    <t>prefabrikáty silniční betonové a železobetonové panely silniční IZD 200/100/15 JP 6 t    200 x 100 x 15</t>
  </si>
  <si>
    <t>Poznámka k položce:
dohodou</t>
  </si>
  <si>
    <t>20/2   "odhad - panely délky 2m na délku 20m</t>
  </si>
  <si>
    <t>10/1   "odhad - panely šířky 1m na délku 10m</t>
  </si>
  <si>
    <t>10*10   "celkem</t>
  </si>
  <si>
    <t>57</t>
  </si>
  <si>
    <t>591111111</t>
  </si>
  <si>
    <t>Kladení dlažby z kostek velkých z kamene do lože z kameniva těženého tl 50 mm</t>
  </si>
  <si>
    <t>1245284391</t>
  </si>
  <si>
    <t>Kladení dlažby z kostek s provedením lože do tl. 50 mm, s vyplněním spár, s dvojím beraněním a se smetením přebytečného materiálu na krajnici velkých z kamene, do lože z kameniva těženého</t>
  </si>
  <si>
    <t>Poznámka k položce:
kamenná dlažba tl. 80mm v chodnících</t>
  </si>
  <si>
    <t>(301+296)*1,15    "plocha odměřená ze situace</t>
  </si>
  <si>
    <t>58</t>
  </si>
  <si>
    <t>583801200</t>
  </si>
  <si>
    <t>kostka dlažební drobná, žula velikost 8/10 cm</t>
  </si>
  <si>
    <t>-343389769</t>
  </si>
  <si>
    <t>výrobky lomařské a kamenické pro komunikace (kostky dlažební, krajníky a obrubníky) kostka dlažební drobná žula (skupina materiálu I/2) vel. 8/10 cm šedá  (1t = cca 5 m2)</t>
  </si>
  <si>
    <t>Poznámka k položce:
1t = cca 5 m2</t>
  </si>
  <si>
    <t>686,55/5    "1t je cca 5 m2</t>
  </si>
  <si>
    <t>137,31*1,02 'Přepočtené koeficientem množství</t>
  </si>
  <si>
    <t>Úpravy povrchů, podlahy a osazování výplní</t>
  </si>
  <si>
    <t>59</t>
  </si>
  <si>
    <t>628611102</t>
  </si>
  <si>
    <t>Nátěr betonu mostu epoxidový 2x ochranný nepružný OS-B</t>
  </si>
  <si>
    <t>1899466103</t>
  </si>
  <si>
    <t>Nátěr mostních betonových konstrukcí epoxidový 2x ochranný nepružný OS-B</t>
  </si>
  <si>
    <t>390/2*(0,5*0,5)    "délka zábradlí - sloupky po 2 m - odhad nátěru v ploše 0,5m x 0,5m</t>
  </si>
  <si>
    <t>60</t>
  </si>
  <si>
    <t>628612201</t>
  </si>
  <si>
    <t>Nátěr mostního zábradlí polyuretanový jednonásobný vrchní</t>
  </si>
  <si>
    <t>-1023442579</t>
  </si>
  <si>
    <t>Nátěr mostního zábradlí polyuretanový 1x vrchní</t>
  </si>
  <si>
    <t>((3,14*0,05*0,05)*(390+3000*1,1))*1,15   "plocha horní tyče na celou délku zábradlí+plocha jednotlivých tyčí - počet kusů dle pol. 553912090</t>
  </si>
  <si>
    <t>61</t>
  </si>
  <si>
    <t>632664111</t>
  </si>
  <si>
    <t>Nátěr betonové podlahy mostu epoxidový 2x penetrační</t>
  </si>
  <si>
    <t>-910934411</t>
  </si>
  <si>
    <t>Poznámka k položce:
Pečetící vrstva pod asfaltové pásy</t>
  </si>
  <si>
    <t>195*11*1,15</t>
  </si>
  <si>
    <t>Trubní vedení</t>
  </si>
  <si>
    <t>62</t>
  </si>
  <si>
    <t>871275211</t>
  </si>
  <si>
    <t>Kanalizační potrubí z tvrdého PVC-systém KG tuhost třídy SN4 DN125</t>
  </si>
  <si>
    <t>-692610699</t>
  </si>
  <si>
    <t>Kanalizační potrubí z tvrdého PVC systém KG v otevřeném výkopu ve sklonu do 20 %, tuhost třídy SN 4 DN 125</t>
  </si>
  <si>
    <t>(1,5+2)*18   "vyústění z vpustí</t>
  </si>
  <si>
    <t>(7,0+2,0+1,5)*21   "odvodnění vozovky</t>
  </si>
  <si>
    <t>Ostatní konstrukce a práce, bourání</t>
  </si>
  <si>
    <t>63</t>
  </si>
  <si>
    <t>915121111</t>
  </si>
  <si>
    <t>Vodorovné dopravní značení šířky 250 mm bílou barvou vodící čáry</t>
  </si>
  <si>
    <t>-2069951870</t>
  </si>
  <si>
    <t>Vodorovné dopravní značení stříkané barvou vodící čára bílá šířky 250 mm základní</t>
  </si>
  <si>
    <t>Poznámka k položce:
první fáze vodorovného značení vč.předznačení</t>
  </si>
  <si>
    <t>220*2  "dle v.č.C.1.05-půdorys</t>
  </si>
  <si>
    <t>64</t>
  </si>
  <si>
    <t>915221111</t>
  </si>
  <si>
    <t>Vodorovné dopravní značení bílým plastem vodící čáry šířky 250 mm</t>
  </si>
  <si>
    <t>-487602402</t>
  </si>
  <si>
    <t>Vodorovné dopravní značení stříkaným plastem vodící čára bílá šířky 250 mm základní</t>
  </si>
  <si>
    <t>Poznámka k položce:
2.fáze VDZ - dle pol. 915121111</t>
  </si>
  <si>
    <t>65</t>
  </si>
  <si>
    <t>916242112R</t>
  </si>
  <si>
    <t>Montáž chodníkového obrubníku žulového s ložem z plastbetonu</t>
  </si>
  <si>
    <t>1535422828</t>
  </si>
  <si>
    <t>Montáž chodníkového žulového obrubníku kotveného do mostní římsy s ložem z plastbetonu</t>
  </si>
  <si>
    <t>Poznámka k položce:
zdrsnění drážkováním</t>
  </si>
  <si>
    <t>195*2   "dle v.č.C1.05</t>
  </si>
  <si>
    <t>66</t>
  </si>
  <si>
    <t>583803440</t>
  </si>
  <si>
    <t>obrubník kamenný přímý, (bSM) žula, OP4 20x25</t>
  </si>
  <si>
    <t>-638087213</t>
  </si>
  <si>
    <t>výrobky lomařské a kamenické pro komunikace (kostky dlažební, krajníky a obrubníky) obrubníky kamenné žula (skupina mat. I/2) přímé OP 4  20 x 25</t>
  </si>
  <si>
    <t>67</t>
  </si>
  <si>
    <t>919112114</t>
  </si>
  <si>
    <t>Řezání dilatačních spár š 4 mm hl do 100 mm příčných nebo podélných v živičném krytu</t>
  </si>
  <si>
    <t>-1109938847</t>
  </si>
  <si>
    <t>Řezání dilatačních spár v živičném krytu příčných nebo podélných, šířky 4 mm, hloubky přes 90 do 100 mm</t>
  </si>
  <si>
    <t>17*8,0   "dle pol. 931994161</t>
  </si>
  <si>
    <t>68</t>
  </si>
  <si>
    <t>919112233</t>
  </si>
  <si>
    <t>Řezání spár pro vytvoření komůrky š 20 mm hl 40 mm pro těsnící zálivku v živičném krytu</t>
  </si>
  <si>
    <t>848678491</t>
  </si>
  <si>
    <t>Řezání dilatačních spár v živičném krytu vytvoření komůrky pro těsnící zálivku šířky 20 mm, hloubky 40 mm</t>
  </si>
  <si>
    <t>2*8   "řezaná spára 15x40mm mezi mostem a přechodovou oblastí</t>
  </si>
  <si>
    <t>69</t>
  </si>
  <si>
    <t>919121132</t>
  </si>
  <si>
    <t>Těsnění spár zálivkou za studena pro komůrky š 20 mm hl 40 mm s těsnicím profilem</t>
  </si>
  <si>
    <t>641945058</t>
  </si>
  <si>
    <t>Utěsnění dilatačních spár zálivkou za studena v cementobetonovém nebo živičném krytu včetně adhezního nátěru s těsnicím profilem pod zálivkou, pro komůrky šířky 20 mm, hloubky 40 mm</t>
  </si>
  <si>
    <t>2*8   "dle pol. 919112233 - u přechodových oblastí</t>
  </si>
  <si>
    <t>195*2    "dle pol. 916242112 - podél obrubníků na obou stranách</t>
  </si>
  <si>
    <t>195*2    "podél odvodňovacího žlábku na obou stranách</t>
  </si>
  <si>
    <t>70</t>
  </si>
  <si>
    <t>919131111</t>
  </si>
  <si>
    <t xml:space="preserve">Vyztužení dilatačních spár kluznými trny D 25 mm dl 500 mm </t>
  </si>
  <si>
    <t>172059111</t>
  </si>
  <si>
    <t>Vyztužení dilatačních spár v cementobetonovém krytu kluznými trny průměru 25 mm, délky 500 mm</t>
  </si>
  <si>
    <t>23*21   "23 spár po 21 trnech</t>
  </si>
  <si>
    <t>71</t>
  </si>
  <si>
    <t>931992114</t>
  </si>
  <si>
    <t>Výplň dilatačních spár z pěnového polystyrénu tl 50 mm</t>
  </si>
  <si>
    <t>-969305133</t>
  </si>
  <si>
    <t>Výplň dilatačních spár z polystyrenu pěnového, tloušťky 50 mm</t>
  </si>
  <si>
    <t>Poznámka k položce:
polystyren na vyrovnávacím betonu</t>
  </si>
  <si>
    <t>(195*0,45*0,05)*2*1,15   "délka*šířka*tl.*dvě strany</t>
  </si>
  <si>
    <t>72</t>
  </si>
  <si>
    <t>931992121</t>
  </si>
  <si>
    <t>Výplň dilatačních spár z extrudovaného polystyrénu tl 20 mm</t>
  </si>
  <si>
    <t>-774580605</t>
  </si>
  <si>
    <t>Výplň dilatačních spár z polystyrenu extrudovaného, tloušťky 20 mm</t>
  </si>
  <si>
    <t>32*6*0,31  "délka x počet x hloubka</t>
  </si>
  <si>
    <t>(17*8,0)*0,31</t>
  </si>
  <si>
    <t>73</t>
  </si>
  <si>
    <t>931994141</t>
  </si>
  <si>
    <t>Těsnění pracovní spáry betonové konstrukce polyuretanovým tmelem do pl 1,5 cm2</t>
  </si>
  <si>
    <t>540311252</t>
  </si>
  <si>
    <t>Těsnění spáry betonové konstrukce pásy, profily, tmely tmelem polyuretanovým spáry pracovní do 1,5 cm2</t>
  </si>
  <si>
    <t>74</t>
  </si>
  <si>
    <t>931994161</t>
  </si>
  <si>
    <t>Těsnění smrštitelných spár betonové konstrukce pásem "waterstop" a polystyrénem</t>
  </si>
  <si>
    <t>669880205</t>
  </si>
  <si>
    <t>Těsnění spáry betonové konstrukce pásy, profily, tmely pásem izolačním „waterstop“ a polystyrenem spáry smrštitelné</t>
  </si>
  <si>
    <t>75</t>
  </si>
  <si>
    <t>936911111</t>
  </si>
  <si>
    <t>Montáž chrliče žlabového z kamene žulového š 300 x hl 100 x dl 500 mm</t>
  </si>
  <si>
    <t>-708285907</t>
  </si>
  <si>
    <t>Montáž chrliče žlabového ze žulového kamene šířky x hloubky x délky 300 x 100 x 500 mm</t>
  </si>
  <si>
    <t>76</t>
  </si>
  <si>
    <t>900000001R</t>
  </si>
  <si>
    <t>Chrliče z kamene</t>
  </si>
  <si>
    <t>1546760316</t>
  </si>
  <si>
    <t>77</t>
  </si>
  <si>
    <t>936942122</t>
  </si>
  <si>
    <t>Osazení mostní vpusti 300/500 mm</t>
  </si>
  <si>
    <t>564095807</t>
  </si>
  <si>
    <t>Osazení mostní vpusti a prodlužovací tvarovky vpusti, velikosti 300/500 mm</t>
  </si>
  <si>
    <t>18*2   "obrubníkové vpusti dle v.č.C1.05</t>
  </si>
  <si>
    <t>78</t>
  </si>
  <si>
    <t>500000000R</t>
  </si>
  <si>
    <t>Mostní obrubníková vpust</t>
  </si>
  <si>
    <t>-1411632857</t>
  </si>
  <si>
    <t>Poznámka k položce:
kompletní dodávka vč. potřebných materiálů a prací nezbytných k osazení vpustí</t>
  </si>
  <si>
    <t>79</t>
  </si>
  <si>
    <t>936942211</t>
  </si>
  <si>
    <t>Zhotovení tabulky s letopočtem opravy mostu vložením šablony do bednění</t>
  </si>
  <si>
    <t>-1976420105</t>
  </si>
  <si>
    <t>Zhotovení tabulky s letopočtem opravy nebo větší údržby vložením šablony do bednění</t>
  </si>
  <si>
    <t>80</t>
  </si>
  <si>
    <t>938111111</t>
  </si>
  <si>
    <t>Čištění zdiva opěr, pilířů, křídel od mechu a jiné vegetace</t>
  </si>
  <si>
    <t>1165085628</t>
  </si>
  <si>
    <t>Poznámka k položce:
odhad 20 % z celkových ploch dle pol.985131111 a 985132111</t>
  </si>
  <si>
    <t xml:space="preserve">(299,805+610)*0,20    </t>
  </si>
  <si>
    <t>81</t>
  </si>
  <si>
    <t>948511111</t>
  </si>
  <si>
    <t>Podpěrné skruže dočasné ze dřeva - výroba vzepětí oblouku nebo klenby</t>
  </si>
  <si>
    <t>-316761641</t>
  </si>
  <si>
    <t>Podpěrné skruže vzepětí oblouku nebo klenby dočasné ze dřeva výroba</t>
  </si>
  <si>
    <t>(3*9,1*10)   "3 klenby*plocha pod klenbou v řezu dle PP v.č.C.1.06.1*šířka klenby dle v.č.C.1.07</t>
  </si>
  <si>
    <t>2,0*3,0*200,0   "hloubka*výška*délka obestavěného prostoru vyztužení pod římsou</t>
  </si>
  <si>
    <t>82</t>
  </si>
  <si>
    <t>948511112</t>
  </si>
  <si>
    <t>Podpěrné skruže dočasné ze dřeva - montáž vzepětí oblouku nebo klenby</t>
  </si>
  <si>
    <t>908551207</t>
  </si>
  <si>
    <t>Podpěrné skruže vzepětí oblouku nebo klenby dočasné ze dřeva montáž</t>
  </si>
  <si>
    <t>1473   "dle pol. 948511111</t>
  </si>
  <si>
    <t>83</t>
  </si>
  <si>
    <t>948511122</t>
  </si>
  <si>
    <t>Podpěrné skruže dočasné ze dřeva - demontáž vzepětí oblouku nebo klenby</t>
  </si>
  <si>
    <t>-1544074635</t>
  </si>
  <si>
    <t>Podpěrné skruže vzepětí oblouku nebo klenby dočasné ze dřeva demontáž</t>
  </si>
  <si>
    <t>84</t>
  </si>
  <si>
    <t>952904152</t>
  </si>
  <si>
    <t>Čištění mostních objektů - pročištění vtoků a výtoků ručně</t>
  </si>
  <si>
    <t>-334579341</t>
  </si>
  <si>
    <t>Čištění mostních objektů pročištění vtoků a výtoků ručně</t>
  </si>
  <si>
    <t>(3*(2*10*3,2*0,3))*1,15   "3 klenby*2 strany-vtok a výtok*odhadnutá délka*šířka *tloušťka nánosu</t>
  </si>
  <si>
    <t>85</t>
  </si>
  <si>
    <t>962051111</t>
  </si>
  <si>
    <t>Bourání mostních zdí a pilířů z ŽB</t>
  </si>
  <si>
    <t>-690045181</t>
  </si>
  <si>
    <t>Bourání mostních konstrukcí zdiva a pilířů ze železového betonu</t>
  </si>
  <si>
    <t>Poznámka k položce:
bourání stávajícího zábradlí, počítáno na m3 betonu vč. kovových trubek. Kov bude odvezen do sběrných surovin, beton na skládku nebo do recyklačního střediska, změněna hmotnost sutě z 2,4 na 1,2!</t>
  </si>
  <si>
    <t>(194+195)*1,1*0,20    "délka * výška * šířka</t>
  </si>
  <si>
    <t>86</t>
  </si>
  <si>
    <t>963051111</t>
  </si>
  <si>
    <t>Bourání mostní nosné konstrukce z ŽB</t>
  </si>
  <si>
    <t>1113937508</t>
  </si>
  <si>
    <t>Bourání mostních konstrukcí nosných konstrukcí ze železového betonu</t>
  </si>
  <si>
    <t>Poznámka k položce:
bourání stáv. římsy (desky) vlevo a konzoly vpravo vč.odstranění kotvení</t>
  </si>
  <si>
    <t>((0,9*0,28)-(0,14*0,62))*195   "římsa vlevo-dle v.č.C1.04 - výška*šířka (odečet části chodníku) * délka</t>
  </si>
  <si>
    <t>(2*0,35)*194    "konzola vpravo-dle v.č.C1.04-odhad výška*šířka*délka</t>
  </si>
  <si>
    <t>87</t>
  </si>
  <si>
    <t>985131111</t>
  </si>
  <si>
    <t>Očištění ploch stěn, rubu kleneb a podlah tlakovou vodou</t>
  </si>
  <si>
    <t>1159932162</t>
  </si>
  <si>
    <t>Poznámka k položce:
všechna nutné očištění kleneb i dlažby</t>
  </si>
  <si>
    <t>((3,9*3)+(2*0,7)+(2*1,2)+(2*1,4))*9*1,15   "délka klenby 3x + délky stěn v klenbách * šířka kleneb</t>
  </si>
  <si>
    <t>3,2*3*10*1,15    "šířka kleneb 3x*délka dna pod klenbou</t>
  </si>
  <si>
    <t>88</t>
  </si>
  <si>
    <t>985132111</t>
  </si>
  <si>
    <t>Očištění ploch líce kleneb a podhledů tlakovou vodou</t>
  </si>
  <si>
    <t>-71767616</t>
  </si>
  <si>
    <t>305*2  "plocha z PP-v.č.C1.06.1 * z obou stran</t>
  </si>
  <si>
    <t>89</t>
  </si>
  <si>
    <t>985142112</t>
  </si>
  <si>
    <t xml:space="preserve">Vysekání spojovací hmoty ze spár zdiva hl do 40 mm dl do 12 m/m2 </t>
  </si>
  <si>
    <t>-1547685037</t>
  </si>
  <si>
    <t>Vysekání spojovací hmoty ze spár zdiva včetně vyčištění hloubky spáry do 40 mm délky spáry na 1 m2 upravované plochy přes 6 do 12 m</t>
  </si>
  <si>
    <t xml:space="preserve">Poznámka k položce:
vč. čištění spár, dle pol. 985231112, odhad 50% z předpokládané plochy spárování
</t>
  </si>
  <si>
    <t>454,903*0,5 'Přepočtené koeficientem množství</t>
  </si>
  <si>
    <t>90</t>
  </si>
  <si>
    <t>985221112</t>
  </si>
  <si>
    <t>Doplnění zdiva kamenem do aktivované malty ve zdivu se spárami dl do 12 m/m2</t>
  </si>
  <si>
    <t>-1806225315</t>
  </si>
  <si>
    <t>Doplnění kamenného zdiva ručně kamenem osazeným do aktivované malty délky spáry na 1 m2 upravované plochy přes 6 do 12 m</t>
  </si>
  <si>
    <t>305*2*0,20*0,50   "plocha 2x*odhad tl.20cm a 50% z plochy</t>
  </si>
  <si>
    <t>91</t>
  </si>
  <si>
    <t>583810900</t>
  </si>
  <si>
    <t>kopák hrubý (1 t =1,3 m2)</t>
  </si>
  <si>
    <t>-39799592</t>
  </si>
  <si>
    <t>kámen přírodní pro zdivo (kámen lomový, kopáky, haklíky, kvádry) kámen lomový upravený ČSN 72 1860, ON 72 1861 žula (materiálová skupina I/2) kopáky hrubé 1t = 1,3 m2</t>
  </si>
  <si>
    <t>610*0,50</t>
  </si>
  <si>
    <t>92</t>
  </si>
  <si>
    <t>985231112</t>
  </si>
  <si>
    <t>Spárování zdiva aktivovanou maltou spára hl do 40 mm dl do 12 m/m2</t>
  </si>
  <si>
    <t>-1137037167</t>
  </si>
  <si>
    <t>Spárování zdiva hloubky do 40 mm aktivovanou maltou délky spáry na 1 m2 upravované plochy přes 6 do 12 m</t>
  </si>
  <si>
    <t>305*2*0,50    "plocha z PP*dvě strany * odhad 50% potřeba vyspárovat</t>
  </si>
  <si>
    <t>299,805*0,50   "klenby-plocha dle pol. 985131111-odhad doplnění spárování 50%</t>
  </si>
  <si>
    <t>93</t>
  </si>
  <si>
    <t>985233121</t>
  </si>
  <si>
    <t>Úprava spár po spárování zdiva uhlazením spára dl do 12 m/m2</t>
  </si>
  <si>
    <t>389293799</t>
  </si>
  <si>
    <t>Úprava spár po spárování zdiva kamenného nebo cihelného délky spáry na 1 m2 upravované plochy přes 6 do 12 m uhlazením</t>
  </si>
  <si>
    <t>454,903   "dle pol. 985231112</t>
  </si>
  <si>
    <t>997</t>
  </si>
  <si>
    <t>Přesun sutě</t>
  </si>
  <si>
    <t>94</t>
  </si>
  <si>
    <t>997211511</t>
  </si>
  <si>
    <t>Vodorovná doprava suti po suchu na vzdálenost do 1 km</t>
  </si>
  <si>
    <t>-648196372</t>
  </si>
  <si>
    <t>Vodorovná doprava suti nebo vybouraných hmot suti se složením a hrubým urovnáním, na vzdálenost do 1 km</t>
  </si>
  <si>
    <t>Poznámka k položce:
odvoz asfaltových materiálů - bude odkoupeno zhotovitelem</t>
  </si>
  <si>
    <t>2040,46-943,122   "odečet odvozu vybouraných hmot dle pol. 997211521</t>
  </si>
  <si>
    <t>95</t>
  </si>
  <si>
    <t>997211519</t>
  </si>
  <si>
    <t>Příplatek ZKD 1 km u vodorovné dopravy suti</t>
  </si>
  <si>
    <t>743743638</t>
  </si>
  <si>
    <t>Vodorovná doprava suti nebo vybouraných hmot suti se složením a hrubým urovnáním, na vzdálenost Příplatek k ceně za každý další i započatý 1 km přes 1 km</t>
  </si>
  <si>
    <t xml:space="preserve">Poznámka k položce:
odhad skládky cca 20km
</t>
  </si>
  <si>
    <t>1097,338*19 'Přepočtené koeficientem množství</t>
  </si>
  <si>
    <t>96</t>
  </si>
  <si>
    <t>997211521</t>
  </si>
  <si>
    <t>Vodorovná doprava vybouraných hmot po suchu na vzdálenost do 1 km</t>
  </si>
  <si>
    <t>-1327220248</t>
  </si>
  <si>
    <t>Vodorovná doprava suti nebo vybouraných hmot vybouraných hmot se složením a hrubým urovnáním nebo s přeložením na jiný dopravní prostředek kromě lodi, na vzdálenost do 1 km</t>
  </si>
  <si>
    <t>138,631+724,746+79,745   "dle pol.113106111, 113106511 a 113202111</t>
  </si>
  <si>
    <t>97</t>
  </si>
  <si>
    <t>997211529</t>
  </si>
  <si>
    <t>Příplatek ZKD 1 km u vodorovné dopravy vybouraných hmot</t>
  </si>
  <si>
    <t>389387127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</si>
  <si>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</si>
  <si>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Poznámka k položce:
odhad celkové vzdálenosti skládky 20 km</t>
  </si>
  <si>
    <t>943,122*19 'Přepočtené koeficientem množství</t>
  </si>
  <si>
    <t>98</t>
  </si>
  <si>
    <t>997221815</t>
  </si>
  <si>
    <t>Poplatek za uložení betonového odpadu na skládce (skládkovné)</t>
  </si>
  <si>
    <t>-1019908479</t>
  </si>
  <si>
    <t>Poplatek za uložení stavebního odpadu na skládce (skládkovné) betonového</t>
  </si>
  <si>
    <t>99</t>
  </si>
  <si>
    <t>997221825</t>
  </si>
  <si>
    <t>Poplatek za uložení železobetonového odpadu na skládce (skládkovné)</t>
  </si>
  <si>
    <t>1420366003</t>
  </si>
  <si>
    <t>Poplatek za uložení stavebního odpadu na skládce (skládkovné) železobetonového</t>
  </si>
  <si>
    <t>Poznámka k položce:
ŽB ze stáv. mostu</t>
  </si>
  <si>
    <t>102,696+403,234</t>
  </si>
  <si>
    <t>997221855</t>
  </si>
  <si>
    <t>Poplatek za uložení odpadu z kameniva na skládce (skládkovné)</t>
  </si>
  <si>
    <t>898721146</t>
  </si>
  <si>
    <t>Poplatek za uložení stavebního odpadu na skládce (skládkovné) z kameniva</t>
  </si>
  <si>
    <t xml:space="preserve">Poznámka k položce:
vybourané podkladní vrstvy z komunikací pro pěší
</t>
  </si>
  <si>
    <t>998</t>
  </si>
  <si>
    <t>Přesun hmot</t>
  </si>
  <si>
    <t>101</t>
  </si>
  <si>
    <t>998212111</t>
  </si>
  <si>
    <t>Přesun hmot pro mosty zděné, monolitické betonové nebo ocelové v do 20 m</t>
  </si>
  <si>
    <t>1261831211</t>
  </si>
  <si>
    <t>Přesun hmot pro mosty zděné, betonové monolitické, spřažené ocelobetonové nebo kovové vodorovná dopravní vzdálenost do 100 m výška mostu do 20 m</t>
  </si>
  <si>
    <t>102</t>
  </si>
  <si>
    <t>998212191</t>
  </si>
  <si>
    <t>Příplatek k přesunu hmot pro mosty zděné nebo monolitické za zvětšený přesun do 1000 m</t>
  </si>
  <si>
    <t>-1311690334</t>
  </si>
  <si>
    <t>Přesun hmot pro mosty zděné, betonové monolitické, spřažené ocelobetonové nebo kovové Příplatek k cenám za zvětšený přesun přes přes vymezenou největší dopravní vzdálenost do 1000 m</t>
  </si>
  <si>
    <t>PSV</t>
  </si>
  <si>
    <t>Práce a dodávky PSV</t>
  </si>
  <si>
    <t>711</t>
  </si>
  <si>
    <t>Izolace proti vodě, vlhkosti a plynům</t>
  </si>
  <si>
    <t>103</t>
  </si>
  <si>
    <t>711331382</t>
  </si>
  <si>
    <t>Provedení hydroizolace mostovek pásy na sucho AIP nebo tkaniny</t>
  </si>
  <si>
    <t>989771904</t>
  </si>
  <si>
    <t>Provedení izolace mostovek pásy na sucho AIP nebo tkaniny</t>
  </si>
  <si>
    <t>Poznámka k položce:
spodní hydroizolace</t>
  </si>
  <si>
    <t xml:space="preserve">9,8*3*7    "hydroizolace dle v.č.C1.07 a C1.06.1 - nad třemi klenbami </t>
  </si>
  <si>
    <t>104</t>
  </si>
  <si>
    <t>628311160</t>
  </si>
  <si>
    <t>pás těžký asfaltovaný IPA400/H-PE S40</t>
  </si>
  <si>
    <t>492647008</t>
  </si>
  <si>
    <t>pásy těžké asfaltované vložka strojní lepenka IPA400/H-PE S40 role/10m2</t>
  </si>
  <si>
    <t>205,8*1,15 'Přepočtené koeficientem množství</t>
  </si>
  <si>
    <t>105</t>
  </si>
  <si>
    <t>711341564</t>
  </si>
  <si>
    <t>Provedení hydroizolace mostovek pásy přitavením NAIP</t>
  </si>
  <si>
    <t>1954974372</t>
  </si>
  <si>
    <t>Provedení izolace mostovek pásy přitavením NAIP</t>
  </si>
  <si>
    <t xml:space="preserve">(10,5*195+(301+296))*1,15   "šířka * délka + pod chodníkem dvě vrstvy </t>
  </si>
  <si>
    <t>8*0,5*2   "přetažení izolace k přechodové oblasti dle detail 02</t>
  </si>
  <si>
    <t>106</t>
  </si>
  <si>
    <t>628321340</t>
  </si>
  <si>
    <t>pás těžký asfaltovaný</t>
  </si>
  <si>
    <t>1338413238</t>
  </si>
  <si>
    <t>pásy asfaltované těžké vložka skleněná rohož BITAGIT 40 MINERAL (V 60 S 40)</t>
  </si>
  <si>
    <t>3049,175*1,15 'Přepočtené koeficientem množství</t>
  </si>
  <si>
    <t>107</t>
  </si>
  <si>
    <t>711411001</t>
  </si>
  <si>
    <t>Provedení izolace proti tlakové vodě vodorovné za studena nátěrem penetračním</t>
  </si>
  <si>
    <t>776025135</t>
  </si>
  <si>
    <t>Provedení izolace proti povrchové a podpovrchové tlakové vodě natěradly a tmely za studena na ploše vodorovné V nátěrem penetračním</t>
  </si>
  <si>
    <t>6*32,0*0,5   "penetrační nátěr na dilatační spáře - 6ks x dl. x š.</t>
  </si>
  <si>
    <t>108</t>
  </si>
  <si>
    <t>111631650</t>
  </si>
  <si>
    <t>penetrační nátěr na mostní závěr Bitmas Primer</t>
  </si>
  <si>
    <t>-1951001881</t>
  </si>
  <si>
    <t>výrobky asfaltové izolační a zálivkové hmoty asfalty oxidované stavebně-izolační penetrační nátěr na mostní závěr Bitmas Primer</t>
  </si>
  <si>
    <t>Poznámka k položce:
Spotřeba: 0,3 kg/m2</t>
  </si>
  <si>
    <t>96,000*2,5*0,001</t>
  </si>
  <si>
    <t>Práce a dodávky M</t>
  </si>
  <si>
    <t>23-M</t>
  </si>
  <si>
    <t>Montáže potrubí</t>
  </si>
  <si>
    <t>109</t>
  </si>
  <si>
    <t>230210030</t>
  </si>
  <si>
    <t>Ochrana opláštění kladením pytlů plněných pískem - provizorní hrázky pro odvedení vody</t>
  </si>
  <si>
    <t>-618777111</t>
  </si>
  <si>
    <t>Montáž ochrany opláštění kladením pytlů plněných pískem</t>
  </si>
  <si>
    <t>500   "odhad</t>
  </si>
  <si>
    <t>VRN</t>
  </si>
  <si>
    <t>Vedlejší rozpočtové náklady</t>
  </si>
  <si>
    <t>VRN1</t>
  </si>
  <si>
    <t>Průzkumné, geodetické a projektové práce</t>
  </si>
  <si>
    <t>110</t>
  </si>
  <si>
    <t>012203000</t>
  </si>
  <si>
    <t>Geodetické práce při provádění stavby</t>
  </si>
  <si>
    <t>kpl</t>
  </si>
  <si>
    <t>1024</t>
  </si>
  <si>
    <t>-1068497417</t>
  </si>
  <si>
    <t>Průzkumné, geodetické a projektové práce geodetické práce při provádění stavby</t>
  </si>
  <si>
    <t>SO 901 - DIO - Dopravně inženýrská opatření</t>
  </si>
  <si>
    <t>VPÚ DECO PRAHA, a.s. - Ing. Popp</t>
  </si>
  <si>
    <t>113154322</t>
  </si>
  <si>
    <t>Frézování živičného krytu tl 40 mm pruh š 1 m pl do 10000 m2 bez překážek v trase</t>
  </si>
  <si>
    <t>1661628534</t>
  </si>
  <si>
    <t>Frézování živičného podkladu nebo krytu s naložením na dopravní prostředek plochy přes 1 000 do 10 000 m2 bez překážek v trase pruhu šířky do 1 m, tloušťky vrstvy 40 mm</t>
  </si>
  <si>
    <t>Poznámka k položce:
Oprava objízdných tras - položka bude čerpána po odsouhlasení investorem (TDI)</t>
  </si>
  <si>
    <t>(6*4700)*0,25   "šířka x délka objízdné trasy x odhad v % pro opravu - trasa Prčice - Na Františku</t>
  </si>
  <si>
    <t>(5*3000)*0,8    "šířka x délka objízdné trasy x odhad v % pro opravu - trasa Na Františku - Jetřichovice</t>
  </si>
  <si>
    <t>(5*2500)*0,6    "šířka x délka objízdné trasy x odhad v % pro opravu - trasa Jetřichovice - Sedlec</t>
  </si>
  <si>
    <t>113154333</t>
  </si>
  <si>
    <t>Frézování živičného krytu tl 60 mm pruh š 2 m pl do 10000 m2 bez překážek v trase</t>
  </si>
  <si>
    <t>-427284587</t>
  </si>
  <si>
    <t>Frézování živičného podkladu nebo krytu s naložením na dopravní prostředek plochy přes 1 000 do 10 000 m2 bez překážek v trase pruhu šířky přes 1 m do 2 m, tloušťky vrstvy 50 mm</t>
  </si>
  <si>
    <t>(5*3000)*0,25    "šířka x délka objízdné trasy x odhad v % pro opravu - trasa Na Františku - Jetřichovice</t>
  </si>
  <si>
    <t>(5*2500)*0,2    "šířka x délka objízdné trasy x odhad v % pro opravu - trasa Jetřichovice - Sedlec</t>
  </si>
  <si>
    <t>131201101</t>
  </si>
  <si>
    <t>Hloubení jam nezapažených v hornině tř. 3 objemu do 100 m3 - pro patky značek</t>
  </si>
  <si>
    <t>-1594499067</t>
  </si>
  <si>
    <t>Hloubení nezapažených jam a zářezů s urovnáním dna do předepsaného profilu a spádu v hornině tř. 3 do 100 m3</t>
  </si>
  <si>
    <t>193*(0,3*0,3*0,5)</t>
  </si>
  <si>
    <t>1854279783</t>
  </si>
  <si>
    <t>171201201</t>
  </si>
  <si>
    <t>Uložení sypaniny na skládky</t>
  </si>
  <si>
    <t>229977330</t>
  </si>
  <si>
    <t>-823842657</t>
  </si>
  <si>
    <t>8,685*1,9</t>
  </si>
  <si>
    <t>275313711</t>
  </si>
  <si>
    <t>Základové patky z betonu tř. C 20/25</t>
  </si>
  <si>
    <t>-1166237014</t>
  </si>
  <si>
    <t>Základy z betonu prostého patky a bloky z betonu kamenem neprokládaného tř. C 20/25</t>
  </si>
  <si>
    <t>193*(0,5*0,3*0,3)</t>
  </si>
  <si>
    <t>-742228177</t>
  </si>
  <si>
    <t>Poznámka k položce:
SMA 11 S - obrusná vrstva na objízdných trasách - položka bude čerpána po odsouhlasení investorem (TDI)</t>
  </si>
  <si>
    <t>7050+12000+7500     "plocha opravy objízdných tras dle pol.113154322</t>
  </si>
  <si>
    <t>1494841492</t>
  </si>
  <si>
    <t>Poznámka k položce:
ložná vrstva ACL 16S  na objízdných trasách - položka bude čerpána po odsouhlasení investorem (TDI)</t>
  </si>
  <si>
    <t>3750+2500       "plocha objízdných tras dle pol. 113154333</t>
  </si>
  <si>
    <t>913111112</t>
  </si>
  <si>
    <t>Montáž a demontáž sloupku délky do 2 m dočasné dopravní značky</t>
  </si>
  <si>
    <t>-1830045227</t>
  </si>
  <si>
    <t>Montáž a demontáž dočasných dopravních značek zařízení pro upevnění samostatných značek sloupku délky do 2 m</t>
  </si>
  <si>
    <t>Poznámka k položce:
značky E12 a B1 jsou osazeny  na Z2</t>
  </si>
  <si>
    <t>197-(2+2)   "odečet značek E12 a B1</t>
  </si>
  <si>
    <t>913111115</t>
  </si>
  <si>
    <t>Montáž a demontáž dočasné dopravní značky samostatné základní</t>
  </si>
  <si>
    <t>-456427959</t>
  </si>
  <si>
    <t>Montáž a demontáž dočasných dopravních značek samostatných značek základních</t>
  </si>
  <si>
    <t>Poznámka k položce:
montáž a demontáž značek na sloupky v jednotlivých křižovatkách - dle tabulka Seznam použitých značek v TZ</t>
  </si>
  <si>
    <t>2       "B1 - trasa 1</t>
  </si>
  <si>
    <t>2       "E12 - trasa 1</t>
  </si>
  <si>
    <t>28+4   "E9 - trasa 1 + trasa 2</t>
  </si>
  <si>
    <t>8+11   "IS11a  - trasa 1 + trasa 2</t>
  </si>
  <si>
    <t>15+68   "IS11b - trasa 1 + trasa 2</t>
  </si>
  <si>
    <t>13+46   "IS11c   trasa 1 + trasa 2</t>
  </si>
  <si>
    <t>913121211</t>
  </si>
  <si>
    <t>Příplatek k dočasné dopravní značce kompletní základní za první a ZKD den použití</t>
  </si>
  <si>
    <t>-1501006998</t>
  </si>
  <si>
    <t>Montáž a demontáž dočasných dopravních značek Příplatek za první a každý další den použití dočasných dopravních značek k ceně 12-1111</t>
  </si>
  <si>
    <t>197*(9*30)    "38 kusů*9 měsíců po 30-ti dnech</t>
  </si>
  <si>
    <t>913221112</t>
  </si>
  <si>
    <t>Montáž a demontáž dočasné dopravní zábrany Z2 světelné šířky 2,5 m s 5 světly</t>
  </si>
  <si>
    <t>873792266</t>
  </si>
  <si>
    <t>Montáž a demontáž dočasných dopravních zábran Z2 světelných včetně zásobníku na akumulátor, šířky 2,5 m, 5 světel</t>
  </si>
  <si>
    <t>Poznámka k položce:
na začátku a na konci objízdné trasy 1</t>
  </si>
  <si>
    <t>913221212</t>
  </si>
  <si>
    <t>Příplatek k dočasné dopravní zábraně Z2 světelné šířky 2,5m s 5 světly za první a ZKD den použití</t>
  </si>
  <si>
    <t>-139168375</t>
  </si>
  <si>
    <t>Montáž a demontáž dočasných dopravních zábran Z2 Příplatek za první a každý další den použití dočasných dopravních zábran Z2 k ceně 22-1112</t>
  </si>
  <si>
    <t>2*(9*30)    "2 kusy*9 měsíců po 30-ti dnech</t>
  </si>
  <si>
    <t>913921131</t>
  </si>
  <si>
    <t>Dočasné omezení platnosti zakrytí základní dopravní značky</t>
  </si>
  <si>
    <t>260377481</t>
  </si>
  <si>
    <t>Dočasné omezení platnosti základní dopravní značky zakrytí značky</t>
  </si>
  <si>
    <t>Poznámka k položce:
pro stávající dopravní značení u mostu a na objízdných trasách</t>
  </si>
  <si>
    <t>15     "odhad</t>
  </si>
  <si>
    <t>913921132</t>
  </si>
  <si>
    <t>Dočasné omezení platnosti odkrytí základní dopravní značky</t>
  </si>
  <si>
    <t>1179891957</t>
  </si>
  <si>
    <t>Dočasné omezení platnosti základní dopravní značky odkrytí značky</t>
  </si>
  <si>
    <t>15    "dle pol. 913921132</t>
  </si>
  <si>
    <t>550893162</t>
  </si>
  <si>
    <t>Poznámka k položce:
odvoz vybouraných asfaltových vrstev z objízdných tras - bude odkoupeno zhotovitelem</t>
  </si>
  <si>
    <t>3534,65      "odvoz odfrézovaných vrstev dle pol. 113154322 a 113154333</t>
  </si>
  <si>
    <t>-251707158</t>
  </si>
  <si>
    <t>3534,65*19 'Přepočtené koeficientem množství</t>
  </si>
  <si>
    <t>998212112</t>
  </si>
  <si>
    <t>Přesun hmot pro mosty zděné, monolitické betonové nebo ocelové v do 45 m</t>
  </si>
  <si>
    <t>-1548331359</t>
  </si>
  <si>
    <t>Přesun hmot pro mosty zděné, betonové monolitické, spřažené ocelobetonové nebo kovové vodorovná dopravní vzdálenost do 100 m výška mostu přes 20 do 45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</si>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</sst>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9" fillId="0" borderId="0" xfId="0" applyFont="1" applyAlignment="1">
      <alignment vertical="center" wrapText="1"/>
    </xf>
    <xf numFmtId="0" fontId="84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26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7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5CA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52" width="21.7109375" style="0" hidden="1" customWidth="1"/>
    <col min="53" max="53" width="19.28125" style="0" hidden="1" customWidth="1"/>
    <col min="54" max="54" width="25.00390625" style="0" hidden="1" customWidth="1"/>
    <col min="55" max="56" width="19.281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961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962</v>
      </c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5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23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1"/>
      <c r="AQ5" s="23"/>
      <c r="BE5" s="219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5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1"/>
      <c r="AQ6" s="23"/>
      <c r="BE6" s="220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20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20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20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20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20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20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20"/>
      <c r="BS13" s="16" t="s">
        <v>18</v>
      </c>
    </row>
    <row r="14" spans="2:71" ht="12.75">
      <c r="B14" s="20"/>
      <c r="C14" s="21"/>
      <c r="D14" s="21"/>
      <c r="E14" s="226" t="s">
        <v>34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20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20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20"/>
      <c r="BS16" s="16" t="s">
        <v>4</v>
      </c>
    </row>
    <row r="17" spans="2:71" ht="18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20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20"/>
      <c r="BS18" s="16" t="s">
        <v>6</v>
      </c>
    </row>
    <row r="19" spans="2:71" ht="14.2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20"/>
      <c r="BS19" s="16" t="s">
        <v>6</v>
      </c>
    </row>
    <row r="20" spans="2:71" ht="22.5" customHeight="1">
      <c r="B20" s="20"/>
      <c r="C20" s="21"/>
      <c r="D20" s="21"/>
      <c r="E20" s="227" t="s">
        <v>20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1"/>
      <c r="AP20" s="21"/>
      <c r="AQ20" s="23"/>
      <c r="BE20" s="220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20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20"/>
    </row>
    <row r="23" spans="2:57" s="1" customFormat="1" ht="25.5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8">
        <f>ROUND(AG51,2)</f>
        <v>0</v>
      </c>
      <c r="AL23" s="229"/>
      <c r="AM23" s="229"/>
      <c r="AN23" s="229"/>
      <c r="AO23" s="229"/>
      <c r="AP23" s="34"/>
      <c r="AQ23" s="37"/>
      <c r="BE23" s="221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21"/>
    </row>
    <row r="25" spans="2:57" s="1" customFormat="1" ht="1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30" t="s">
        <v>40</v>
      </c>
      <c r="M25" s="231"/>
      <c r="N25" s="231"/>
      <c r="O25" s="231"/>
      <c r="P25" s="34"/>
      <c r="Q25" s="34"/>
      <c r="R25" s="34"/>
      <c r="S25" s="34"/>
      <c r="T25" s="34"/>
      <c r="U25" s="34"/>
      <c r="V25" s="34"/>
      <c r="W25" s="230" t="s">
        <v>41</v>
      </c>
      <c r="X25" s="231"/>
      <c r="Y25" s="231"/>
      <c r="Z25" s="231"/>
      <c r="AA25" s="231"/>
      <c r="AB25" s="231"/>
      <c r="AC25" s="231"/>
      <c r="AD25" s="231"/>
      <c r="AE25" s="231"/>
      <c r="AF25" s="34"/>
      <c r="AG25" s="34"/>
      <c r="AH25" s="34"/>
      <c r="AI25" s="34"/>
      <c r="AJ25" s="34"/>
      <c r="AK25" s="230" t="s">
        <v>42</v>
      </c>
      <c r="AL25" s="231"/>
      <c r="AM25" s="231"/>
      <c r="AN25" s="231"/>
      <c r="AO25" s="231"/>
      <c r="AP25" s="34"/>
      <c r="AQ25" s="37"/>
      <c r="BE25" s="221"/>
    </row>
    <row r="26" spans="2:57" s="2" customFormat="1" ht="14.2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232">
        <v>0.21</v>
      </c>
      <c r="M26" s="233"/>
      <c r="N26" s="233"/>
      <c r="O26" s="233"/>
      <c r="P26" s="40"/>
      <c r="Q26" s="40"/>
      <c r="R26" s="40"/>
      <c r="S26" s="40"/>
      <c r="T26" s="40"/>
      <c r="U26" s="40"/>
      <c r="V26" s="40"/>
      <c r="W26" s="234">
        <f>ROUND(AZ51,2)</f>
        <v>0</v>
      </c>
      <c r="X26" s="233"/>
      <c r="Y26" s="233"/>
      <c r="Z26" s="233"/>
      <c r="AA26" s="233"/>
      <c r="AB26" s="233"/>
      <c r="AC26" s="233"/>
      <c r="AD26" s="233"/>
      <c r="AE26" s="233"/>
      <c r="AF26" s="40"/>
      <c r="AG26" s="40"/>
      <c r="AH26" s="40"/>
      <c r="AI26" s="40"/>
      <c r="AJ26" s="40"/>
      <c r="AK26" s="234">
        <f>ROUND(AV51,2)</f>
        <v>0</v>
      </c>
      <c r="AL26" s="233"/>
      <c r="AM26" s="233"/>
      <c r="AN26" s="233"/>
      <c r="AO26" s="233"/>
      <c r="AP26" s="40"/>
      <c r="AQ26" s="42"/>
      <c r="BE26" s="222"/>
    </row>
    <row r="27" spans="2:57" s="2" customFormat="1" ht="14.2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232">
        <v>0.15</v>
      </c>
      <c r="M27" s="233"/>
      <c r="N27" s="233"/>
      <c r="O27" s="233"/>
      <c r="P27" s="40"/>
      <c r="Q27" s="40"/>
      <c r="R27" s="40"/>
      <c r="S27" s="40"/>
      <c r="T27" s="40"/>
      <c r="U27" s="40"/>
      <c r="V27" s="40"/>
      <c r="W27" s="234">
        <f>ROUND(BA51,2)</f>
        <v>0</v>
      </c>
      <c r="X27" s="233"/>
      <c r="Y27" s="233"/>
      <c r="Z27" s="233"/>
      <c r="AA27" s="233"/>
      <c r="AB27" s="233"/>
      <c r="AC27" s="233"/>
      <c r="AD27" s="233"/>
      <c r="AE27" s="233"/>
      <c r="AF27" s="40"/>
      <c r="AG27" s="40"/>
      <c r="AH27" s="40"/>
      <c r="AI27" s="40"/>
      <c r="AJ27" s="40"/>
      <c r="AK27" s="234">
        <f>ROUND(AW51,2)</f>
        <v>0</v>
      </c>
      <c r="AL27" s="233"/>
      <c r="AM27" s="233"/>
      <c r="AN27" s="233"/>
      <c r="AO27" s="233"/>
      <c r="AP27" s="40"/>
      <c r="AQ27" s="42"/>
      <c r="BE27" s="222"/>
    </row>
    <row r="28" spans="2:57" s="2" customFormat="1" ht="14.2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232">
        <v>0.21</v>
      </c>
      <c r="M28" s="233"/>
      <c r="N28" s="233"/>
      <c r="O28" s="233"/>
      <c r="P28" s="40"/>
      <c r="Q28" s="40"/>
      <c r="R28" s="40"/>
      <c r="S28" s="40"/>
      <c r="T28" s="40"/>
      <c r="U28" s="40"/>
      <c r="V28" s="40"/>
      <c r="W28" s="234">
        <f>ROUND(BB51,2)</f>
        <v>0</v>
      </c>
      <c r="X28" s="233"/>
      <c r="Y28" s="233"/>
      <c r="Z28" s="233"/>
      <c r="AA28" s="233"/>
      <c r="AB28" s="233"/>
      <c r="AC28" s="233"/>
      <c r="AD28" s="233"/>
      <c r="AE28" s="233"/>
      <c r="AF28" s="40"/>
      <c r="AG28" s="40"/>
      <c r="AH28" s="40"/>
      <c r="AI28" s="40"/>
      <c r="AJ28" s="40"/>
      <c r="AK28" s="234">
        <v>0</v>
      </c>
      <c r="AL28" s="233"/>
      <c r="AM28" s="233"/>
      <c r="AN28" s="233"/>
      <c r="AO28" s="233"/>
      <c r="AP28" s="40"/>
      <c r="AQ28" s="42"/>
      <c r="BE28" s="222"/>
    </row>
    <row r="29" spans="2:57" s="2" customFormat="1" ht="14.2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232">
        <v>0.15</v>
      </c>
      <c r="M29" s="233"/>
      <c r="N29" s="233"/>
      <c r="O29" s="233"/>
      <c r="P29" s="40"/>
      <c r="Q29" s="40"/>
      <c r="R29" s="40"/>
      <c r="S29" s="40"/>
      <c r="T29" s="40"/>
      <c r="U29" s="40"/>
      <c r="V29" s="40"/>
      <c r="W29" s="234">
        <f>ROUND(BC51,2)</f>
        <v>0</v>
      </c>
      <c r="X29" s="233"/>
      <c r="Y29" s="233"/>
      <c r="Z29" s="233"/>
      <c r="AA29" s="233"/>
      <c r="AB29" s="233"/>
      <c r="AC29" s="233"/>
      <c r="AD29" s="233"/>
      <c r="AE29" s="233"/>
      <c r="AF29" s="40"/>
      <c r="AG29" s="40"/>
      <c r="AH29" s="40"/>
      <c r="AI29" s="40"/>
      <c r="AJ29" s="40"/>
      <c r="AK29" s="234">
        <v>0</v>
      </c>
      <c r="AL29" s="233"/>
      <c r="AM29" s="233"/>
      <c r="AN29" s="233"/>
      <c r="AO29" s="233"/>
      <c r="AP29" s="40"/>
      <c r="AQ29" s="42"/>
      <c r="BE29" s="222"/>
    </row>
    <row r="30" spans="2:57" s="2" customFormat="1" ht="14.2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232">
        <v>0</v>
      </c>
      <c r="M30" s="233"/>
      <c r="N30" s="233"/>
      <c r="O30" s="233"/>
      <c r="P30" s="40"/>
      <c r="Q30" s="40"/>
      <c r="R30" s="40"/>
      <c r="S30" s="40"/>
      <c r="T30" s="40"/>
      <c r="U30" s="40"/>
      <c r="V30" s="40"/>
      <c r="W30" s="234">
        <f>ROUND(BD51,2)</f>
        <v>0</v>
      </c>
      <c r="X30" s="233"/>
      <c r="Y30" s="233"/>
      <c r="Z30" s="233"/>
      <c r="AA30" s="233"/>
      <c r="AB30" s="233"/>
      <c r="AC30" s="233"/>
      <c r="AD30" s="233"/>
      <c r="AE30" s="233"/>
      <c r="AF30" s="40"/>
      <c r="AG30" s="40"/>
      <c r="AH30" s="40"/>
      <c r="AI30" s="40"/>
      <c r="AJ30" s="40"/>
      <c r="AK30" s="234">
        <v>0</v>
      </c>
      <c r="AL30" s="233"/>
      <c r="AM30" s="233"/>
      <c r="AN30" s="233"/>
      <c r="AO30" s="233"/>
      <c r="AP30" s="40"/>
      <c r="AQ30" s="42"/>
      <c r="BE30" s="22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21"/>
    </row>
    <row r="32" spans="2:57" s="1" customFormat="1" ht="25.5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235" t="s">
        <v>51</v>
      </c>
      <c r="Y32" s="236"/>
      <c r="Z32" s="236"/>
      <c r="AA32" s="236"/>
      <c r="AB32" s="236"/>
      <c r="AC32" s="45"/>
      <c r="AD32" s="45"/>
      <c r="AE32" s="45"/>
      <c r="AF32" s="45"/>
      <c r="AG32" s="45"/>
      <c r="AH32" s="45"/>
      <c r="AI32" s="45"/>
      <c r="AJ32" s="45"/>
      <c r="AK32" s="237">
        <f>SUM(AK23:AK30)</f>
        <v>0</v>
      </c>
      <c r="AL32" s="236"/>
      <c r="AM32" s="236"/>
      <c r="AN32" s="236"/>
      <c r="AO32" s="238"/>
      <c r="AP32" s="43"/>
      <c r="AQ32" s="47"/>
      <c r="BE32" s="221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52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1-0475-00/40</v>
      </c>
      <c r="AR41" s="54"/>
    </row>
    <row r="42" spans="2:44" s="4" customFormat="1" ht="36.75" customHeight="1">
      <c r="B42" s="56"/>
      <c r="C42" s="57" t="s">
        <v>16</v>
      </c>
      <c r="L42" s="239" t="str">
        <f>K6</f>
        <v>II/120, mosty ev.č. 120-004,005,006 Sedlec-Prčice přes Sedlecký potok - PD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R42" s="56"/>
    </row>
    <row r="43" spans="2:44" s="1" customFormat="1" ht="6.75" customHeight="1">
      <c r="B43" s="33"/>
      <c r="AR43" s="33"/>
    </row>
    <row r="44" spans="2:44" s="1" customFormat="1" ht="12.75">
      <c r="B44" s="33"/>
      <c r="C44" s="55" t="s">
        <v>23</v>
      </c>
      <c r="L44" s="58" t="str">
        <f>IF(K8="","",K8)</f>
        <v>Sedlec - Prčice</v>
      </c>
      <c r="AI44" s="55" t="s">
        <v>25</v>
      </c>
      <c r="AM44" s="241" t="str">
        <f>IF(AN8="","",AN8)</f>
        <v>10.6.2015</v>
      </c>
      <c r="AN44" s="221"/>
      <c r="AR44" s="33"/>
    </row>
    <row r="45" spans="2:44" s="1" customFormat="1" ht="6.75" customHeight="1">
      <c r="B45" s="33"/>
      <c r="AR45" s="33"/>
    </row>
    <row r="46" spans="2:56" s="1" customFormat="1" ht="12.75">
      <c r="B46" s="33"/>
      <c r="C46" s="55" t="s">
        <v>29</v>
      </c>
      <c r="L46" s="3" t="str">
        <f>IF(E11="","",E11)</f>
        <v> </v>
      </c>
      <c r="AI46" s="55" t="s">
        <v>35</v>
      </c>
      <c r="AM46" s="242" t="str">
        <f>IF(E17="","",E17)</f>
        <v>Ing.Pelant</v>
      </c>
      <c r="AN46" s="221"/>
      <c r="AO46" s="221"/>
      <c r="AP46" s="221"/>
      <c r="AR46" s="33"/>
      <c r="AS46" s="243" t="s">
        <v>53</v>
      </c>
      <c r="AT46" s="24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2.75">
      <c r="B47" s="33"/>
      <c r="C47" s="55" t="s">
        <v>33</v>
      </c>
      <c r="L47" s="3">
        <f>IF(E14="Vyplň údaj","",E14)</f>
      </c>
      <c r="AR47" s="33"/>
      <c r="AS47" s="245"/>
      <c r="AT47" s="231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5"/>
      <c r="AT48" s="231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6" t="s">
        <v>54</v>
      </c>
      <c r="D49" s="247"/>
      <c r="E49" s="247"/>
      <c r="F49" s="247"/>
      <c r="G49" s="247"/>
      <c r="H49" s="64"/>
      <c r="I49" s="248" t="s">
        <v>55</v>
      </c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9" t="s">
        <v>56</v>
      </c>
      <c r="AH49" s="247"/>
      <c r="AI49" s="247"/>
      <c r="AJ49" s="247"/>
      <c r="AK49" s="247"/>
      <c r="AL49" s="247"/>
      <c r="AM49" s="247"/>
      <c r="AN49" s="248" t="s">
        <v>57</v>
      </c>
      <c r="AO49" s="247"/>
      <c r="AP49" s="247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3">
        <f>ROUND(SUM(AG52:AG53),2)</f>
        <v>0</v>
      </c>
      <c r="AH51" s="253"/>
      <c r="AI51" s="253"/>
      <c r="AJ51" s="253"/>
      <c r="AK51" s="253"/>
      <c r="AL51" s="253"/>
      <c r="AM51" s="253"/>
      <c r="AN51" s="254">
        <f>SUM(AG51,AT51)</f>
        <v>0</v>
      </c>
      <c r="AO51" s="254"/>
      <c r="AP51" s="254"/>
      <c r="AQ51" s="72" t="s">
        <v>20</v>
      </c>
      <c r="AR51" s="56"/>
      <c r="AS51" s="73">
        <f>ROUND(SUM(AS52:AS53),2)</f>
        <v>0</v>
      </c>
      <c r="AT51" s="74">
        <f>ROUND(SUM(AV51:AW51),2)</f>
        <v>0</v>
      </c>
      <c r="AU51" s="75">
        <f>ROUND(SUM(AU52:AU53),5)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ROUND(SUM(AZ52:AZ53),2)</f>
        <v>0</v>
      </c>
      <c r="BA51" s="74">
        <f>ROUND(SUM(BA52:BA53),2)</f>
        <v>0</v>
      </c>
      <c r="BB51" s="74">
        <f>ROUND(SUM(BB52:BB53),2)</f>
        <v>0</v>
      </c>
      <c r="BC51" s="74">
        <f>ROUND(SUM(BC52:BC53),2)</f>
        <v>0</v>
      </c>
      <c r="BD51" s="76">
        <f>ROUND(SUM(BD52:BD53),2)</f>
        <v>0</v>
      </c>
      <c r="BS51" s="57" t="s">
        <v>72</v>
      </c>
      <c r="BT51" s="57" t="s">
        <v>73</v>
      </c>
      <c r="BU51" s="77" t="s">
        <v>74</v>
      </c>
      <c r="BV51" s="57" t="s">
        <v>75</v>
      </c>
      <c r="BW51" s="57" t="s">
        <v>5</v>
      </c>
      <c r="BX51" s="57" t="s">
        <v>76</v>
      </c>
      <c r="CL51" s="57" t="s">
        <v>20</v>
      </c>
    </row>
    <row r="52" spans="1:91" s="5" customFormat="1" ht="27" customHeight="1">
      <c r="A52" s="260" t="s">
        <v>963</v>
      </c>
      <c r="B52" s="78"/>
      <c r="C52" s="79"/>
      <c r="D52" s="252" t="s">
        <v>77</v>
      </c>
      <c r="E52" s="251"/>
      <c r="F52" s="251"/>
      <c r="G52" s="251"/>
      <c r="H52" s="251"/>
      <c r="I52" s="80"/>
      <c r="J52" s="252" t="s">
        <v>78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0">
        <f>'SO 201 - Oprava mostu - S...'!J27</f>
        <v>0</v>
      </c>
      <c r="AH52" s="251"/>
      <c r="AI52" s="251"/>
      <c r="AJ52" s="251"/>
      <c r="AK52" s="251"/>
      <c r="AL52" s="251"/>
      <c r="AM52" s="251"/>
      <c r="AN52" s="250">
        <f>SUM(AG52,AT52)</f>
        <v>0</v>
      </c>
      <c r="AO52" s="251"/>
      <c r="AP52" s="251"/>
      <c r="AQ52" s="81" t="s">
        <v>79</v>
      </c>
      <c r="AR52" s="78"/>
      <c r="AS52" s="82">
        <v>0</v>
      </c>
      <c r="AT52" s="83">
        <f>ROUND(SUM(AV52:AW52),2)</f>
        <v>0</v>
      </c>
      <c r="AU52" s="84">
        <f>'SO 201 - Oprava mostu - S...'!P93</f>
        <v>0</v>
      </c>
      <c r="AV52" s="83">
        <f>'SO 201 - Oprava mostu - S...'!J30</f>
        <v>0</v>
      </c>
      <c r="AW52" s="83">
        <f>'SO 201 - Oprava mostu - S...'!J31</f>
        <v>0</v>
      </c>
      <c r="AX52" s="83">
        <f>'SO 201 - Oprava mostu - S...'!J32</f>
        <v>0</v>
      </c>
      <c r="AY52" s="83">
        <f>'SO 201 - Oprava mostu - S...'!J33</f>
        <v>0</v>
      </c>
      <c r="AZ52" s="83">
        <f>'SO 201 - Oprava mostu - S...'!F30</f>
        <v>0</v>
      </c>
      <c r="BA52" s="83">
        <f>'SO 201 - Oprava mostu - S...'!F31</f>
        <v>0</v>
      </c>
      <c r="BB52" s="83">
        <f>'SO 201 - Oprava mostu - S...'!F32</f>
        <v>0</v>
      </c>
      <c r="BC52" s="83">
        <f>'SO 201 - Oprava mostu - S...'!F33</f>
        <v>0</v>
      </c>
      <c r="BD52" s="85">
        <f>'SO 201 - Oprava mostu - S...'!F34</f>
        <v>0</v>
      </c>
      <c r="BT52" s="86" t="s">
        <v>22</v>
      </c>
      <c r="BV52" s="86" t="s">
        <v>75</v>
      </c>
      <c r="BW52" s="86" t="s">
        <v>80</v>
      </c>
      <c r="BX52" s="86" t="s">
        <v>5</v>
      </c>
      <c r="CL52" s="86" t="s">
        <v>20</v>
      </c>
      <c r="CM52" s="86" t="s">
        <v>81</v>
      </c>
    </row>
    <row r="53" spans="1:91" s="5" customFormat="1" ht="27" customHeight="1">
      <c r="A53" s="260" t="s">
        <v>963</v>
      </c>
      <c r="B53" s="78"/>
      <c r="C53" s="79"/>
      <c r="D53" s="252" t="s">
        <v>82</v>
      </c>
      <c r="E53" s="251"/>
      <c r="F53" s="251"/>
      <c r="G53" s="251"/>
      <c r="H53" s="251"/>
      <c r="I53" s="80"/>
      <c r="J53" s="252" t="s">
        <v>83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0">
        <f>'SO 901 - DIO - Dopravně i...'!J27</f>
        <v>0</v>
      </c>
      <c r="AH53" s="251"/>
      <c r="AI53" s="251"/>
      <c r="AJ53" s="251"/>
      <c r="AK53" s="251"/>
      <c r="AL53" s="251"/>
      <c r="AM53" s="251"/>
      <c r="AN53" s="250">
        <f>SUM(AG53,AT53)</f>
        <v>0</v>
      </c>
      <c r="AO53" s="251"/>
      <c r="AP53" s="251"/>
      <c r="AQ53" s="81" t="s">
        <v>79</v>
      </c>
      <c r="AR53" s="78"/>
      <c r="AS53" s="87">
        <v>0</v>
      </c>
      <c r="AT53" s="88">
        <f>ROUND(SUM(AV53:AW53),2)</f>
        <v>0</v>
      </c>
      <c r="AU53" s="89">
        <f>'SO 901 - DIO - Dopravně i...'!P83</f>
        <v>0</v>
      </c>
      <c r="AV53" s="88">
        <f>'SO 901 - DIO - Dopravně i...'!J30</f>
        <v>0</v>
      </c>
      <c r="AW53" s="88">
        <f>'SO 901 - DIO - Dopravně i...'!J31</f>
        <v>0</v>
      </c>
      <c r="AX53" s="88">
        <f>'SO 901 - DIO - Dopravně i...'!J32</f>
        <v>0</v>
      </c>
      <c r="AY53" s="88">
        <f>'SO 901 - DIO - Dopravně i...'!J33</f>
        <v>0</v>
      </c>
      <c r="AZ53" s="88">
        <f>'SO 901 - DIO - Dopravně i...'!F30</f>
        <v>0</v>
      </c>
      <c r="BA53" s="88">
        <f>'SO 901 - DIO - Dopravně i...'!F31</f>
        <v>0</v>
      </c>
      <c r="BB53" s="88">
        <f>'SO 901 - DIO - Dopravně i...'!F32</f>
        <v>0</v>
      </c>
      <c r="BC53" s="88">
        <f>'SO 901 - DIO - Dopravně i...'!F33</f>
        <v>0</v>
      </c>
      <c r="BD53" s="90">
        <f>'SO 901 - DIO - Dopravně i...'!F34</f>
        <v>0</v>
      </c>
      <c r="BT53" s="86" t="s">
        <v>22</v>
      </c>
      <c r="BV53" s="86" t="s">
        <v>75</v>
      </c>
      <c r="BW53" s="86" t="s">
        <v>84</v>
      </c>
      <c r="BX53" s="86" t="s">
        <v>5</v>
      </c>
      <c r="CL53" s="86" t="s">
        <v>20</v>
      </c>
      <c r="CM53" s="86" t="s">
        <v>81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201 - Oprava mostu - S...'!C2" tooltip="SO 201 - Oprava mostu - S..." display="/"/>
    <hyperlink ref="A53" location="'SO 901 - DIO - Dopravně i...'!C2" tooltip="SO 901 - DIO - Dopravně i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964</v>
      </c>
      <c r="G1" s="268" t="s">
        <v>965</v>
      </c>
      <c r="H1" s="268"/>
      <c r="I1" s="269"/>
      <c r="J1" s="263" t="s">
        <v>966</v>
      </c>
      <c r="K1" s="261" t="s">
        <v>85</v>
      </c>
      <c r="L1" s="263" t="s">
        <v>967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80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II/120, mosty ev.č. 120-004,005,006 Sedlec-Prčice přes Sedlecký potok - PD</v>
      </c>
      <c r="F7" s="224"/>
      <c r="G7" s="224"/>
      <c r="H7" s="224"/>
      <c r="I7" s="93"/>
      <c r="J7" s="21"/>
      <c r="K7" s="23"/>
    </row>
    <row r="8" spans="2:11" s="1" customFormat="1" ht="12.7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88</v>
      </c>
      <c r="F9" s="231"/>
      <c r="G9" s="231"/>
      <c r="H9" s="231"/>
      <c r="I9" s="94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10.6.2015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89</v>
      </c>
      <c r="F21" s="34"/>
      <c r="G21" s="34"/>
      <c r="H21" s="34"/>
      <c r="I21" s="95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20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ROUND(J93,2)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6">
        <f>ROUND(SUM(BE93:BE516),2)</f>
        <v>0</v>
      </c>
      <c r="G30" s="34"/>
      <c r="H30" s="34"/>
      <c r="I30" s="107">
        <v>0.21</v>
      </c>
      <c r="J30" s="106">
        <f>ROUND(ROUND((SUM(BE93:BE516)),2)*I30,2)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6">
        <f>ROUND(SUM(BF93:BF516),2)</f>
        <v>0</v>
      </c>
      <c r="G31" s="34"/>
      <c r="H31" s="34"/>
      <c r="I31" s="107">
        <v>0.15</v>
      </c>
      <c r="J31" s="106">
        <f>ROUND(ROUND((SUM(BF93:BF516)),2)*I31,2)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6">
        <f>ROUND(SUM(BG93:BG516),2)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6">
        <f>ROUND(SUM(BH93:BH516),2)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ROUND(SUM(BI93:BI516),2)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II/120, mosty ev.č. 120-004,005,006 Sedlec-Prčice přes Sedlecký potok - PD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SO 201 - Oprava mostu - Sedlec-Prčice ev.č. 120-004, 005, 006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Sedlec - Prčice</v>
      </c>
      <c r="G49" s="34"/>
      <c r="H49" s="34"/>
      <c r="I49" s="95" t="s">
        <v>25</v>
      </c>
      <c r="J49" s="96" t="str">
        <f>IF(J12="","",J12)</f>
        <v>10.6.2015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5" t="s">
        <v>35</v>
      </c>
      <c r="J51" s="27" t="str">
        <f>E21</f>
        <v>Ing. Pelant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91</v>
      </c>
      <c r="D54" s="108"/>
      <c r="E54" s="108"/>
      <c r="F54" s="108"/>
      <c r="G54" s="108"/>
      <c r="H54" s="108"/>
      <c r="I54" s="119"/>
      <c r="J54" s="120" t="s">
        <v>92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93</v>
      </c>
      <c r="D56" s="34"/>
      <c r="E56" s="34"/>
      <c r="F56" s="34"/>
      <c r="G56" s="34"/>
      <c r="H56" s="34"/>
      <c r="I56" s="94"/>
      <c r="J56" s="104">
        <f>J93</f>
        <v>0</v>
      </c>
      <c r="K56" s="37"/>
      <c r="AU56" s="16" t="s">
        <v>94</v>
      </c>
    </row>
    <row r="57" spans="2:11" s="7" customFormat="1" ht="24.75" customHeight="1">
      <c r="B57" s="123"/>
      <c r="C57" s="124"/>
      <c r="D57" s="125" t="s">
        <v>95</v>
      </c>
      <c r="E57" s="126"/>
      <c r="F57" s="126"/>
      <c r="G57" s="126"/>
      <c r="H57" s="126"/>
      <c r="I57" s="127"/>
      <c r="J57" s="128">
        <f>J94</f>
        <v>0</v>
      </c>
      <c r="K57" s="129"/>
    </row>
    <row r="58" spans="2:11" s="8" customFormat="1" ht="19.5" customHeight="1">
      <c r="B58" s="130"/>
      <c r="C58" s="131"/>
      <c r="D58" s="132" t="s">
        <v>96</v>
      </c>
      <c r="E58" s="133"/>
      <c r="F58" s="133"/>
      <c r="G58" s="133"/>
      <c r="H58" s="133"/>
      <c r="I58" s="134"/>
      <c r="J58" s="135">
        <f>J95</f>
        <v>0</v>
      </c>
      <c r="K58" s="136"/>
    </row>
    <row r="59" spans="2:11" s="8" customFormat="1" ht="19.5" customHeight="1">
      <c r="B59" s="130"/>
      <c r="C59" s="131"/>
      <c r="D59" s="132" t="s">
        <v>97</v>
      </c>
      <c r="E59" s="133"/>
      <c r="F59" s="133"/>
      <c r="G59" s="133"/>
      <c r="H59" s="133"/>
      <c r="I59" s="134"/>
      <c r="J59" s="135">
        <f>J160</f>
        <v>0</v>
      </c>
      <c r="K59" s="136"/>
    </row>
    <row r="60" spans="2:11" s="8" customFormat="1" ht="19.5" customHeight="1">
      <c r="B60" s="130"/>
      <c r="C60" s="131"/>
      <c r="D60" s="132" t="s">
        <v>98</v>
      </c>
      <c r="E60" s="133"/>
      <c r="F60" s="133"/>
      <c r="G60" s="133"/>
      <c r="H60" s="133"/>
      <c r="I60" s="134"/>
      <c r="J60" s="135">
        <f>J173</f>
        <v>0</v>
      </c>
      <c r="K60" s="136"/>
    </row>
    <row r="61" spans="2:11" s="8" customFormat="1" ht="19.5" customHeight="1">
      <c r="B61" s="130"/>
      <c r="C61" s="131"/>
      <c r="D61" s="132" t="s">
        <v>99</v>
      </c>
      <c r="E61" s="133"/>
      <c r="F61" s="133"/>
      <c r="G61" s="133"/>
      <c r="H61" s="133"/>
      <c r="I61" s="134"/>
      <c r="J61" s="135">
        <f>J223</f>
        <v>0</v>
      </c>
      <c r="K61" s="136"/>
    </row>
    <row r="62" spans="2:11" s="8" customFormat="1" ht="19.5" customHeight="1">
      <c r="B62" s="130"/>
      <c r="C62" s="131"/>
      <c r="D62" s="132" t="s">
        <v>100</v>
      </c>
      <c r="E62" s="133"/>
      <c r="F62" s="133"/>
      <c r="G62" s="133"/>
      <c r="H62" s="133"/>
      <c r="I62" s="134"/>
      <c r="J62" s="135">
        <f>J279</f>
        <v>0</v>
      </c>
      <c r="K62" s="136"/>
    </row>
    <row r="63" spans="2:11" s="8" customFormat="1" ht="19.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J329</f>
        <v>0</v>
      </c>
      <c r="K63" s="136"/>
    </row>
    <row r="64" spans="2:11" s="8" customFormat="1" ht="19.5" customHeight="1">
      <c r="B64" s="130"/>
      <c r="C64" s="131"/>
      <c r="D64" s="132" t="s">
        <v>102</v>
      </c>
      <c r="E64" s="133"/>
      <c r="F64" s="133"/>
      <c r="G64" s="133"/>
      <c r="H64" s="133"/>
      <c r="I64" s="134"/>
      <c r="J64" s="135">
        <f>J340</f>
        <v>0</v>
      </c>
      <c r="K64" s="136"/>
    </row>
    <row r="65" spans="2:11" s="8" customFormat="1" ht="19.5" customHeight="1">
      <c r="B65" s="130"/>
      <c r="C65" s="131"/>
      <c r="D65" s="132" t="s">
        <v>103</v>
      </c>
      <c r="E65" s="133"/>
      <c r="F65" s="133"/>
      <c r="G65" s="133"/>
      <c r="H65" s="133"/>
      <c r="I65" s="134"/>
      <c r="J65" s="135">
        <f>J346</f>
        <v>0</v>
      </c>
      <c r="K65" s="136"/>
    </row>
    <row r="66" spans="2:11" s="8" customFormat="1" ht="19.5" customHeight="1">
      <c r="B66" s="130"/>
      <c r="C66" s="131"/>
      <c r="D66" s="132" t="s">
        <v>104</v>
      </c>
      <c r="E66" s="133"/>
      <c r="F66" s="133"/>
      <c r="G66" s="133"/>
      <c r="H66" s="133"/>
      <c r="I66" s="134"/>
      <c r="J66" s="135">
        <f>J454</f>
        <v>0</v>
      </c>
      <c r="K66" s="136"/>
    </row>
    <row r="67" spans="2:11" s="8" customFormat="1" ht="19.5" customHeight="1">
      <c r="B67" s="130"/>
      <c r="C67" s="131"/>
      <c r="D67" s="132" t="s">
        <v>105</v>
      </c>
      <c r="E67" s="133"/>
      <c r="F67" s="133"/>
      <c r="G67" s="133"/>
      <c r="H67" s="133"/>
      <c r="I67" s="134"/>
      <c r="J67" s="135">
        <f>J479</f>
        <v>0</v>
      </c>
      <c r="K67" s="136"/>
    </row>
    <row r="68" spans="2:11" s="7" customFormat="1" ht="24.75" customHeight="1">
      <c r="B68" s="123"/>
      <c r="C68" s="124"/>
      <c r="D68" s="125" t="s">
        <v>106</v>
      </c>
      <c r="E68" s="126"/>
      <c r="F68" s="126"/>
      <c r="G68" s="126"/>
      <c r="H68" s="126"/>
      <c r="I68" s="127"/>
      <c r="J68" s="128">
        <f>J484</f>
        <v>0</v>
      </c>
      <c r="K68" s="129"/>
    </row>
    <row r="69" spans="2:11" s="8" customFormat="1" ht="19.5" customHeight="1">
      <c r="B69" s="130"/>
      <c r="C69" s="131"/>
      <c r="D69" s="132" t="s">
        <v>107</v>
      </c>
      <c r="E69" s="133"/>
      <c r="F69" s="133"/>
      <c r="G69" s="133"/>
      <c r="H69" s="133"/>
      <c r="I69" s="134"/>
      <c r="J69" s="135">
        <f>J485</f>
        <v>0</v>
      </c>
      <c r="K69" s="136"/>
    </row>
    <row r="70" spans="2:11" s="7" customFormat="1" ht="24.75" customHeight="1">
      <c r="B70" s="123"/>
      <c r="C70" s="124"/>
      <c r="D70" s="125" t="s">
        <v>108</v>
      </c>
      <c r="E70" s="126"/>
      <c r="F70" s="126"/>
      <c r="G70" s="126"/>
      <c r="H70" s="126"/>
      <c r="I70" s="127"/>
      <c r="J70" s="128">
        <f>J508</f>
        <v>0</v>
      </c>
      <c r="K70" s="129"/>
    </row>
    <row r="71" spans="2:11" s="8" customFormat="1" ht="19.5" customHeight="1">
      <c r="B71" s="130"/>
      <c r="C71" s="131"/>
      <c r="D71" s="132" t="s">
        <v>109</v>
      </c>
      <c r="E71" s="133"/>
      <c r="F71" s="133"/>
      <c r="G71" s="133"/>
      <c r="H71" s="133"/>
      <c r="I71" s="134"/>
      <c r="J71" s="135">
        <f>J509</f>
        <v>0</v>
      </c>
      <c r="K71" s="136"/>
    </row>
    <row r="72" spans="2:11" s="7" customFormat="1" ht="24.75" customHeight="1">
      <c r="B72" s="123"/>
      <c r="C72" s="124"/>
      <c r="D72" s="125" t="s">
        <v>110</v>
      </c>
      <c r="E72" s="126"/>
      <c r="F72" s="126"/>
      <c r="G72" s="126"/>
      <c r="H72" s="126"/>
      <c r="I72" s="127"/>
      <c r="J72" s="128">
        <f>J513</f>
        <v>0</v>
      </c>
      <c r="K72" s="129"/>
    </row>
    <row r="73" spans="2:11" s="8" customFormat="1" ht="19.5" customHeight="1">
      <c r="B73" s="130"/>
      <c r="C73" s="131"/>
      <c r="D73" s="132" t="s">
        <v>111</v>
      </c>
      <c r="E73" s="133"/>
      <c r="F73" s="133"/>
      <c r="G73" s="133"/>
      <c r="H73" s="133"/>
      <c r="I73" s="134"/>
      <c r="J73" s="135">
        <f>J514</f>
        <v>0</v>
      </c>
      <c r="K73" s="136"/>
    </row>
    <row r="74" spans="2:11" s="1" customFormat="1" ht="21.75" customHeight="1">
      <c r="B74" s="33"/>
      <c r="C74" s="34"/>
      <c r="D74" s="34"/>
      <c r="E74" s="34"/>
      <c r="F74" s="34"/>
      <c r="G74" s="34"/>
      <c r="H74" s="34"/>
      <c r="I74" s="94"/>
      <c r="J74" s="34"/>
      <c r="K74" s="37"/>
    </row>
    <row r="75" spans="2:11" s="1" customFormat="1" ht="6.75" customHeight="1">
      <c r="B75" s="48"/>
      <c r="C75" s="49"/>
      <c r="D75" s="49"/>
      <c r="E75" s="49"/>
      <c r="F75" s="49"/>
      <c r="G75" s="49"/>
      <c r="H75" s="49"/>
      <c r="I75" s="115"/>
      <c r="J75" s="49"/>
      <c r="K75" s="50"/>
    </row>
    <row r="79" spans="2:12" s="1" customFormat="1" ht="6.75" customHeight="1">
      <c r="B79" s="51"/>
      <c r="C79" s="52"/>
      <c r="D79" s="52"/>
      <c r="E79" s="52"/>
      <c r="F79" s="52"/>
      <c r="G79" s="52"/>
      <c r="H79" s="52"/>
      <c r="I79" s="116"/>
      <c r="J79" s="52"/>
      <c r="K79" s="52"/>
      <c r="L79" s="33"/>
    </row>
    <row r="80" spans="2:12" s="1" customFormat="1" ht="36.75" customHeight="1">
      <c r="B80" s="33"/>
      <c r="C80" s="53" t="s">
        <v>112</v>
      </c>
      <c r="I80" s="137"/>
      <c r="L80" s="33"/>
    </row>
    <row r="81" spans="2:12" s="1" customFormat="1" ht="6.75" customHeight="1">
      <c r="B81" s="33"/>
      <c r="I81" s="137"/>
      <c r="L81" s="33"/>
    </row>
    <row r="82" spans="2:12" s="1" customFormat="1" ht="14.25" customHeight="1">
      <c r="B82" s="33"/>
      <c r="C82" s="55" t="s">
        <v>16</v>
      </c>
      <c r="I82" s="137"/>
      <c r="L82" s="33"/>
    </row>
    <row r="83" spans="2:12" s="1" customFormat="1" ht="22.5" customHeight="1">
      <c r="B83" s="33"/>
      <c r="E83" s="258" t="str">
        <f>E7</f>
        <v>II/120, mosty ev.č. 120-004,005,006 Sedlec-Prčice přes Sedlecký potok - PD</v>
      </c>
      <c r="F83" s="221"/>
      <c r="G83" s="221"/>
      <c r="H83" s="221"/>
      <c r="I83" s="137"/>
      <c r="L83" s="33"/>
    </row>
    <row r="84" spans="2:12" s="1" customFormat="1" ht="14.25" customHeight="1">
      <c r="B84" s="33"/>
      <c r="C84" s="55" t="s">
        <v>87</v>
      </c>
      <c r="I84" s="137"/>
      <c r="L84" s="33"/>
    </row>
    <row r="85" spans="2:12" s="1" customFormat="1" ht="23.25" customHeight="1">
      <c r="B85" s="33"/>
      <c r="E85" s="239" t="str">
        <f>E9</f>
        <v>SO 201 - Oprava mostu - Sedlec-Prčice ev.č. 120-004, 005, 006</v>
      </c>
      <c r="F85" s="221"/>
      <c r="G85" s="221"/>
      <c r="H85" s="221"/>
      <c r="I85" s="137"/>
      <c r="L85" s="33"/>
    </row>
    <row r="86" spans="2:12" s="1" customFormat="1" ht="6.75" customHeight="1">
      <c r="B86" s="33"/>
      <c r="I86" s="137"/>
      <c r="L86" s="33"/>
    </row>
    <row r="87" spans="2:12" s="1" customFormat="1" ht="18" customHeight="1">
      <c r="B87" s="33"/>
      <c r="C87" s="55" t="s">
        <v>23</v>
      </c>
      <c r="F87" s="138" t="str">
        <f>F12</f>
        <v>Sedlec - Prčice</v>
      </c>
      <c r="I87" s="139" t="s">
        <v>25</v>
      </c>
      <c r="J87" s="59" t="str">
        <f>IF(J12="","",J12)</f>
        <v>10.6.2015</v>
      </c>
      <c r="L87" s="33"/>
    </row>
    <row r="88" spans="2:12" s="1" customFormat="1" ht="6.75" customHeight="1">
      <c r="B88" s="33"/>
      <c r="I88" s="137"/>
      <c r="L88" s="33"/>
    </row>
    <row r="89" spans="2:12" s="1" customFormat="1" ht="12.75">
      <c r="B89" s="33"/>
      <c r="C89" s="55" t="s">
        <v>29</v>
      </c>
      <c r="F89" s="138" t="str">
        <f>E15</f>
        <v> </v>
      </c>
      <c r="I89" s="139" t="s">
        <v>35</v>
      </c>
      <c r="J89" s="138" t="str">
        <f>E21</f>
        <v>Ing. Pelant</v>
      </c>
      <c r="L89" s="33"/>
    </row>
    <row r="90" spans="2:12" s="1" customFormat="1" ht="14.25" customHeight="1">
      <c r="B90" s="33"/>
      <c r="C90" s="55" t="s">
        <v>33</v>
      </c>
      <c r="F90" s="138">
        <f>IF(E18="","",E18)</f>
      </c>
      <c r="I90" s="137"/>
      <c r="L90" s="33"/>
    </row>
    <row r="91" spans="2:12" s="1" customFormat="1" ht="9.75" customHeight="1">
      <c r="B91" s="33"/>
      <c r="I91" s="137"/>
      <c r="L91" s="33"/>
    </row>
    <row r="92" spans="2:20" s="9" customFormat="1" ht="29.25" customHeight="1">
      <c r="B92" s="140"/>
      <c r="C92" s="141" t="s">
        <v>113</v>
      </c>
      <c r="D92" s="142" t="s">
        <v>58</v>
      </c>
      <c r="E92" s="142" t="s">
        <v>54</v>
      </c>
      <c r="F92" s="142" t="s">
        <v>114</v>
      </c>
      <c r="G92" s="142" t="s">
        <v>115</v>
      </c>
      <c r="H92" s="142" t="s">
        <v>116</v>
      </c>
      <c r="I92" s="143" t="s">
        <v>117</v>
      </c>
      <c r="J92" s="142" t="s">
        <v>92</v>
      </c>
      <c r="K92" s="144" t="s">
        <v>118</v>
      </c>
      <c r="L92" s="140"/>
      <c r="M92" s="66" t="s">
        <v>119</v>
      </c>
      <c r="N92" s="67" t="s">
        <v>43</v>
      </c>
      <c r="O92" s="67" t="s">
        <v>120</v>
      </c>
      <c r="P92" s="67" t="s">
        <v>121</v>
      </c>
      <c r="Q92" s="67" t="s">
        <v>122</v>
      </c>
      <c r="R92" s="67" t="s">
        <v>123</v>
      </c>
      <c r="S92" s="67" t="s">
        <v>124</v>
      </c>
      <c r="T92" s="68" t="s">
        <v>125</v>
      </c>
    </row>
    <row r="93" spans="2:63" s="1" customFormat="1" ht="29.25" customHeight="1">
      <c r="B93" s="33"/>
      <c r="C93" s="70" t="s">
        <v>93</v>
      </c>
      <c r="I93" s="137"/>
      <c r="J93" s="145">
        <f>BK93</f>
        <v>0</v>
      </c>
      <c r="L93" s="33"/>
      <c r="M93" s="69"/>
      <c r="N93" s="60"/>
      <c r="O93" s="60"/>
      <c r="P93" s="146">
        <f>P94+P484+P508+P513</f>
        <v>0</v>
      </c>
      <c r="Q93" s="60"/>
      <c r="R93" s="146">
        <f>R94+R484+R508+R513</f>
        <v>2978.0852289400004</v>
      </c>
      <c r="S93" s="60"/>
      <c r="T93" s="147">
        <f>T94+T484+T508+T513</f>
        <v>2040.4604098999998</v>
      </c>
      <c r="AT93" s="16" t="s">
        <v>72</v>
      </c>
      <c r="AU93" s="16" t="s">
        <v>94</v>
      </c>
      <c r="BK93" s="148">
        <f>BK94+BK484+BK508+BK513</f>
        <v>0</v>
      </c>
    </row>
    <row r="94" spans="2:63" s="10" customFormat="1" ht="36.75" customHeight="1">
      <c r="B94" s="149"/>
      <c r="D94" s="150" t="s">
        <v>72</v>
      </c>
      <c r="E94" s="151" t="s">
        <v>126</v>
      </c>
      <c r="F94" s="151" t="s">
        <v>127</v>
      </c>
      <c r="I94" s="152"/>
      <c r="J94" s="153">
        <f>BK94</f>
        <v>0</v>
      </c>
      <c r="L94" s="149"/>
      <c r="M94" s="154"/>
      <c r="N94" s="155"/>
      <c r="O94" s="155"/>
      <c r="P94" s="156">
        <f>P95+P160+P173+P223+P279+P329+P340+P346+P454+P479</f>
        <v>0</v>
      </c>
      <c r="Q94" s="155"/>
      <c r="R94" s="156">
        <f>R95+R160+R173+R223+R279+R329+R340+R346+R454+R479</f>
        <v>2962.0634435600005</v>
      </c>
      <c r="S94" s="155"/>
      <c r="T94" s="157">
        <f>T95+T160+T173+T223+T279+T329+T340+T346+T454+T479</f>
        <v>2040.4604098999998</v>
      </c>
      <c r="AR94" s="150" t="s">
        <v>22</v>
      </c>
      <c r="AT94" s="158" t="s">
        <v>72</v>
      </c>
      <c r="AU94" s="158" t="s">
        <v>73</v>
      </c>
      <c r="AY94" s="150" t="s">
        <v>128</v>
      </c>
      <c r="BK94" s="159">
        <f>BK95+BK160+BK173+BK223+BK279+BK329+BK340+BK346+BK454+BK479</f>
        <v>0</v>
      </c>
    </row>
    <row r="95" spans="2:63" s="10" customFormat="1" ht="19.5" customHeight="1">
      <c r="B95" s="149"/>
      <c r="D95" s="160" t="s">
        <v>72</v>
      </c>
      <c r="E95" s="161" t="s">
        <v>22</v>
      </c>
      <c r="F95" s="161" t="s">
        <v>129</v>
      </c>
      <c r="I95" s="152"/>
      <c r="J95" s="162">
        <f>BK95</f>
        <v>0</v>
      </c>
      <c r="L95" s="149"/>
      <c r="M95" s="154"/>
      <c r="N95" s="155"/>
      <c r="O95" s="155"/>
      <c r="P95" s="156">
        <f>SUM(P96:P159)</f>
        <v>0</v>
      </c>
      <c r="Q95" s="155"/>
      <c r="R95" s="156">
        <f>SUM(R96:R159)</f>
        <v>0.23478999999999997</v>
      </c>
      <c r="S95" s="155"/>
      <c r="T95" s="157">
        <f>SUM(T96:T159)</f>
        <v>1529.11035</v>
      </c>
      <c r="AR95" s="150" t="s">
        <v>22</v>
      </c>
      <c r="AT95" s="158" t="s">
        <v>72</v>
      </c>
      <c r="AU95" s="158" t="s">
        <v>22</v>
      </c>
      <c r="AY95" s="150" t="s">
        <v>128</v>
      </c>
      <c r="BK95" s="159">
        <f>SUM(BK96:BK159)</f>
        <v>0</v>
      </c>
    </row>
    <row r="96" spans="2:65" s="1" customFormat="1" ht="22.5" customHeight="1">
      <c r="B96" s="163"/>
      <c r="C96" s="164" t="s">
        <v>22</v>
      </c>
      <c r="D96" s="164" t="s">
        <v>130</v>
      </c>
      <c r="E96" s="165" t="s">
        <v>131</v>
      </c>
      <c r="F96" s="166" t="s">
        <v>132</v>
      </c>
      <c r="G96" s="167" t="s">
        <v>133</v>
      </c>
      <c r="H96" s="168">
        <v>493.35</v>
      </c>
      <c r="I96" s="169"/>
      <c r="J96" s="170">
        <f>ROUND(I96*H96,2)</f>
        <v>0</v>
      </c>
      <c r="K96" s="166" t="s">
        <v>134</v>
      </c>
      <c r="L96" s="33"/>
      <c r="M96" s="171" t="s">
        <v>20</v>
      </c>
      <c r="N96" s="172" t="s">
        <v>44</v>
      </c>
      <c r="O96" s="34"/>
      <c r="P96" s="173">
        <f>O96*H96</f>
        <v>0</v>
      </c>
      <c r="Q96" s="173">
        <v>0</v>
      </c>
      <c r="R96" s="173">
        <f>Q96*H96</f>
        <v>0</v>
      </c>
      <c r="S96" s="173">
        <v>0.281</v>
      </c>
      <c r="T96" s="174">
        <f>S96*H96</f>
        <v>138.63135000000003</v>
      </c>
      <c r="AR96" s="16" t="s">
        <v>135</v>
      </c>
      <c r="AT96" s="16" t="s">
        <v>130</v>
      </c>
      <c r="AU96" s="16" t="s">
        <v>81</v>
      </c>
      <c r="AY96" s="16" t="s">
        <v>128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6" t="s">
        <v>22</v>
      </c>
      <c r="BK96" s="175">
        <f>ROUND(I96*H96,2)</f>
        <v>0</v>
      </c>
      <c r="BL96" s="16" t="s">
        <v>135</v>
      </c>
      <c r="BM96" s="16" t="s">
        <v>136</v>
      </c>
    </row>
    <row r="97" spans="2:47" s="1" customFormat="1" ht="42" customHeight="1">
      <c r="B97" s="33"/>
      <c r="D97" s="176" t="s">
        <v>137</v>
      </c>
      <c r="F97" s="177" t="s">
        <v>138</v>
      </c>
      <c r="I97" s="137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137</v>
      </c>
      <c r="AU97" s="16" t="s">
        <v>81</v>
      </c>
    </row>
    <row r="98" spans="2:47" s="1" customFormat="1" ht="30" customHeight="1">
      <c r="B98" s="33"/>
      <c r="D98" s="176" t="s">
        <v>139</v>
      </c>
      <c r="F98" s="178" t="s">
        <v>140</v>
      </c>
      <c r="I98" s="137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139</v>
      </c>
      <c r="AU98" s="16" t="s">
        <v>81</v>
      </c>
    </row>
    <row r="99" spans="2:51" s="11" customFormat="1" ht="22.5" customHeight="1">
      <c r="B99" s="179"/>
      <c r="D99" s="180" t="s">
        <v>141</v>
      </c>
      <c r="E99" s="181" t="s">
        <v>20</v>
      </c>
      <c r="F99" s="182" t="s">
        <v>142</v>
      </c>
      <c r="H99" s="183">
        <v>493.35</v>
      </c>
      <c r="I99" s="184"/>
      <c r="L99" s="179"/>
      <c r="M99" s="185"/>
      <c r="N99" s="186"/>
      <c r="O99" s="186"/>
      <c r="P99" s="186"/>
      <c r="Q99" s="186"/>
      <c r="R99" s="186"/>
      <c r="S99" s="186"/>
      <c r="T99" s="187"/>
      <c r="AT99" s="188" t="s">
        <v>141</v>
      </c>
      <c r="AU99" s="188" t="s">
        <v>81</v>
      </c>
      <c r="AV99" s="11" t="s">
        <v>81</v>
      </c>
      <c r="AW99" s="11" t="s">
        <v>37</v>
      </c>
      <c r="AX99" s="11" t="s">
        <v>22</v>
      </c>
      <c r="AY99" s="188" t="s">
        <v>128</v>
      </c>
    </row>
    <row r="100" spans="2:65" s="1" customFormat="1" ht="22.5" customHeight="1">
      <c r="B100" s="163"/>
      <c r="C100" s="164" t="s">
        <v>81</v>
      </c>
      <c r="D100" s="164" t="s">
        <v>130</v>
      </c>
      <c r="E100" s="165" t="s">
        <v>143</v>
      </c>
      <c r="F100" s="166" t="s">
        <v>144</v>
      </c>
      <c r="G100" s="167" t="s">
        <v>133</v>
      </c>
      <c r="H100" s="168">
        <v>1738</v>
      </c>
      <c r="I100" s="169"/>
      <c r="J100" s="170">
        <f>ROUND(I100*H100,2)</f>
        <v>0</v>
      </c>
      <c r="K100" s="166" t="s">
        <v>134</v>
      </c>
      <c r="L100" s="33"/>
      <c r="M100" s="171" t="s">
        <v>20</v>
      </c>
      <c r="N100" s="172" t="s">
        <v>44</v>
      </c>
      <c r="O100" s="34"/>
      <c r="P100" s="173">
        <f>O100*H100</f>
        <v>0</v>
      </c>
      <c r="Q100" s="173">
        <v>0</v>
      </c>
      <c r="R100" s="173">
        <f>Q100*H100</f>
        <v>0</v>
      </c>
      <c r="S100" s="173">
        <v>0.417</v>
      </c>
      <c r="T100" s="174">
        <f>S100*H100</f>
        <v>724.746</v>
      </c>
      <c r="AR100" s="16" t="s">
        <v>135</v>
      </c>
      <c r="AT100" s="16" t="s">
        <v>130</v>
      </c>
      <c r="AU100" s="16" t="s">
        <v>81</v>
      </c>
      <c r="AY100" s="16" t="s">
        <v>128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6" t="s">
        <v>22</v>
      </c>
      <c r="BK100" s="175">
        <f>ROUND(I100*H100,2)</f>
        <v>0</v>
      </c>
      <c r="BL100" s="16" t="s">
        <v>135</v>
      </c>
      <c r="BM100" s="16" t="s">
        <v>145</v>
      </c>
    </row>
    <row r="101" spans="2:47" s="1" customFormat="1" ht="42" customHeight="1">
      <c r="B101" s="33"/>
      <c r="D101" s="176" t="s">
        <v>137</v>
      </c>
      <c r="F101" s="177" t="s">
        <v>146</v>
      </c>
      <c r="I101" s="137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137</v>
      </c>
      <c r="AU101" s="16" t="s">
        <v>81</v>
      </c>
    </row>
    <row r="102" spans="2:47" s="1" customFormat="1" ht="42" customHeight="1">
      <c r="B102" s="33"/>
      <c r="D102" s="180" t="s">
        <v>139</v>
      </c>
      <c r="F102" s="189" t="s">
        <v>147</v>
      </c>
      <c r="I102" s="13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139</v>
      </c>
      <c r="AU102" s="16" t="s">
        <v>81</v>
      </c>
    </row>
    <row r="103" spans="2:65" s="1" customFormat="1" ht="22.5" customHeight="1">
      <c r="B103" s="163"/>
      <c r="C103" s="164" t="s">
        <v>148</v>
      </c>
      <c r="D103" s="164" t="s">
        <v>130</v>
      </c>
      <c r="E103" s="165" t="s">
        <v>149</v>
      </c>
      <c r="F103" s="166" t="s">
        <v>150</v>
      </c>
      <c r="G103" s="167" t="s">
        <v>133</v>
      </c>
      <c r="H103" s="168">
        <v>493.35</v>
      </c>
      <c r="I103" s="169"/>
      <c r="J103" s="170">
        <f>ROUND(I103*H103,2)</f>
        <v>0</v>
      </c>
      <c r="K103" s="166" t="s">
        <v>134</v>
      </c>
      <c r="L103" s="33"/>
      <c r="M103" s="171" t="s">
        <v>20</v>
      </c>
      <c r="N103" s="172" t="s">
        <v>44</v>
      </c>
      <c r="O103" s="34"/>
      <c r="P103" s="173">
        <f>O103*H103</f>
        <v>0</v>
      </c>
      <c r="Q103" s="173">
        <v>0</v>
      </c>
      <c r="R103" s="173">
        <f>Q103*H103</f>
        <v>0</v>
      </c>
      <c r="S103" s="173">
        <v>0.24</v>
      </c>
      <c r="T103" s="174">
        <f>S103*H103</f>
        <v>118.404</v>
      </c>
      <c r="AR103" s="16" t="s">
        <v>135</v>
      </c>
      <c r="AT103" s="16" t="s">
        <v>130</v>
      </c>
      <c r="AU103" s="16" t="s">
        <v>81</v>
      </c>
      <c r="AY103" s="16" t="s">
        <v>128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6" t="s">
        <v>22</v>
      </c>
      <c r="BK103" s="175">
        <f>ROUND(I103*H103,2)</f>
        <v>0</v>
      </c>
      <c r="BL103" s="16" t="s">
        <v>135</v>
      </c>
      <c r="BM103" s="16" t="s">
        <v>151</v>
      </c>
    </row>
    <row r="104" spans="2:47" s="1" customFormat="1" ht="42" customHeight="1">
      <c r="B104" s="33"/>
      <c r="D104" s="176" t="s">
        <v>137</v>
      </c>
      <c r="F104" s="177" t="s">
        <v>152</v>
      </c>
      <c r="I104" s="137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137</v>
      </c>
      <c r="AU104" s="16" t="s">
        <v>81</v>
      </c>
    </row>
    <row r="105" spans="2:51" s="11" customFormat="1" ht="22.5" customHeight="1">
      <c r="B105" s="179"/>
      <c r="D105" s="180" t="s">
        <v>141</v>
      </c>
      <c r="E105" s="181" t="s">
        <v>20</v>
      </c>
      <c r="F105" s="182" t="s">
        <v>153</v>
      </c>
      <c r="H105" s="183">
        <v>493.35</v>
      </c>
      <c r="I105" s="184"/>
      <c r="L105" s="179"/>
      <c r="M105" s="185"/>
      <c r="N105" s="186"/>
      <c r="O105" s="186"/>
      <c r="P105" s="186"/>
      <c r="Q105" s="186"/>
      <c r="R105" s="186"/>
      <c r="S105" s="186"/>
      <c r="T105" s="187"/>
      <c r="AT105" s="188" t="s">
        <v>141</v>
      </c>
      <c r="AU105" s="188" t="s">
        <v>81</v>
      </c>
      <c r="AV105" s="11" t="s">
        <v>81</v>
      </c>
      <c r="AW105" s="11" t="s">
        <v>37</v>
      </c>
      <c r="AX105" s="11" t="s">
        <v>22</v>
      </c>
      <c r="AY105" s="188" t="s">
        <v>128</v>
      </c>
    </row>
    <row r="106" spans="2:65" s="1" customFormat="1" ht="22.5" customHeight="1">
      <c r="B106" s="163"/>
      <c r="C106" s="164" t="s">
        <v>135</v>
      </c>
      <c r="D106" s="164" t="s">
        <v>130</v>
      </c>
      <c r="E106" s="165" t="s">
        <v>154</v>
      </c>
      <c r="F106" s="166" t="s">
        <v>155</v>
      </c>
      <c r="G106" s="167" t="s">
        <v>133</v>
      </c>
      <c r="H106" s="168">
        <v>177</v>
      </c>
      <c r="I106" s="169"/>
      <c r="J106" s="170">
        <f>ROUND(I106*H106,2)</f>
        <v>0</v>
      </c>
      <c r="K106" s="166" t="s">
        <v>134</v>
      </c>
      <c r="L106" s="33"/>
      <c r="M106" s="171" t="s">
        <v>20</v>
      </c>
      <c r="N106" s="172" t="s">
        <v>44</v>
      </c>
      <c r="O106" s="34"/>
      <c r="P106" s="173">
        <f>O106*H106</f>
        <v>0</v>
      </c>
      <c r="Q106" s="173">
        <v>5E-05</v>
      </c>
      <c r="R106" s="173">
        <f>Q106*H106</f>
        <v>0.00885</v>
      </c>
      <c r="S106" s="173">
        <v>0.128</v>
      </c>
      <c r="T106" s="174">
        <f>S106*H106</f>
        <v>22.656</v>
      </c>
      <c r="AR106" s="16" t="s">
        <v>135</v>
      </c>
      <c r="AT106" s="16" t="s">
        <v>130</v>
      </c>
      <c r="AU106" s="16" t="s">
        <v>81</v>
      </c>
      <c r="AY106" s="16" t="s">
        <v>128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6" t="s">
        <v>22</v>
      </c>
      <c r="BK106" s="175">
        <f>ROUND(I106*H106,2)</f>
        <v>0</v>
      </c>
      <c r="BL106" s="16" t="s">
        <v>135</v>
      </c>
      <c r="BM106" s="16" t="s">
        <v>156</v>
      </c>
    </row>
    <row r="107" spans="2:47" s="1" customFormat="1" ht="30" customHeight="1">
      <c r="B107" s="33"/>
      <c r="D107" s="176" t="s">
        <v>137</v>
      </c>
      <c r="F107" s="177" t="s">
        <v>157</v>
      </c>
      <c r="I107" s="137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137</v>
      </c>
      <c r="AU107" s="16" t="s">
        <v>81</v>
      </c>
    </row>
    <row r="108" spans="2:47" s="1" customFormat="1" ht="42" customHeight="1">
      <c r="B108" s="33"/>
      <c r="D108" s="176" t="s">
        <v>139</v>
      </c>
      <c r="F108" s="178" t="s">
        <v>158</v>
      </c>
      <c r="I108" s="137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139</v>
      </c>
      <c r="AU108" s="16" t="s">
        <v>81</v>
      </c>
    </row>
    <row r="109" spans="2:51" s="11" customFormat="1" ht="22.5" customHeight="1">
      <c r="B109" s="179"/>
      <c r="D109" s="180" t="s">
        <v>141</v>
      </c>
      <c r="E109" s="181" t="s">
        <v>20</v>
      </c>
      <c r="F109" s="182" t="s">
        <v>159</v>
      </c>
      <c r="H109" s="183">
        <v>177</v>
      </c>
      <c r="I109" s="184"/>
      <c r="L109" s="179"/>
      <c r="M109" s="185"/>
      <c r="N109" s="186"/>
      <c r="O109" s="186"/>
      <c r="P109" s="186"/>
      <c r="Q109" s="186"/>
      <c r="R109" s="186"/>
      <c r="S109" s="186"/>
      <c r="T109" s="187"/>
      <c r="AT109" s="188" t="s">
        <v>141</v>
      </c>
      <c r="AU109" s="188" t="s">
        <v>81</v>
      </c>
      <c r="AV109" s="11" t="s">
        <v>81</v>
      </c>
      <c r="AW109" s="11" t="s">
        <v>37</v>
      </c>
      <c r="AX109" s="11" t="s">
        <v>22</v>
      </c>
      <c r="AY109" s="188" t="s">
        <v>128</v>
      </c>
    </row>
    <row r="110" spans="2:65" s="1" customFormat="1" ht="22.5" customHeight="1">
      <c r="B110" s="163"/>
      <c r="C110" s="164" t="s">
        <v>160</v>
      </c>
      <c r="D110" s="164" t="s">
        <v>130</v>
      </c>
      <c r="E110" s="165" t="s">
        <v>161</v>
      </c>
      <c r="F110" s="166" t="s">
        <v>162</v>
      </c>
      <c r="G110" s="167" t="s">
        <v>133</v>
      </c>
      <c r="H110" s="168">
        <v>1738</v>
      </c>
      <c r="I110" s="169"/>
      <c r="J110" s="170">
        <f>ROUND(I110*H110,2)</f>
        <v>0</v>
      </c>
      <c r="K110" s="166" t="s">
        <v>134</v>
      </c>
      <c r="L110" s="33"/>
      <c r="M110" s="171" t="s">
        <v>20</v>
      </c>
      <c r="N110" s="172" t="s">
        <v>44</v>
      </c>
      <c r="O110" s="34"/>
      <c r="P110" s="173">
        <f>O110*H110</f>
        <v>0</v>
      </c>
      <c r="Q110" s="173">
        <v>0.00013</v>
      </c>
      <c r="R110" s="173">
        <f>Q110*H110</f>
        <v>0.22593999999999997</v>
      </c>
      <c r="S110" s="173">
        <v>0.256</v>
      </c>
      <c r="T110" s="174">
        <f>S110*H110</f>
        <v>444.928</v>
      </c>
      <c r="AR110" s="16" t="s">
        <v>135</v>
      </c>
      <c r="AT110" s="16" t="s">
        <v>130</v>
      </c>
      <c r="AU110" s="16" t="s">
        <v>81</v>
      </c>
      <c r="AY110" s="16" t="s">
        <v>128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6" t="s">
        <v>22</v>
      </c>
      <c r="BK110" s="175">
        <f>ROUND(I110*H110,2)</f>
        <v>0</v>
      </c>
      <c r="BL110" s="16" t="s">
        <v>135</v>
      </c>
      <c r="BM110" s="16" t="s">
        <v>163</v>
      </c>
    </row>
    <row r="111" spans="2:47" s="1" customFormat="1" ht="30" customHeight="1">
      <c r="B111" s="33"/>
      <c r="D111" s="176" t="s">
        <v>137</v>
      </c>
      <c r="F111" s="177" t="s">
        <v>164</v>
      </c>
      <c r="I111" s="13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137</v>
      </c>
      <c r="AU111" s="16" t="s">
        <v>81</v>
      </c>
    </row>
    <row r="112" spans="2:47" s="1" customFormat="1" ht="42" customHeight="1">
      <c r="B112" s="33"/>
      <c r="D112" s="180" t="s">
        <v>139</v>
      </c>
      <c r="F112" s="189" t="s">
        <v>165</v>
      </c>
      <c r="I112" s="137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139</v>
      </c>
      <c r="AU112" s="16" t="s">
        <v>81</v>
      </c>
    </row>
    <row r="113" spans="2:65" s="1" customFormat="1" ht="22.5" customHeight="1">
      <c r="B113" s="163"/>
      <c r="C113" s="164" t="s">
        <v>166</v>
      </c>
      <c r="D113" s="164" t="s">
        <v>130</v>
      </c>
      <c r="E113" s="165" t="s">
        <v>167</v>
      </c>
      <c r="F113" s="166" t="s">
        <v>168</v>
      </c>
      <c r="G113" s="167" t="s">
        <v>169</v>
      </c>
      <c r="H113" s="168">
        <v>389</v>
      </c>
      <c r="I113" s="169"/>
      <c r="J113" s="170">
        <f>ROUND(I113*H113,2)</f>
        <v>0</v>
      </c>
      <c r="K113" s="166" t="s">
        <v>134</v>
      </c>
      <c r="L113" s="33"/>
      <c r="M113" s="171" t="s">
        <v>20</v>
      </c>
      <c r="N113" s="172" t="s">
        <v>44</v>
      </c>
      <c r="O113" s="34"/>
      <c r="P113" s="173">
        <f>O113*H113</f>
        <v>0</v>
      </c>
      <c r="Q113" s="173">
        <v>0</v>
      </c>
      <c r="R113" s="173">
        <f>Q113*H113</f>
        <v>0</v>
      </c>
      <c r="S113" s="173">
        <v>0.205</v>
      </c>
      <c r="T113" s="174">
        <f>S113*H113</f>
        <v>79.74499999999999</v>
      </c>
      <c r="AR113" s="16" t="s">
        <v>135</v>
      </c>
      <c r="AT113" s="16" t="s">
        <v>130</v>
      </c>
      <c r="AU113" s="16" t="s">
        <v>81</v>
      </c>
      <c r="AY113" s="16" t="s">
        <v>128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6" t="s">
        <v>22</v>
      </c>
      <c r="BK113" s="175">
        <f>ROUND(I113*H113,2)</f>
        <v>0</v>
      </c>
      <c r="BL113" s="16" t="s">
        <v>135</v>
      </c>
      <c r="BM113" s="16" t="s">
        <v>170</v>
      </c>
    </row>
    <row r="114" spans="2:47" s="1" customFormat="1" ht="30" customHeight="1">
      <c r="B114" s="33"/>
      <c r="D114" s="176" t="s">
        <v>137</v>
      </c>
      <c r="F114" s="177" t="s">
        <v>171</v>
      </c>
      <c r="I114" s="137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137</v>
      </c>
      <c r="AU114" s="16" t="s">
        <v>81</v>
      </c>
    </row>
    <row r="115" spans="2:47" s="1" customFormat="1" ht="30" customHeight="1">
      <c r="B115" s="33"/>
      <c r="D115" s="176" t="s">
        <v>139</v>
      </c>
      <c r="F115" s="178" t="s">
        <v>172</v>
      </c>
      <c r="I115" s="137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139</v>
      </c>
      <c r="AU115" s="16" t="s">
        <v>81</v>
      </c>
    </row>
    <row r="116" spans="2:51" s="11" customFormat="1" ht="22.5" customHeight="1">
      <c r="B116" s="179"/>
      <c r="D116" s="180" t="s">
        <v>141</v>
      </c>
      <c r="E116" s="181" t="s">
        <v>20</v>
      </c>
      <c r="F116" s="182" t="s">
        <v>173</v>
      </c>
      <c r="H116" s="183">
        <v>389</v>
      </c>
      <c r="I116" s="184"/>
      <c r="L116" s="179"/>
      <c r="M116" s="185"/>
      <c r="N116" s="186"/>
      <c r="O116" s="186"/>
      <c r="P116" s="186"/>
      <c r="Q116" s="186"/>
      <c r="R116" s="186"/>
      <c r="S116" s="186"/>
      <c r="T116" s="187"/>
      <c r="AT116" s="188" t="s">
        <v>141</v>
      </c>
      <c r="AU116" s="188" t="s">
        <v>81</v>
      </c>
      <c r="AV116" s="11" t="s">
        <v>81</v>
      </c>
      <c r="AW116" s="11" t="s">
        <v>37</v>
      </c>
      <c r="AX116" s="11" t="s">
        <v>22</v>
      </c>
      <c r="AY116" s="188" t="s">
        <v>128</v>
      </c>
    </row>
    <row r="117" spans="2:65" s="1" customFormat="1" ht="22.5" customHeight="1">
      <c r="B117" s="163"/>
      <c r="C117" s="164" t="s">
        <v>174</v>
      </c>
      <c r="D117" s="164" t="s">
        <v>130</v>
      </c>
      <c r="E117" s="165" t="s">
        <v>175</v>
      </c>
      <c r="F117" s="166" t="s">
        <v>176</v>
      </c>
      <c r="G117" s="167" t="s">
        <v>177</v>
      </c>
      <c r="H117" s="168">
        <v>1320</v>
      </c>
      <c r="I117" s="169"/>
      <c r="J117" s="170">
        <f>ROUND(I117*H117,2)</f>
        <v>0</v>
      </c>
      <c r="K117" s="166" t="s">
        <v>134</v>
      </c>
      <c r="L117" s="33"/>
      <c r="M117" s="171" t="s">
        <v>20</v>
      </c>
      <c r="N117" s="172" t="s">
        <v>44</v>
      </c>
      <c r="O117" s="34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6" t="s">
        <v>135</v>
      </c>
      <c r="AT117" s="16" t="s">
        <v>130</v>
      </c>
      <c r="AU117" s="16" t="s">
        <v>81</v>
      </c>
      <c r="AY117" s="16" t="s">
        <v>128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6" t="s">
        <v>22</v>
      </c>
      <c r="BK117" s="175">
        <f>ROUND(I117*H117,2)</f>
        <v>0</v>
      </c>
      <c r="BL117" s="16" t="s">
        <v>135</v>
      </c>
      <c r="BM117" s="16" t="s">
        <v>178</v>
      </c>
    </row>
    <row r="118" spans="2:47" s="1" customFormat="1" ht="22.5" customHeight="1">
      <c r="B118" s="33"/>
      <c r="D118" s="176" t="s">
        <v>137</v>
      </c>
      <c r="F118" s="177" t="s">
        <v>179</v>
      </c>
      <c r="I118" s="137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137</v>
      </c>
      <c r="AU118" s="16" t="s">
        <v>81</v>
      </c>
    </row>
    <row r="119" spans="2:51" s="11" customFormat="1" ht="22.5" customHeight="1">
      <c r="B119" s="179"/>
      <c r="D119" s="180" t="s">
        <v>141</v>
      </c>
      <c r="E119" s="181" t="s">
        <v>20</v>
      </c>
      <c r="F119" s="182" t="s">
        <v>180</v>
      </c>
      <c r="H119" s="183">
        <v>1320</v>
      </c>
      <c r="I119" s="184"/>
      <c r="L119" s="179"/>
      <c r="M119" s="185"/>
      <c r="N119" s="186"/>
      <c r="O119" s="186"/>
      <c r="P119" s="186"/>
      <c r="Q119" s="186"/>
      <c r="R119" s="186"/>
      <c r="S119" s="186"/>
      <c r="T119" s="187"/>
      <c r="AT119" s="188" t="s">
        <v>141</v>
      </c>
      <c r="AU119" s="188" t="s">
        <v>81</v>
      </c>
      <c r="AV119" s="11" t="s">
        <v>81</v>
      </c>
      <c r="AW119" s="11" t="s">
        <v>37</v>
      </c>
      <c r="AX119" s="11" t="s">
        <v>22</v>
      </c>
      <c r="AY119" s="188" t="s">
        <v>128</v>
      </c>
    </row>
    <row r="120" spans="2:65" s="1" customFormat="1" ht="22.5" customHeight="1">
      <c r="B120" s="163"/>
      <c r="C120" s="164" t="s">
        <v>181</v>
      </c>
      <c r="D120" s="164" t="s">
        <v>130</v>
      </c>
      <c r="E120" s="165" t="s">
        <v>182</v>
      </c>
      <c r="F120" s="166" t="s">
        <v>183</v>
      </c>
      <c r="G120" s="167" t="s">
        <v>184</v>
      </c>
      <c r="H120" s="168">
        <v>1821.186</v>
      </c>
      <c r="I120" s="169"/>
      <c r="J120" s="170">
        <f>ROUND(I120*H120,2)</f>
        <v>0</v>
      </c>
      <c r="K120" s="166" t="s">
        <v>134</v>
      </c>
      <c r="L120" s="33"/>
      <c r="M120" s="171" t="s">
        <v>20</v>
      </c>
      <c r="N120" s="172" t="s">
        <v>44</v>
      </c>
      <c r="O120" s="34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6" t="s">
        <v>135</v>
      </c>
      <c r="AT120" s="16" t="s">
        <v>130</v>
      </c>
      <c r="AU120" s="16" t="s">
        <v>81</v>
      </c>
      <c r="AY120" s="16" t="s">
        <v>128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6" t="s">
        <v>22</v>
      </c>
      <c r="BK120" s="175">
        <f>ROUND(I120*H120,2)</f>
        <v>0</v>
      </c>
      <c r="BL120" s="16" t="s">
        <v>135</v>
      </c>
      <c r="BM120" s="16" t="s">
        <v>185</v>
      </c>
    </row>
    <row r="121" spans="2:47" s="1" customFormat="1" ht="30" customHeight="1">
      <c r="B121" s="33"/>
      <c r="D121" s="176" t="s">
        <v>137</v>
      </c>
      <c r="F121" s="177" t="s">
        <v>186</v>
      </c>
      <c r="I121" s="137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137</v>
      </c>
      <c r="AU121" s="16" t="s">
        <v>81</v>
      </c>
    </row>
    <row r="122" spans="2:47" s="1" customFormat="1" ht="30" customHeight="1">
      <c r="B122" s="33"/>
      <c r="D122" s="176" t="s">
        <v>139</v>
      </c>
      <c r="F122" s="178" t="s">
        <v>187</v>
      </c>
      <c r="I122" s="137"/>
      <c r="L122" s="33"/>
      <c r="M122" s="62"/>
      <c r="N122" s="34"/>
      <c r="O122" s="34"/>
      <c r="P122" s="34"/>
      <c r="Q122" s="34"/>
      <c r="R122" s="34"/>
      <c r="S122" s="34"/>
      <c r="T122" s="63"/>
      <c r="AT122" s="16" t="s">
        <v>139</v>
      </c>
      <c r="AU122" s="16" t="s">
        <v>81</v>
      </c>
    </row>
    <row r="123" spans="2:51" s="11" customFormat="1" ht="22.5" customHeight="1">
      <c r="B123" s="179"/>
      <c r="D123" s="180" t="s">
        <v>141</v>
      </c>
      <c r="E123" s="181" t="s">
        <v>20</v>
      </c>
      <c r="F123" s="182" t="s">
        <v>188</v>
      </c>
      <c r="H123" s="183">
        <v>1821.186</v>
      </c>
      <c r="I123" s="184"/>
      <c r="L123" s="179"/>
      <c r="M123" s="185"/>
      <c r="N123" s="186"/>
      <c r="O123" s="186"/>
      <c r="P123" s="186"/>
      <c r="Q123" s="186"/>
      <c r="R123" s="186"/>
      <c r="S123" s="186"/>
      <c r="T123" s="187"/>
      <c r="AT123" s="188" t="s">
        <v>141</v>
      </c>
      <c r="AU123" s="188" t="s">
        <v>81</v>
      </c>
      <c r="AV123" s="11" t="s">
        <v>81</v>
      </c>
      <c r="AW123" s="11" t="s">
        <v>37</v>
      </c>
      <c r="AX123" s="11" t="s">
        <v>22</v>
      </c>
      <c r="AY123" s="188" t="s">
        <v>128</v>
      </c>
    </row>
    <row r="124" spans="2:65" s="1" customFormat="1" ht="22.5" customHeight="1">
      <c r="B124" s="163"/>
      <c r="C124" s="164" t="s">
        <v>189</v>
      </c>
      <c r="D124" s="164" t="s">
        <v>130</v>
      </c>
      <c r="E124" s="165" t="s">
        <v>190</v>
      </c>
      <c r="F124" s="166" t="s">
        <v>191</v>
      </c>
      <c r="G124" s="167" t="s">
        <v>184</v>
      </c>
      <c r="H124" s="168">
        <v>45.644</v>
      </c>
      <c r="I124" s="169"/>
      <c r="J124" s="170">
        <f>ROUND(I124*H124,2)</f>
        <v>0</v>
      </c>
      <c r="K124" s="166" t="s">
        <v>134</v>
      </c>
      <c r="L124" s="33"/>
      <c r="M124" s="171" t="s">
        <v>20</v>
      </c>
      <c r="N124" s="172" t="s">
        <v>44</v>
      </c>
      <c r="O124" s="34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6" t="s">
        <v>135</v>
      </c>
      <c r="AT124" s="16" t="s">
        <v>130</v>
      </c>
      <c r="AU124" s="16" t="s">
        <v>81</v>
      </c>
      <c r="AY124" s="16" t="s">
        <v>128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6" t="s">
        <v>22</v>
      </c>
      <c r="BK124" s="175">
        <f>ROUND(I124*H124,2)</f>
        <v>0</v>
      </c>
      <c r="BL124" s="16" t="s">
        <v>135</v>
      </c>
      <c r="BM124" s="16" t="s">
        <v>192</v>
      </c>
    </row>
    <row r="125" spans="2:47" s="1" customFormat="1" ht="30" customHeight="1">
      <c r="B125" s="33"/>
      <c r="D125" s="176" t="s">
        <v>137</v>
      </c>
      <c r="F125" s="177" t="s">
        <v>193</v>
      </c>
      <c r="I125" s="13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137</v>
      </c>
      <c r="AU125" s="16" t="s">
        <v>81</v>
      </c>
    </row>
    <row r="126" spans="2:47" s="1" customFormat="1" ht="30" customHeight="1">
      <c r="B126" s="33"/>
      <c r="D126" s="176" t="s">
        <v>139</v>
      </c>
      <c r="F126" s="178" t="s">
        <v>194</v>
      </c>
      <c r="I126" s="137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139</v>
      </c>
      <c r="AU126" s="16" t="s">
        <v>81</v>
      </c>
    </row>
    <row r="127" spans="2:51" s="11" customFormat="1" ht="31.5" customHeight="1">
      <c r="B127" s="179"/>
      <c r="D127" s="176" t="s">
        <v>141</v>
      </c>
      <c r="E127" s="188" t="s">
        <v>20</v>
      </c>
      <c r="F127" s="190" t="s">
        <v>195</v>
      </c>
      <c r="H127" s="191">
        <v>45.644</v>
      </c>
      <c r="I127" s="184"/>
      <c r="L127" s="179"/>
      <c r="M127" s="185"/>
      <c r="N127" s="186"/>
      <c r="O127" s="186"/>
      <c r="P127" s="186"/>
      <c r="Q127" s="186"/>
      <c r="R127" s="186"/>
      <c r="S127" s="186"/>
      <c r="T127" s="187"/>
      <c r="AT127" s="188" t="s">
        <v>141</v>
      </c>
      <c r="AU127" s="188" t="s">
        <v>81</v>
      </c>
      <c r="AV127" s="11" t="s">
        <v>81</v>
      </c>
      <c r="AW127" s="11" t="s">
        <v>37</v>
      </c>
      <c r="AX127" s="11" t="s">
        <v>73</v>
      </c>
      <c r="AY127" s="188" t="s">
        <v>128</v>
      </c>
    </row>
    <row r="128" spans="2:51" s="11" customFormat="1" ht="22.5" customHeight="1">
      <c r="B128" s="179"/>
      <c r="D128" s="176" t="s">
        <v>141</v>
      </c>
      <c r="E128" s="188" t="s">
        <v>20</v>
      </c>
      <c r="F128" s="190" t="s">
        <v>196</v>
      </c>
      <c r="H128" s="191">
        <v>0</v>
      </c>
      <c r="I128" s="184"/>
      <c r="L128" s="179"/>
      <c r="M128" s="185"/>
      <c r="N128" s="186"/>
      <c r="O128" s="186"/>
      <c r="P128" s="186"/>
      <c r="Q128" s="186"/>
      <c r="R128" s="186"/>
      <c r="S128" s="186"/>
      <c r="T128" s="187"/>
      <c r="AT128" s="188" t="s">
        <v>141</v>
      </c>
      <c r="AU128" s="188" t="s">
        <v>81</v>
      </c>
      <c r="AV128" s="11" t="s">
        <v>81</v>
      </c>
      <c r="AW128" s="11" t="s">
        <v>37</v>
      </c>
      <c r="AX128" s="11" t="s">
        <v>73</v>
      </c>
      <c r="AY128" s="188" t="s">
        <v>128</v>
      </c>
    </row>
    <row r="129" spans="2:51" s="12" customFormat="1" ht="22.5" customHeight="1">
      <c r="B129" s="192"/>
      <c r="D129" s="180" t="s">
        <v>141</v>
      </c>
      <c r="E129" s="193" t="s">
        <v>20</v>
      </c>
      <c r="F129" s="194" t="s">
        <v>197</v>
      </c>
      <c r="H129" s="195">
        <v>45.644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200" t="s">
        <v>141</v>
      </c>
      <c r="AU129" s="200" t="s">
        <v>81</v>
      </c>
      <c r="AV129" s="12" t="s">
        <v>135</v>
      </c>
      <c r="AW129" s="12" t="s">
        <v>37</v>
      </c>
      <c r="AX129" s="12" t="s">
        <v>22</v>
      </c>
      <c r="AY129" s="200" t="s">
        <v>128</v>
      </c>
    </row>
    <row r="130" spans="2:65" s="1" customFormat="1" ht="22.5" customHeight="1">
      <c r="B130" s="163"/>
      <c r="C130" s="164" t="s">
        <v>27</v>
      </c>
      <c r="D130" s="164" t="s">
        <v>130</v>
      </c>
      <c r="E130" s="165" t="s">
        <v>198</v>
      </c>
      <c r="F130" s="166" t="s">
        <v>199</v>
      </c>
      <c r="G130" s="167" t="s">
        <v>184</v>
      </c>
      <c r="H130" s="168">
        <v>2043.205</v>
      </c>
      <c r="I130" s="169"/>
      <c r="J130" s="170">
        <f>ROUND(I130*H130,2)</f>
        <v>0</v>
      </c>
      <c r="K130" s="166" t="s">
        <v>134</v>
      </c>
      <c r="L130" s="33"/>
      <c r="M130" s="171" t="s">
        <v>20</v>
      </c>
      <c r="N130" s="172" t="s">
        <v>44</v>
      </c>
      <c r="O130" s="34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AR130" s="16" t="s">
        <v>135</v>
      </c>
      <c r="AT130" s="16" t="s">
        <v>130</v>
      </c>
      <c r="AU130" s="16" t="s">
        <v>81</v>
      </c>
      <c r="AY130" s="16" t="s">
        <v>128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6" t="s">
        <v>22</v>
      </c>
      <c r="BK130" s="175">
        <f>ROUND(I130*H130,2)</f>
        <v>0</v>
      </c>
      <c r="BL130" s="16" t="s">
        <v>135</v>
      </c>
      <c r="BM130" s="16" t="s">
        <v>200</v>
      </c>
    </row>
    <row r="131" spans="2:47" s="1" customFormat="1" ht="30" customHeight="1">
      <c r="B131" s="33"/>
      <c r="D131" s="176" t="s">
        <v>137</v>
      </c>
      <c r="F131" s="177" t="s">
        <v>201</v>
      </c>
      <c r="I131" s="137"/>
      <c r="L131" s="33"/>
      <c r="M131" s="62"/>
      <c r="N131" s="34"/>
      <c r="O131" s="34"/>
      <c r="P131" s="34"/>
      <c r="Q131" s="34"/>
      <c r="R131" s="34"/>
      <c r="S131" s="34"/>
      <c r="T131" s="63"/>
      <c r="AT131" s="16" t="s">
        <v>137</v>
      </c>
      <c r="AU131" s="16" t="s">
        <v>81</v>
      </c>
    </row>
    <row r="132" spans="2:47" s="1" customFormat="1" ht="30" customHeight="1">
      <c r="B132" s="33"/>
      <c r="D132" s="176" t="s">
        <v>139</v>
      </c>
      <c r="F132" s="178" t="s">
        <v>202</v>
      </c>
      <c r="I132" s="137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139</v>
      </c>
      <c r="AU132" s="16" t="s">
        <v>81</v>
      </c>
    </row>
    <row r="133" spans="2:51" s="11" customFormat="1" ht="31.5" customHeight="1">
      <c r="B133" s="179"/>
      <c r="D133" s="180" t="s">
        <v>141</v>
      </c>
      <c r="E133" s="181" t="s">
        <v>20</v>
      </c>
      <c r="F133" s="182" t="s">
        <v>203</v>
      </c>
      <c r="H133" s="183">
        <v>2043.205</v>
      </c>
      <c r="I133" s="184"/>
      <c r="L133" s="179"/>
      <c r="M133" s="185"/>
      <c r="N133" s="186"/>
      <c r="O133" s="186"/>
      <c r="P133" s="186"/>
      <c r="Q133" s="186"/>
      <c r="R133" s="186"/>
      <c r="S133" s="186"/>
      <c r="T133" s="187"/>
      <c r="AT133" s="188" t="s">
        <v>141</v>
      </c>
      <c r="AU133" s="188" t="s">
        <v>81</v>
      </c>
      <c r="AV133" s="11" t="s">
        <v>81</v>
      </c>
      <c r="AW133" s="11" t="s">
        <v>37</v>
      </c>
      <c r="AX133" s="11" t="s">
        <v>22</v>
      </c>
      <c r="AY133" s="188" t="s">
        <v>128</v>
      </c>
    </row>
    <row r="134" spans="2:65" s="1" customFormat="1" ht="22.5" customHeight="1">
      <c r="B134" s="163"/>
      <c r="C134" s="164" t="s">
        <v>204</v>
      </c>
      <c r="D134" s="164" t="s">
        <v>130</v>
      </c>
      <c r="E134" s="165" t="s">
        <v>205</v>
      </c>
      <c r="F134" s="166" t="s">
        <v>206</v>
      </c>
      <c r="G134" s="167" t="s">
        <v>184</v>
      </c>
      <c r="H134" s="168">
        <v>109.568</v>
      </c>
      <c r="I134" s="169"/>
      <c r="J134" s="170">
        <f>ROUND(I134*H134,2)</f>
        <v>0</v>
      </c>
      <c r="K134" s="166" t="s">
        <v>134</v>
      </c>
      <c r="L134" s="33"/>
      <c r="M134" s="171" t="s">
        <v>20</v>
      </c>
      <c r="N134" s="172" t="s">
        <v>44</v>
      </c>
      <c r="O134" s="34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AR134" s="16" t="s">
        <v>135</v>
      </c>
      <c r="AT134" s="16" t="s">
        <v>130</v>
      </c>
      <c r="AU134" s="16" t="s">
        <v>81</v>
      </c>
      <c r="AY134" s="16" t="s">
        <v>128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6" t="s">
        <v>22</v>
      </c>
      <c r="BK134" s="175">
        <f>ROUND(I134*H134,2)</f>
        <v>0</v>
      </c>
      <c r="BL134" s="16" t="s">
        <v>135</v>
      </c>
      <c r="BM134" s="16" t="s">
        <v>207</v>
      </c>
    </row>
    <row r="135" spans="2:47" s="1" customFormat="1" ht="30" customHeight="1">
      <c r="B135" s="33"/>
      <c r="D135" s="176" t="s">
        <v>137</v>
      </c>
      <c r="F135" s="177" t="s">
        <v>208</v>
      </c>
      <c r="I135" s="137"/>
      <c r="L135" s="33"/>
      <c r="M135" s="62"/>
      <c r="N135" s="34"/>
      <c r="O135" s="34"/>
      <c r="P135" s="34"/>
      <c r="Q135" s="34"/>
      <c r="R135" s="34"/>
      <c r="S135" s="34"/>
      <c r="T135" s="63"/>
      <c r="AT135" s="16" t="s">
        <v>137</v>
      </c>
      <c r="AU135" s="16" t="s">
        <v>81</v>
      </c>
    </row>
    <row r="136" spans="2:47" s="1" customFormat="1" ht="42" customHeight="1">
      <c r="B136" s="33"/>
      <c r="D136" s="176" t="s">
        <v>139</v>
      </c>
      <c r="F136" s="178" t="s">
        <v>209</v>
      </c>
      <c r="I136" s="137"/>
      <c r="L136" s="33"/>
      <c r="M136" s="62"/>
      <c r="N136" s="34"/>
      <c r="O136" s="34"/>
      <c r="P136" s="34"/>
      <c r="Q136" s="34"/>
      <c r="R136" s="34"/>
      <c r="S136" s="34"/>
      <c r="T136" s="63"/>
      <c r="AT136" s="16" t="s">
        <v>139</v>
      </c>
      <c r="AU136" s="16" t="s">
        <v>81</v>
      </c>
    </row>
    <row r="137" spans="2:51" s="11" customFormat="1" ht="22.5" customHeight="1">
      <c r="B137" s="179"/>
      <c r="D137" s="176" t="s">
        <v>141</v>
      </c>
      <c r="E137" s="188" t="s">
        <v>20</v>
      </c>
      <c r="F137" s="190" t="s">
        <v>210</v>
      </c>
      <c r="H137" s="191">
        <v>9.568</v>
      </c>
      <c r="I137" s="184"/>
      <c r="L137" s="179"/>
      <c r="M137" s="185"/>
      <c r="N137" s="186"/>
      <c r="O137" s="186"/>
      <c r="P137" s="186"/>
      <c r="Q137" s="186"/>
      <c r="R137" s="186"/>
      <c r="S137" s="186"/>
      <c r="T137" s="187"/>
      <c r="AT137" s="188" t="s">
        <v>141</v>
      </c>
      <c r="AU137" s="188" t="s">
        <v>81</v>
      </c>
      <c r="AV137" s="11" t="s">
        <v>81</v>
      </c>
      <c r="AW137" s="11" t="s">
        <v>37</v>
      </c>
      <c r="AX137" s="11" t="s">
        <v>73</v>
      </c>
      <c r="AY137" s="188" t="s">
        <v>128</v>
      </c>
    </row>
    <row r="138" spans="2:51" s="11" customFormat="1" ht="22.5" customHeight="1">
      <c r="B138" s="179"/>
      <c r="D138" s="176" t="s">
        <v>141</v>
      </c>
      <c r="E138" s="188" t="s">
        <v>20</v>
      </c>
      <c r="F138" s="190" t="s">
        <v>211</v>
      </c>
      <c r="H138" s="191">
        <v>100</v>
      </c>
      <c r="I138" s="184"/>
      <c r="L138" s="179"/>
      <c r="M138" s="185"/>
      <c r="N138" s="186"/>
      <c r="O138" s="186"/>
      <c r="P138" s="186"/>
      <c r="Q138" s="186"/>
      <c r="R138" s="186"/>
      <c r="S138" s="186"/>
      <c r="T138" s="187"/>
      <c r="AT138" s="188" t="s">
        <v>141</v>
      </c>
      <c r="AU138" s="188" t="s">
        <v>81</v>
      </c>
      <c r="AV138" s="11" t="s">
        <v>81</v>
      </c>
      <c r="AW138" s="11" t="s">
        <v>37</v>
      </c>
      <c r="AX138" s="11" t="s">
        <v>73</v>
      </c>
      <c r="AY138" s="188" t="s">
        <v>128</v>
      </c>
    </row>
    <row r="139" spans="2:51" s="12" customFormat="1" ht="22.5" customHeight="1">
      <c r="B139" s="192"/>
      <c r="D139" s="180" t="s">
        <v>141</v>
      </c>
      <c r="E139" s="193" t="s">
        <v>20</v>
      </c>
      <c r="F139" s="194" t="s">
        <v>197</v>
      </c>
      <c r="H139" s="195">
        <v>109.568</v>
      </c>
      <c r="I139" s="196"/>
      <c r="L139" s="192"/>
      <c r="M139" s="197"/>
      <c r="N139" s="198"/>
      <c r="O139" s="198"/>
      <c r="P139" s="198"/>
      <c r="Q139" s="198"/>
      <c r="R139" s="198"/>
      <c r="S139" s="198"/>
      <c r="T139" s="199"/>
      <c r="AT139" s="200" t="s">
        <v>141</v>
      </c>
      <c r="AU139" s="200" t="s">
        <v>81</v>
      </c>
      <c r="AV139" s="12" t="s">
        <v>135</v>
      </c>
      <c r="AW139" s="12" t="s">
        <v>37</v>
      </c>
      <c r="AX139" s="12" t="s">
        <v>22</v>
      </c>
      <c r="AY139" s="200" t="s">
        <v>128</v>
      </c>
    </row>
    <row r="140" spans="2:65" s="1" customFormat="1" ht="22.5" customHeight="1">
      <c r="B140" s="163"/>
      <c r="C140" s="164" t="s">
        <v>212</v>
      </c>
      <c r="D140" s="164" t="s">
        <v>130</v>
      </c>
      <c r="E140" s="165" t="s">
        <v>213</v>
      </c>
      <c r="F140" s="166" t="s">
        <v>214</v>
      </c>
      <c r="G140" s="167" t="s">
        <v>184</v>
      </c>
      <c r="H140" s="168">
        <v>4019.603</v>
      </c>
      <c r="I140" s="169"/>
      <c r="J140" s="170">
        <f>ROUND(I140*H140,2)</f>
        <v>0</v>
      </c>
      <c r="K140" s="166" t="s">
        <v>134</v>
      </c>
      <c r="L140" s="33"/>
      <c r="M140" s="171" t="s">
        <v>20</v>
      </c>
      <c r="N140" s="172" t="s">
        <v>44</v>
      </c>
      <c r="O140" s="34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AR140" s="16" t="s">
        <v>135</v>
      </c>
      <c r="AT140" s="16" t="s">
        <v>130</v>
      </c>
      <c r="AU140" s="16" t="s">
        <v>81</v>
      </c>
      <c r="AY140" s="16" t="s">
        <v>128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6" t="s">
        <v>22</v>
      </c>
      <c r="BK140" s="175">
        <f>ROUND(I140*H140,2)</f>
        <v>0</v>
      </c>
      <c r="BL140" s="16" t="s">
        <v>135</v>
      </c>
      <c r="BM140" s="16" t="s">
        <v>215</v>
      </c>
    </row>
    <row r="141" spans="2:47" s="1" customFormat="1" ht="42" customHeight="1">
      <c r="B141" s="33"/>
      <c r="D141" s="176" t="s">
        <v>137</v>
      </c>
      <c r="F141" s="177" t="s">
        <v>216</v>
      </c>
      <c r="I141" s="137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137</v>
      </c>
      <c r="AU141" s="16" t="s">
        <v>81</v>
      </c>
    </row>
    <row r="142" spans="2:47" s="1" customFormat="1" ht="30" customHeight="1">
      <c r="B142" s="33"/>
      <c r="D142" s="176" t="s">
        <v>139</v>
      </c>
      <c r="F142" s="178" t="s">
        <v>217</v>
      </c>
      <c r="I142" s="137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139</v>
      </c>
      <c r="AU142" s="16" t="s">
        <v>81</v>
      </c>
    </row>
    <row r="143" spans="2:51" s="11" customFormat="1" ht="22.5" customHeight="1">
      <c r="B143" s="179"/>
      <c r="D143" s="176" t="s">
        <v>141</v>
      </c>
      <c r="E143" s="188" t="s">
        <v>20</v>
      </c>
      <c r="F143" s="190" t="s">
        <v>218</v>
      </c>
      <c r="H143" s="191">
        <v>2043.205</v>
      </c>
      <c r="I143" s="184"/>
      <c r="L143" s="179"/>
      <c r="M143" s="185"/>
      <c r="N143" s="186"/>
      <c r="O143" s="186"/>
      <c r="P143" s="186"/>
      <c r="Q143" s="186"/>
      <c r="R143" s="186"/>
      <c r="S143" s="186"/>
      <c r="T143" s="187"/>
      <c r="AT143" s="188" t="s">
        <v>141</v>
      </c>
      <c r="AU143" s="188" t="s">
        <v>81</v>
      </c>
      <c r="AV143" s="11" t="s">
        <v>81</v>
      </c>
      <c r="AW143" s="11" t="s">
        <v>37</v>
      </c>
      <c r="AX143" s="11" t="s">
        <v>73</v>
      </c>
      <c r="AY143" s="188" t="s">
        <v>128</v>
      </c>
    </row>
    <row r="144" spans="2:51" s="11" customFormat="1" ht="22.5" customHeight="1">
      <c r="B144" s="179"/>
      <c r="D144" s="176" t="s">
        <v>141</v>
      </c>
      <c r="E144" s="188" t="s">
        <v>20</v>
      </c>
      <c r="F144" s="190" t="s">
        <v>219</v>
      </c>
      <c r="H144" s="191">
        <v>45.644</v>
      </c>
      <c r="I144" s="184"/>
      <c r="L144" s="179"/>
      <c r="M144" s="185"/>
      <c r="N144" s="186"/>
      <c r="O144" s="186"/>
      <c r="P144" s="186"/>
      <c r="Q144" s="186"/>
      <c r="R144" s="186"/>
      <c r="S144" s="186"/>
      <c r="T144" s="187"/>
      <c r="AT144" s="188" t="s">
        <v>141</v>
      </c>
      <c r="AU144" s="188" t="s">
        <v>81</v>
      </c>
      <c r="AV144" s="11" t="s">
        <v>81</v>
      </c>
      <c r="AW144" s="11" t="s">
        <v>37</v>
      </c>
      <c r="AX144" s="11" t="s">
        <v>73</v>
      </c>
      <c r="AY144" s="188" t="s">
        <v>128</v>
      </c>
    </row>
    <row r="145" spans="2:51" s="11" customFormat="1" ht="22.5" customHeight="1">
      <c r="B145" s="179"/>
      <c r="D145" s="176" t="s">
        <v>141</v>
      </c>
      <c r="E145" s="188" t="s">
        <v>20</v>
      </c>
      <c r="F145" s="190" t="s">
        <v>220</v>
      </c>
      <c r="H145" s="191">
        <v>1821.186</v>
      </c>
      <c r="I145" s="184"/>
      <c r="L145" s="179"/>
      <c r="M145" s="185"/>
      <c r="N145" s="186"/>
      <c r="O145" s="186"/>
      <c r="P145" s="186"/>
      <c r="Q145" s="186"/>
      <c r="R145" s="186"/>
      <c r="S145" s="186"/>
      <c r="T145" s="187"/>
      <c r="AT145" s="188" t="s">
        <v>141</v>
      </c>
      <c r="AU145" s="188" t="s">
        <v>81</v>
      </c>
      <c r="AV145" s="11" t="s">
        <v>81</v>
      </c>
      <c r="AW145" s="11" t="s">
        <v>37</v>
      </c>
      <c r="AX145" s="11" t="s">
        <v>73</v>
      </c>
      <c r="AY145" s="188" t="s">
        <v>128</v>
      </c>
    </row>
    <row r="146" spans="2:51" s="11" customFormat="1" ht="22.5" customHeight="1">
      <c r="B146" s="179"/>
      <c r="D146" s="176" t="s">
        <v>141</v>
      </c>
      <c r="E146" s="188" t="s">
        <v>20</v>
      </c>
      <c r="F146" s="190" t="s">
        <v>221</v>
      </c>
      <c r="H146" s="191">
        <v>109.568</v>
      </c>
      <c r="I146" s="184"/>
      <c r="L146" s="179"/>
      <c r="M146" s="185"/>
      <c r="N146" s="186"/>
      <c r="O146" s="186"/>
      <c r="P146" s="186"/>
      <c r="Q146" s="186"/>
      <c r="R146" s="186"/>
      <c r="S146" s="186"/>
      <c r="T146" s="187"/>
      <c r="AT146" s="188" t="s">
        <v>141</v>
      </c>
      <c r="AU146" s="188" t="s">
        <v>81</v>
      </c>
      <c r="AV146" s="11" t="s">
        <v>81</v>
      </c>
      <c r="AW146" s="11" t="s">
        <v>37</v>
      </c>
      <c r="AX146" s="11" t="s">
        <v>73</v>
      </c>
      <c r="AY146" s="188" t="s">
        <v>128</v>
      </c>
    </row>
    <row r="147" spans="2:51" s="12" customFormat="1" ht="22.5" customHeight="1">
      <c r="B147" s="192"/>
      <c r="D147" s="180" t="s">
        <v>141</v>
      </c>
      <c r="E147" s="193" t="s">
        <v>20</v>
      </c>
      <c r="F147" s="194" t="s">
        <v>197</v>
      </c>
      <c r="H147" s="195">
        <v>4019.603</v>
      </c>
      <c r="I147" s="196"/>
      <c r="L147" s="192"/>
      <c r="M147" s="197"/>
      <c r="N147" s="198"/>
      <c r="O147" s="198"/>
      <c r="P147" s="198"/>
      <c r="Q147" s="198"/>
      <c r="R147" s="198"/>
      <c r="S147" s="198"/>
      <c r="T147" s="199"/>
      <c r="AT147" s="200" t="s">
        <v>141</v>
      </c>
      <c r="AU147" s="200" t="s">
        <v>81</v>
      </c>
      <c r="AV147" s="12" t="s">
        <v>135</v>
      </c>
      <c r="AW147" s="12" t="s">
        <v>37</v>
      </c>
      <c r="AX147" s="12" t="s">
        <v>22</v>
      </c>
      <c r="AY147" s="200" t="s">
        <v>128</v>
      </c>
    </row>
    <row r="148" spans="2:65" s="1" customFormat="1" ht="31.5" customHeight="1">
      <c r="B148" s="163"/>
      <c r="C148" s="164" t="s">
        <v>222</v>
      </c>
      <c r="D148" s="164" t="s">
        <v>130</v>
      </c>
      <c r="E148" s="165" t="s">
        <v>223</v>
      </c>
      <c r="F148" s="166" t="s">
        <v>224</v>
      </c>
      <c r="G148" s="167" t="s">
        <v>184</v>
      </c>
      <c r="H148" s="168">
        <v>40196.03</v>
      </c>
      <c r="I148" s="169"/>
      <c r="J148" s="170">
        <f>ROUND(I148*H148,2)</f>
        <v>0</v>
      </c>
      <c r="K148" s="166" t="s">
        <v>134</v>
      </c>
      <c r="L148" s="33"/>
      <c r="M148" s="171" t="s">
        <v>20</v>
      </c>
      <c r="N148" s="172" t="s">
        <v>44</v>
      </c>
      <c r="O148" s="34"/>
      <c r="P148" s="173">
        <f>O148*H148</f>
        <v>0</v>
      </c>
      <c r="Q148" s="173">
        <v>0</v>
      </c>
      <c r="R148" s="173">
        <f>Q148*H148</f>
        <v>0</v>
      </c>
      <c r="S148" s="173">
        <v>0</v>
      </c>
      <c r="T148" s="174">
        <f>S148*H148</f>
        <v>0</v>
      </c>
      <c r="AR148" s="16" t="s">
        <v>135</v>
      </c>
      <c r="AT148" s="16" t="s">
        <v>130</v>
      </c>
      <c r="AU148" s="16" t="s">
        <v>81</v>
      </c>
      <c r="AY148" s="16" t="s">
        <v>128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6" t="s">
        <v>22</v>
      </c>
      <c r="BK148" s="175">
        <f>ROUND(I148*H148,2)</f>
        <v>0</v>
      </c>
      <c r="BL148" s="16" t="s">
        <v>135</v>
      </c>
      <c r="BM148" s="16" t="s">
        <v>225</v>
      </c>
    </row>
    <row r="149" spans="2:47" s="1" customFormat="1" ht="42" customHeight="1">
      <c r="B149" s="33"/>
      <c r="D149" s="176" t="s">
        <v>137</v>
      </c>
      <c r="F149" s="177" t="s">
        <v>226</v>
      </c>
      <c r="I149" s="137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137</v>
      </c>
      <c r="AU149" s="16" t="s">
        <v>81</v>
      </c>
    </row>
    <row r="150" spans="2:51" s="11" customFormat="1" ht="22.5" customHeight="1">
      <c r="B150" s="179"/>
      <c r="D150" s="180" t="s">
        <v>141</v>
      </c>
      <c r="E150" s="181" t="s">
        <v>20</v>
      </c>
      <c r="F150" s="182" t="s">
        <v>227</v>
      </c>
      <c r="H150" s="183">
        <v>40196.03</v>
      </c>
      <c r="I150" s="184"/>
      <c r="L150" s="179"/>
      <c r="M150" s="185"/>
      <c r="N150" s="186"/>
      <c r="O150" s="186"/>
      <c r="P150" s="186"/>
      <c r="Q150" s="186"/>
      <c r="R150" s="186"/>
      <c r="S150" s="186"/>
      <c r="T150" s="187"/>
      <c r="AT150" s="188" t="s">
        <v>141</v>
      </c>
      <c r="AU150" s="188" t="s">
        <v>81</v>
      </c>
      <c r="AV150" s="11" t="s">
        <v>81</v>
      </c>
      <c r="AW150" s="11" t="s">
        <v>37</v>
      </c>
      <c r="AX150" s="11" t="s">
        <v>22</v>
      </c>
      <c r="AY150" s="188" t="s">
        <v>128</v>
      </c>
    </row>
    <row r="151" spans="2:65" s="1" customFormat="1" ht="22.5" customHeight="1">
      <c r="B151" s="163"/>
      <c r="C151" s="164" t="s">
        <v>228</v>
      </c>
      <c r="D151" s="164" t="s">
        <v>130</v>
      </c>
      <c r="E151" s="165" t="s">
        <v>229</v>
      </c>
      <c r="F151" s="166" t="s">
        <v>230</v>
      </c>
      <c r="G151" s="167" t="s">
        <v>231</v>
      </c>
      <c r="H151" s="168">
        <v>4067.071</v>
      </c>
      <c r="I151" s="169"/>
      <c r="J151" s="170">
        <f>ROUND(I151*H151,2)</f>
        <v>0</v>
      </c>
      <c r="K151" s="166" t="s">
        <v>134</v>
      </c>
      <c r="L151" s="33"/>
      <c r="M151" s="171" t="s">
        <v>20</v>
      </c>
      <c r="N151" s="172" t="s">
        <v>44</v>
      </c>
      <c r="O151" s="34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AR151" s="16" t="s">
        <v>135</v>
      </c>
      <c r="AT151" s="16" t="s">
        <v>130</v>
      </c>
      <c r="AU151" s="16" t="s">
        <v>81</v>
      </c>
      <c r="AY151" s="16" t="s">
        <v>128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6" t="s">
        <v>22</v>
      </c>
      <c r="BK151" s="175">
        <f>ROUND(I151*H151,2)</f>
        <v>0</v>
      </c>
      <c r="BL151" s="16" t="s">
        <v>135</v>
      </c>
      <c r="BM151" s="16" t="s">
        <v>232</v>
      </c>
    </row>
    <row r="152" spans="2:47" s="1" customFormat="1" ht="22.5" customHeight="1">
      <c r="B152" s="33"/>
      <c r="D152" s="176" t="s">
        <v>137</v>
      </c>
      <c r="F152" s="177" t="s">
        <v>233</v>
      </c>
      <c r="I152" s="137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137</v>
      </c>
      <c r="AU152" s="16" t="s">
        <v>81</v>
      </c>
    </row>
    <row r="153" spans="2:51" s="11" customFormat="1" ht="22.5" customHeight="1">
      <c r="B153" s="179"/>
      <c r="D153" s="180" t="s">
        <v>141</v>
      </c>
      <c r="E153" s="181" t="s">
        <v>20</v>
      </c>
      <c r="F153" s="182" t="s">
        <v>234</v>
      </c>
      <c r="H153" s="183">
        <v>4067.071</v>
      </c>
      <c r="I153" s="184"/>
      <c r="L153" s="179"/>
      <c r="M153" s="185"/>
      <c r="N153" s="186"/>
      <c r="O153" s="186"/>
      <c r="P153" s="186"/>
      <c r="Q153" s="186"/>
      <c r="R153" s="186"/>
      <c r="S153" s="186"/>
      <c r="T153" s="187"/>
      <c r="AT153" s="188" t="s">
        <v>141</v>
      </c>
      <c r="AU153" s="188" t="s">
        <v>81</v>
      </c>
      <c r="AV153" s="11" t="s">
        <v>81</v>
      </c>
      <c r="AW153" s="11" t="s">
        <v>37</v>
      </c>
      <c r="AX153" s="11" t="s">
        <v>22</v>
      </c>
      <c r="AY153" s="188" t="s">
        <v>128</v>
      </c>
    </row>
    <row r="154" spans="2:65" s="1" customFormat="1" ht="22.5" customHeight="1">
      <c r="B154" s="163"/>
      <c r="C154" s="164" t="s">
        <v>8</v>
      </c>
      <c r="D154" s="164" t="s">
        <v>130</v>
      </c>
      <c r="E154" s="165" t="s">
        <v>235</v>
      </c>
      <c r="F154" s="166" t="s">
        <v>236</v>
      </c>
      <c r="G154" s="167" t="s">
        <v>231</v>
      </c>
      <c r="H154" s="168">
        <v>3369.194</v>
      </c>
      <c r="I154" s="169"/>
      <c r="J154" s="170">
        <f>ROUND(I154*H154,2)</f>
        <v>0</v>
      </c>
      <c r="K154" s="166" t="s">
        <v>20</v>
      </c>
      <c r="L154" s="33"/>
      <c r="M154" s="171" t="s">
        <v>20</v>
      </c>
      <c r="N154" s="172" t="s">
        <v>44</v>
      </c>
      <c r="O154" s="34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AR154" s="16" t="s">
        <v>135</v>
      </c>
      <c r="AT154" s="16" t="s">
        <v>130</v>
      </c>
      <c r="AU154" s="16" t="s">
        <v>81</v>
      </c>
      <c r="AY154" s="16" t="s">
        <v>128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6" t="s">
        <v>22</v>
      </c>
      <c r="BK154" s="175">
        <f>ROUND(I154*H154,2)</f>
        <v>0</v>
      </c>
      <c r="BL154" s="16" t="s">
        <v>135</v>
      </c>
      <c r="BM154" s="16" t="s">
        <v>237</v>
      </c>
    </row>
    <row r="155" spans="2:51" s="11" customFormat="1" ht="22.5" customHeight="1">
      <c r="B155" s="179"/>
      <c r="D155" s="180" t="s">
        <v>141</v>
      </c>
      <c r="E155" s="181" t="s">
        <v>20</v>
      </c>
      <c r="F155" s="182" t="s">
        <v>238</v>
      </c>
      <c r="H155" s="183">
        <v>3369.194</v>
      </c>
      <c r="I155" s="184"/>
      <c r="L155" s="179"/>
      <c r="M155" s="185"/>
      <c r="N155" s="186"/>
      <c r="O155" s="186"/>
      <c r="P155" s="186"/>
      <c r="Q155" s="186"/>
      <c r="R155" s="186"/>
      <c r="S155" s="186"/>
      <c r="T155" s="187"/>
      <c r="AT155" s="188" t="s">
        <v>141</v>
      </c>
      <c r="AU155" s="188" t="s">
        <v>81</v>
      </c>
      <c r="AV155" s="11" t="s">
        <v>81</v>
      </c>
      <c r="AW155" s="11" t="s">
        <v>37</v>
      </c>
      <c r="AX155" s="11" t="s">
        <v>22</v>
      </c>
      <c r="AY155" s="188" t="s">
        <v>128</v>
      </c>
    </row>
    <row r="156" spans="2:65" s="1" customFormat="1" ht="22.5" customHeight="1">
      <c r="B156" s="163"/>
      <c r="C156" s="164" t="s">
        <v>239</v>
      </c>
      <c r="D156" s="164" t="s">
        <v>130</v>
      </c>
      <c r="E156" s="165" t="s">
        <v>240</v>
      </c>
      <c r="F156" s="166" t="s">
        <v>241</v>
      </c>
      <c r="G156" s="167" t="s">
        <v>184</v>
      </c>
      <c r="H156" s="168">
        <v>1821.186</v>
      </c>
      <c r="I156" s="169"/>
      <c r="J156" s="170">
        <f>ROUND(I156*H156,2)</f>
        <v>0</v>
      </c>
      <c r="K156" s="166" t="s">
        <v>134</v>
      </c>
      <c r="L156" s="33"/>
      <c r="M156" s="171" t="s">
        <v>20</v>
      </c>
      <c r="N156" s="172" t="s">
        <v>44</v>
      </c>
      <c r="O156" s="34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AR156" s="16" t="s">
        <v>135</v>
      </c>
      <c r="AT156" s="16" t="s">
        <v>130</v>
      </c>
      <c r="AU156" s="16" t="s">
        <v>81</v>
      </c>
      <c r="AY156" s="16" t="s">
        <v>128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6" t="s">
        <v>22</v>
      </c>
      <c r="BK156" s="175">
        <f>ROUND(I156*H156,2)</f>
        <v>0</v>
      </c>
      <c r="BL156" s="16" t="s">
        <v>135</v>
      </c>
      <c r="BM156" s="16" t="s">
        <v>242</v>
      </c>
    </row>
    <row r="157" spans="2:47" s="1" customFormat="1" ht="30" customHeight="1">
      <c r="B157" s="33"/>
      <c r="D157" s="176" t="s">
        <v>137</v>
      </c>
      <c r="F157" s="177" t="s">
        <v>243</v>
      </c>
      <c r="I157" s="137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137</v>
      </c>
      <c r="AU157" s="16" t="s">
        <v>81</v>
      </c>
    </row>
    <row r="158" spans="2:47" s="1" customFormat="1" ht="30" customHeight="1">
      <c r="B158" s="33"/>
      <c r="D158" s="176" t="s">
        <v>139</v>
      </c>
      <c r="F158" s="178" t="s">
        <v>244</v>
      </c>
      <c r="I158" s="137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139</v>
      </c>
      <c r="AU158" s="16" t="s">
        <v>81</v>
      </c>
    </row>
    <row r="159" spans="2:51" s="11" customFormat="1" ht="31.5" customHeight="1">
      <c r="B159" s="179"/>
      <c r="D159" s="176" t="s">
        <v>141</v>
      </c>
      <c r="E159" s="188" t="s">
        <v>20</v>
      </c>
      <c r="F159" s="190" t="s">
        <v>245</v>
      </c>
      <c r="H159" s="191">
        <v>1821.186</v>
      </c>
      <c r="I159" s="184"/>
      <c r="L159" s="179"/>
      <c r="M159" s="185"/>
      <c r="N159" s="186"/>
      <c r="O159" s="186"/>
      <c r="P159" s="186"/>
      <c r="Q159" s="186"/>
      <c r="R159" s="186"/>
      <c r="S159" s="186"/>
      <c r="T159" s="187"/>
      <c r="AT159" s="188" t="s">
        <v>141</v>
      </c>
      <c r="AU159" s="188" t="s">
        <v>81</v>
      </c>
      <c r="AV159" s="11" t="s">
        <v>81</v>
      </c>
      <c r="AW159" s="11" t="s">
        <v>37</v>
      </c>
      <c r="AX159" s="11" t="s">
        <v>22</v>
      </c>
      <c r="AY159" s="188" t="s">
        <v>128</v>
      </c>
    </row>
    <row r="160" spans="2:63" s="10" customFormat="1" ht="29.25" customHeight="1">
      <c r="B160" s="149"/>
      <c r="D160" s="160" t="s">
        <v>72</v>
      </c>
      <c r="E160" s="161" t="s">
        <v>81</v>
      </c>
      <c r="F160" s="161" t="s">
        <v>246</v>
      </c>
      <c r="I160" s="152"/>
      <c r="J160" s="162">
        <f>BK160</f>
        <v>0</v>
      </c>
      <c r="L160" s="149"/>
      <c r="M160" s="154"/>
      <c r="N160" s="155"/>
      <c r="O160" s="155"/>
      <c r="P160" s="156">
        <f>SUM(P161:P172)</f>
        <v>0</v>
      </c>
      <c r="Q160" s="155"/>
      <c r="R160" s="156">
        <f>SUM(R161:R172)</f>
        <v>56.44629</v>
      </c>
      <c r="S160" s="155"/>
      <c r="T160" s="157">
        <f>SUM(T161:T172)</f>
        <v>0</v>
      </c>
      <c r="AR160" s="150" t="s">
        <v>22</v>
      </c>
      <c r="AT160" s="158" t="s">
        <v>72</v>
      </c>
      <c r="AU160" s="158" t="s">
        <v>22</v>
      </c>
      <c r="AY160" s="150" t="s">
        <v>128</v>
      </c>
      <c r="BK160" s="159">
        <f>SUM(BK161:BK172)</f>
        <v>0</v>
      </c>
    </row>
    <row r="161" spans="2:65" s="1" customFormat="1" ht="31.5" customHeight="1">
      <c r="B161" s="163"/>
      <c r="C161" s="164" t="s">
        <v>247</v>
      </c>
      <c r="D161" s="164" t="s">
        <v>130</v>
      </c>
      <c r="E161" s="165" t="s">
        <v>248</v>
      </c>
      <c r="F161" s="166" t="s">
        <v>249</v>
      </c>
      <c r="G161" s="167" t="s">
        <v>169</v>
      </c>
      <c r="H161" s="168">
        <v>237</v>
      </c>
      <c r="I161" s="169"/>
      <c r="J161" s="170">
        <f>ROUND(I161*H161,2)</f>
        <v>0</v>
      </c>
      <c r="K161" s="166" t="s">
        <v>134</v>
      </c>
      <c r="L161" s="33"/>
      <c r="M161" s="171" t="s">
        <v>20</v>
      </c>
      <c r="N161" s="172" t="s">
        <v>44</v>
      </c>
      <c r="O161" s="34"/>
      <c r="P161" s="173">
        <f>O161*H161</f>
        <v>0</v>
      </c>
      <c r="Q161" s="173">
        <v>0.23801</v>
      </c>
      <c r="R161" s="173">
        <f>Q161*H161</f>
        <v>56.40837</v>
      </c>
      <c r="S161" s="173">
        <v>0</v>
      </c>
      <c r="T161" s="174">
        <f>S161*H161</f>
        <v>0</v>
      </c>
      <c r="AR161" s="16" t="s">
        <v>135</v>
      </c>
      <c r="AT161" s="16" t="s">
        <v>130</v>
      </c>
      <c r="AU161" s="16" t="s">
        <v>81</v>
      </c>
      <c r="AY161" s="16" t="s">
        <v>128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6" t="s">
        <v>22</v>
      </c>
      <c r="BK161" s="175">
        <f>ROUND(I161*H161,2)</f>
        <v>0</v>
      </c>
      <c r="BL161" s="16" t="s">
        <v>135</v>
      </c>
      <c r="BM161" s="16" t="s">
        <v>250</v>
      </c>
    </row>
    <row r="162" spans="2:47" s="1" customFormat="1" ht="42" customHeight="1">
      <c r="B162" s="33"/>
      <c r="D162" s="176" t="s">
        <v>137</v>
      </c>
      <c r="F162" s="177" t="s">
        <v>251</v>
      </c>
      <c r="I162" s="137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137</v>
      </c>
      <c r="AU162" s="16" t="s">
        <v>81</v>
      </c>
    </row>
    <row r="163" spans="2:51" s="11" customFormat="1" ht="22.5" customHeight="1">
      <c r="B163" s="179"/>
      <c r="D163" s="176" t="s">
        <v>141</v>
      </c>
      <c r="E163" s="188" t="s">
        <v>20</v>
      </c>
      <c r="F163" s="190" t="s">
        <v>252</v>
      </c>
      <c r="H163" s="191">
        <v>183</v>
      </c>
      <c r="I163" s="184"/>
      <c r="L163" s="179"/>
      <c r="M163" s="185"/>
      <c r="N163" s="186"/>
      <c r="O163" s="186"/>
      <c r="P163" s="186"/>
      <c r="Q163" s="186"/>
      <c r="R163" s="186"/>
      <c r="S163" s="186"/>
      <c r="T163" s="187"/>
      <c r="AT163" s="188" t="s">
        <v>141</v>
      </c>
      <c r="AU163" s="188" t="s">
        <v>81</v>
      </c>
      <c r="AV163" s="11" t="s">
        <v>81</v>
      </c>
      <c r="AW163" s="11" t="s">
        <v>37</v>
      </c>
      <c r="AX163" s="11" t="s">
        <v>73</v>
      </c>
      <c r="AY163" s="188" t="s">
        <v>128</v>
      </c>
    </row>
    <row r="164" spans="2:51" s="11" customFormat="1" ht="22.5" customHeight="1">
      <c r="B164" s="179"/>
      <c r="D164" s="176" t="s">
        <v>141</v>
      </c>
      <c r="E164" s="188" t="s">
        <v>20</v>
      </c>
      <c r="F164" s="190" t="s">
        <v>253</v>
      </c>
      <c r="H164" s="191">
        <v>54</v>
      </c>
      <c r="I164" s="184"/>
      <c r="L164" s="179"/>
      <c r="M164" s="185"/>
      <c r="N164" s="186"/>
      <c r="O164" s="186"/>
      <c r="P164" s="186"/>
      <c r="Q164" s="186"/>
      <c r="R164" s="186"/>
      <c r="S164" s="186"/>
      <c r="T164" s="187"/>
      <c r="AT164" s="188" t="s">
        <v>141</v>
      </c>
      <c r="AU164" s="188" t="s">
        <v>81</v>
      </c>
      <c r="AV164" s="11" t="s">
        <v>81</v>
      </c>
      <c r="AW164" s="11" t="s">
        <v>37</v>
      </c>
      <c r="AX164" s="11" t="s">
        <v>73</v>
      </c>
      <c r="AY164" s="188" t="s">
        <v>128</v>
      </c>
    </row>
    <row r="165" spans="2:51" s="12" customFormat="1" ht="22.5" customHeight="1">
      <c r="B165" s="192"/>
      <c r="D165" s="180" t="s">
        <v>141</v>
      </c>
      <c r="E165" s="193" t="s">
        <v>20</v>
      </c>
      <c r="F165" s="194" t="s">
        <v>197</v>
      </c>
      <c r="H165" s="195">
        <v>237</v>
      </c>
      <c r="I165" s="196"/>
      <c r="L165" s="192"/>
      <c r="M165" s="197"/>
      <c r="N165" s="198"/>
      <c r="O165" s="198"/>
      <c r="P165" s="198"/>
      <c r="Q165" s="198"/>
      <c r="R165" s="198"/>
      <c r="S165" s="198"/>
      <c r="T165" s="199"/>
      <c r="AT165" s="200" t="s">
        <v>141</v>
      </c>
      <c r="AU165" s="200" t="s">
        <v>81</v>
      </c>
      <c r="AV165" s="12" t="s">
        <v>135</v>
      </c>
      <c r="AW165" s="12" t="s">
        <v>37</v>
      </c>
      <c r="AX165" s="12" t="s">
        <v>22</v>
      </c>
      <c r="AY165" s="200" t="s">
        <v>128</v>
      </c>
    </row>
    <row r="166" spans="2:65" s="1" customFormat="1" ht="22.5" customHeight="1">
      <c r="B166" s="163"/>
      <c r="C166" s="164" t="s">
        <v>254</v>
      </c>
      <c r="D166" s="164" t="s">
        <v>130</v>
      </c>
      <c r="E166" s="165" t="s">
        <v>255</v>
      </c>
      <c r="F166" s="166" t="s">
        <v>256</v>
      </c>
      <c r="G166" s="167" t="s">
        <v>169</v>
      </c>
      <c r="H166" s="168">
        <v>237</v>
      </c>
      <c r="I166" s="169"/>
      <c r="J166" s="170">
        <f>ROUND(I166*H166,2)</f>
        <v>0</v>
      </c>
      <c r="K166" s="166" t="s">
        <v>134</v>
      </c>
      <c r="L166" s="33"/>
      <c r="M166" s="171" t="s">
        <v>20</v>
      </c>
      <c r="N166" s="172" t="s">
        <v>44</v>
      </c>
      <c r="O166" s="34"/>
      <c r="P166" s="173">
        <f>O166*H166</f>
        <v>0</v>
      </c>
      <c r="Q166" s="173">
        <v>0.00016</v>
      </c>
      <c r="R166" s="173">
        <f>Q166*H166</f>
        <v>0.03792</v>
      </c>
      <c r="S166" s="173">
        <v>0</v>
      </c>
      <c r="T166" s="174">
        <f>S166*H166</f>
        <v>0</v>
      </c>
      <c r="AR166" s="16" t="s">
        <v>135</v>
      </c>
      <c r="AT166" s="16" t="s">
        <v>130</v>
      </c>
      <c r="AU166" s="16" t="s">
        <v>81</v>
      </c>
      <c r="AY166" s="16" t="s">
        <v>128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6" t="s">
        <v>22</v>
      </c>
      <c r="BK166" s="175">
        <f>ROUND(I166*H166,2)</f>
        <v>0</v>
      </c>
      <c r="BL166" s="16" t="s">
        <v>135</v>
      </c>
      <c r="BM166" s="16" t="s">
        <v>257</v>
      </c>
    </row>
    <row r="167" spans="2:47" s="1" customFormat="1" ht="22.5" customHeight="1">
      <c r="B167" s="33"/>
      <c r="D167" s="176" t="s">
        <v>137</v>
      </c>
      <c r="F167" s="177" t="s">
        <v>256</v>
      </c>
      <c r="I167" s="137"/>
      <c r="L167" s="33"/>
      <c r="M167" s="62"/>
      <c r="N167" s="34"/>
      <c r="O167" s="34"/>
      <c r="P167" s="34"/>
      <c r="Q167" s="34"/>
      <c r="R167" s="34"/>
      <c r="S167" s="34"/>
      <c r="T167" s="63"/>
      <c r="AT167" s="16" t="s">
        <v>137</v>
      </c>
      <c r="AU167" s="16" t="s">
        <v>81</v>
      </c>
    </row>
    <row r="168" spans="2:47" s="1" customFormat="1" ht="42" customHeight="1">
      <c r="B168" s="33"/>
      <c r="D168" s="180" t="s">
        <v>139</v>
      </c>
      <c r="F168" s="189" t="s">
        <v>258</v>
      </c>
      <c r="I168" s="137"/>
      <c r="L168" s="33"/>
      <c r="M168" s="62"/>
      <c r="N168" s="34"/>
      <c r="O168" s="34"/>
      <c r="P168" s="34"/>
      <c r="Q168" s="34"/>
      <c r="R168" s="34"/>
      <c r="S168" s="34"/>
      <c r="T168" s="63"/>
      <c r="AT168" s="16" t="s">
        <v>139</v>
      </c>
      <c r="AU168" s="16" t="s">
        <v>81</v>
      </c>
    </row>
    <row r="169" spans="2:65" s="1" customFormat="1" ht="22.5" customHeight="1">
      <c r="B169" s="163"/>
      <c r="C169" s="164" t="s">
        <v>259</v>
      </c>
      <c r="D169" s="164" t="s">
        <v>130</v>
      </c>
      <c r="E169" s="165" t="s">
        <v>260</v>
      </c>
      <c r="F169" s="166" t="s">
        <v>261</v>
      </c>
      <c r="G169" s="167" t="s">
        <v>184</v>
      </c>
      <c r="H169" s="168">
        <v>9.568</v>
      </c>
      <c r="I169" s="169"/>
      <c r="J169" s="170">
        <f>ROUND(I169*H169,2)</f>
        <v>0</v>
      </c>
      <c r="K169" s="166" t="s">
        <v>134</v>
      </c>
      <c r="L169" s="33"/>
      <c r="M169" s="171" t="s">
        <v>20</v>
      </c>
      <c r="N169" s="172" t="s">
        <v>44</v>
      </c>
      <c r="O169" s="34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AR169" s="16" t="s">
        <v>135</v>
      </c>
      <c r="AT169" s="16" t="s">
        <v>130</v>
      </c>
      <c r="AU169" s="16" t="s">
        <v>81</v>
      </c>
      <c r="AY169" s="16" t="s">
        <v>128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6" t="s">
        <v>22</v>
      </c>
      <c r="BK169" s="175">
        <f>ROUND(I169*H169,2)</f>
        <v>0</v>
      </c>
      <c r="BL169" s="16" t="s">
        <v>135</v>
      </c>
      <c r="BM169" s="16" t="s">
        <v>262</v>
      </c>
    </row>
    <row r="170" spans="2:47" s="1" customFormat="1" ht="30" customHeight="1">
      <c r="B170" s="33"/>
      <c r="D170" s="176" t="s">
        <v>137</v>
      </c>
      <c r="F170" s="177" t="s">
        <v>263</v>
      </c>
      <c r="I170" s="137"/>
      <c r="L170" s="33"/>
      <c r="M170" s="62"/>
      <c r="N170" s="34"/>
      <c r="O170" s="34"/>
      <c r="P170" s="34"/>
      <c r="Q170" s="34"/>
      <c r="R170" s="34"/>
      <c r="S170" s="34"/>
      <c r="T170" s="63"/>
      <c r="AT170" s="16" t="s">
        <v>137</v>
      </c>
      <c r="AU170" s="16" t="s">
        <v>81</v>
      </c>
    </row>
    <row r="171" spans="2:47" s="1" customFormat="1" ht="30" customHeight="1">
      <c r="B171" s="33"/>
      <c r="D171" s="176" t="s">
        <v>139</v>
      </c>
      <c r="F171" s="178" t="s">
        <v>264</v>
      </c>
      <c r="I171" s="137"/>
      <c r="L171" s="33"/>
      <c r="M171" s="62"/>
      <c r="N171" s="34"/>
      <c r="O171" s="34"/>
      <c r="P171" s="34"/>
      <c r="Q171" s="34"/>
      <c r="R171" s="34"/>
      <c r="S171" s="34"/>
      <c r="T171" s="63"/>
      <c r="AT171" s="16" t="s">
        <v>139</v>
      </c>
      <c r="AU171" s="16" t="s">
        <v>81</v>
      </c>
    </row>
    <row r="172" spans="2:51" s="11" customFormat="1" ht="22.5" customHeight="1">
      <c r="B172" s="179"/>
      <c r="D172" s="176" t="s">
        <v>141</v>
      </c>
      <c r="E172" s="188" t="s">
        <v>20</v>
      </c>
      <c r="F172" s="190" t="s">
        <v>265</v>
      </c>
      <c r="H172" s="191">
        <v>9.568</v>
      </c>
      <c r="I172" s="184"/>
      <c r="L172" s="179"/>
      <c r="M172" s="185"/>
      <c r="N172" s="186"/>
      <c r="O172" s="186"/>
      <c r="P172" s="186"/>
      <c r="Q172" s="186"/>
      <c r="R172" s="186"/>
      <c r="S172" s="186"/>
      <c r="T172" s="187"/>
      <c r="AT172" s="188" t="s">
        <v>141</v>
      </c>
      <c r="AU172" s="188" t="s">
        <v>81</v>
      </c>
      <c r="AV172" s="11" t="s">
        <v>81</v>
      </c>
      <c r="AW172" s="11" t="s">
        <v>37</v>
      </c>
      <c r="AX172" s="11" t="s">
        <v>22</v>
      </c>
      <c r="AY172" s="188" t="s">
        <v>128</v>
      </c>
    </row>
    <row r="173" spans="2:63" s="10" customFormat="1" ht="29.25" customHeight="1">
      <c r="B173" s="149"/>
      <c r="D173" s="160" t="s">
        <v>72</v>
      </c>
      <c r="E173" s="161" t="s">
        <v>148</v>
      </c>
      <c r="F173" s="161" t="s">
        <v>266</v>
      </c>
      <c r="I173" s="152"/>
      <c r="J173" s="162">
        <f>BK173</f>
        <v>0</v>
      </c>
      <c r="L173" s="149"/>
      <c r="M173" s="154"/>
      <c r="N173" s="155"/>
      <c r="O173" s="155"/>
      <c r="P173" s="156">
        <f>SUM(P174:P222)</f>
        <v>0</v>
      </c>
      <c r="Q173" s="155"/>
      <c r="R173" s="156">
        <f>SUM(R174:R222)</f>
        <v>841.4943646000002</v>
      </c>
      <c r="S173" s="155"/>
      <c r="T173" s="157">
        <f>SUM(T174:T222)</f>
        <v>0</v>
      </c>
      <c r="AR173" s="150" t="s">
        <v>22</v>
      </c>
      <c r="AT173" s="158" t="s">
        <v>72</v>
      </c>
      <c r="AU173" s="158" t="s">
        <v>22</v>
      </c>
      <c r="AY173" s="150" t="s">
        <v>128</v>
      </c>
      <c r="BK173" s="159">
        <f>SUM(BK174:BK222)</f>
        <v>0</v>
      </c>
    </row>
    <row r="174" spans="2:65" s="1" customFormat="1" ht="31.5" customHeight="1">
      <c r="B174" s="163"/>
      <c r="C174" s="164" t="s">
        <v>267</v>
      </c>
      <c r="D174" s="164" t="s">
        <v>130</v>
      </c>
      <c r="E174" s="165" t="s">
        <v>268</v>
      </c>
      <c r="F174" s="166" t="s">
        <v>269</v>
      </c>
      <c r="G174" s="167" t="s">
        <v>169</v>
      </c>
      <c r="H174" s="168">
        <v>10.5</v>
      </c>
      <c r="I174" s="169"/>
      <c r="J174" s="170">
        <f>ROUND(I174*H174,2)</f>
        <v>0</v>
      </c>
      <c r="K174" s="166" t="s">
        <v>134</v>
      </c>
      <c r="L174" s="33"/>
      <c r="M174" s="171" t="s">
        <v>20</v>
      </c>
      <c r="N174" s="172" t="s">
        <v>44</v>
      </c>
      <c r="O174" s="34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AR174" s="16" t="s">
        <v>135</v>
      </c>
      <c r="AT174" s="16" t="s">
        <v>130</v>
      </c>
      <c r="AU174" s="16" t="s">
        <v>81</v>
      </c>
      <c r="AY174" s="16" t="s">
        <v>128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6" t="s">
        <v>22</v>
      </c>
      <c r="BK174" s="175">
        <f>ROUND(I174*H174,2)</f>
        <v>0</v>
      </c>
      <c r="BL174" s="16" t="s">
        <v>135</v>
      </c>
      <c r="BM174" s="16" t="s">
        <v>270</v>
      </c>
    </row>
    <row r="175" spans="2:47" s="1" customFormat="1" ht="54" customHeight="1">
      <c r="B175" s="33"/>
      <c r="D175" s="176" t="s">
        <v>137</v>
      </c>
      <c r="F175" s="177" t="s">
        <v>271</v>
      </c>
      <c r="I175" s="137"/>
      <c r="L175" s="33"/>
      <c r="M175" s="62"/>
      <c r="N175" s="34"/>
      <c r="O175" s="34"/>
      <c r="P175" s="34"/>
      <c r="Q175" s="34"/>
      <c r="R175" s="34"/>
      <c r="S175" s="34"/>
      <c r="T175" s="63"/>
      <c r="AT175" s="16" t="s">
        <v>137</v>
      </c>
      <c r="AU175" s="16" t="s">
        <v>81</v>
      </c>
    </row>
    <row r="176" spans="2:51" s="11" customFormat="1" ht="22.5" customHeight="1">
      <c r="B176" s="179"/>
      <c r="D176" s="180" t="s">
        <v>141</v>
      </c>
      <c r="E176" s="181" t="s">
        <v>20</v>
      </c>
      <c r="F176" s="182" t="s">
        <v>272</v>
      </c>
      <c r="H176" s="183">
        <v>10.5</v>
      </c>
      <c r="I176" s="184"/>
      <c r="L176" s="179"/>
      <c r="M176" s="185"/>
      <c r="N176" s="186"/>
      <c r="O176" s="186"/>
      <c r="P176" s="186"/>
      <c r="Q176" s="186"/>
      <c r="R176" s="186"/>
      <c r="S176" s="186"/>
      <c r="T176" s="187"/>
      <c r="AT176" s="188" t="s">
        <v>141</v>
      </c>
      <c r="AU176" s="188" t="s">
        <v>81</v>
      </c>
      <c r="AV176" s="11" t="s">
        <v>81</v>
      </c>
      <c r="AW176" s="11" t="s">
        <v>37</v>
      </c>
      <c r="AX176" s="11" t="s">
        <v>22</v>
      </c>
      <c r="AY176" s="188" t="s">
        <v>128</v>
      </c>
    </row>
    <row r="177" spans="2:65" s="1" customFormat="1" ht="22.5" customHeight="1">
      <c r="B177" s="163"/>
      <c r="C177" s="164" t="s">
        <v>7</v>
      </c>
      <c r="D177" s="164" t="s">
        <v>130</v>
      </c>
      <c r="E177" s="165" t="s">
        <v>273</v>
      </c>
      <c r="F177" s="166" t="s">
        <v>274</v>
      </c>
      <c r="G177" s="167" t="s">
        <v>184</v>
      </c>
      <c r="H177" s="168">
        <v>67.103</v>
      </c>
      <c r="I177" s="169"/>
      <c r="J177" s="170">
        <f>ROUND(I177*H177,2)</f>
        <v>0</v>
      </c>
      <c r="K177" s="166" t="s">
        <v>134</v>
      </c>
      <c r="L177" s="33"/>
      <c r="M177" s="171" t="s">
        <v>20</v>
      </c>
      <c r="N177" s="172" t="s">
        <v>44</v>
      </c>
      <c r="O177" s="34"/>
      <c r="P177" s="173">
        <f>O177*H177</f>
        <v>0</v>
      </c>
      <c r="Q177" s="173">
        <v>0</v>
      </c>
      <c r="R177" s="173">
        <f>Q177*H177</f>
        <v>0</v>
      </c>
      <c r="S177" s="173">
        <v>0</v>
      </c>
      <c r="T177" s="174">
        <f>S177*H177</f>
        <v>0</v>
      </c>
      <c r="AR177" s="16" t="s">
        <v>135</v>
      </c>
      <c r="AT177" s="16" t="s">
        <v>130</v>
      </c>
      <c r="AU177" s="16" t="s">
        <v>81</v>
      </c>
      <c r="AY177" s="16" t="s">
        <v>128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6" t="s">
        <v>22</v>
      </c>
      <c r="BK177" s="175">
        <f>ROUND(I177*H177,2)</f>
        <v>0</v>
      </c>
      <c r="BL177" s="16" t="s">
        <v>135</v>
      </c>
      <c r="BM177" s="16" t="s">
        <v>275</v>
      </c>
    </row>
    <row r="178" spans="2:47" s="1" customFormat="1" ht="22.5" customHeight="1">
      <c r="B178" s="33"/>
      <c r="D178" s="176" t="s">
        <v>137</v>
      </c>
      <c r="F178" s="177" t="s">
        <v>276</v>
      </c>
      <c r="I178" s="137"/>
      <c r="L178" s="33"/>
      <c r="M178" s="62"/>
      <c r="N178" s="34"/>
      <c r="O178" s="34"/>
      <c r="P178" s="34"/>
      <c r="Q178" s="34"/>
      <c r="R178" s="34"/>
      <c r="S178" s="34"/>
      <c r="T178" s="63"/>
      <c r="AT178" s="16" t="s">
        <v>137</v>
      </c>
      <c r="AU178" s="16" t="s">
        <v>81</v>
      </c>
    </row>
    <row r="179" spans="2:51" s="11" customFormat="1" ht="22.5" customHeight="1">
      <c r="B179" s="179"/>
      <c r="D179" s="180" t="s">
        <v>141</v>
      </c>
      <c r="E179" s="181" t="s">
        <v>20</v>
      </c>
      <c r="F179" s="182" t="s">
        <v>277</v>
      </c>
      <c r="H179" s="183">
        <v>67.103</v>
      </c>
      <c r="I179" s="184"/>
      <c r="L179" s="179"/>
      <c r="M179" s="185"/>
      <c r="N179" s="186"/>
      <c r="O179" s="186"/>
      <c r="P179" s="186"/>
      <c r="Q179" s="186"/>
      <c r="R179" s="186"/>
      <c r="S179" s="186"/>
      <c r="T179" s="187"/>
      <c r="AT179" s="188" t="s">
        <v>141</v>
      </c>
      <c r="AU179" s="188" t="s">
        <v>81</v>
      </c>
      <c r="AV179" s="11" t="s">
        <v>81</v>
      </c>
      <c r="AW179" s="11" t="s">
        <v>37</v>
      </c>
      <c r="AX179" s="11" t="s">
        <v>22</v>
      </c>
      <c r="AY179" s="188" t="s">
        <v>128</v>
      </c>
    </row>
    <row r="180" spans="2:65" s="1" customFormat="1" ht="22.5" customHeight="1">
      <c r="B180" s="163"/>
      <c r="C180" s="164" t="s">
        <v>278</v>
      </c>
      <c r="D180" s="164" t="s">
        <v>130</v>
      </c>
      <c r="E180" s="165" t="s">
        <v>279</v>
      </c>
      <c r="F180" s="166" t="s">
        <v>280</v>
      </c>
      <c r="G180" s="167" t="s">
        <v>133</v>
      </c>
      <c r="H180" s="168">
        <v>340.375</v>
      </c>
      <c r="I180" s="169"/>
      <c r="J180" s="170">
        <f>ROUND(I180*H180,2)</f>
        <v>0</v>
      </c>
      <c r="K180" s="166" t="s">
        <v>134</v>
      </c>
      <c r="L180" s="33"/>
      <c r="M180" s="171" t="s">
        <v>20</v>
      </c>
      <c r="N180" s="172" t="s">
        <v>44</v>
      </c>
      <c r="O180" s="34"/>
      <c r="P180" s="173">
        <f>O180*H180</f>
        <v>0</v>
      </c>
      <c r="Q180" s="173">
        <v>0.04174</v>
      </c>
      <c r="R180" s="173">
        <f>Q180*H180</f>
        <v>14.2072525</v>
      </c>
      <c r="S180" s="173">
        <v>0</v>
      </c>
      <c r="T180" s="174">
        <f>S180*H180</f>
        <v>0</v>
      </c>
      <c r="AR180" s="16" t="s">
        <v>135</v>
      </c>
      <c r="AT180" s="16" t="s">
        <v>130</v>
      </c>
      <c r="AU180" s="16" t="s">
        <v>81</v>
      </c>
      <c r="AY180" s="16" t="s">
        <v>128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6" t="s">
        <v>22</v>
      </c>
      <c r="BK180" s="175">
        <f>ROUND(I180*H180,2)</f>
        <v>0</v>
      </c>
      <c r="BL180" s="16" t="s">
        <v>135</v>
      </c>
      <c r="BM180" s="16" t="s">
        <v>281</v>
      </c>
    </row>
    <row r="181" spans="2:47" s="1" customFormat="1" ht="22.5" customHeight="1">
      <c r="B181" s="33"/>
      <c r="D181" s="176" t="s">
        <v>137</v>
      </c>
      <c r="F181" s="177" t="s">
        <v>282</v>
      </c>
      <c r="I181" s="137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137</v>
      </c>
      <c r="AU181" s="16" t="s">
        <v>81</v>
      </c>
    </row>
    <row r="182" spans="2:51" s="11" customFormat="1" ht="22.5" customHeight="1">
      <c r="B182" s="179"/>
      <c r="D182" s="180" t="s">
        <v>141</v>
      </c>
      <c r="E182" s="181" t="s">
        <v>20</v>
      </c>
      <c r="F182" s="182" t="s">
        <v>283</v>
      </c>
      <c r="H182" s="183">
        <v>340.375</v>
      </c>
      <c r="I182" s="184"/>
      <c r="L182" s="179"/>
      <c r="M182" s="185"/>
      <c r="N182" s="186"/>
      <c r="O182" s="186"/>
      <c r="P182" s="186"/>
      <c r="Q182" s="186"/>
      <c r="R182" s="186"/>
      <c r="S182" s="186"/>
      <c r="T182" s="187"/>
      <c r="AT182" s="188" t="s">
        <v>141</v>
      </c>
      <c r="AU182" s="188" t="s">
        <v>81</v>
      </c>
      <c r="AV182" s="11" t="s">
        <v>81</v>
      </c>
      <c r="AW182" s="11" t="s">
        <v>37</v>
      </c>
      <c r="AX182" s="11" t="s">
        <v>22</v>
      </c>
      <c r="AY182" s="188" t="s">
        <v>128</v>
      </c>
    </row>
    <row r="183" spans="2:65" s="1" customFormat="1" ht="22.5" customHeight="1">
      <c r="B183" s="163"/>
      <c r="C183" s="164" t="s">
        <v>284</v>
      </c>
      <c r="D183" s="164" t="s">
        <v>130</v>
      </c>
      <c r="E183" s="165" t="s">
        <v>285</v>
      </c>
      <c r="F183" s="166" t="s">
        <v>286</v>
      </c>
      <c r="G183" s="167" t="s">
        <v>133</v>
      </c>
      <c r="H183" s="168">
        <v>340.375</v>
      </c>
      <c r="I183" s="169"/>
      <c r="J183" s="170">
        <f>ROUND(I183*H183,2)</f>
        <v>0</v>
      </c>
      <c r="K183" s="166" t="s">
        <v>134</v>
      </c>
      <c r="L183" s="33"/>
      <c r="M183" s="171" t="s">
        <v>20</v>
      </c>
      <c r="N183" s="172" t="s">
        <v>44</v>
      </c>
      <c r="O183" s="34"/>
      <c r="P183" s="173">
        <f>O183*H183</f>
        <v>0</v>
      </c>
      <c r="Q183" s="173">
        <v>2E-05</v>
      </c>
      <c r="R183" s="173">
        <f>Q183*H183</f>
        <v>0.0068075</v>
      </c>
      <c r="S183" s="173">
        <v>0</v>
      </c>
      <c r="T183" s="174">
        <f>S183*H183</f>
        <v>0</v>
      </c>
      <c r="AR183" s="16" t="s">
        <v>135</v>
      </c>
      <c r="AT183" s="16" t="s">
        <v>130</v>
      </c>
      <c r="AU183" s="16" t="s">
        <v>81</v>
      </c>
      <c r="AY183" s="16" t="s">
        <v>128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6" t="s">
        <v>22</v>
      </c>
      <c r="BK183" s="175">
        <f>ROUND(I183*H183,2)</f>
        <v>0</v>
      </c>
      <c r="BL183" s="16" t="s">
        <v>135</v>
      </c>
      <c r="BM183" s="16" t="s">
        <v>287</v>
      </c>
    </row>
    <row r="184" spans="2:47" s="1" customFormat="1" ht="22.5" customHeight="1">
      <c r="B184" s="33"/>
      <c r="D184" s="176" t="s">
        <v>137</v>
      </c>
      <c r="F184" s="177" t="s">
        <v>288</v>
      </c>
      <c r="I184" s="137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137</v>
      </c>
      <c r="AU184" s="16" t="s">
        <v>81</v>
      </c>
    </row>
    <row r="185" spans="2:47" s="1" customFormat="1" ht="30" customHeight="1">
      <c r="B185" s="33"/>
      <c r="D185" s="180" t="s">
        <v>139</v>
      </c>
      <c r="F185" s="189" t="s">
        <v>289</v>
      </c>
      <c r="I185" s="137"/>
      <c r="L185" s="33"/>
      <c r="M185" s="62"/>
      <c r="N185" s="34"/>
      <c r="O185" s="34"/>
      <c r="P185" s="34"/>
      <c r="Q185" s="34"/>
      <c r="R185" s="34"/>
      <c r="S185" s="34"/>
      <c r="T185" s="63"/>
      <c r="AT185" s="16" t="s">
        <v>139</v>
      </c>
      <c r="AU185" s="16" t="s">
        <v>81</v>
      </c>
    </row>
    <row r="186" spans="2:65" s="1" customFormat="1" ht="22.5" customHeight="1">
      <c r="B186" s="163"/>
      <c r="C186" s="164" t="s">
        <v>290</v>
      </c>
      <c r="D186" s="164" t="s">
        <v>130</v>
      </c>
      <c r="E186" s="165" t="s">
        <v>291</v>
      </c>
      <c r="F186" s="166" t="s">
        <v>292</v>
      </c>
      <c r="G186" s="167" t="s">
        <v>231</v>
      </c>
      <c r="H186" s="168">
        <v>9.394</v>
      </c>
      <c r="I186" s="169"/>
      <c r="J186" s="170">
        <f>ROUND(I186*H186,2)</f>
        <v>0</v>
      </c>
      <c r="K186" s="166" t="s">
        <v>134</v>
      </c>
      <c r="L186" s="33"/>
      <c r="M186" s="171" t="s">
        <v>20</v>
      </c>
      <c r="N186" s="172" t="s">
        <v>44</v>
      </c>
      <c r="O186" s="34"/>
      <c r="P186" s="173">
        <f>O186*H186</f>
        <v>0</v>
      </c>
      <c r="Q186" s="173">
        <v>1.04877</v>
      </c>
      <c r="R186" s="173">
        <f>Q186*H186</f>
        <v>9.85214538</v>
      </c>
      <c r="S186" s="173">
        <v>0</v>
      </c>
      <c r="T186" s="174">
        <f>S186*H186</f>
        <v>0</v>
      </c>
      <c r="AR186" s="16" t="s">
        <v>135</v>
      </c>
      <c r="AT186" s="16" t="s">
        <v>130</v>
      </c>
      <c r="AU186" s="16" t="s">
        <v>81</v>
      </c>
      <c r="AY186" s="16" t="s">
        <v>128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6" t="s">
        <v>22</v>
      </c>
      <c r="BK186" s="175">
        <f>ROUND(I186*H186,2)</f>
        <v>0</v>
      </c>
      <c r="BL186" s="16" t="s">
        <v>135</v>
      </c>
      <c r="BM186" s="16" t="s">
        <v>293</v>
      </c>
    </row>
    <row r="187" spans="2:47" s="1" customFormat="1" ht="22.5" customHeight="1">
      <c r="B187" s="33"/>
      <c r="D187" s="176" t="s">
        <v>137</v>
      </c>
      <c r="F187" s="177" t="s">
        <v>294</v>
      </c>
      <c r="I187" s="137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137</v>
      </c>
      <c r="AU187" s="16" t="s">
        <v>81</v>
      </c>
    </row>
    <row r="188" spans="2:47" s="1" customFormat="1" ht="30" customHeight="1">
      <c r="B188" s="33"/>
      <c r="D188" s="176" t="s">
        <v>139</v>
      </c>
      <c r="F188" s="178" t="s">
        <v>295</v>
      </c>
      <c r="I188" s="137"/>
      <c r="L188" s="33"/>
      <c r="M188" s="62"/>
      <c r="N188" s="34"/>
      <c r="O188" s="34"/>
      <c r="P188" s="34"/>
      <c r="Q188" s="34"/>
      <c r="R188" s="34"/>
      <c r="S188" s="34"/>
      <c r="T188" s="63"/>
      <c r="AT188" s="16" t="s">
        <v>139</v>
      </c>
      <c r="AU188" s="16" t="s">
        <v>81</v>
      </c>
    </row>
    <row r="189" spans="2:51" s="11" customFormat="1" ht="22.5" customHeight="1">
      <c r="B189" s="179"/>
      <c r="D189" s="180" t="s">
        <v>141</v>
      </c>
      <c r="F189" s="182" t="s">
        <v>296</v>
      </c>
      <c r="H189" s="183">
        <v>9.394</v>
      </c>
      <c r="I189" s="184"/>
      <c r="L189" s="179"/>
      <c r="M189" s="185"/>
      <c r="N189" s="186"/>
      <c r="O189" s="186"/>
      <c r="P189" s="186"/>
      <c r="Q189" s="186"/>
      <c r="R189" s="186"/>
      <c r="S189" s="186"/>
      <c r="T189" s="187"/>
      <c r="AT189" s="188" t="s">
        <v>141</v>
      </c>
      <c r="AU189" s="188" t="s">
        <v>81</v>
      </c>
      <c r="AV189" s="11" t="s">
        <v>81</v>
      </c>
      <c r="AW189" s="11" t="s">
        <v>4</v>
      </c>
      <c r="AX189" s="11" t="s">
        <v>22</v>
      </c>
      <c r="AY189" s="188" t="s">
        <v>128</v>
      </c>
    </row>
    <row r="190" spans="2:65" s="1" customFormat="1" ht="22.5" customHeight="1">
      <c r="B190" s="163"/>
      <c r="C190" s="164" t="s">
        <v>297</v>
      </c>
      <c r="D190" s="164" t="s">
        <v>130</v>
      </c>
      <c r="E190" s="165" t="s">
        <v>298</v>
      </c>
      <c r="F190" s="166" t="s">
        <v>299</v>
      </c>
      <c r="G190" s="167" t="s">
        <v>169</v>
      </c>
      <c r="H190" s="168">
        <v>136</v>
      </c>
      <c r="I190" s="169"/>
      <c r="J190" s="170">
        <f>ROUND(I190*H190,2)</f>
        <v>0</v>
      </c>
      <c r="K190" s="166" t="s">
        <v>134</v>
      </c>
      <c r="L190" s="33"/>
      <c r="M190" s="171" t="s">
        <v>20</v>
      </c>
      <c r="N190" s="172" t="s">
        <v>44</v>
      </c>
      <c r="O190" s="34"/>
      <c r="P190" s="173">
        <f>O190*H190</f>
        <v>0</v>
      </c>
      <c r="Q190" s="173">
        <v>0.03171</v>
      </c>
      <c r="R190" s="173">
        <f>Q190*H190</f>
        <v>4.31256</v>
      </c>
      <c r="S190" s="173">
        <v>0</v>
      </c>
      <c r="T190" s="174">
        <f>S190*H190</f>
        <v>0</v>
      </c>
      <c r="AR190" s="16" t="s">
        <v>135</v>
      </c>
      <c r="AT190" s="16" t="s">
        <v>130</v>
      </c>
      <c r="AU190" s="16" t="s">
        <v>81</v>
      </c>
      <c r="AY190" s="16" t="s">
        <v>128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6" t="s">
        <v>22</v>
      </c>
      <c r="BK190" s="175">
        <f>ROUND(I190*H190,2)</f>
        <v>0</v>
      </c>
      <c r="BL190" s="16" t="s">
        <v>135</v>
      </c>
      <c r="BM190" s="16" t="s">
        <v>300</v>
      </c>
    </row>
    <row r="191" spans="2:47" s="1" customFormat="1" ht="22.5" customHeight="1">
      <c r="B191" s="33"/>
      <c r="D191" s="176" t="s">
        <v>137</v>
      </c>
      <c r="F191" s="177" t="s">
        <v>301</v>
      </c>
      <c r="I191" s="137"/>
      <c r="L191" s="33"/>
      <c r="M191" s="62"/>
      <c r="N191" s="34"/>
      <c r="O191" s="34"/>
      <c r="P191" s="34"/>
      <c r="Q191" s="34"/>
      <c r="R191" s="34"/>
      <c r="S191" s="34"/>
      <c r="T191" s="63"/>
      <c r="AT191" s="16" t="s">
        <v>137</v>
      </c>
      <c r="AU191" s="16" t="s">
        <v>81</v>
      </c>
    </row>
    <row r="192" spans="2:51" s="11" customFormat="1" ht="22.5" customHeight="1">
      <c r="B192" s="179"/>
      <c r="D192" s="180" t="s">
        <v>141</v>
      </c>
      <c r="E192" s="181" t="s">
        <v>20</v>
      </c>
      <c r="F192" s="182" t="s">
        <v>302</v>
      </c>
      <c r="H192" s="183">
        <v>136</v>
      </c>
      <c r="I192" s="184"/>
      <c r="L192" s="179"/>
      <c r="M192" s="185"/>
      <c r="N192" s="186"/>
      <c r="O192" s="186"/>
      <c r="P192" s="186"/>
      <c r="Q192" s="186"/>
      <c r="R192" s="186"/>
      <c r="S192" s="186"/>
      <c r="T192" s="187"/>
      <c r="AT192" s="188" t="s">
        <v>141</v>
      </c>
      <c r="AU192" s="188" t="s">
        <v>81</v>
      </c>
      <c r="AV192" s="11" t="s">
        <v>81</v>
      </c>
      <c r="AW192" s="11" t="s">
        <v>37</v>
      </c>
      <c r="AX192" s="11" t="s">
        <v>22</v>
      </c>
      <c r="AY192" s="188" t="s">
        <v>128</v>
      </c>
    </row>
    <row r="193" spans="2:65" s="1" customFormat="1" ht="22.5" customHeight="1">
      <c r="B193" s="163"/>
      <c r="C193" s="164" t="s">
        <v>303</v>
      </c>
      <c r="D193" s="164" t="s">
        <v>130</v>
      </c>
      <c r="E193" s="165" t="s">
        <v>304</v>
      </c>
      <c r="F193" s="166" t="s">
        <v>305</v>
      </c>
      <c r="G193" s="167" t="s">
        <v>169</v>
      </c>
      <c r="H193" s="168">
        <v>136</v>
      </c>
      <c r="I193" s="169"/>
      <c r="J193" s="170">
        <f>ROUND(I193*H193,2)</f>
        <v>0</v>
      </c>
      <c r="K193" s="166" t="s">
        <v>134</v>
      </c>
      <c r="L193" s="33"/>
      <c r="M193" s="171" t="s">
        <v>20</v>
      </c>
      <c r="N193" s="172" t="s">
        <v>44</v>
      </c>
      <c r="O193" s="34"/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AR193" s="16" t="s">
        <v>135</v>
      </c>
      <c r="AT193" s="16" t="s">
        <v>130</v>
      </c>
      <c r="AU193" s="16" t="s">
        <v>81</v>
      </c>
      <c r="AY193" s="16" t="s">
        <v>128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6" t="s">
        <v>22</v>
      </c>
      <c r="BK193" s="175">
        <f>ROUND(I193*H193,2)</f>
        <v>0</v>
      </c>
      <c r="BL193" s="16" t="s">
        <v>135</v>
      </c>
      <c r="BM193" s="16" t="s">
        <v>306</v>
      </c>
    </row>
    <row r="194" spans="2:47" s="1" customFormat="1" ht="22.5" customHeight="1">
      <c r="B194" s="33"/>
      <c r="D194" s="176" t="s">
        <v>137</v>
      </c>
      <c r="F194" s="177" t="s">
        <v>307</v>
      </c>
      <c r="I194" s="137"/>
      <c r="L194" s="33"/>
      <c r="M194" s="62"/>
      <c r="N194" s="34"/>
      <c r="O194" s="34"/>
      <c r="P194" s="34"/>
      <c r="Q194" s="34"/>
      <c r="R194" s="34"/>
      <c r="S194" s="34"/>
      <c r="T194" s="63"/>
      <c r="AT194" s="16" t="s">
        <v>137</v>
      </c>
      <c r="AU194" s="16" t="s">
        <v>81</v>
      </c>
    </row>
    <row r="195" spans="2:51" s="11" customFormat="1" ht="22.5" customHeight="1">
      <c r="B195" s="179"/>
      <c r="D195" s="180" t="s">
        <v>141</v>
      </c>
      <c r="E195" s="181" t="s">
        <v>20</v>
      </c>
      <c r="F195" s="182" t="s">
        <v>302</v>
      </c>
      <c r="H195" s="183">
        <v>136</v>
      </c>
      <c r="I195" s="184"/>
      <c r="L195" s="179"/>
      <c r="M195" s="185"/>
      <c r="N195" s="186"/>
      <c r="O195" s="186"/>
      <c r="P195" s="186"/>
      <c r="Q195" s="186"/>
      <c r="R195" s="186"/>
      <c r="S195" s="186"/>
      <c r="T195" s="187"/>
      <c r="AT195" s="188" t="s">
        <v>141</v>
      </c>
      <c r="AU195" s="188" t="s">
        <v>81</v>
      </c>
      <c r="AV195" s="11" t="s">
        <v>81</v>
      </c>
      <c r="AW195" s="11" t="s">
        <v>37</v>
      </c>
      <c r="AX195" s="11" t="s">
        <v>22</v>
      </c>
      <c r="AY195" s="188" t="s">
        <v>128</v>
      </c>
    </row>
    <row r="196" spans="2:65" s="1" customFormat="1" ht="31.5" customHeight="1">
      <c r="B196" s="163"/>
      <c r="C196" s="164" t="s">
        <v>308</v>
      </c>
      <c r="D196" s="164" t="s">
        <v>130</v>
      </c>
      <c r="E196" s="165" t="s">
        <v>309</v>
      </c>
      <c r="F196" s="166" t="s">
        <v>310</v>
      </c>
      <c r="G196" s="167" t="s">
        <v>184</v>
      </c>
      <c r="H196" s="168">
        <v>18.9</v>
      </c>
      <c r="I196" s="169"/>
      <c r="J196" s="170">
        <f>ROUND(I196*H196,2)</f>
        <v>0</v>
      </c>
      <c r="K196" s="166" t="s">
        <v>134</v>
      </c>
      <c r="L196" s="33"/>
      <c r="M196" s="171" t="s">
        <v>20</v>
      </c>
      <c r="N196" s="172" t="s">
        <v>44</v>
      </c>
      <c r="O196" s="34"/>
      <c r="P196" s="173">
        <f>O196*H196</f>
        <v>0</v>
      </c>
      <c r="Q196" s="173">
        <v>2.76878</v>
      </c>
      <c r="R196" s="173">
        <f>Q196*H196</f>
        <v>52.329941999999996</v>
      </c>
      <c r="S196" s="173">
        <v>0</v>
      </c>
      <c r="T196" s="174">
        <f>S196*H196</f>
        <v>0</v>
      </c>
      <c r="AR196" s="16" t="s">
        <v>135</v>
      </c>
      <c r="AT196" s="16" t="s">
        <v>130</v>
      </c>
      <c r="AU196" s="16" t="s">
        <v>81</v>
      </c>
      <c r="AY196" s="16" t="s">
        <v>128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6" t="s">
        <v>22</v>
      </c>
      <c r="BK196" s="175">
        <f>ROUND(I196*H196,2)</f>
        <v>0</v>
      </c>
      <c r="BL196" s="16" t="s">
        <v>135</v>
      </c>
      <c r="BM196" s="16" t="s">
        <v>311</v>
      </c>
    </row>
    <row r="197" spans="2:47" s="1" customFormat="1" ht="42" customHeight="1">
      <c r="B197" s="33"/>
      <c r="D197" s="176" t="s">
        <v>137</v>
      </c>
      <c r="F197" s="177" t="s">
        <v>312</v>
      </c>
      <c r="I197" s="137"/>
      <c r="L197" s="33"/>
      <c r="M197" s="62"/>
      <c r="N197" s="34"/>
      <c r="O197" s="34"/>
      <c r="P197" s="34"/>
      <c r="Q197" s="34"/>
      <c r="R197" s="34"/>
      <c r="S197" s="34"/>
      <c r="T197" s="63"/>
      <c r="AT197" s="16" t="s">
        <v>137</v>
      </c>
      <c r="AU197" s="16" t="s">
        <v>81</v>
      </c>
    </row>
    <row r="198" spans="2:47" s="1" customFormat="1" ht="30" customHeight="1">
      <c r="B198" s="33"/>
      <c r="D198" s="176" t="s">
        <v>139</v>
      </c>
      <c r="F198" s="178" t="s">
        <v>313</v>
      </c>
      <c r="I198" s="137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139</v>
      </c>
      <c r="AU198" s="16" t="s">
        <v>81</v>
      </c>
    </row>
    <row r="199" spans="2:51" s="11" customFormat="1" ht="22.5" customHeight="1">
      <c r="B199" s="179"/>
      <c r="D199" s="180" t="s">
        <v>141</v>
      </c>
      <c r="E199" s="181" t="s">
        <v>20</v>
      </c>
      <c r="F199" s="182" t="s">
        <v>314</v>
      </c>
      <c r="H199" s="183">
        <v>18.9</v>
      </c>
      <c r="I199" s="184"/>
      <c r="L199" s="179"/>
      <c r="M199" s="185"/>
      <c r="N199" s="186"/>
      <c r="O199" s="186"/>
      <c r="P199" s="186"/>
      <c r="Q199" s="186"/>
      <c r="R199" s="186"/>
      <c r="S199" s="186"/>
      <c r="T199" s="187"/>
      <c r="AT199" s="188" t="s">
        <v>141</v>
      </c>
      <c r="AU199" s="188" t="s">
        <v>81</v>
      </c>
      <c r="AV199" s="11" t="s">
        <v>81</v>
      </c>
      <c r="AW199" s="11" t="s">
        <v>37</v>
      </c>
      <c r="AX199" s="11" t="s">
        <v>22</v>
      </c>
      <c r="AY199" s="188" t="s">
        <v>128</v>
      </c>
    </row>
    <row r="200" spans="2:65" s="1" customFormat="1" ht="31.5" customHeight="1">
      <c r="B200" s="163"/>
      <c r="C200" s="164" t="s">
        <v>315</v>
      </c>
      <c r="D200" s="164" t="s">
        <v>130</v>
      </c>
      <c r="E200" s="165" t="s">
        <v>316</v>
      </c>
      <c r="F200" s="166" t="s">
        <v>317</v>
      </c>
      <c r="G200" s="167" t="s">
        <v>184</v>
      </c>
      <c r="H200" s="168">
        <v>305</v>
      </c>
      <c r="I200" s="169"/>
      <c r="J200" s="170">
        <f>ROUND(I200*H200,2)</f>
        <v>0</v>
      </c>
      <c r="K200" s="166" t="s">
        <v>134</v>
      </c>
      <c r="L200" s="33"/>
      <c r="M200" s="171" t="s">
        <v>20</v>
      </c>
      <c r="N200" s="172" t="s">
        <v>44</v>
      </c>
      <c r="O200" s="34"/>
      <c r="P200" s="173">
        <f>O200*H200</f>
        <v>0</v>
      </c>
      <c r="Q200" s="173">
        <v>2.17234</v>
      </c>
      <c r="R200" s="173">
        <f>Q200*H200</f>
        <v>662.5637</v>
      </c>
      <c r="S200" s="173">
        <v>0</v>
      </c>
      <c r="T200" s="174">
        <f>S200*H200</f>
        <v>0</v>
      </c>
      <c r="AR200" s="16" t="s">
        <v>135</v>
      </c>
      <c r="AT200" s="16" t="s">
        <v>130</v>
      </c>
      <c r="AU200" s="16" t="s">
        <v>81</v>
      </c>
      <c r="AY200" s="16" t="s">
        <v>128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6" t="s">
        <v>22</v>
      </c>
      <c r="BK200" s="175">
        <f>ROUND(I200*H200,2)</f>
        <v>0</v>
      </c>
      <c r="BL200" s="16" t="s">
        <v>135</v>
      </c>
      <c r="BM200" s="16" t="s">
        <v>318</v>
      </c>
    </row>
    <row r="201" spans="2:47" s="1" customFormat="1" ht="30" customHeight="1">
      <c r="B201" s="33"/>
      <c r="D201" s="176" t="s">
        <v>137</v>
      </c>
      <c r="F201" s="177" t="s">
        <v>319</v>
      </c>
      <c r="I201" s="137"/>
      <c r="L201" s="33"/>
      <c r="M201" s="62"/>
      <c r="N201" s="34"/>
      <c r="O201" s="34"/>
      <c r="P201" s="34"/>
      <c r="Q201" s="34"/>
      <c r="R201" s="34"/>
      <c r="S201" s="34"/>
      <c r="T201" s="63"/>
      <c r="AT201" s="16" t="s">
        <v>137</v>
      </c>
      <c r="AU201" s="16" t="s">
        <v>81</v>
      </c>
    </row>
    <row r="202" spans="2:47" s="1" customFormat="1" ht="30" customHeight="1">
      <c r="B202" s="33"/>
      <c r="D202" s="176" t="s">
        <v>139</v>
      </c>
      <c r="F202" s="178" t="s">
        <v>320</v>
      </c>
      <c r="I202" s="137"/>
      <c r="L202" s="33"/>
      <c r="M202" s="62"/>
      <c r="N202" s="34"/>
      <c r="O202" s="34"/>
      <c r="P202" s="34"/>
      <c r="Q202" s="34"/>
      <c r="R202" s="34"/>
      <c r="S202" s="34"/>
      <c r="T202" s="63"/>
      <c r="AT202" s="16" t="s">
        <v>139</v>
      </c>
      <c r="AU202" s="16" t="s">
        <v>81</v>
      </c>
    </row>
    <row r="203" spans="2:51" s="11" customFormat="1" ht="22.5" customHeight="1">
      <c r="B203" s="179"/>
      <c r="D203" s="180" t="s">
        <v>141</v>
      </c>
      <c r="E203" s="181" t="s">
        <v>20</v>
      </c>
      <c r="F203" s="182" t="s">
        <v>321</v>
      </c>
      <c r="H203" s="183">
        <v>305</v>
      </c>
      <c r="I203" s="184"/>
      <c r="L203" s="179"/>
      <c r="M203" s="185"/>
      <c r="N203" s="186"/>
      <c r="O203" s="186"/>
      <c r="P203" s="186"/>
      <c r="Q203" s="186"/>
      <c r="R203" s="186"/>
      <c r="S203" s="186"/>
      <c r="T203" s="187"/>
      <c r="AT203" s="188" t="s">
        <v>141</v>
      </c>
      <c r="AU203" s="188" t="s">
        <v>81</v>
      </c>
      <c r="AV203" s="11" t="s">
        <v>81</v>
      </c>
      <c r="AW203" s="11" t="s">
        <v>37</v>
      </c>
      <c r="AX203" s="11" t="s">
        <v>22</v>
      </c>
      <c r="AY203" s="188" t="s">
        <v>128</v>
      </c>
    </row>
    <row r="204" spans="2:65" s="1" customFormat="1" ht="31.5" customHeight="1">
      <c r="B204" s="163"/>
      <c r="C204" s="164" t="s">
        <v>322</v>
      </c>
      <c r="D204" s="164" t="s">
        <v>130</v>
      </c>
      <c r="E204" s="165" t="s">
        <v>323</v>
      </c>
      <c r="F204" s="166" t="s">
        <v>324</v>
      </c>
      <c r="G204" s="167" t="s">
        <v>133</v>
      </c>
      <c r="H204" s="168">
        <v>137.6</v>
      </c>
      <c r="I204" s="169"/>
      <c r="J204" s="170">
        <f>ROUND(I204*H204,2)</f>
        <v>0</v>
      </c>
      <c r="K204" s="166" t="s">
        <v>134</v>
      </c>
      <c r="L204" s="33"/>
      <c r="M204" s="171" t="s">
        <v>20</v>
      </c>
      <c r="N204" s="172" t="s">
        <v>44</v>
      </c>
      <c r="O204" s="34"/>
      <c r="P204" s="173">
        <f>O204*H204</f>
        <v>0</v>
      </c>
      <c r="Q204" s="173">
        <v>0.00181</v>
      </c>
      <c r="R204" s="173">
        <f>Q204*H204</f>
        <v>0.249056</v>
      </c>
      <c r="S204" s="173">
        <v>0</v>
      </c>
      <c r="T204" s="174">
        <f>S204*H204</f>
        <v>0</v>
      </c>
      <c r="AR204" s="16" t="s">
        <v>135</v>
      </c>
      <c r="AT204" s="16" t="s">
        <v>130</v>
      </c>
      <c r="AU204" s="16" t="s">
        <v>81</v>
      </c>
      <c r="AY204" s="16" t="s">
        <v>128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6" t="s">
        <v>22</v>
      </c>
      <c r="BK204" s="175">
        <f>ROUND(I204*H204,2)</f>
        <v>0</v>
      </c>
      <c r="BL204" s="16" t="s">
        <v>135</v>
      </c>
      <c r="BM204" s="16" t="s">
        <v>325</v>
      </c>
    </row>
    <row r="205" spans="2:47" s="1" customFormat="1" ht="22.5" customHeight="1">
      <c r="B205" s="33"/>
      <c r="D205" s="176" t="s">
        <v>137</v>
      </c>
      <c r="F205" s="177" t="s">
        <v>326</v>
      </c>
      <c r="I205" s="137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137</v>
      </c>
      <c r="AU205" s="16" t="s">
        <v>81</v>
      </c>
    </row>
    <row r="206" spans="2:47" s="1" customFormat="1" ht="30" customHeight="1">
      <c r="B206" s="33"/>
      <c r="D206" s="176" t="s">
        <v>139</v>
      </c>
      <c r="F206" s="178" t="s">
        <v>327</v>
      </c>
      <c r="I206" s="137"/>
      <c r="L206" s="33"/>
      <c r="M206" s="62"/>
      <c r="N206" s="34"/>
      <c r="O206" s="34"/>
      <c r="P206" s="34"/>
      <c r="Q206" s="34"/>
      <c r="R206" s="34"/>
      <c r="S206" s="34"/>
      <c r="T206" s="63"/>
      <c r="AT206" s="16" t="s">
        <v>139</v>
      </c>
      <c r="AU206" s="16" t="s">
        <v>81</v>
      </c>
    </row>
    <row r="207" spans="2:51" s="11" customFormat="1" ht="22.5" customHeight="1">
      <c r="B207" s="179"/>
      <c r="D207" s="180" t="s">
        <v>141</v>
      </c>
      <c r="E207" s="181" t="s">
        <v>20</v>
      </c>
      <c r="F207" s="182" t="s">
        <v>328</v>
      </c>
      <c r="H207" s="183">
        <v>137.6</v>
      </c>
      <c r="I207" s="184"/>
      <c r="L207" s="179"/>
      <c r="M207" s="185"/>
      <c r="N207" s="186"/>
      <c r="O207" s="186"/>
      <c r="P207" s="186"/>
      <c r="Q207" s="186"/>
      <c r="R207" s="186"/>
      <c r="S207" s="186"/>
      <c r="T207" s="187"/>
      <c r="AT207" s="188" t="s">
        <v>141</v>
      </c>
      <c r="AU207" s="188" t="s">
        <v>81</v>
      </c>
      <c r="AV207" s="11" t="s">
        <v>81</v>
      </c>
      <c r="AW207" s="11" t="s">
        <v>37</v>
      </c>
      <c r="AX207" s="11" t="s">
        <v>22</v>
      </c>
      <c r="AY207" s="188" t="s">
        <v>128</v>
      </c>
    </row>
    <row r="208" spans="2:65" s="1" customFormat="1" ht="22.5" customHeight="1">
      <c r="B208" s="163"/>
      <c r="C208" s="164" t="s">
        <v>329</v>
      </c>
      <c r="D208" s="164" t="s">
        <v>130</v>
      </c>
      <c r="E208" s="165" t="s">
        <v>330</v>
      </c>
      <c r="F208" s="166" t="s">
        <v>331</v>
      </c>
      <c r="G208" s="167" t="s">
        <v>133</v>
      </c>
      <c r="H208" s="168">
        <v>137.6</v>
      </c>
      <c r="I208" s="169"/>
      <c r="J208" s="170">
        <f>ROUND(I208*H208,2)</f>
        <v>0</v>
      </c>
      <c r="K208" s="166" t="s">
        <v>134</v>
      </c>
      <c r="L208" s="33"/>
      <c r="M208" s="171" t="s">
        <v>20</v>
      </c>
      <c r="N208" s="172" t="s">
        <v>44</v>
      </c>
      <c r="O208" s="34"/>
      <c r="P208" s="173">
        <f>O208*H208</f>
        <v>0</v>
      </c>
      <c r="Q208" s="173">
        <v>4E-05</v>
      </c>
      <c r="R208" s="173">
        <f>Q208*H208</f>
        <v>0.005504</v>
      </c>
      <c r="S208" s="173">
        <v>0</v>
      </c>
      <c r="T208" s="174">
        <f>S208*H208</f>
        <v>0</v>
      </c>
      <c r="AR208" s="16" t="s">
        <v>135</v>
      </c>
      <c r="AT208" s="16" t="s">
        <v>130</v>
      </c>
      <c r="AU208" s="16" t="s">
        <v>81</v>
      </c>
      <c r="AY208" s="16" t="s">
        <v>128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6" t="s">
        <v>22</v>
      </c>
      <c r="BK208" s="175">
        <f>ROUND(I208*H208,2)</f>
        <v>0</v>
      </c>
      <c r="BL208" s="16" t="s">
        <v>135</v>
      </c>
      <c r="BM208" s="16" t="s">
        <v>332</v>
      </c>
    </row>
    <row r="209" spans="2:47" s="1" customFormat="1" ht="22.5" customHeight="1">
      <c r="B209" s="33"/>
      <c r="D209" s="176" t="s">
        <v>137</v>
      </c>
      <c r="F209" s="177" t="s">
        <v>333</v>
      </c>
      <c r="I209" s="137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137</v>
      </c>
      <c r="AU209" s="16" t="s">
        <v>81</v>
      </c>
    </row>
    <row r="210" spans="2:47" s="1" customFormat="1" ht="30" customHeight="1">
      <c r="B210" s="33"/>
      <c r="D210" s="180" t="s">
        <v>139</v>
      </c>
      <c r="F210" s="189" t="s">
        <v>334</v>
      </c>
      <c r="I210" s="137"/>
      <c r="L210" s="33"/>
      <c r="M210" s="62"/>
      <c r="N210" s="34"/>
      <c r="O210" s="34"/>
      <c r="P210" s="34"/>
      <c r="Q210" s="34"/>
      <c r="R210" s="34"/>
      <c r="S210" s="34"/>
      <c r="T210" s="63"/>
      <c r="AT210" s="16" t="s">
        <v>139</v>
      </c>
      <c r="AU210" s="16" t="s">
        <v>81</v>
      </c>
    </row>
    <row r="211" spans="2:65" s="1" customFormat="1" ht="22.5" customHeight="1">
      <c r="B211" s="163"/>
      <c r="C211" s="164" t="s">
        <v>335</v>
      </c>
      <c r="D211" s="164" t="s">
        <v>130</v>
      </c>
      <c r="E211" s="165" t="s">
        <v>336</v>
      </c>
      <c r="F211" s="166" t="s">
        <v>337</v>
      </c>
      <c r="G211" s="167" t="s">
        <v>184</v>
      </c>
      <c r="H211" s="168">
        <v>35.97</v>
      </c>
      <c r="I211" s="169"/>
      <c r="J211" s="170">
        <f>ROUND(I211*H211,2)</f>
        <v>0</v>
      </c>
      <c r="K211" s="166" t="s">
        <v>134</v>
      </c>
      <c r="L211" s="33"/>
      <c r="M211" s="171" t="s">
        <v>20</v>
      </c>
      <c r="N211" s="172" t="s">
        <v>44</v>
      </c>
      <c r="O211" s="34"/>
      <c r="P211" s="173">
        <f>O211*H211</f>
        <v>0</v>
      </c>
      <c r="Q211" s="173">
        <v>2.45331</v>
      </c>
      <c r="R211" s="173">
        <f>Q211*H211</f>
        <v>88.2455607</v>
      </c>
      <c r="S211" s="173">
        <v>0</v>
      </c>
      <c r="T211" s="174">
        <f>S211*H211</f>
        <v>0</v>
      </c>
      <c r="AR211" s="16" t="s">
        <v>135</v>
      </c>
      <c r="AT211" s="16" t="s">
        <v>130</v>
      </c>
      <c r="AU211" s="16" t="s">
        <v>81</v>
      </c>
      <c r="AY211" s="16" t="s">
        <v>128</v>
      </c>
      <c r="BE211" s="175">
        <f>IF(N211="základní",J211,0)</f>
        <v>0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16" t="s">
        <v>22</v>
      </c>
      <c r="BK211" s="175">
        <f>ROUND(I211*H211,2)</f>
        <v>0</v>
      </c>
      <c r="BL211" s="16" t="s">
        <v>135</v>
      </c>
      <c r="BM211" s="16" t="s">
        <v>338</v>
      </c>
    </row>
    <row r="212" spans="2:47" s="1" customFormat="1" ht="22.5" customHeight="1">
      <c r="B212" s="33"/>
      <c r="D212" s="176" t="s">
        <v>137</v>
      </c>
      <c r="F212" s="177" t="s">
        <v>339</v>
      </c>
      <c r="I212" s="137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137</v>
      </c>
      <c r="AU212" s="16" t="s">
        <v>81</v>
      </c>
    </row>
    <row r="213" spans="2:51" s="11" customFormat="1" ht="31.5" customHeight="1">
      <c r="B213" s="179"/>
      <c r="D213" s="180" t="s">
        <v>141</v>
      </c>
      <c r="E213" s="181" t="s">
        <v>20</v>
      </c>
      <c r="F213" s="182" t="s">
        <v>340</v>
      </c>
      <c r="H213" s="183">
        <v>35.97</v>
      </c>
      <c r="I213" s="184"/>
      <c r="L213" s="179"/>
      <c r="M213" s="185"/>
      <c r="N213" s="186"/>
      <c r="O213" s="186"/>
      <c r="P213" s="186"/>
      <c r="Q213" s="186"/>
      <c r="R213" s="186"/>
      <c r="S213" s="186"/>
      <c r="T213" s="187"/>
      <c r="AT213" s="188" t="s">
        <v>141</v>
      </c>
      <c r="AU213" s="188" t="s">
        <v>81</v>
      </c>
      <c r="AV213" s="11" t="s">
        <v>81</v>
      </c>
      <c r="AW213" s="11" t="s">
        <v>37</v>
      </c>
      <c r="AX213" s="11" t="s">
        <v>22</v>
      </c>
      <c r="AY213" s="188" t="s">
        <v>128</v>
      </c>
    </row>
    <row r="214" spans="2:65" s="1" customFormat="1" ht="31.5" customHeight="1">
      <c r="B214" s="163"/>
      <c r="C214" s="164" t="s">
        <v>341</v>
      </c>
      <c r="D214" s="164" t="s">
        <v>130</v>
      </c>
      <c r="E214" s="165" t="s">
        <v>342</v>
      </c>
      <c r="F214" s="166" t="s">
        <v>343</v>
      </c>
      <c r="G214" s="167" t="s">
        <v>231</v>
      </c>
      <c r="H214" s="168">
        <v>5.396</v>
      </c>
      <c r="I214" s="169"/>
      <c r="J214" s="170">
        <f>ROUND(I214*H214,2)</f>
        <v>0</v>
      </c>
      <c r="K214" s="166" t="s">
        <v>134</v>
      </c>
      <c r="L214" s="33"/>
      <c r="M214" s="171" t="s">
        <v>20</v>
      </c>
      <c r="N214" s="172" t="s">
        <v>44</v>
      </c>
      <c r="O214" s="34"/>
      <c r="P214" s="173">
        <f>O214*H214</f>
        <v>0</v>
      </c>
      <c r="Q214" s="173">
        <v>1.05037</v>
      </c>
      <c r="R214" s="173">
        <f>Q214*H214</f>
        <v>5.6677965200000004</v>
      </c>
      <c r="S214" s="173">
        <v>0</v>
      </c>
      <c r="T214" s="174">
        <f>S214*H214</f>
        <v>0</v>
      </c>
      <c r="AR214" s="16" t="s">
        <v>135</v>
      </c>
      <c r="AT214" s="16" t="s">
        <v>130</v>
      </c>
      <c r="AU214" s="16" t="s">
        <v>81</v>
      </c>
      <c r="AY214" s="16" t="s">
        <v>128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6" t="s">
        <v>22</v>
      </c>
      <c r="BK214" s="175">
        <f>ROUND(I214*H214,2)</f>
        <v>0</v>
      </c>
      <c r="BL214" s="16" t="s">
        <v>135</v>
      </c>
      <c r="BM214" s="16" t="s">
        <v>344</v>
      </c>
    </row>
    <row r="215" spans="2:47" s="1" customFormat="1" ht="30" customHeight="1">
      <c r="B215" s="33"/>
      <c r="D215" s="176" t="s">
        <v>137</v>
      </c>
      <c r="F215" s="177" t="s">
        <v>345</v>
      </c>
      <c r="I215" s="137"/>
      <c r="L215" s="33"/>
      <c r="M215" s="62"/>
      <c r="N215" s="34"/>
      <c r="O215" s="34"/>
      <c r="P215" s="34"/>
      <c r="Q215" s="34"/>
      <c r="R215" s="34"/>
      <c r="S215" s="34"/>
      <c r="T215" s="63"/>
      <c r="AT215" s="16" t="s">
        <v>137</v>
      </c>
      <c r="AU215" s="16" t="s">
        <v>81</v>
      </c>
    </row>
    <row r="216" spans="2:51" s="11" customFormat="1" ht="22.5" customHeight="1">
      <c r="B216" s="179"/>
      <c r="D216" s="180" t="s">
        <v>141</v>
      </c>
      <c r="E216" s="181" t="s">
        <v>20</v>
      </c>
      <c r="F216" s="182" t="s">
        <v>346</v>
      </c>
      <c r="H216" s="183">
        <v>5.396</v>
      </c>
      <c r="I216" s="184"/>
      <c r="L216" s="179"/>
      <c r="M216" s="185"/>
      <c r="N216" s="186"/>
      <c r="O216" s="186"/>
      <c r="P216" s="186"/>
      <c r="Q216" s="186"/>
      <c r="R216" s="186"/>
      <c r="S216" s="186"/>
      <c r="T216" s="187"/>
      <c r="AT216" s="188" t="s">
        <v>141</v>
      </c>
      <c r="AU216" s="188" t="s">
        <v>81</v>
      </c>
      <c r="AV216" s="11" t="s">
        <v>81</v>
      </c>
      <c r="AW216" s="11" t="s">
        <v>37</v>
      </c>
      <c r="AX216" s="11" t="s">
        <v>22</v>
      </c>
      <c r="AY216" s="188" t="s">
        <v>128</v>
      </c>
    </row>
    <row r="217" spans="2:65" s="1" customFormat="1" ht="22.5" customHeight="1">
      <c r="B217" s="163"/>
      <c r="C217" s="164" t="s">
        <v>347</v>
      </c>
      <c r="D217" s="164" t="s">
        <v>130</v>
      </c>
      <c r="E217" s="165" t="s">
        <v>348</v>
      </c>
      <c r="F217" s="166" t="s">
        <v>349</v>
      </c>
      <c r="G217" s="167" t="s">
        <v>169</v>
      </c>
      <c r="H217" s="168">
        <v>172</v>
      </c>
      <c r="I217" s="169"/>
      <c r="J217" s="170">
        <f>ROUND(I217*H217,2)</f>
        <v>0</v>
      </c>
      <c r="K217" s="166" t="s">
        <v>134</v>
      </c>
      <c r="L217" s="33"/>
      <c r="M217" s="171" t="s">
        <v>20</v>
      </c>
      <c r="N217" s="172" t="s">
        <v>44</v>
      </c>
      <c r="O217" s="34"/>
      <c r="P217" s="173">
        <f>O217*H217</f>
        <v>0</v>
      </c>
      <c r="Q217" s="173">
        <v>0.00033</v>
      </c>
      <c r="R217" s="173">
        <f>Q217*H217</f>
        <v>0.05676</v>
      </c>
      <c r="S217" s="173">
        <v>0</v>
      </c>
      <c r="T217" s="174">
        <f>S217*H217</f>
        <v>0</v>
      </c>
      <c r="AR217" s="16" t="s">
        <v>135</v>
      </c>
      <c r="AT217" s="16" t="s">
        <v>130</v>
      </c>
      <c r="AU217" s="16" t="s">
        <v>81</v>
      </c>
      <c r="AY217" s="16" t="s">
        <v>128</v>
      </c>
      <c r="BE217" s="175">
        <f>IF(N217="základní",J217,0)</f>
        <v>0</v>
      </c>
      <c r="BF217" s="175">
        <f>IF(N217="snížená",J217,0)</f>
        <v>0</v>
      </c>
      <c r="BG217" s="175">
        <f>IF(N217="zákl. přenesená",J217,0)</f>
        <v>0</v>
      </c>
      <c r="BH217" s="175">
        <f>IF(N217="sníž. přenesená",J217,0)</f>
        <v>0</v>
      </c>
      <c r="BI217" s="175">
        <f>IF(N217="nulová",J217,0)</f>
        <v>0</v>
      </c>
      <c r="BJ217" s="16" t="s">
        <v>22</v>
      </c>
      <c r="BK217" s="175">
        <f>ROUND(I217*H217,2)</f>
        <v>0</v>
      </c>
      <c r="BL217" s="16" t="s">
        <v>135</v>
      </c>
      <c r="BM217" s="16" t="s">
        <v>350</v>
      </c>
    </row>
    <row r="218" spans="2:47" s="1" customFormat="1" ht="22.5" customHeight="1">
      <c r="B218" s="33"/>
      <c r="D218" s="176" t="s">
        <v>137</v>
      </c>
      <c r="F218" s="177" t="s">
        <v>351</v>
      </c>
      <c r="I218" s="137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137</v>
      </c>
      <c r="AU218" s="16" t="s">
        <v>81</v>
      </c>
    </row>
    <row r="219" spans="2:51" s="11" customFormat="1" ht="22.5" customHeight="1">
      <c r="B219" s="179"/>
      <c r="D219" s="180" t="s">
        <v>141</v>
      </c>
      <c r="E219" s="181" t="s">
        <v>20</v>
      </c>
      <c r="F219" s="182" t="s">
        <v>352</v>
      </c>
      <c r="H219" s="183">
        <v>172</v>
      </c>
      <c r="I219" s="184"/>
      <c r="L219" s="179"/>
      <c r="M219" s="185"/>
      <c r="N219" s="186"/>
      <c r="O219" s="186"/>
      <c r="P219" s="186"/>
      <c r="Q219" s="186"/>
      <c r="R219" s="186"/>
      <c r="S219" s="186"/>
      <c r="T219" s="187"/>
      <c r="AT219" s="188" t="s">
        <v>141</v>
      </c>
      <c r="AU219" s="188" t="s">
        <v>81</v>
      </c>
      <c r="AV219" s="11" t="s">
        <v>81</v>
      </c>
      <c r="AW219" s="11" t="s">
        <v>37</v>
      </c>
      <c r="AX219" s="11" t="s">
        <v>22</v>
      </c>
      <c r="AY219" s="188" t="s">
        <v>128</v>
      </c>
    </row>
    <row r="220" spans="2:65" s="1" customFormat="1" ht="22.5" customHeight="1">
      <c r="B220" s="163"/>
      <c r="C220" s="201" t="s">
        <v>353</v>
      </c>
      <c r="D220" s="201" t="s">
        <v>354</v>
      </c>
      <c r="E220" s="202" t="s">
        <v>355</v>
      </c>
      <c r="F220" s="203" t="s">
        <v>356</v>
      </c>
      <c r="G220" s="204" t="s">
        <v>357</v>
      </c>
      <c r="H220" s="205">
        <v>86</v>
      </c>
      <c r="I220" s="206"/>
      <c r="J220" s="207">
        <f>ROUND(I220*H220,2)</f>
        <v>0</v>
      </c>
      <c r="K220" s="203" t="s">
        <v>134</v>
      </c>
      <c r="L220" s="208"/>
      <c r="M220" s="209" t="s">
        <v>20</v>
      </c>
      <c r="N220" s="210" t="s">
        <v>44</v>
      </c>
      <c r="O220" s="34"/>
      <c r="P220" s="173">
        <f>O220*H220</f>
        <v>0</v>
      </c>
      <c r="Q220" s="173">
        <v>0.04648</v>
      </c>
      <c r="R220" s="173">
        <f>Q220*H220</f>
        <v>3.99728</v>
      </c>
      <c r="S220" s="173">
        <v>0</v>
      </c>
      <c r="T220" s="174">
        <f>S220*H220</f>
        <v>0</v>
      </c>
      <c r="AR220" s="16" t="s">
        <v>181</v>
      </c>
      <c r="AT220" s="16" t="s">
        <v>354</v>
      </c>
      <c r="AU220" s="16" t="s">
        <v>81</v>
      </c>
      <c r="AY220" s="16" t="s">
        <v>128</v>
      </c>
      <c r="BE220" s="175">
        <f>IF(N220="základní",J220,0)</f>
        <v>0</v>
      </c>
      <c r="BF220" s="175">
        <f>IF(N220="snížená",J220,0)</f>
        <v>0</v>
      </c>
      <c r="BG220" s="175">
        <f>IF(N220="zákl. přenesená",J220,0)</f>
        <v>0</v>
      </c>
      <c r="BH220" s="175">
        <f>IF(N220="sníž. přenesená",J220,0)</f>
        <v>0</v>
      </c>
      <c r="BI220" s="175">
        <f>IF(N220="nulová",J220,0)</f>
        <v>0</v>
      </c>
      <c r="BJ220" s="16" t="s">
        <v>22</v>
      </c>
      <c r="BK220" s="175">
        <f>ROUND(I220*H220,2)</f>
        <v>0</v>
      </c>
      <c r="BL220" s="16" t="s">
        <v>135</v>
      </c>
      <c r="BM220" s="16" t="s">
        <v>358</v>
      </c>
    </row>
    <row r="221" spans="2:47" s="1" customFormat="1" ht="30" customHeight="1">
      <c r="B221" s="33"/>
      <c r="D221" s="176" t="s">
        <v>137</v>
      </c>
      <c r="F221" s="177" t="s">
        <v>359</v>
      </c>
      <c r="I221" s="137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137</v>
      </c>
      <c r="AU221" s="16" t="s">
        <v>81</v>
      </c>
    </row>
    <row r="222" spans="2:51" s="11" customFormat="1" ht="22.5" customHeight="1">
      <c r="B222" s="179"/>
      <c r="D222" s="176" t="s">
        <v>141</v>
      </c>
      <c r="E222" s="188" t="s">
        <v>20</v>
      </c>
      <c r="F222" s="190" t="s">
        <v>360</v>
      </c>
      <c r="H222" s="191">
        <v>86</v>
      </c>
      <c r="I222" s="184"/>
      <c r="L222" s="179"/>
      <c r="M222" s="185"/>
      <c r="N222" s="186"/>
      <c r="O222" s="186"/>
      <c r="P222" s="186"/>
      <c r="Q222" s="186"/>
      <c r="R222" s="186"/>
      <c r="S222" s="186"/>
      <c r="T222" s="187"/>
      <c r="AT222" s="188" t="s">
        <v>141</v>
      </c>
      <c r="AU222" s="188" t="s">
        <v>81</v>
      </c>
      <c r="AV222" s="11" t="s">
        <v>81</v>
      </c>
      <c r="AW222" s="11" t="s">
        <v>37</v>
      </c>
      <c r="AX222" s="11" t="s">
        <v>22</v>
      </c>
      <c r="AY222" s="188" t="s">
        <v>128</v>
      </c>
    </row>
    <row r="223" spans="2:63" s="10" customFormat="1" ht="29.25" customHeight="1">
      <c r="B223" s="149"/>
      <c r="D223" s="160" t="s">
        <v>72</v>
      </c>
      <c r="E223" s="161" t="s">
        <v>135</v>
      </c>
      <c r="F223" s="161" t="s">
        <v>361</v>
      </c>
      <c r="I223" s="152"/>
      <c r="J223" s="162">
        <f>BK223</f>
        <v>0</v>
      </c>
      <c r="L223" s="149"/>
      <c r="M223" s="154"/>
      <c r="N223" s="155"/>
      <c r="O223" s="155"/>
      <c r="P223" s="156">
        <f>SUM(P224:P278)</f>
        <v>0</v>
      </c>
      <c r="Q223" s="155"/>
      <c r="R223" s="156">
        <f>SUM(R224:R278)</f>
        <v>1306.71881819</v>
      </c>
      <c r="S223" s="155"/>
      <c r="T223" s="157">
        <f>SUM(T224:T278)</f>
        <v>0</v>
      </c>
      <c r="AR223" s="150" t="s">
        <v>22</v>
      </c>
      <c r="AT223" s="158" t="s">
        <v>72</v>
      </c>
      <c r="AU223" s="158" t="s">
        <v>22</v>
      </c>
      <c r="AY223" s="150" t="s">
        <v>128</v>
      </c>
      <c r="BK223" s="159">
        <f>SUM(BK224:BK278)</f>
        <v>0</v>
      </c>
    </row>
    <row r="224" spans="2:65" s="1" customFormat="1" ht="22.5" customHeight="1">
      <c r="B224" s="163"/>
      <c r="C224" s="164" t="s">
        <v>362</v>
      </c>
      <c r="D224" s="164" t="s">
        <v>130</v>
      </c>
      <c r="E224" s="165" t="s">
        <v>363</v>
      </c>
      <c r="F224" s="166" t="s">
        <v>364</v>
      </c>
      <c r="G224" s="167" t="s">
        <v>184</v>
      </c>
      <c r="H224" s="168">
        <v>706.388</v>
      </c>
      <c r="I224" s="169"/>
      <c r="J224" s="170">
        <f>ROUND(I224*H224,2)</f>
        <v>0</v>
      </c>
      <c r="K224" s="166" t="s">
        <v>134</v>
      </c>
      <c r="L224" s="33"/>
      <c r="M224" s="171" t="s">
        <v>20</v>
      </c>
      <c r="N224" s="172" t="s">
        <v>44</v>
      </c>
      <c r="O224" s="34"/>
      <c r="P224" s="173">
        <f>O224*H224</f>
        <v>0</v>
      </c>
      <c r="Q224" s="173">
        <v>0</v>
      </c>
      <c r="R224" s="173">
        <f>Q224*H224</f>
        <v>0</v>
      </c>
      <c r="S224" s="173">
        <v>0</v>
      </c>
      <c r="T224" s="174">
        <f>S224*H224</f>
        <v>0</v>
      </c>
      <c r="AR224" s="16" t="s">
        <v>135</v>
      </c>
      <c r="AT224" s="16" t="s">
        <v>130</v>
      </c>
      <c r="AU224" s="16" t="s">
        <v>81</v>
      </c>
      <c r="AY224" s="16" t="s">
        <v>128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6" t="s">
        <v>22</v>
      </c>
      <c r="BK224" s="175">
        <f>ROUND(I224*H224,2)</f>
        <v>0</v>
      </c>
      <c r="BL224" s="16" t="s">
        <v>135</v>
      </c>
      <c r="BM224" s="16" t="s">
        <v>365</v>
      </c>
    </row>
    <row r="225" spans="2:47" s="1" customFormat="1" ht="30" customHeight="1">
      <c r="B225" s="33"/>
      <c r="D225" s="176" t="s">
        <v>137</v>
      </c>
      <c r="F225" s="177" t="s">
        <v>366</v>
      </c>
      <c r="I225" s="137"/>
      <c r="L225" s="33"/>
      <c r="M225" s="62"/>
      <c r="N225" s="34"/>
      <c r="O225" s="34"/>
      <c r="P225" s="34"/>
      <c r="Q225" s="34"/>
      <c r="R225" s="34"/>
      <c r="S225" s="34"/>
      <c r="T225" s="63"/>
      <c r="AT225" s="16" t="s">
        <v>137</v>
      </c>
      <c r="AU225" s="16" t="s">
        <v>81</v>
      </c>
    </row>
    <row r="226" spans="2:47" s="1" customFormat="1" ht="30" customHeight="1">
      <c r="B226" s="33"/>
      <c r="D226" s="176" t="s">
        <v>139</v>
      </c>
      <c r="F226" s="178" t="s">
        <v>367</v>
      </c>
      <c r="I226" s="137"/>
      <c r="L226" s="33"/>
      <c r="M226" s="62"/>
      <c r="N226" s="34"/>
      <c r="O226" s="34"/>
      <c r="P226" s="34"/>
      <c r="Q226" s="34"/>
      <c r="R226" s="34"/>
      <c r="S226" s="34"/>
      <c r="T226" s="63"/>
      <c r="AT226" s="16" t="s">
        <v>139</v>
      </c>
      <c r="AU226" s="16" t="s">
        <v>81</v>
      </c>
    </row>
    <row r="227" spans="2:51" s="11" customFormat="1" ht="22.5" customHeight="1">
      <c r="B227" s="179"/>
      <c r="D227" s="180" t="s">
        <v>141</v>
      </c>
      <c r="E227" s="181" t="s">
        <v>20</v>
      </c>
      <c r="F227" s="182" t="s">
        <v>368</v>
      </c>
      <c r="H227" s="183">
        <v>706.388</v>
      </c>
      <c r="I227" s="184"/>
      <c r="L227" s="179"/>
      <c r="M227" s="185"/>
      <c r="N227" s="186"/>
      <c r="O227" s="186"/>
      <c r="P227" s="186"/>
      <c r="Q227" s="186"/>
      <c r="R227" s="186"/>
      <c r="S227" s="186"/>
      <c r="T227" s="187"/>
      <c r="AT227" s="188" t="s">
        <v>141</v>
      </c>
      <c r="AU227" s="188" t="s">
        <v>81</v>
      </c>
      <c r="AV227" s="11" t="s">
        <v>81</v>
      </c>
      <c r="AW227" s="11" t="s">
        <v>37</v>
      </c>
      <c r="AX227" s="11" t="s">
        <v>22</v>
      </c>
      <c r="AY227" s="188" t="s">
        <v>128</v>
      </c>
    </row>
    <row r="228" spans="2:65" s="1" customFormat="1" ht="22.5" customHeight="1">
      <c r="B228" s="163"/>
      <c r="C228" s="164" t="s">
        <v>369</v>
      </c>
      <c r="D228" s="164" t="s">
        <v>130</v>
      </c>
      <c r="E228" s="165" t="s">
        <v>370</v>
      </c>
      <c r="F228" s="166" t="s">
        <v>371</v>
      </c>
      <c r="G228" s="167" t="s">
        <v>231</v>
      </c>
      <c r="H228" s="168">
        <v>123.618</v>
      </c>
      <c r="I228" s="169"/>
      <c r="J228" s="170">
        <f>ROUND(I228*H228,2)</f>
        <v>0</v>
      </c>
      <c r="K228" s="166" t="s">
        <v>134</v>
      </c>
      <c r="L228" s="33"/>
      <c r="M228" s="171" t="s">
        <v>20</v>
      </c>
      <c r="N228" s="172" t="s">
        <v>44</v>
      </c>
      <c r="O228" s="34"/>
      <c r="P228" s="173">
        <f>O228*H228</f>
        <v>0</v>
      </c>
      <c r="Q228" s="173">
        <v>1.04909</v>
      </c>
      <c r="R228" s="173">
        <f>Q228*H228</f>
        <v>129.68640762</v>
      </c>
      <c r="S228" s="173">
        <v>0</v>
      </c>
      <c r="T228" s="174">
        <f>S228*H228</f>
        <v>0</v>
      </c>
      <c r="AR228" s="16" t="s">
        <v>135</v>
      </c>
      <c r="AT228" s="16" t="s">
        <v>130</v>
      </c>
      <c r="AU228" s="16" t="s">
        <v>81</v>
      </c>
      <c r="AY228" s="16" t="s">
        <v>128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6" t="s">
        <v>22</v>
      </c>
      <c r="BK228" s="175">
        <f>ROUND(I228*H228,2)</f>
        <v>0</v>
      </c>
      <c r="BL228" s="16" t="s">
        <v>135</v>
      </c>
      <c r="BM228" s="16" t="s">
        <v>372</v>
      </c>
    </row>
    <row r="229" spans="2:47" s="1" customFormat="1" ht="22.5" customHeight="1">
      <c r="B229" s="33"/>
      <c r="D229" s="176" t="s">
        <v>137</v>
      </c>
      <c r="F229" s="177" t="s">
        <v>373</v>
      </c>
      <c r="I229" s="137"/>
      <c r="L229" s="33"/>
      <c r="M229" s="62"/>
      <c r="N229" s="34"/>
      <c r="O229" s="34"/>
      <c r="P229" s="34"/>
      <c r="Q229" s="34"/>
      <c r="R229" s="34"/>
      <c r="S229" s="34"/>
      <c r="T229" s="63"/>
      <c r="AT229" s="16" t="s">
        <v>137</v>
      </c>
      <c r="AU229" s="16" t="s">
        <v>81</v>
      </c>
    </row>
    <row r="230" spans="2:47" s="1" customFormat="1" ht="30" customHeight="1">
      <c r="B230" s="33"/>
      <c r="D230" s="176" t="s">
        <v>139</v>
      </c>
      <c r="F230" s="178" t="s">
        <v>374</v>
      </c>
      <c r="I230" s="137"/>
      <c r="L230" s="33"/>
      <c r="M230" s="62"/>
      <c r="N230" s="34"/>
      <c r="O230" s="34"/>
      <c r="P230" s="34"/>
      <c r="Q230" s="34"/>
      <c r="R230" s="34"/>
      <c r="S230" s="34"/>
      <c r="T230" s="63"/>
      <c r="AT230" s="16" t="s">
        <v>139</v>
      </c>
      <c r="AU230" s="16" t="s">
        <v>81</v>
      </c>
    </row>
    <row r="231" spans="2:51" s="11" customFormat="1" ht="22.5" customHeight="1">
      <c r="B231" s="179"/>
      <c r="D231" s="180" t="s">
        <v>141</v>
      </c>
      <c r="F231" s="182" t="s">
        <v>375</v>
      </c>
      <c r="H231" s="183">
        <v>123.618</v>
      </c>
      <c r="I231" s="184"/>
      <c r="L231" s="179"/>
      <c r="M231" s="185"/>
      <c r="N231" s="186"/>
      <c r="O231" s="186"/>
      <c r="P231" s="186"/>
      <c r="Q231" s="186"/>
      <c r="R231" s="186"/>
      <c r="S231" s="186"/>
      <c r="T231" s="187"/>
      <c r="AT231" s="188" t="s">
        <v>141</v>
      </c>
      <c r="AU231" s="188" t="s">
        <v>81</v>
      </c>
      <c r="AV231" s="11" t="s">
        <v>81</v>
      </c>
      <c r="AW231" s="11" t="s">
        <v>4</v>
      </c>
      <c r="AX231" s="11" t="s">
        <v>22</v>
      </c>
      <c r="AY231" s="188" t="s">
        <v>128</v>
      </c>
    </row>
    <row r="232" spans="2:65" s="1" customFormat="1" ht="31.5" customHeight="1">
      <c r="B232" s="163"/>
      <c r="C232" s="164" t="s">
        <v>376</v>
      </c>
      <c r="D232" s="164" t="s">
        <v>130</v>
      </c>
      <c r="E232" s="165" t="s">
        <v>377</v>
      </c>
      <c r="F232" s="166" t="s">
        <v>378</v>
      </c>
      <c r="G232" s="167" t="s">
        <v>133</v>
      </c>
      <c r="H232" s="168">
        <v>415.8</v>
      </c>
      <c r="I232" s="169"/>
      <c r="J232" s="170">
        <f>ROUND(I232*H232,2)</f>
        <v>0</v>
      </c>
      <c r="K232" s="166" t="s">
        <v>134</v>
      </c>
      <c r="L232" s="33"/>
      <c r="M232" s="171" t="s">
        <v>20</v>
      </c>
      <c r="N232" s="172" t="s">
        <v>44</v>
      </c>
      <c r="O232" s="34"/>
      <c r="P232" s="173">
        <f>O232*H232</f>
        <v>0</v>
      </c>
      <c r="Q232" s="173">
        <v>0</v>
      </c>
      <c r="R232" s="173">
        <f>Q232*H232</f>
        <v>0</v>
      </c>
      <c r="S232" s="173">
        <v>0</v>
      </c>
      <c r="T232" s="174">
        <f>S232*H232</f>
        <v>0</v>
      </c>
      <c r="AR232" s="16" t="s">
        <v>135</v>
      </c>
      <c r="AT232" s="16" t="s">
        <v>130</v>
      </c>
      <c r="AU232" s="16" t="s">
        <v>81</v>
      </c>
      <c r="AY232" s="16" t="s">
        <v>128</v>
      </c>
      <c r="BE232" s="175">
        <f>IF(N232="základní",J232,0)</f>
        <v>0</v>
      </c>
      <c r="BF232" s="175">
        <f>IF(N232="snížená",J232,0)</f>
        <v>0</v>
      </c>
      <c r="BG232" s="175">
        <f>IF(N232="zákl. přenesená",J232,0)</f>
        <v>0</v>
      </c>
      <c r="BH232" s="175">
        <f>IF(N232="sníž. přenesená",J232,0)</f>
        <v>0</v>
      </c>
      <c r="BI232" s="175">
        <f>IF(N232="nulová",J232,0)</f>
        <v>0</v>
      </c>
      <c r="BJ232" s="16" t="s">
        <v>22</v>
      </c>
      <c r="BK232" s="175">
        <f>ROUND(I232*H232,2)</f>
        <v>0</v>
      </c>
      <c r="BL232" s="16" t="s">
        <v>135</v>
      </c>
      <c r="BM232" s="16" t="s">
        <v>379</v>
      </c>
    </row>
    <row r="233" spans="2:47" s="1" customFormat="1" ht="22.5" customHeight="1">
      <c r="B233" s="33"/>
      <c r="D233" s="176" t="s">
        <v>137</v>
      </c>
      <c r="F233" s="177" t="s">
        <v>380</v>
      </c>
      <c r="I233" s="137"/>
      <c r="L233" s="33"/>
      <c r="M233" s="62"/>
      <c r="N233" s="34"/>
      <c r="O233" s="34"/>
      <c r="P233" s="34"/>
      <c r="Q233" s="34"/>
      <c r="R233" s="34"/>
      <c r="S233" s="34"/>
      <c r="T233" s="63"/>
      <c r="AT233" s="16" t="s">
        <v>137</v>
      </c>
      <c r="AU233" s="16" t="s">
        <v>81</v>
      </c>
    </row>
    <row r="234" spans="2:47" s="1" customFormat="1" ht="30" customHeight="1">
      <c r="B234" s="33"/>
      <c r="D234" s="176" t="s">
        <v>139</v>
      </c>
      <c r="F234" s="178" t="s">
        <v>381</v>
      </c>
      <c r="I234" s="137"/>
      <c r="L234" s="33"/>
      <c r="M234" s="62"/>
      <c r="N234" s="34"/>
      <c r="O234" s="34"/>
      <c r="P234" s="34"/>
      <c r="Q234" s="34"/>
      <c r="R234" s="34"/>
      <c r="S234" s="34"/>
      <c r="T234" s="63"/>
      <c r="AT234" s="16" t="s">
        <v>139</v>
      </c>
      <c r="AU234" s="16" t="s">
        <v>81</v>
      </c>
    </row>
    <row r="235" spans="2:51" s="11" customFormat="1" ht="22.5" customHeight="1">
      <c r="B235" s="179"/>
      <c r="D235" s="176" t="s">
        <v>141</v>
      </c>
      <c r="E235" s="188" t="s">
        <v>20</v>
      </c>
      <c r="F235" s="190" t="s">
        <v>382</v>
      </c>
      <c r="H235" s="191">
        <v>241.8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8" t="s">
        <v>141</v>
      </c>
      <c r="AU235" s="188" t="s">
        <v>81</v>
      </c>
      <c r="AV235" s="11" t="s">
        <v>81</v>
      </c>
      <c r="AW235" s="11" t="s">
        <v>37</v>
      </c>
      <c r="AX235" s="11" t="s">
        <v>73</v>
      </c>
      <c r="AY235" s="188" t="s">
        <v>128</v>
      </c>
    </row>
    <row r="236" spans="2:51" s="11" customFormat="1" ht="22.5" customHeight="1">
      <c r="B236" s="179"/>
      <c r="D236" s="176" t="s">
        <v>141</v>
      </c>
      <c r="E236" s="188" t="s">
        <v>20</v>
      </c>
      <c r="F236" s="190" t="s">
        <v>383</v>
      </c>
      <c r="H236" s="191">
        <v>174</v>
      </c>
      <c r="I236" s="184"/>
      <c r="L236" s="179"/>
      <c r="M236" s="185"/>
      <c r="N236" s="186"/>
      <c r="O236" s="186"/>
      <c r="P236" s="186"/>
      <c r="Q236" s="186"/>
      <c r="R236" s="186"/>
      <c r="S236" s="186"/>
      <c r="T236" s="187"/>
      <c r="AT236" s="188" t="s">
        <v>141</v>
      </c>
      <c r="AU236" s="188" t="s">
        <v>81</v>
      </c>
      <c r="AV236" s="11" t="s">
        <v>81</v>
      </c>
      <c r="AW236" s="11" t="s">
        <v>37</v>
      </c>
      <c r="AX236" s="11" t="s">
        <v>73</v>
      </c>
      <c r="AY236" s="188" t="s">
        <v>128</v>
      </c>
    </row>
    <row r="237" spans="2:51" s="12" customFormat="1" ht="22.5" customHeight="1">
      <c r="B237" s="192"/>
      <c r="D237" s="180" t="s">
        <v>141</v>
      </c>
      <c r="E237" s="193" t="s">
        <v>20</v>
      </c>
      <c r="F237" s="194" t="s">
        <v>197</v>
      </c>
      <c r="H237" s="195">
        <v>415.8</v>
      </c>
      <c r="I237" s="196"/>
      <c r="L237" s="192"/>
      <c r="M237" s="197"/>
      <c r="N237" s="198"/>
      <c r="O237" s="198"/>
      <c r="P237" s="198"/>
      <c r="Q237" s="198"/>
      <c r="R237" s="198"/>
      <c r="S237" s="198"/>
      <c r="T237" s="199"/>
      <c r="AT237" s="200" t="s">
        <v>141</v>
      </c>
      <c r="AU237" s="200" t="s">
        <v>81</v>
      </c>
      <c r="AV237" s="12" t="s">
        <v>135</v>
      </c>
      <c r="AW237" s="12" t="s">
        <v>37</v>
      </c>
      <c r="AX237" s="12" t="s">
        <v>22</v>
      </c>
      <c r="AY237" s="200" t="s">
        <v>128</v>
      </c>
    </row>
    <row r="238" spans="2:65" s="1" customFormat="1" ht="31.5" customHeight="1">
      <c r="B238" s="163"/>
      <c r="C238" s="164" t="s">
        <v>384</v>
      </c>
      <c r="D238" s="164" t="s">
        <v>130</v>
      </c>
      <c r="E238" s="165" t="s">
        <v>385</v>
      </c>
      <c r="F238" s="166" t="s">
        <v>386</v>
      </c>
      <c r="G238" s="167" t="s">
        <v>133</v>
      </c>
      <c r="H238" s="168">
        <v>4.485</v>
      </c>
      <c r="I238" s="169"/>
      <c r="J238" s="170">
        <f>ROUND(I238*H238,2)</f>
        <v>0</v>
      </c>
      <c r="K238" s="166" t="s">
        <v>134</v>
      </c>
      <c r="L238" s="33"/>
      <c r="M238" s="171" t="s">
        <v>20</v>
      </c>
      <c r="N238" s="172" t="s">
        <v>44</v>
      </c>
      <c r="O238" s="34"/>
      <c r="P238" s="173">
        <f>O238*H238</f>
        <v>0</v>
      </c>
      <c r="Q238" s="173">
        <v>0.01452</v>
      </c>
      <c r="R238" s="173">
        <f>Q238*H238</f>
        <v>0.0651222</v>
      </c>
      <c r="S238" s="173">
        <v>0</v>
      </c>
      <c r="T238" s="174">
        <f>S238*H238</f>
        <v>0</v>
      </c>
      <c r="AR238" s="16" t="s">
        <v>135</v>
      </c>
      <c r="AT238" s="16" t="s">
        <v>130</v>
      </c>
      <c r="AU238" s="16" t="s">
        <v>81</v>
      </c>
      <c r="AY238" s="16" t="s">
        <v>128</v>
      </c>
      <c r="BE238" s="175">
        <f>IF(N238="základní",J238,0)</f>
        <v>0</v>
      </c>
      <c r="BF238" s="175">
        <f>IF(N238="snížená",J238,0)</f>
        <v>0</v>
      </c>
      <c r="BG238" s="175">
        <f>IF(N238="zákl. přenesená",J238,0)</f>
        <v>0</v>
      </c>
      <c r="BH238" s="175">
        <f>IF(N238="sníž. přenesená",J238,0)</f>
        <v>0</v>
      </c>
      <c r="BI238" s="175">
        <f>IF(N238="nulová",J238,0)</f>
        <v>0</v>
      </c>
      <c r="BJ238" s="16" t="s">
        <v>22</v>
      </c>
      <c r="BK238" s="175">
        <f>ROUND(I238*H238,2)</f>
        <v>0</v>
      </c>
      <c r="BL238" s="16" t="s">
        <v>135</v>
      </c>
      <c r="BM238" s="16" t="s">
        <v>387</v>
      </c>
    </row>
    <row r="239" spans="2:47" s="1" customFormat="1" ht="30" customHeight="1">
      <c r="B239" s="33"/>
      <c r="D239" s="176" t="s">
        <v>137</v>
      </c>
      <c r="F239" s="177" t="s">
        <v>388</v>
      </c>
      <c r="I239" s="137"/>
      <c r="L239" s="33"/>
      <c r="M239" s="62"/>
      <c r="N239" s="34"/>
      <c r="O239" s="34"/>
      <c r="P239" s="34"/>
      <c r="Q239" s="34"/>
      <c r="R239" s="34"/>
      <c r="S239" s="34"/>
      <c r="T239" s="63"/>
      <c r="AT239" s="16" t="s">
        <v>137</v>
      </c>
      <c r="AU239" s="16" t="s">
        <v>81</v>
      </c>
    </row>
    <row r="240" spans="2:47" s="1" customFormat="1" ht="42" customHeight="1">
      <c r="B240" s="33"/>
      <c r="D240" s="176" t="s">
        <v>139</v>
      </c>
      <c r="F240" s="178" t="s">
        <v>389</v>
      </c>
      <c r="I240" s="137"/>
      <c r="L240" s="33"/>
      <c r="M240" s="62"/>
      <c r="N240" s="34"/>
      <c r="O240" s="34"/>
      <c r="P240" s="34"/>
      <c r="Q240" s="34"/>
      <c r="R240" s="34"/>
      <c r="S240" s="34"/>
      <c r="T240" s="63"/>
      <c r="AT240" s="16" t="s">
        <v>139</v>
      </c>
      <c r="AU240" s="16" t="s">
        <v>81</v>
      </c>
    </row>
    <row r="241" spans="2:51" s="11" customFormat="1" ht="22.5" customHeight="1">
      <c r="B241" s="179"/>
      <c r="D241" s="180" t="s">
        <v>141</v>
      </c>
      <c r="E241" s="181" t="s">
        <v>20</v>
      </c>
      <c r="F241" s="182" t="s">
        <v>390</v>
      </c>
      <c r="H241" s="183">
        <v>4.485</v>
      </c>
      <c r="I241" s="184"/>
      <c r="L241" s="179"/>
      <c r="M241" s="185"/>
      <c r="N241" s="186"/>
      <c r="O241" s="186"/>
      <c r="P241" s="186"/>
      <c r="Q241" s="186"/>
      <c r="R241" s="186"/>
      <c r="S241" s="186"/>
      <c r="T241" s="187"/>
      <c r="AT241" s="188" t="s">
        <v>141</v>
      </c>
      <c r="AU241" s="188" t="s">
        <v>81</v>
      </c>
      <c r="AV241" s="11" t="s">
        <v>81</v>
      </c>
      <c r="AW241" s="11" t="s">
        <v>37</v>
      </c>
      <c r="AX241" s="11" t="s">
        <v>22</v>
      </c>
      <c r="AY241" s="188" t="s">
        <v>128</v>
      </c>
    </row>
    <row r="242" spans="2:65" s="1" customFormat="1" ht="31.5" customHeight="1">
      <c r="B242" s="163"/>
      <c r="C242" s="164" t="s">
        <v>391</v>
      </c>
      <c r="D242" s="164" t="s">
        <v>130</v>
      </c>
      <c r="E242" s="165" t="s">
        <v>392</v>
      </c>
      <c r="F242" s="166" t="s">
        <v>393</v>
      </c>
      <c r="G242" s="167" t="s">
        <v>133</v>
      </c>
      <c r="H242" s="168">
        <v>17.94</v>
      </c>
      <c r="I242" s="169"/>
      <c r="J242" s="170">
        <f>ROUND(I242*H242,2)</f>
        <v>0</v>
      </c>
      <c r="K242" s="166" t="s">
        <v>134</v>
      </c>
      <c r="L242" s="33"/>
      <c r="M242" s="171" t="s">
        <v>20</v>
      </c>
      <c r="N242" s="172" t="s">
        <v>44</v>
      </c>
      <c r="O242" s="34"/>
      <c r="P242" s="173">
        <f>O242*H242</f>
        <v>0</v>
      </c>
      <c r="Q242" s="173">
        <v>0.01514</v>
      </c>
      <c r="R242" s="173">
        <f>Q242*H242</f>
        <v>0.2716116</v>
      </c>
      <c r="S242" s="173">
        <v>0</v>
      </c>
      <c r="T242" s="174">
        <f>S242*H242</f>
        <v>0</v>
      </c>
      <c r="AR242" s="16" t="s">
        <v>135</v>
      </c>
      <c r="AT242" s="16" t="s">
        <v>130</v>
      </c>
      <c r="AU242" s="16" t="s">
        <v>81</v>
      </c>
      <c r="AY242" s="16" t="s">
        <v>128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6" t="s">
        <v>22</v>
      </c>
      <c r="BK242" s="175">
        <f>ROUND(I242*H242,2)</f>
        <v>0</v>
      </c>
      <c r="BL242" s="16" t="s">
        <v>135</v>
      </c>
      <c r="BM242" s="16" t="s">
        <v>394</v>
      </c>
    </row>
    <row r="243" spans="2:47" s="1" customFormat="1" ht="30" customHeight="1">
      <c r="B243" s="33"/>
      <c r="D243" s="176" t="s">
        <v>137</v>
      </c>
      <c r="F243" s="177" t="s">
        <v>395</v>
      </c>
      <c r="I243" s="137"/>
      <c r="L243" s="33"/>
      <c r="M243" s="62"/>
      <c r="N243" s="34"/>
      <c r="O243" s="34"/>
      <c r="P243" s="34"/>
      <c r="Q243" s="34"/>
      <c r="R243" s="34"/>
      <c r="S243" s="34"/>
      <c r="T243" s="63"/>
      <c r="AT243" s="16" t="s">
        <v>137</v>
      </c>
      <c r="AU243" s="16" t="s">
        <v>81</v>
      </c>
    </row>
    <row r="244" spans="2:47" s="1" customFormat="1" ht="30" customHeight="1">
      <c r="B244" s="33"/>
      <c r="D244" s="176" t="s">
        <v>139</v>
      </c>
      <c r="F244" s="178" t="s">
        <v>396</v>
      </c>
      <c r="I244" s="137"/>
      <c r="L244" s="33"/>
      <c r="M244" s="62"/>
      <c r="N244" s="34"/>
      <c r="O244" s="34"/>
      <c r="P244" s="34"/>
      <c r="Q244" s="34"/>
      <c r="R244" s="34"/>
      <c r="S244" s="34"/>
      <c r="T244" s="63"/>
      <c r="AT244" s="16" t="s">
        <v>139</v>
      </c>
      <c r="AU244" s="16" t="s">
        <v>81</v>
      </c>
    </row>
    <row r="245" spans="2:51" s="11" customFormat="1" ht="22.5" customHeight="1">
      <c r="B245" s="179"/>
      <c r="D245" s="180" t="s">
        <v>141</v>
      </c>
      <c r="F245" s="182" t="s">
        <v>397</v>
      </c>
      <c r="H245" s="183">
        <v>17.94</v>
      </c>
      <c r="I245" s="184"/>
      <c r="L245" s="179"/>
      <c r="M245" s="185"/>
      <c r="N245" s="186"/>
      <c r="O245" s="186"/>
      <c r="P245" s="186"/>
      <c r="Q245" s="186"/>
      <c r="R245" s="186"/>
      <c r="S245" s="186"/>
      <c r="T245" s="187"/>
      <c r="AT245" s="188" t="s">
        <v>141</v>
      </c>
      <c r="AU245" s="188" t="s">
        <v>81</v>
      </c>
      <c r="AV245" s="11" t="s">
        <v>81</v>
      </c>
      <c r="AW245" s="11" t="s">
        <v>4</v>
      </c>
      <c r="AX245" s="11" t="s">
        <v>22</v>
      </c>
      <c r="AY245" s="188" t="s">
        <v>128</v>
      </c>
    </row>
    <row r="246" spans="2:65" s="1" customFormat="1" ht="22.5" customHeight="1">
      <c r="B246" s="163"/>
      <c r="C246" s="164" t="s">
        <v>398</v>
      </c>
      <c r="D246" s="164" t="s">
        <v>130</v>
      </c>
      <c r="E246" s="165" t="s">
        <v>399</v>
      </c>
      <c r="F246" s="166" t="s">
        <v>400</v>
      </c>
      <c r="G246" s="167" t="s">
        <v>133</v>
      </c>
      <c r="H246" s="168">
        <v>1921.121</v>
      </c>
      <c r="I246" s="169"/>
      <c r="J246" s="170">
        <f>ROUND(I246*H246,2)</f>
        <v>0</v>
      </c>
      <c r="K246" s="166" t="s">
        <v>134</v>
      </c>
      <c r="L246" s="33"/>
      <c r="M246" s="171" t="s">
        <v>20</v>
      </c>
      <c r="N246" s="172" t="s">
        <v>44</v>
      </c>
      <c r="O246" s="34"/>
      <c r="P246" s="173">
        <f>O246*H246</f>
        <v>0</v>
      </c>
      <c r="Q246" s="173">
        <v>0.4</v>
      </c>
      <c r="R246" s="173">
        <f>Q246*H246</f>
        <v>768.4484000000001</v>
      </c>
      <c r="S246" s="173">
        <v>0</v>
      </c>
      <c r="T246" s="174">
        <f>S246*H246</f>
        <v>0</v>
      </c>
      <c r="AR246" s="16" t="s">
        <v>135</v>
      </c>
      <c r="AT246" s="16" t="s">
        <v>130</v>
      </c>
      <c r="AU246" s="16" t="s">
        <v>81</v>
      </c>
      <c r="AY246" s="16" t="s">
        <v>128</v>
      </c>
      <c r="BE246" s="175">
        <f>IF(N246="základní",J246,0)</f>
        <v>0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6" t="s">
        <v>22</v>
      </c>
      <c r="BK246" s="175">
        <f>ROUND(I246*H246,2)</f>
        <v>0</v>
      </c>
      <c r="BL246" s="16" t="s">
        <v>135</v>
      </c>
      <c r="BM246" s="16" t="s">
        <v>401</v>
      </c>
    </row>
    <row r="247" spans="2:47" s="1" customFormat="1" ht="22.5" customHeight="1">
      <c r="B247" s="33"/>
      <c r="D247" s="176" t="s">
        <v>137</v>
      </c>
      <c r="F247" s="177" t="s">
        <v>402</v>
      </c>
      <c r="I247" s="137"/>
      <c r="L247" s="33"/>
      <c r="M247" s="62"/>
      <c r="N247" s="34"/>
      <c r="O247" s="34"/>
      <c r="P247" s="34"/>
      <c r="Q247" s="34"/>
      <c r="R247" s="34"/>
      <c r="S247" s="34"/>
      <c r="T247" s="63"/>
      <c r="AT247" s="16" t="s">
        <v>137</v>
      </c>
      <c r="AU247" s="16" t="s">
        <v>81</v>
      </c>
    </row>
    <row r="248" spans="2:47" s="1" customFormat="1" ht="30" customHeight="1">
      <c r="B248" s="33"/>
      <c r="D248" s="176" t="s">
        <v>139</v>
      </c>
      <c r="F248" s="178" t="s">
        <v>403</v>
      </c>
      <c r="I248" s="137"/>
      <c r="L248" s="33"/>
      <c r="M248" s="62"/>
      <c r="N248" s="34"/>
      <c r="O248" s="34"/>
      <c r="P248" s="34"/>
      <c r="Q248" s="34"/>
      <c r="R248" s="34"/>
      <c r="S248" s="34"/>
      <c r="T248" s="63"/>
      <c r="AT248" s="16" t="s">
        <v>139</v>
      </c>
      <c r="AU248" s="16" t="s">
        <v>81</v>
      </c>
    </row>
    <row r="249" spans="2:51" s="11" customFormat="1" ht="22.5" customHeight="1">
      <c r="B249" s="179"/>
      <c r="D249" s="180" t="s">
        <v>141</v>
      </c>
      <c r="E249" s="181" t="s">
        <v>20</v>
      </c>
      <c r="F249" s="182" t="s">
        <v>404</v>
      </c>
      <c r="H249" s="183">
        <v>1921.121</v>
      </c>
      <c r="I249" s="184"/>
      <c r="L249" s="179"/>
      <c r="M249" s="185"/>
      <c r="N249" s="186"/>
      <c r="O249" s="186"/>
      <c r="P249" s="186"/>
      <c r="Q249" s="186"/>
      <c r="R249" s="186"/>
      <c r="S249" s="186"/>
      <c r="T249" s="187"/>
      <c r="AT249" s="188" t="s">
        <v>141</v>
      </c>
      <c r="AU249" s="188" t="s">
        <v>81</v>
      </c>
      <c r="AV249" s="11" t="s">
        <v>81</v>
      </c>
      <c r="AW249" s="11" t="s">
        <v>37</v>
      </c>
      <c r="AX249" s="11" t="s">
        <v>22</v>
      </c>
      <c r="AY249" s="188" t="s">
        <v>128</v>
      </c>
    </row>
    <row r="250" spans="2:65" s="1" customFormat="1" ht="22.5" customHeight="1">
      <c r="B250" s="163"/>
      <c r="C250" s="164" t="s">
        <v>405</v>
      </c>
      <c r="D250" s="164" t="s">
        <v>130</v>
      </c>
      <c r="E250" s="165" t="s">
        <v>406</v>
      </c>
      <c r="F250" s="166" t="s">
        <v>407</v>
      </c>
      <c r="G250" s="167" t="s">
        <v>133</v>
      </c>
      <c r="H250" s="168">
        <v>686.55</v>
      </c>
      <c r="I250" s="169"/>
      <c r="J250" s="170">
        <f>ROUND(I250*H250,2)</f>
        <v>0</v>
      </c>
      <c r="K250" s="166" t="s">
        <v>134</v>
      </c>
      <c r="L250" s="33"/>
      <c r="M250" s="171" t="s">
        <v>20</v>
      </c>
      <c r="N250" s="172" t="s">
        <v>44</v>
      </c>
      <c r="O250" s="34"/>
      <c r="P250" s="173">
        <f>O250*H250</f>
        <v>0</v>
      </c>
      <c r="Q250" s="173">
        <v>0</v>
      </c>
      <c r="R250" s="173">
        <f>Q250*H250</f>
        <v>0</v>
      </c>
      <c r="S250" s="173">
        <v>0</v>
      </c>
      <c r="T250" s="174">
        <f>S250*H250</f>
        <v>0</v>
      </c>
      <c r="AR250" s="16" t="s">
        <v>135</v>
      </c>
      <c r="AT250" s="16" t="s">
        <v>130</v>
      </c>
      <c r="AU250" s="16" t="s">
        <v>81</v>
      </c>
      <c r="AY250" s="16" t="s">
        <v>128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6" t="s">
        <v>22</v>
      </c>
      <c r="BK250" s="175">
        <f>ROUND(I250*H250,2)</f>
        <v>0</v>
      </c>
      <c r="BL250" s="16" t="s">
        <v>135</v>
      </c>
      <c r="BM250" s="16" t="s">
        <v>408</v>
      </c>
    </row>
    <row r="251" spans="2:47" s="1" customFormat="1" ht="30" customHeight="1">
      <c r="B251" s="33"/>
      <c r="D251" s="176" t="s">
        <v>137</v>
      </c>
      <c r="F251" s="177" t="s">
        <v>409</v>
      </c>
      <c r="I251" s="137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137</v>
      </c>
      <c r="AU251" s="16" t="s">
        <v>81</v>
      </c>
    </row>
    <row r="252" spans="2:47" s="1" customFormat="1" ht="54" customHeight="1">
      <c r="B252" s="33"/>
      <c r="D252" s="180" t="s">
        <v>139</v>
      </c>
      <c r="F252" s="189" t="s">
        <v>410</v>
      </c>
      <c r="I252" s="137"/>
      <c r="L252" s="33"/>
      <c r="M252" s="62"/>
      <c r="N252" s="34"/>
      <c r="O252" s="34"/>
      <c r="P252" s="34"/>
      <c r="Q252" s="34"/>
      <c r="R252" s="34"/>
      <c r="S252" s="34"/>
      <c r="T252" s="63"/>
      <c r="AT252" s="16" t="s">
        <v>139</v>
      </c>
      <c r="AU252" s="16" t="s">
        <v>81</v>
      </c>
    </row>
    <row r="253" spans="2:65" s="1" customFormat="1" ht="22.5" customHeight="1">
      <c r="B253" s="163"/>
      <c r="C253" s="164" t="s">
        <v>411</v>
      </c>
      <c r="D253" s="164" t="s">
        <v>130</v>
      </c>
      <c r="E253" s="165" t="s">
        <v>412</v>
      </c>
      <c r="F253" s="166" t="s">
        <v>413</v>
      </c>
      <c r="G253" s="167" t="s">
        <v>133</v>
      </c>
      <c r="H253" s="168">
        <v>2059.65</v>
      </c>
      <c r="I253" s="169"/>
      <c r="J253" s="170">
        <f>ROUND(I253*H253,2)</f>
        <v>0</v>
      </c>
      <c r="K253" s="166" t="s">
        <v>134</v>
      </c>
      <c r="L253" s="33"/>
      <c r="M253" s="171" t="s">
        <v>20</v>
      </c>
      <c r="N253" s="172" t="s">
        <v>44</v>
      </c>
      <c r="O253" s="34"/>
      <c r="P253" s="173">
        <f>O253*H253</f>
        <v>0</v>
      </c>
      <c r="Q253" s="173">
        <v>0</v>
      </c>
      <c r="R253" s="173">
        <f>Q253*H253</f>
        <v>0</v>
      </c>
      <c r="S253" s="173">
        <v>0</v>
      </c>
      <c r="T253" s="174">
        <f>S253*H253</f>
        <v>0</v>
      </c>
      <c r="AR253" s="16" t="s">
        <v>135</v>
      </c>
      <c r="AT253" s="16" t="s">
        <v>130</v>
      </c>
      <c r="AU253" s="16" t="s">
        <v>81</v>
      </c>
      <c r="AY253" s="16" t="s">
        <v>128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6" t="s">
        <v>22</v>
      </c>
      <c r="BK253" s="175">
        <f>ROUND(I253*H253,2)</f>
        <v>0</v>
      </c>
      <c r="BL253" s="16" t="s">
        <v>135</v>
      </c>
      <c r="BM253" s="16" t="s">
        <v>414</v>
      </c>
    </row>
    <row r="254" spans="2:47" s="1" customFormat="1" ht="30" customHeight="1">
      <c r="B254" s="33"/>
      <c r="D254" s="176" t="s">
        <v>137</v>
      </c>
      <c r="F254" s="177" t="s">
        <v>415</v>
      </c>
      <c r="I254" s="137"/>
      <c r="L254" s="33"/>
      <c r="M254" s="62"/>
      <c r="N254" s="34"/>
      <c r="O254" s="34"/>
      <c r="P254" s="34"/>
      <c r="Q254" s="34"/>
      <c r="R254" s="34"/>
      <c r="S254" s="34"/>
      <c r="T254" s="63"/>
      <c r="AT254" s="16" t="s">
        <v>137</v>
      </c>
      <c r="AU254" s="16" t="s">
        <v>81</v>
      </c>
    </row>
    <row r="255" spans="2:47" s="1" customFormat="1" ht="30" customHeight="1">
      <c r="B255" s="33"/>
      <c r="D255" s="176" t="s">
        <v>139</v>
      </c>
      <c r="F255" s="178" t="s">
        <v>416</v>
      </c>
      <c r="I255" s="137"/>
      <c r="L255" s="33"/>
      <c r="M255" s="62"/>
      <c r="N255" s="34"/>
      <c r="O255" s="34"/>
      <c r="P255" s="34"/>
      <c r="Q255" s="34"/>
      <c r="R255" s="34"/>
      <c r="S255" s="34"/>
      <c r="T255" s="63"/>
      <c r="AT255" s="16" t="s">
        <v>139</v>
      </c>
      <c r="AU255" s="16" t="s">
        <v>81</v>
      </c>
    </row>
    <row r="256" spans="2:51" s="11" customFormat="1" ht="22.5" customHeight="1">
      <c r="B256" s="179"/>
      <c r="D256" s="180" t="s">
        <v>141</v>
      </c>
      <c r="F256" s="182" t="s">
        <v>417</v>
      </c>
      <c r="H256" s="183">
        <v>2059.65</v>
      </c>
      <c r="I256" s="184"/>
      <c r="L256" s="179"/>
      <c r="M256" s="185"/>
      <c r="N256" s="186"/>
      <c r="O256" s="186"/>
      <c r="P256" s="186"/>
      <c r="Q256" s="186"/>
      <c r="R256" s="186"/>
      <c r="S256" s="186"/>
      <c r="T256" s="187"/>
      <c r="AT256" s="188" t="s">
        <v>141</v>
      </c>
      <c r="AU256" s="188" t="s">
        <v>81</v>
      </c>
      <c r="AV256" s="11" t="s">
        <v>81</v>
      </c>
      <c r="AW256" s="11" t="s">
        <v>4</v>
      </c>
      <c r="AX256" s="11" t="s">
        <v>22</v>
      </c>
      <c r="AY256" s="188" t="s">
        <v>128</v>
      </c>
    </row>
    <row r="257" spans="2:65" s="1" customFormat="1" ht="22.5" customHeight="1">
      <c r="B257" s="163"/>
      <c r="C257" s="164" t="s">
        <v>418</v>
      </c>
      <c r="D257" s="164" t="s">
        <v>130</v>
      </c>
      <c r="E257" s="165" t="s">
        <v>419</v>
      </c>
      <c r="F257" s="166" t="s">
        <v>420</v>
      </c>
      <c r="G257" s="167" t="s">
        <v>184</v>
      </c>
      <c r="H257" s="168">
        <v>6.21</v>
      </c>
      <c r="I257" s="169"/>
      <c r="J257" s="170">
        <f>ROUND(I257*H257,2)</f>
        <v>0</v>
      </c>
      <c r="K257" s="166" t="s">
        <v>134</v>
      </c>
      <c r="L257" s="33"/>
      <c r="M257" s="171" t="s">
        <v>20</v>
      </c>
      <c r="N257" s="172" t="s">
        <v>44</v>
      </c>
      <c r="O257" s="34"/>
      <c r="P257" s="173">
        <f>O257*H257</f>
        <v>0</v>
      </c>
      <c r="Q257" s="173">
        <v>0</v>
      </c>
      <c r="R257" s="173">
        <f>Q257*H257</f>
        <v>0</v>
      </c>
      <c r="S257" s="173">
        <v>0</v>
      </c>
      <c r="T257" s="174">
        <f>S257*H257</f>
        <v>0</v>
      </c>
      <c r="AR257" s="16" t="s">
        <v>135</v>
      </c>
      <c r="AT257" s="16" t="s">
        <v>130</v>
      </c>
      <c r="AU257" s="16" t="s">
        <v>81</v>
      </c>
      <c r="AY257" s="16" t="s">
        <v>128</v>
      </c>
      <c r="BE257" s="175">
        <f>IF(N257="základní",J257,0)</f>
        <v>0</v>
      </c>
      <c r="BF257" s="175">
        <f>IF(N257="snížená",J257,0)</f>
        <v>0</v>
      </c>
      <c r="BG257" s="175">
        <f>IF(N257="zákl. přenesená",J257,0)</f>
        <v>0</v>
      </c>
      <c r="BH257" s="175">
        <f>IF(N257="sníž. přenesená",J257,0)</f>
        <v>0</v>
      </c>
      <c r="BI257" s="175">
        <f>IF(N257="nulová",J257,0)</f>
        <v>0</v>
      </c>
      <c r="BJ257" s="16" t="s">
        <v>22</v>
      </c>
      <c r="BK257" s="175">
        <f>ROUND(I257*H257,2)</f>
        <v>0</v>
      </c>
      <c r="BL257" s="16" t="s">
        <v>135</v>
      </c>
      <c r="BM257" s="16" t="s">
        <v>421</v>
      </c>
    </row>
    <row r="258" spans="2:47" s="1" customFormat="1" ht="30" customHeight="1">
      <c r="B258" s="33"/>
      <c r="D258" s="176" t="s">
        <v>137</v>
      </c>
      <c r="F258" s="177" t="s">
        <v>422</v>
      </c>
      <c r="I258" s="137"/>
      <c r="L258" s="33"/>
      <c r="M258" s="62"/>
      <c r="N258" s="34"/>
      <c r="O258" s="34"/>
      <c r="P258" s="34"/>
      <c r="Q258" s="34"/>
      <c r="R258" s="34"/>
      <c r="S258" s="34"/>
      <c r="T258" s="63"/>
      <c r="AT258" s="16" t="s">
        <v>137</v>
      </c>
      <c r="AU258" s="16" t="s">
        <v>81</v>
      </c>
    </row>
    <row r="259" spans="2:47" s="1" customFormat="1" ht="30" customHeight="1">
      <c r="B259" s="33"/>
      <c r="D259" s="176" t="s">
        <v>139</v>
      </c>
      <c r="F259" s="178" t="s">
        <v>423</v>
      </c>
      <c r="I259" s="137"/>
      <c r="L259" s="33"/>
      <c r="M259" s="62"/>
      <c r="N259" s="34"/>
      <c r="O259" s="34"/>
      <c r="P259" s="34"/>
      <c r="Q259" s="34"/>
      <c r="R259" s="34"/>
      <c r="S259" s="34"/>
      <c r="T259" s="63"/>
      <c r="AT259" s="16" t="s">
        <v>139</v>
      </c>
      <c r="AU259" s="16" t="s">
        <v>81</v>
      </c>
    </row>
    <row r="260" spans="2:51" s="11" customFormat="1" ht="22.5" customHeight="1">
      <c r="B260" s="179"/>
      <c r="D260" s="180" t="s">
        <v>141</v>
      </c>
      <c r="E260" s="181" t="s">
        <v>20</v>
      </c>
      <c r="F260" s="182" t="s">
        <v>424</v>
      </c>
      <c r="H260" s="183">
        <v>6.21</v>
      </c>
      <c r="I260" s="184"/>
      <c r="L260" s="179"/>
      <c r="M260" s="185"/>
      <c r="N260" s="186"/>
      <c r="O260" s="186"/>
      <c r="P260" s="186"/>
      <c r="Q260" s="186"/>
      <c r="R260" s="186"/>
      <c r="S260" s="186"/>
      <c r="T260" s="187"/>
      <c r="AT260" s="188" t="s">
        <v>141</v>
      </c>
      <c r="AU260" s="188" t="s">
        <v>81</v>
      </c>
      <c r="AV260" s="11" t="s">
        <v>81</v>
      </c>
      <c r="AW260" s="11" t="s">
        <v>37</v>
      </c>
      <c r="AX260" s="11" t="s">
        <v>22</v>
      </c>
      <c r="AY260" s="188" t="s">
        <v>128</v>
      </c>
    </row>
    <row r="261" spans="2:65" s="1" customFormat="1" ht="22.5" customHeight="1">
      <c r="B261" s="163"/>
      <c r="C261" s="164" t="s">
        <v>425</v>
      </c>
      <c r="D261" s="164" t="s">
        <v>130</v>
      </c>
      <c r="E261" s="165" t="s">
        <v>426</v>
      </c>
      <c r="F261" s="166" t="s">
        <v>427</v>
      </c>
      <c r="G261" s="167" t="s">
        <v>133</v>
      </c>
      <c r="H261" s="168">
        <v>175.5</v>
      </c>
      <c r="I261" s="169"/>
      <c r="J261" s="170">
        <f>ROUND(I261*H261,2)</f>
        <v>0</v>
      </c>
      <c r="K261" s="166" t="s">
        <v>134</v>
      </c>
      <c r="L261" s="33"/>
      <c r="M261" s="171" t="s">
        <v>20</v>
      </c>
      <c r="N261" s="172" t="s">
        <v>44</v>
      </c>
      <c r="O261" s="34"/>
      <c r="P261" s="173">
        <f>O261*H261</f>
        <v>0</v>
      </c>
      <c r="Q261" s="173">
        <v>0.0248</v>
      </c>
      <c r="R261" s="173">
        <f>Q261*H261</f>
        <v>4.3524</v>
      </c>
      <c r="S261" s="173">
        <v>0</v>
      </c>
      <c r="T261" s="174">
        <f>S261*H261</f>
        <v>0</v>
      </c>
      <c r="AR261" s="16" t="s">
        <v>135</v>
      </c>
      <c r="AT261" s="16" t="s">
        <v>130</v>
      </c>
      <c r="AU261" s="16" t="s">
        <v>81</v>
      </c>
      <c r="AY261" s="16" t="s">
        <v>128</v>
      </c>
      <c r="BE261" s="175">
        <f>IF(N261="základní",J261,0)</f>
        <v>0</v>
      </c>
      <c r="BF261" s="175">
        <f>IF(N261="snížená",J261,0)</f>
        <v>0</v>
      </c>
      <c r="BG261" s="175">
        <f>IF(N261="zákl. přenesená",J261,0)</f>
        <v>0</v>
      </c>
      <c r="BH261" s="175">
        <f>IF(N261="sníž. přenesená",J261,0)</f>
        <v>0</v>
      </c>
      <c r="BI261" s="175">
        <f>IF(N261="nulová",J261,0)</f>
        <v>0</v>
      </c>
      <c r="BJ261" s="16" t="s">
        <v>22</v>
      </c>
      <c r="BK261" s="175">
        <f>ROUND(I261*H261,2)</f>
        <v>0</v>
      </c>
      <c r="BL261" s="16" t="s">
        <v>135</v>
      </c>
      <c r="BM261" s="16" t="s">
        <v>428</v>
      </c>
    </row>
    <row r="262" spans="2:47" s="1" customFormat="1" ht="30" customHeight="1">
      <c r="B262" s="33"/>
      <c r="D262" s="176" t="s">
        <v>137</v>
      </c>
      <c r="F262" s="177" t="s">
        <v>429</v>
      </c>
      <c r="I262" s="137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137</v>
      </c>
      <c r="AU262" s="16" t="s">
        <v>81</v>
      </c>
    </row>
    <row r="263" spans="2:47" s="1" customFormat="1" ht="30" customHeight="1">
      <c r="B263" s="33"/>
      <c r="D263" s="176" t="s">
        <v>139</v>
      </c>
      <c r="F263" s="178" t="s">
        <v>430</v>
      </c>
      <c r="I263" s="137"/>
      <c r="L263" s="33"/>
      <c r="M263" s="62"/>
      <c r="N263" s="34"/>
      <c r="O263" s="34"/>
      <c r="P263" s="34"/>
      <c r="Q263" s="34"/>
      <c r="R263" s="34"/>
      <c r="S263" s="34"/>
      <c r="T263" s="63"/>
      <c r="AT263" s="16" t="s">
        <v>139</v>
      </c>
      <c r="AU263" s="16" t="s">
        <v>81</v>
      </c>
    </row>
    <row r="264" spans="2:51" s="11" customFormat="1" ht="22.5" customHeight="1">
      <c r="B264" s="179"/>
      <c r="D264" s="180" t="s">
        <v>141</v>
      </c>
      <c r="E264" s="181" t="s">
        <v>20</v>
      </c>
      <c r="F264" s="182" t="s">
        <v>431</v>
      </c>
      <c r="H264" s="183">
        <v>175.5</v>
      </c>
      <c r="I264" s="184"/>
      <c r="L264" s="179"/>
      <c r="M264" s="185"/>
      <c r="N264" s="186"/>
      <c r="O264" s="186"/>
      <c r="P264" s="186"/>
      <c r="Q264" s="186"/>
      <c r="R264" s="186"/>
      <c r="S264" s="186"/>
      <c r="T264" s="187"/>
      <c r="AT264" s="188" t="s">
        <v>141</v>
      </c>
      <c r="AU264" s="188" t="s">
        <v>81</v>
      </c>
      <c r="AV264" s="11" t="s">
        <v>81</v>
      </c>
      <c r="AW264" s="11" t="s">
        <v>37</v>
      </c>
      <c r="AX264" s="11" t="s">
        <v>22</v>
      </c>
      <c r="AY264" s="188" t="s">
        <v>128</v>
      </c>
    </row>
    <row r="265" spans="2:65" s="1" customFormat="1" ht="22.5" customHeight="1">
      <c r="B265" s="163"/>
      <c r="C265" s="164" t="s">
        <v>432</v>
      </c>
      <c r="D265" s="164" t="s">
        <v>130</v>
      </c>
      <c r="E265" s="165" t="s">
        <v>433</v>
      </c>
      <c r="F265" s="166" t="s">
        <v>434</v>
      </c>
      <c r="G265" s="167" t="s">
        <v>184</v>
      </c>
      <c r="H265" s="168">
        <v>64.365</v>
      </c>
      <c r="I265" s="169"/>
      <c r="J265" s="170">
        <f>ROUND(I265*H265,2)</f>
        <v>0</v>
      </c>
      <c r="K265" s="166" t="s">
        <v>134</v>
      </c>
      <c r="L265" s="33"/>
      <c r="M265" s="171" t="s">
        <v>20</v>
      </c>
      <c r="N265" s="172" t="s">
        <v>44</v>
      </c>
      <c r="O265" s="34"/>
      <c r="P265" s="173">
        <f>O265*H265</f>
        <v>0</v>
      </c>
      <c r="Q265" s="173">
        <v>0</v>
      </c>
      <c r="R265" s="173">
        <f>Q265*H265</f>
        <v>0</v>
      </c>
      <c r="S265" s="173">
        <v>0</v>
      </c>
      <c r="T265" s="174">
        <f>S265*H265</f>
        <v>0</v>
      </c>
      <c r="AR265" s="16" t="s">
        <v>135</v>
      </c>
      <c r="AT265" s="16" t="s">
        <v>130</v>
      </c>
      <c r="AU265" s="16" t="s">
        <v>81</v>
      </c>
      <c r="AY265" s="16" t="s">
        <v>128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6" t="s">
        <v>22</v>
      </c>
      <c r="BK265" s="175">
        <f>ROUND(I265*H265,2)</f>
        <v>0</v>
      </c>
      <c r="BL265" s="16" t="s">
        <v>135</v>
      </c>
      <c r="BM265" s="16" t="s">
        <v>435</v>
      </c>
    </row>
    <row r="266" spans="2:47" s="1" customFormat="1" ht="22.5" customHeight="1">
      <c r="B266" s="33"/>
      <c r="D266" s="176" t="s">
        <v>137</v>
      </c>
      <c r="F266" s="177" t="s">
        <v>436</v>
      </c>
      <c r="I266" s="137"/>
      <c r="L266" s="33"/>
      <c r="M266" s="62"/>
      <c r="N266" s="34"/>
      <c r="O266" s="34"/>
      <c r="P266" s="34"/>
      <c r="Q266" s="34"/>
      <c r="R266" s="34"/>
      <c r="S266" s="34"/>
      <c r="T266" s="63"/>
      <c r="AT266" s="16" t="s">
        <v>137</v>
      </c>
      <c r="AU266" s="16" t="s">
        <v>81</v>
      </c>
    </row>
    <row r="267" spans="2:47" s="1" customFormat="1" ht="30" customHeight="1">
      <c r="B267" s="33"/>
      <c r="D267" s="176" t="s">
        <v>139</v>
      </c>
      <c r="F267" s="178" t="s">
        <v>437</v>
      </c>
      <c r="I267" s="137"/>
      <c r="L267" s="33"/>
      <c r="M267" s="62"/>
      <c r="N267" s="34"/>
      <c r="O267" s="34"/>
      <c r="P267" s="34"/>
      <c r="Q267" s="34"/>
      <c r="R267" s="34"/>
      <c r="S267" s="34"/>
      <c r="T267" s="63"/>
      <c r="AT267" s="16" t="s">
        <v>139</v>
      </c>
      <c r="AU267" s="16" t="s">
        <v>81</v>
      </c>
    </row>
    <row r="268" spans="2:51" s="11" customFormat="1" ht="22.5" customHeight="1">
      <c r="B268" s="179"/>
      <c r="D268" s="176" t="s">
        <v>141</v>
      </c>
      <c r="E268" s="188" t="s">
        <v>20</v>
      </c>
      <c r="F268" s="190" t="s">
        <v>438</v>
      </c>
      <c r="H268" s="191">
        <v>40.365</v>
      </c>
      <c r="I268" s="184"/>
      <c r="L268" s="179"/>
      <c r="M268" s="185"/>
      <c r="N268" s="186"/>
      <c r="O268" s="186"/>
      <c r="P268" s="186"/>
      <c r="Q268" s="186"/>
      <c r="R268" s="186"/>
      <c r="S268" s="186"/>
      <c r="T268" s="187"/>
      <c r="AT268" s="188" t="s">
        <v>141</v>
      </c>
      <c r="AU268" s="188" t="s">
        <v>81</v>
      </c>
      <c r="AV268" s="11" t="s">
        <v>81</v>
      </c>
      <c r="AW268" s="11" t="s">
        <v>37</v>
      </c>
      <c r="AX268" s="11" t="s">
        <v>73</v>
      </c>
      <c r="AY268" s="188" t="s">
        <v>128</v>
      </c>
    </row>
    <row r="269" spans="2:51" s="11" customFormat="1" ht="22.5" customHeight="1">
      <c r="B269" s="179"/>
      <c r="D269" s="176" t="s">
        <v>141</v>
      </c>
      <c r="E269" s="188" t="s">
        <v>20</v>
      </c>
      <c r="F269" s="190" t="s">
        <v>439</v>
      </c>
      <c r="H269" s="191">
        <v>24</v>
      </c>
      <c r="I269" s="184"/>
      <c r="L269" s="179"/>
      <c r="M269" s="185"/>
      <c r="N269" s="186"/>
      <c r="O269" s="186"/>
      <c r="P269" s="186"/>
      <c r="Q269" s="186"/>
      <c r="R269" s="186"/>
      <c r="S269" s="186"/>
      <c r="T269" s="187"/>
      <c r="AT269" s="188" t="s">
        <v>141</v>
      </c>
      <c r="AU269" s="188" t="s">
        <v>81</v>
      </c>
      <c r="AV269" s="11" t="s">
        <v>81</v>
      </c>
      <c r="AW269" s="11" t="s">
        <v>37</v>
      </c>
      <c r="AX269" s="11" t="s">
        <v>73</v>
      </c>
      <c r="AY269" s="188" t="s">
        <v>128</v>
      </c>
    </row>
    <row r="270" spans="2:51" s="12" customFormat="1" ht="22.5" customHeight="1">
      <c r="B270" s="192"/>
      <c r="D270" s="180" t="s">
        <v>141</v>
      </c>
      <c r="E270" s="193" t="s">
        <v>20</v>
      </c>
      <c r="F270" s="194" t="s">
        <v>197</v>
      </c>
      <c r="H270" s="195">
        <v>64.365</v>
      </c>
      <c r="I270" s="196"/>
      <c r="L270" s="192"/>
      <c r="M270" s="197"/>
      <c r="N270" s="198"/>
      <c r="O270" s="198"/>
      <c r="P270" s="198"/>
      <c r="Q270" s="198"/>
      <c r="R270" s="198"/>
      <c r="S270" s="198"/>
      <c r="T270" s="199"/>
      <c r="AT270" s="200" t="s">
        <v>141</v>
      </c>
      <c r="AU270" s="200" t="s">
        <v>81</v>
      </c>
      <c r="AV270" s="12" t="s">
        <v>135</v>
      </c>
      <c r="AW270" s="12" t="s">
        <v>37</v>
      </c>
      <c r="AX270" s="12" t="s">
        <v>22</v>
      </c>
      <c r="AY270" s="200" t="s">
        <v>128</v>
      </c>
    </row>
    <row r="271" spans="2:65" s="1" customFormat="1" ht="31.5" customHeight="1">
      <c r="B271" s="163"/>
      <c r="C271" s="164" t="s">
        <v>440</v>
      </c>
      <c r="D271" s="164" t="s">
        <v>130</v>
      </c>
      <c r="E271" s="165" t="s">
        <v>441</v>
      </c>
      <c r="F271" s="166" t="s">
        <v>442</v>
      </c>
      <c r="G271" s="167" t="s">
        <v>133</v>
      </c>
      <c r="H271" s="168">
        <v>415.8</v>
      </c>
      <c r="I271" s="169"/>
      <c r="J271" s="170">
        <f>ROUND(I271*H271,2)</f>
        <v>0</v>
      </c>
      <c r="K271" s="166" t="s">
        <v>134</v>
      </c>
      <c r="L271" s="33"/>
      <c r="M271" s="171" t="s">
        <v>20</v>
      </c>
      <c r="N271" s="172" t="s">
        <v>44</v>
      </c>
      <c r="O271" s="34"/>
      <c r="P271" s="173">
        <f>O271*H271</f>
        <v>0</v>
      </c>
      <c r="Q271" s="173">
        <v>0.82327</v>
      </c>
      <c r="R271" s="173">
        <f>Q271*H271</f>
        <v>342.31566599999996</v>
      </c>
      <c r="S271" s="173">
        <v>0</v>
      </c>
      <c r="T271" s="174">
        <f>S271*H271</f>
        <v>0</v>
      </c>
      <c r="AR271" s="16" t="s">
        <v>135</v>
      </c>
      <c r="AT271" s="16" t="s">
        <v>130</v>
      </c>
      <c r="AU271" s="16" t="s">
        <v>81</v>
      </c>
      <c r="AY271" s="16" t="s">
        <v>128</v>
      </c>
      <c r="BE271" s="175">
        <f>IF(N271="základní",J271,0)</f>
        <v>0</v>
      </c>
      <c r="BF271" s="175">
        <f>IF(N271="snížená",J271,0)</f>
        <v>0</v>
      </c>
      <c r="BG271" s="175">
        <f>IF(N271="zákl. přenesená",J271,0)</f>
        <v>0</v>
      </c>
      <c r="BH271" s="175">
        <f>IF(N271="sníž. přenesená",J271,0)</f>
        <v>0</v>
      </c>
      <c r="BI271" s="175">
        <f>IF(N271="nulová",J271,0)</f>
        <v>0</v>
      </c>
      <c r="BJ271" s="16" t="s">
        <v>22</v>
      </c>
      <c r="BK271" s="175">
        <f>ROUND(I271*H271,2)</f>
        <v>0</v>
      </c>
      <c r="BL271" s="16" t="s">
        <v>135</v>
      </c>
      <c r="BM271" s="16" t="s">
        <v>443</v>
      </c>
    </row>
    <row r="272" spans="2:47" s="1" customFormat="1" ht="30" customHeight="1">
      <c r="B272" s="33"/>
      <c r="D272" s="176" t="s">
        <v>137</v>
      </c>
      <c r="F272" s="177" t="s">
        <v>444</v>
      </c>
      <c r="I272" s="137"/>
      <c r="L272" s="33"/>
      <c r="M272" s="62"/>
      <c r="N272" s="34"/>
      <c r="O272" s="34"/>
      <c r="P272" s="34"/>
      <c r="Q272" s="34"/>
      <c r="R272" s="34"/>
      <c r="S272" s="34"/>
      <c r="T272" s="63"/>
      <c r="AT272" s="16" t="s">
        <v>137</v>
      </c>
      <c r="AU272" s="16" t="s">
        <v>81</v>
      </c>
    </row>
    <row r="273" spans="2:51" s="11" customFormat="1" ht="22.5" customHeight="1">
      <c r="B273" s="179"/>
      <c r="D273" s="176" t="s">
        <v>141</v>
      </c>
      <c r="E273" s="188" t="s">
        <v>20</v>
      </c>
      <c r="F273" s="190" t="s">
        <v>382</v>
      </c>
      <c r="H273" s="191">
        <v>241.8</v>
      </c>
      <c r="I273" s="184"/>
      <c r="L273" s="179"/>
      <c r="M273" s="185"/>
      <c r="N273" s="186"/>
      <c r="O273" s="186"/>
      <c r="P273" s="186"/>
      <c r="Q273" s="186"/>
      <c r="R273" s="186"/>
      <c r="S273" s="186"/>
      <c r="T273" s="187"/>
      <c r="AT273" s="188" t="s">
        <v>141</v>
      </c>
      <c r="AU273" s="188" t="s">
        <v>81</v>
      </c>
      <c r="AV273" s="11" t="s">
        <v>81</v>
      </c>
      <c r="AW273" s="11" t="s">
        <v>37</v>
      </c>
      <c r="AX273" s="11" t="s">
        <v>73</v>
      </c>
      <c r="AY273" s="188" t="s">
        <v>128</v>
      </c>
    </row>
    <row r="274" spans="2:51" s="11" customFormat="1" ht="22.5" customHeight="1">
      <c r="B274" s="179"/>
      <c r="D274" s="176" t="s">
        <v>141</v>
      </c>
      <c r="E274" s="188" t="s">
        <v>20</v>
      </c>
      <c r="F274" s="190" t="s">
        <v>445</v>
      </c>
      <c r="H274" s="191">
        <v>174</v>
      </c>
      <c r="I274" s="184"/>
      <c r="L274" s="179"/>
      <c r="M274" s="185"/>
      <c r="N274" s="186"/>
      <c r="O274" s="186"/>
      <c r="P274" s="186"/>
      <c r="Q274" s="186"/>
      <c r="R274" s="186"/>
      <c r="S274" s="186"/>
      <c r="T274" s="187"/>
      <c r="AT274" s="188" t="s">
        <v>141</v>
      </c>
      <c r="AU274" s="188" t="s">
        <v>81</v>
      </c>
      <c r="AV274" s="11" t="s">
        <v>81</v>
      </c>
      <c r="AW274" s="11" t="s">
        <v>37</v>
      </c>
      <c r="AX274" s="11" t="s">
        <v>73</v>
      </c>
      <c r="AY274" s="188" t="s">
        <v>128</v>
      </c>
    </row>
    <row r="275" spans="2:51" s="12" customFormat="1" ht="22.5" customHeight="1">
      <c r="B275" s="192"/>
      <c r="D275" s="180" t="s">
        <v>141</v>
      </c>
      <c r="E275" s="193" t="s">
        <v>20</v>
      </c>
      <c r="F275" s="194" t="s">
        <v>197</v>
      </c>
      <c r="H275" s="195">
        <v>415.8</v>
      </c>
      <c r="I275" s="196"/>
      <c r="L275" s="192"/>
      <c r="M275" s="197"/>
      <c r="N275" s="198"/>
      <c r="O275" s="198"/>
      <c r="P275" s="198"/>
      <c r="Q275" s="198"/>
      <c r="R275" s="198"/>
      <c r="S275" s="198"/>
      <c r="T275" s="199"/>
      <c r="AT275" s="200" t="s">
        <v>141</v>
      </c>
      <c r="AU275" s="200" t="s">
        <v>81</v>
      </c>
      <c r="AV275" s="12" t="s">
        <v>135</v>
      </c>
      <c r="AW275" s="12" t="s">
        <v>37</v>
      </c>
      <c r="AX275" s="12" t="s">
        <v>22</v>
      </c>
      <c r="AY275" s="200" t="s">
        <v>128</v>
      </c>
    </row>
    <row r="276" spans="2:65" s="1" customFormat="1" ht="31.5" customHeight="1">
      <c r="B276" s="163"/>
      <c r="C276" s="164" t="s">
        <v>446</v>
      </c>
      <c r="D276" s="164" t="s">
        <v>130</v>
      </c>
      <c r="E276" s="165" t="s">
        <v>447</v>
      </c>
      <c r="F276" s="166" t="s">
        <v>448</v>
      </c>
      <c r="G276" s="167" t="s">
        <v>133</v>
      </c>
      <c r="H276" s="168">
        <v>47.817</v>
      </c>
      <c r="I276" s="169"/>
      <c r="J276" s="170">
        <f>ROUND(I276*H276,2)</f>
        <v>0</v>
      </c>
      <c r="K276" s="166" t="s">
        <v>134</v>
      </c>
      <c r="L276" s="33"/>
      <c r="M276" s="171" t="s">
        <v>20</v>
      </c>
      <c r="N276" s="172" t="s">
        <v>44</v>
      </c>
      <c r="O276" s="34"/>
      <c r="P276" s="173">
        <f>O276*H276</f>
        <v>0</v>
      </c>
      <c r="Q276" s="173">
        <v>1.28781</v>
      </c>
      <c r="R276" s="173">
        <f>Q276*H276</f>
        <v>61.579210769999996</v>
      </c>
      <c r="S276" s="173">
        <v>0</v>
      </c>
      <c r="T276" s="174">
        <f>S276*H276</f>
        <v>0</v>
      </c>
      <c r="AR276" s="16" t="s">
        <v>135</v>
      </c>
      <c r="AT276" s="16" t="s">
        <v>130</v>
      </c>
      <c r="AU276" s="16" t="s">
        <v>81</v>
      </c>
      <c r="AY276" s="16" t="s">
        <v>128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6" t="s">
        <v>22</v>
      </c>
      <c r="BK276" s="175">
        <f>ROUND(I276*H276,2)</f>
        <v>0</v>
      </c>
      <c r="BL276" s="16" t="s">
        <v>135</v>
      </c>
      <c r="BM276" s="16" t="s">
        <v>449</v>
      </c>
    </row>
    <row r="277" spans="2:47" s="1" customFormat="1" ht="30" customHeight="1">
      <c r="B277" s="33"/>
      <c r="D277" s="176" t="s">
        <v>137</v>
      </c>
      <c r="F277" s="177" t="s">
        <v>450</v>
      </c>
      <c r="I277" s="137"/>
      <c r="L277" s="33"/>
      <c r="M277" s="62"/>
      <c r="N277" s="34"/>
      <c r="O277" s="34"/>
      <c r="P277" s="34"/>
      <c r="Q277" s="34"/>
      <c r="R277" s="34"/>
      <c r="S277" s="34"/>
      <c r="T277" s="63"/>
      <c r="AT277" s="16" t="s">
        <v>137</v>
      </c>
      <c r="AU277" s="16" t="s">
        <v>81</v>
      </c>
    </row>
    <row r="278" spans="2:51" s="11" customFormat="1" ht="22.5" customHeight="1">
      <c r="B278" s="179"/>
      <c r="D278" s="176" t="s">
        <v>141</v>
      </c>
      <c r="E278" s="188" t="s">
        <v>20</v>
      </c>
      <c r="F278" s="190" t="s">
        <v>451</v>
      </c>
      <c r="H278" s="191">
        <v>47.817</v>
      </c>
      <c r="I278" s="184"/>
      <c r="L278" s="179"/>
      <c r="M278" s="185"/>
      <c r="N278" s="186"/>
      <c r="O278" s="186"/>
      <c r="P278" s="186"/>
      <c r="Q278" s="186"/>
      <c r="R278" s="186"/>
      <c r="S278" s="186"/>
      <c r="T278" s="187"/>
      <c r="AT278" s="188" t="s">
        <v>141</v>
      </c>
      <c r="AU278" s="188" t="s">
        <v>81</v>
      </c>
      <c r="AV278" s="11" t="s">
        <v>81</v>
      </c>
      <c r="AW278" s="11" t="s">
        <v>37</v>
      </c>
      <c r="AX278" s="11" t="s">
        <v>22</v>
      </c>
      <c r="AY278" s="188" t="s">
        <v>128</v>
      </c>
    </row>
    <row r="279" spans="2:63" s="10" customFormat="1" ht="29.25" customHeight="1">
      <c r="B279" s="149"/>
      <c r="D279" s="160" t="s">
        <v>72</v>
      </c>
      <c r="E279" s="161" t="s">
        <v>160</v>
      </c>
      <c r="F279" s="161" t="s">
        <v>452</v>
      </c>
      <c r="I279" s="152"/>
      <c r="J279" s="162">
        <f>BK279</f>
        <v>0</v>
      </c>
      <c r="L279" s="149"/>
      <c r="M279" s="154"/>
      <c r="N279" s="155"/>
      <c r="O279" s="155"/>
      <c r="P279" s="156">
        <f>SUM(P280:P328)</f>
        <v>0</v>
      </c>
      <c r="Q279" s="155"/>
      <c r="R279" s="156">
        <f>SUM(R280:R328)</f>
        <v>359.0305445</v>
      </c>
      <c r="S279" s="155"/>
      <c r="T279" s="157">
        <f>SUM(T280:T328)</f>
        <v>0</v>
      </c>
      <c r="AR279" s="150" t="s">
        <v>22</v>
      </c>
      <c r="AT279" s="158" t="s">
        <v>72</v>
      </c>
      <c r="AU279" s="158" t="s">
        <v>22</v>
      </c>
      <c r="AY279" s="150" t="s">
        <v>128</v>
      </c>
      <c r="BK279" s="159">
        <f>SUM(BK280:BK328)</f>
        <v>0</v>
      </c>
    </row>
    <row r="280" spans="2:65" s="1" customFormat="1" ht="22.5" customHeight="1">
      <c r="B280" s="163"/>
      <c r="C280" s="164" t="s">
        <v>453</v>
      </c>
      <c r="D280" s="164" t="s">
        <v>130</v>
      </c>
      <c r="E280" s="165" t="s">
        <v>454</v>
      </c>
      <c r="F280" s="166" t="s">
        <v>455</v>
      </c>
      <c r="G280" s="167" t="s">
        <v>133</v>
      </c>
      <c r="H280" s="168">
        <v>594.875</v>
      </c>
      <c r="I280" s="169"/>
      <c r="J280" s="170">
        <f>ROUND(I280*H280,2)</f>
        <v>0</v>
      </c>
      <c r="K280" s="166" t="s">
        <v>134</v>
      </c>
      <c r="L280" s="33"/>
      <c r="M280" s="171" t="s">
        <v>20</v>
      </c>
      <c r="N280" s="172" t="s">
        <v>44</v>
      </c>
      <c r="O280" s="34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6" t="s">
        <v>135</v>
      </c>
      <c r="AT280" s="16" t="s">
        <v>130</v>
      </c>
      <c r="AU280" s="16" t="s">
        <v>81</v>
      </c>
      <c r="AY280" s="16" t="s">
        <v>128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6" t="s">
        <v>22</v>
      </c>
      <c r="BK280" s="175">
        <f>ROUND(I280*H280,2)</f>
        <v>0</v>
      </c>
      <c r="BL280" s="16" t="s">
        <v>135</v>
      </c>
      <c r="BM280" s="16" t="s">
        <v>456</v>
      </c>
    </row>
    <row r="281" spans="2:47" s="1" customFormat="1" ht="22.5" customHeight="1">
      <c r="B281" s="33"/>
      <c r="D281" s="176" t="s">
        <v>137</v>
      </c>
      <c r="F281" s="177" t="s">
        <v>457</v>
      </c>
      <c r="I281" s="137"/>
      <c r="L281" s="33"/>
      <c r="M281" s="62"/>
      <c r="N281" s="34"/>
      <c r="O281" s="34"/>
      <c r="P281" s="34"/>
      <c r="Q281" s="34"/>
      <c r="R281" s="34"/>
      <c r="S281" s="34"/>
      <c r="T281" s="63"/>
      <c r="AT281" s="16" t="s">
        <v>137</v>
      </c>
      <c r="AU281" s="16" t="s">
        <v>81</v>
      </c>
    </row>
    <row r="282" spans="2:47" s="1" customFormat="1" ht="30" customHeight="1">
      <c r="B282" s="33"/>
      <c r="D282" s="176" t="s">
        <v>139</v>
      </c>
      <c r="F282" s="178" t="s">
        <v>458</v>
      </c>
      <c r="I282" s="137"/>
      <c r="L282" s="33"/>
      <c r="M282" s="62"/>
      <c r="N282" s="34"/>
      <c r="O282" s="34"/>
      <c r="P282" s="34"/>
      <c r="Q282" s="34"/>
      <c r="R282" s="34"/>
      <c r="S282" s="34"/>
      <c r="T282" s="63"/>
      <c r="AT282" s="16" t="s">
        <v>139</v>
      </c>
      <c r="AU282" s="16" t="s">
        <v>81</v>
      </c>
    </row>
    <row r="283" spans="2:51" s="11" customFormat="1" ht="22.5" customHeight="1">
      <c r="B283" s="179"/>
      <c r="D283" s="176" t="s">
        <v>141</v>
      </c>
      <c r="E283" s="188" t="s">
        <v>20</v>
      </c>
      <c r="F283" s="190" t="s">
        <v>459</v>
      </c>
      <c r="H283" s="191">
        <v>94.875</v>
      </c>
      <c r="I283" s="184"/>
      <c r="L283" s="179"/>
      <c r="M283" s="185"/>
      <c r="N283" s="186"/>
      <c r="O283" s="186"/>
      <c r="P283" s="186"/>
      <c r="Q283" s="186"/>
      <c r="R283" s="186"/>
      <c r="S283" s="186"/>
      <c r="T283" s="187"/>
      <c r="AT283" s="188" t="s">
        <v>141</v>
      </c>
      <c r="AU283" s="188" t="s">
        <v>81</v>
      </c>
      <c r="AV283" s="11" t="s">
        <v>81</v>
      </c>
      <c r="AW283" s="11" t="s">
        <v>37</v>
      </c>
      <c r="AX283" s="11" t="s">
        <v>73</v>
      </c>
      <c r="AY283" s="188" t="s">
        <v>128</v>
      </c>
    </row>
    <row r="284" spans="2:51" s="11" customFormat="1" ht="22.5" customHeight="1">
      <c r="B284" s="179"/>
      <c r="D284" s="176" t="s">
        <v>141</v>
      </c>
      <c r="E284" s="188" t="s">
        <v>20</v>
      </c>
      <c r="F284" s="190" t="s">
        <v>460</v>
      </c>
      <c r="H284" s="191">
        <v>500</v>
      </c>
      <c r="I284" s="184"/>
      <c r="L284" s="179"/>
      <c r="M284" s="185"/>
      <c r="N284" s="186"/>
      <c r="O284" s="186"/>
      <c r="P284" s="186"/>
      <c r="Q284" s="186"/>
      <c r="R284" s="186"/>
      <c r="S284" s="186"/>
      <c r="T284" s="187"/>
      <c r="AT284" s="188" t="s">
        <v>141</v>
      </c>
      <c r="AU284" s="188" t="s">
        <v>81</v>
      </c>
      <c r="AV284" s="11" t="s">
        <v>81</v>
      </c>
      <c r="AW284" s="11" t="s">
        <v>37</v>
      </c>
      <c r="AX284" s="11" t="s">
        <v>73</v>
      </c>
      <c r="AY284" s="188" t="s">
        <v>128</v>
      </c>
    </row>
    <row r="285" spans="2:51" s="12" customFormat="1" ht="22.5" customHeight="1">
      <c r="B285" s="192"/>
      <c r="D285" s="180" t="s">
        <v>141</v>
      </c>
      <c r="E285" s="193" t="s">
        <v>20</v>
      </c>
      <c r="F285" s="194" t="s">
        <v>197</v>
      </c>
      <c r="H285" s="195">
        <v>594.875</v>
      </c>
      <c r="I285" s="196"/>
      <c r="L285" s="192"/>
      <c r="M285" s="197"/>
      <c r="N285" s="198"/>
      <c r="O285" s="198"/>
      <c r="P285" s="198"/>
      <c r="Q285" s="198"/>
      <c r="R285" s="198"/>
      <c r="S285" s="198"/>
      <c r="T285" s="199"/>
      <c r="AT285" s="200" t="s">
        <v>141</v>
      </c>
      <c r="AU285" s="200" t="s">
        <v>81</v>
      </c>
      <c r="AV285" s="12" t="s">
        <v>135</v>
      </c>
      <c r="AW285" s="12" t="s">
        <v>37</v>
      </c>
      <c r="AX285" s="12" t="s">
        <v>22</v>
      </c>
      <c r="AY285" s="200" t="s">
        <v>128</v>
      </c>
    </row>
    <row r="286" spans="2:65" s="1" customFormat="1" ht="22.5" customHeight="1">
      <c r="B286" s="163"/>
      <c r="C286" s="164" t="s">
        <v>461</v>
      </c>
      <c r="D286" s="164" t="s">
        <v>130</v>
      </c>
      <c r="E286" s="165" t="s">
        <v>462</v>
      </c>
      <c r="F286" s="166" t="s">
        <v>463</v>
      </c>
      <c r="G286" s="167" t="s">
        <v>133</v>
      </c>
      <c r="H286" s="168">
        <v>100.05</v>
      </c>
      <c r="I286" s="169"/>
      <c r="J286" s="170">
        <f>ROUND(I286*H286,2)</f>
        <v>0</v>
      </c>
      <c r="K286" s="166" t="s">
        <v>134</v>
      </c>
      <c r="L286" s="33"/>
      <c r="M286" s="171" t="s">
        <v>20</v>
      </c>
      <c r="N286" s="172" t="s">
        <v>44</v>
      </c>
      <c r="O286" s="34"/>
      <c r="P286" s="173">
        <f>O286*H286</f>
        <v>0</v>
      </c>
      <c r="Q286" s="173">
        <v>0</v>
      </c>
      <c r="R286" s="173">
        <f>Q286*H286</f>
        <v>0</v>
      </c>
      <c r="S286" s="173">
        <v>0</v>
      </c>
      <c r="T286" s="174">
        <f>S286*H286</f>
        <v>0</v>
      </c>
      <c r="AR286" s="16" t="s">
        <v>135</v>
      </c>
      <c r="AT286" s="16" t="s">
        <v>130</v>
      </c>
      <c r="AU286" s="16" t="s">
        <v>81</v>
      </c>
      <c r="AY286" s="16" t="s">
        <v>128</v>
      </c>
      <c r="BE286" s="175">
        <f>IF(N286="základní",J286,0)</f>
        <v>0</v>
      </c>
      <c r="BF286" s="175">
        <f>IF(N286="snížená",J286,0)</f>
        <v>0</v>
      </c>
      <c r="BG286" s="175">
        <f>IF(N286="zákl. přenesená",J286,0)</f>
        <v>0</v>
      </c>
      <c r="BH286" s="175">
        <f>IF(N286="sníž. přenesená",J286,0)</f>
        <v>0</v>
      </c>
      <c r="BI286" s="175">
        <f>IF(N286="nulová",J286,0)</f>
        <v>0</v>
      </c>
      <c r="BJ286" s="16" t="s">
        <v>22</v>
      </c>
      <c r="BK286" s="175">
        <f>ROUND(I286*H286,2)</f>
        <v>0</v>
      </c>
      <c r="BL286" s="16" t="s">
        <v>135</v>
      </c>
      <c r="BM286" s="16" t="s">
        <v>464</v>
      </c>
    </row>
    <row r="287" spans="2:47" s="1" customFormat="1" ht="30" customHeight="1">
      <c r="B287" s="33"/>
      <c r="D287" s="176" t="s">
        <v>137</v>
      </c>
      <c r="F287" s="177" t="s">
        <v>465</v>
      </c>
      <c r="I287" s="137"/>
      <c r="L287" s="33"/>
      <c r="M287" s="62"/>
      <c r="N287" s="34"/>
      <c r="O287" s="34"/>
      <c r="P287" s="34"/>
      <c r="Q287" s="34"/>
      <c r="R287" s="34"/>
      <c r="S287" s="34"/>
      <c r="T287" s="63"/>
      <c r="AT287" s="16" t="s">
        <v>137</v>
      </c>
      <c r="AU287" s="16" t="s">
        <v>81</v>
      </c>
    </row>
    <row r="288" spans="2:47" s="1" customFormat="1" ht="42" customHeight="1">
      <c r="B288" s="33"/>
      <c r="D288" s="176" t="s">
        <v>139</v>
      </c>
      <c r="F288" s="178" t="s">
        <v>466</v>
      </c>
      <c r="I288" s="137"/>
      <c r="L288" s="33"/>
      <c r="M288" s="62"/>
      <c r="N288" s="34"/>
      <c r="O288" s="34"/>
      <c r="P288" s="34"/>
      <c r="Q288" s="34"/>
      <c r="R288" s="34"/>
      <c r="S288" s="34"/>
      <c r="T288" s="63"/>
      <c r="AT288" s="16" t="s">
        <v>139</v>
      </c>
      <c r="AU288" s="16" t="s">
        <v>81</v>
      </c>
    </row>
    <row r="289" spans="2:51" s="11" customFormat="1" ht="31.5" customHeight="1">
      <c r="B289" s="179"/>
      <c r="D289" s="180" t="s">
        <v>141</v>
      </c>
      <c r="E289" s="181" t="s">
        <v>20</v>
      </c>
      <c r="F289" s="182" t="s">
        <v>467</v>
      </c>
      <c r="H289" s="183">
        <v>100.05</v>
      </c>
      <c r="I289" s="184"/>
      <c r="L289" s="179"/>
      <c r="M289" s="185"/>
      <c r="N289" s="186"/>
      <c r="O289" s="186"/>
      <c r="P289" s="186"/>
      <c r="Q289" s="186"/>
      <c r="R289" s="186"/>
      <c r="S289" s="186"/>
      <c r="T289" s="187"/>
      <c r="AT289" s="188" t="s">
        <v>141</v>
      </c>
      <c r="AU289" s="188" t="s">
        <v>81</v>
      </c>
      <c r="AV289" s="11" t="s">
        <v>81</v>
      </c>
      <c r="AW289" s="11" t="s">
        <v>37</v>
      </c>
      <c r="AX289" s="11" t="s">
        <v>22</v>
      </c>
      <c r="AY289" s="188" t="s">
        <v>128</v>
      </c>
    </row>
    <row r="290" spans="2:65" s="1" customFormat="1" ht="22.5" customHeight="1">
      <c r="B290" s="163"/>
      <c r="C290" s="164" t="s">
        <v>468</v>
      </c>
      <c r="D290" s="164" t="s">
        <v>130</v>
      </c>
      <c r="E290" s="165" t="s">
        <v>469</v>
      </c>
      <c r="F290" s="166" t="s">
        <v>470</v>
      </c>
      <c r="G290" s="167" t="s">
        <v>133</v>
      </c>
      <c r="H290" s="168">
        <v>1893.95</v>
      </c>
      <c r="I290" s="169"/>
      <c r="J290" s="170">
        <f>ROUND(I290*H290,2)</f>
        <v>0</v>
      </c>
      <c r="K290" s="166" t="s">
        <v>134</v>
      </c>
      <c r="L290" s="33"/>
      <c r="M290" s="171" t="s">
        <v>20</v>
      </c>
      <c r="N290" s="172" t="s">
        <v>44</v>
      </c>
      <c r="O290" s="34"/>
      <c r="P290" s="173">
        <f>O290*H290</f>
        <v>0</v>
      </c>
      <c r="Q290" s="173">
        <v>0.00061</v>
      </c>
      <c r="R290" s="173">
        <f>Q290*H290</f>
        <v>1.1553095</v>
      </c>
      <c r="S290" s="173">
        <v>0</v>
      </c>
      <c r="T290" s="174">
        <f>S290*H290</f>
        <v>0</v>
      </c>
      <c r="AR290" s="16" t="s">
        <v>135</v>
      </c>
      <c r="AT290" s="16" t="s">
        <v>130</v>
      </c>
      <c r="AU290" s="16" t="s">
        <v>81</v>
      </c>
      <c r="AY290" s="16" t="s">
        <v>128</v>
      </c>
      <c r="BE290" s="175">
        <f>IF(N290="základní",J290,0)</f>
        <v>0</v>
      </c>
      <c r="BF290" s="175">
        <f>IF(N290="snížená",J290,0)</f>
        <v>0</v>
      </c>
      <c r="BG290" s="175">
        <f>IF(N290="zákl. přenesená",J290,0)</f>
        <v>0</v>
      </c>
      <c r="BH290" s="175">
        <f>IF(N290="sníž. přenesená",J290,0)</f>
        <v>0</v>
      </c>
      <c r="BI290" s="175">
        <f>IF(N290="nulová",J290,0)</f>
        <v>0</v>
      </c>
      <c r="BJ290" s="16" t="s">
        <v>22</v>
      </c>
      <c r="BK290" s="175">
        <f>ROUND(I290*H290,2)</f>
        <v>0</v>
      </c>
      <c r="BL290" s="16" t="s">
        <v>135</v>
      </c>
      <c r="BM290" s="16" t="s">
        <v>471</v>
      </c>
    </row>
    <row r="291" spans="2:47" s="1" customFormat="1" ht="22.5" customHeight="1">
      <c r="B291" s="33"/>
      <c r="D291" s="176" t="s">
        <v>137</v>
      </c>
      <c r="F291" s="177" t="s">
        <v>472</v>
      </c>
      <c r="I291" s="137"/>
      <c r="L291" s="33"/>
      <c r="M291" s="62"/>
      <c r="N291" s="34"/>
      <c r="O291" s="34"/>
      <c r="P291" s="34"/>
      <c r="Q291" s="34"/>
      <c r="R291" s="34"/>
      <c r="S291" s="34"/>
      <c r="T291" s="63"/>
      <c r="AT291" s="16" t="s">
        <v>137</v>
      </c>
      <c r="AU291" s="16" t="s">
        <v>81</v>
      </c>
    </row>
    <row r="292" spans="2:51" s="11" customFormat="1" ht="22.5" customHeight="1">
      <c r="B292" s="179"/>
      <c r="D292" s="176" t="s">
        <v>141</v>
      </c>
      <c r="E292" s="188" t="s">
        <v>20</v>
      </c>
      <c r="F292" s="190" t="s">
        <v>473</v>
      </c>
      <c r="H292" s="191">
        <v>1768.7</v>
      </c>
      <c r="I292" s="184"/>
      <c r="L292" s="179"/>
      <c r="M292" s="185"/>
      <c r="N292" s="186"/>
      <c r="O292" s="186"/>
      <c r="P292" s="186"/>
      <c r="Q292" s="186"/>
      <c r="R292" s="186"/>
      <c r="S292" s="186"/>
      <c r="T292" s="187"/>
      <c r="AT292" s="188" t="s">
        <v>141</v>
      </c>
      <c r="AU292" s="188" t="s">
        <v>81</v>
      </c>
      <c r="AV292" s="11" t="s">
        <v>81</v>
      </c>
      <c r="AW292" s="11" t="s">
        <v>37</v>
      </c>
      <c r="AX292" s="11" t="s">
        <v>73</v>
      </c>
      <c r="AY292" s="188" t="s">
        <v>128</v>
      </c>
    </row>
    <row r="293" spans="2:51" s="11" customFormat="1" ht="22.5" customHeight="1">
      <c r="B293" s="179"/>
      <c r="D293" s="176" t="s">
        <v>141</v>
      </c>
      <c r="E293" s="188" t="s">
        <v>20</v>
      </c>
      <c r="F293" s="190" t="s">
        <v>474</v>
      </c>
      <c r="H293" s="191">
        <v>125.25</v>
      </c>
      <c r="I293" s="184"/>
      <c r="L293" s="179"/>
      <c r="M293" s="185"/>
      <c r="N293" s="186"/>
      <c r="O293" s="186"/>
      <c r="P293" s="186"/>
      <c r="Q293" s="186"/>
      <c r="R293" s="186"/>
      <c r="S293" s="186"/>
      <c r="T293" s="187"/>
      <c r="AT293" s="188" t="s">
        <v>141</v>
      </c>
      <c r="AU293" s="188" t="s">
        <v>81</v>
      </c>
      <c r="AV293" s="11" t="s">
        <v>81</v>
      </c>
      <c r="AW293" s="11" t="s">
        <v>37</v>
      </c>
      <c r="AX293" s="11" t="s">
        <v>73</v>
      </c>
      <c r="AY293" s="188" t="s">
        <v>128</v>
      </c>
    </row>
    <row r="294" spans="2:51" s="12" customFormat="1" ht="22.5" customHeight="1">
      <c r="B294" s="192"/>
      <c r="D294" s="180" t="s">
        <v>141</v>
      </c>
      <c r="E294" s="193" t="s">
        <v>20</v>
      </c>
      <c r="F294" s="194" t="s">
        <v>197</v>
      </c>
      <c r="H294" s="195">
        <v>1893.95</v>
      </c>
      <c r="I294" s="196"/>
      <c r="L294" s="192"/>
      <c r="M294" s="197"/>
      <c r="N294" s="198"/>
      <c r="O294" s="198"/>
      <c r="P294" s="198"/>
      <c r="Q294" s="198"/>
      <c r="R294" s="198"/>
      <c r="S294" s="198"/>
      <c r="T294" s="199"/>
      <c r="AT294" s="200" t="s">
        <v>141</v>
      </c>
      <c r="AU294" s="200" t="s">
        <v>81</v>
      </c>
      <c r="AV294" s="12" t="s">
        <v>135</v>
      </c>
      <c r="AW294" s="12" t="s">
        <v>37</v>
      </c>
      <c r="AX294" s="12" t="s">
        <v>22</v>
      </c>
      <c r="AY294" s="200" t="s">
        <v>128</v>
      </c>
    </row>
    <row r="295" spans="2:65" s="1" customFormat="1" ht="22.5" customHeight="1">
      <c r="B295" s="163"/>
      <c r="C295" s="164" t="s">
        <v>475</v>
      </c>
      <c r="D295" s="164" t="s">
        <v>130</v>
      </c>
      <c r="E295" s="165" t="s">
        <v>476</v>
      </c>
      <c r="F295" s="166" t="s">
        <v>477</v>
      </c>
      <c r="G295" s="167" t="s">
        <v>133</v>
      </c>
      <c r="H295" s="168">
        <v>1768.7</v>
      </c>
      <c r="I295" s="169"/>
      <c r="J295" s="170">
        <f>ROUND(I295*H295,2)</f>
        <v>0</v>
      </c>
      <c r="K295" s="166" t="s">
        <v>134</v>
      </c>
      <c r="L295" s="33"/>
      <c r="M295" s="171" t="s">
        <v>20</v>
      </c>
      <c r="N295" s="172" t="s">
        <v>44</v>
      </c>
      <c r="O295" s="34"/>
      <c r="P295" s="173">
        <f>O295*H295</f>
        <v>0</v>
      </c>
      <c r="Q295" s="173">
        <v>0</v>
      </c>
      <c r="R295" s="173">
        <f>Q295*H295</f>
        <v>0</v>
      </c>
      <c r="S295" s="173">
        <v>0</v>
      </c>
      <c r="T295" s="174">
        <f>S295*H295</f>
        <v>0</v>
      </c>
      <c r="AR295" s="16" t="s">
        <v>135</v>
      </c>
      <c r="AT295" s="16" t="s">
        <v>130</v>
      </c>
      <c r="AU295" s="16" t="s">
        <v>81</v>
      </c>
      <c r="AY295" s="16" t="s">
        <v>128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6" t="s">
        <v>22</v>
      </c>
      <c r="BK295" s="175">
        <f>ROUND(I295*H295,2)</f>
        <v>0</v>
      </c>
      <c r="BL295" s="16" t="s">
        <v>135</v>
      </c>
      <c r="BM295" s="16" t="s">
        <v>478</v>
      </c>
    </row>
    <row r="296" spans="2:47" s="1" customFormat="1" ht="30" customHeight="1">
      <c r="B296" s="33"/>
      <c r="D296" s="176" t="s">
        <v>137</v>
      </c>
      <c r="F296" s="177" t="s">
        <v>479</v>
      </c>
      <c r="I296" s="137"/>
      <c r="L296" s="33"/>
      <c r="M296" s="62"/>
      <c r="N296" s="34"/>
      <c r="O296" s="34"/>
      <c r="P296" s="34"/>
      <c r="Q296" s="34"/>
      <c r="R296" s="34"/>
      <c r="S296" s="34"/>
      <c r="T296" s="63"/>
      <c r="AT296" s="16" t="s">
        <v>137</v>
      </c>
      <c r="AU296" s="16" t="s">
        <v>81</v>
      </c>
    </row>
    <row r="297" spans="2:47" s="1" customFormat="1" ht="30" customHeight="1">
      <c r="B297" s="33"/>
      <c r="D297" s="176" t="s">
        <v>139</v>
      </c>
      <c r="F297" s="178" t="s">
        <v>480</v>
      </c>
      <c r="I297" s="137"/>
      <c r="L297" s="33"/>
      <c r="M297" s="62"/>
      <c r="N297" s="34"/>
      <c r="O297" s="34"/>
      <c r="P297" s="34"/>
      <c r="Q297" s="34"/>
      <c r="R297" s="34"/>
      <c r="S297" s="34"/>
      <c r="T297" s="63"/>
      <c r="AT297" s="16" t="s">
        <v>139</v>
      </c>
      <c r="AU297" s="16" t="s">
        <v>81</v>
      </c>
    </row>
    <row r="298" spans="2:51" s="11" customFormat="1" ht="22.5" customHeight="1">
      <c r="B298" s="179"/>
      <c r="D298" s="180" t="s">
        <v>141</v>
      </c>
      <c r="E298" s="181" t="s">
        <v>20</v>
      </c>
      <c r="F298" s="182" t="s">
        <v>481</v>
      </c>
      <c r="H298" s="183">
        <v>1768.7</v>
      </c>
      <c r="I298" s="184"/>
      <c r="L298" s="179"/>
      <c r="M298" s="185"/>
      <c r="N298" s="186"/>
      <c r="O298" s="186"/>
      <c r="P298" s="186"/>
      <c r="Q298" s="186"/>
      <c r="R298" s="186"/>
      <c r="S298" s="186"/>
      <c r="T298" s="187"/>
      <c r="AT298" s="188" t="s">
        <v>141</v>
      </c>
      <c r="AU298" s="188" t="s">
        <v>81</v>
      </c>
      <c r="AV298" s="11" t="s">
        <v>81</v>
      </c>
      <c r="AW298" s="11" t="s">
        <v>37</v>
      </c>
      <c r="AX298" s="11" t="s">
        <v>22</v>
      </c>
      <c r="AY298" s="188" t="s">
        <v>128</v>
      </c>
    </row>
    <row r="299" spans="2:65" s="1" customFormat="1" ht="22.5" customHeight="1">
      <c r="B299" s="163"/>
      <c r="C299" s="164" t="s">
        <v>482</v>
      </c>
      <c r="D299" s="164" t="s">
        <v>130</v>
      </c>
      <c r="E299" s="165" t="s">
        <v>483</v>
      </c>
      <c r="F299" s="166" t="s">
        <v>484</v>
      </c>
      <c r="G299" s="167" t="s">
        <v>133</v>
      </c>
      <c r="H299" s="168">
        <v>1565.15</v>
      </c>
      <c r="I299" s="169"/>
      <c r="J299" s="170">
        <f>ROUND(I299*H299,2)</f>
        <v>0</v>
      </c>
      <c r="K299" s="166" t="s">
        <v>134</v>
      </c>
      <c r="L299" s="33"/>
      <c r="M299" s="171" t="s">
        <v>20</v>
      </c>
      <c r="N299" s="172" t="s">
        <v>44</v>
      </c>
      <c r="O299" s="34"/>
      <c r="P299" s="173">
        <f>O299*H299</f>
        <v>0</v>
      </c>
      <c r="Q299" s="173">
        <v>0</v>
      </c>
      <c r="R299" s="173">
        <f>Q299*H299</f>
        <v>0</v>
      </c>
      <c r="S299" s="173">
        <v>0</v>
      </c>
      <c r="T299" s="174">
        <f>S299*H299</f>
        <v>0</v>
      </c>
      <c r="AR299" s="16" t="s">
        <v>135</v>
      </c>
      <c r="AT299" s="16" t="s">
        <v>130</v>
      </c>
      <c r="AU299" s="16" t="s">
        <v>81</v>
      </c>
      <c r="AY299" s="16" t="s">
        <v>128</v>
      </c>
      <c r="BE299" s="175">
        <f>IF(N299="základní",J299,0)</f>
        <v>0</v>
      </c>
      <c r="BF299" s="175">
        <f>IF(N299="snížená",J299,0)</f>
        <v>0</v>
      </c>
      <c r="BG299" s="175">
        <f>IF(N299="zákl. přenesená",J299,0)</f>
        <v>0</v>
      </c>
      <c r="BH299" s="175">
        <f>IF(N299="sníž. přenesená",J299,0)</f>
        <v>0</v>
      </c>
      <c r="BI299" s="175">
        <f>IF(N299="nulová",J299,0)</f>
        <v>0</v>
      </c>
      <c r="BJ299" s="16" t="s">
        <v>22</v>
      </c>
      <c r="BK299" s="175">
        <f>ROUND(I299*H299,2)</f>
        <v>0</v>
      </c>
      <c r="BL299" s="16" t="s">
        <v>135</v>
      </c>
      <c r="BM299" s="16" t="s">
        <v>485</v>
      </c>
    </row>
    <row r="300" spans="2:47" s="1" customFormat="1" ht="30" customHeight="1">
      <c r="B300" s="33"/>
      <c r="D300" s="176" t="s">
        <v>137</v>
      </c>
      <c r="F300" s="177" t="s">
        <v>486</v>
      </c>
      <c r="I300" s="137"/>
      <c r="L300" s="33"/>
      <c r="M300" s="62"/>
      <c r="N300" s="34"/>
      <c r="O300" s="34"/>
      <c r="P300" s="34"/>
      <c r="Q300" s="34"/>
      <c r="R300" s="34"/>
      <c r="S300" s="34"/>
      <c r="T300" s="63"/>
      <c r="AT300" s="16" t="s">
        <v>137</v>
      </c>
      <c r="AU300" s="16" t="s">
        <v>81</v>
      </c>
    </row>
    <row r="301" spans="2:47" s="1" customFormat="1" ht="30" customHeight="1">
      <c r="B301" s="33"/>
      <c r="D301" s="176" t="s">
        <v>139</v>
      </c>
      <c r="F301" s="178" t="s">
        <v>487</v>
      </c>
      <c r="I301" s="137"/>
      <c r="L301" s="33"/>
      <c r="M301" s="62"/>
      <c r="N301" s="34"/>
      <c r="O301" s="34"/>
      <c r="P301" s="34"/>
      <c r="Q301" s="34"/>
      <c r="R301" s="34"/>
      <c r="S301" s="34"/>
      <c r="T301" s="63"/>
      <c r="AT301" s="16" t="s">
        <v>139</v>
      </c>
      <c r="AU301" s="16" t="s">
        <v>81</v>
      </c>
    </row>
    <row r="302" spans="2:51" s="11" customFormat="1" ht="22.5" customHeight="1">
      <c r="B302" s="179"/>
      <c r="D302" s="180" t="s">
        <v>141</v>
      </c>
      <c r="E302" s="181" t="s">
        <v>20</v>
      </c>
      <c r="F302" s="182" t="s">
        <v>488</v>
      </c>
      <c r="H302" s="183">
        <v>1565.15</v>
      </c>
      <c r="I302" s="184"/>
      <c r="L302" s="179"/>
      <c r="M302" s="185"/>
      <c r="N302" s="186"/>
      <c r="O302" s="186"/>
      <c r="P302" s="186"/>
      <c r="Q302" s="186"/>
      <c r="R302" s="186"/>
      <c r="S302" s="186"/>
      <c r="T302" s="187"/>
      <c r="AT302" s="188" t="s">
        <v>141</v>
      </c>
      <c r="AU302" s="188" t="s">
        <v>81</v>
      </c>
      <c r="AV302" s="11" t="s">
        <v>81</v>
      </c>
      <c r="AW302" s="11" t="s">
        <v>37</v>
      </c>
      <c r="AX302" s="11" t="s">
        <v>22</v>
      </c>
      <c r="AY302" s="188" t="s">
        <v>128</v>
      </c>
    </row>
    <row r="303" spans="2:65" s="1" customFormat="1" ht="22.5" customHeight="1">
      <c r="B303" s="163"/>
      <c r="C303" s="164" t="s">
        <v>489</v>
      </c>
      <c r="D303" s="164" t="s">
        <v>130</v>
      </c>
      <c r="E303" s="165" t="s">
        <v>490</v>
      </c>
      <c r="F303" s="166" t="s">
        <v>491</v>
      </c>
      <c r="G303" s="167" t="s">
        <v>133</v>
      </c>
      <c r="H303" s="168">
        <v>151.8</v>
      </c>
      <c r="I303" s="169"/>
      <c r="J303" s="170">
        <f>ROUND(I303*H303,2)</f>
        <v>0</v>
      </c>
      <c r="K303" s="166" t="s">
        <v>134</v>
      </c>
      <c r="L303" s="33"/>
      <c r="M303" s="171" t="s">
        <v>20</v>
      </c>
      <c r="N303" s="172" t="s">
        <v>44</v>
      </c>
      <c r="O303" s="34"/>
      <c r="P303" s="173">
        <f>O303*H303</f>
        <v>0</v>
      </c>
      <c r="Q303" s="173">
        <v>0</v>
      </c>
      <c r="R303" s="173">
        <f>Q303*H303</f>
        <v>0</v>
      </c>
      <c r="S303" s="173">
        <v>0</v>
      </c>
      <c r="T303" s="174">
        <f>S303*H303</f>
        <v>0</v>
      </c>
      <c r="AR303" s="16" t="s">
        <v>135</v>
      </c>
      <c r="AT303" s="16" t="s">
        <v>130</v>
      </c>
      <c r="AU303" s="16" t="s">
        <v>81</v>
      </c>
      <c r="AY303" s="16" t="s">
        <v>128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6" t="s">
        <v>22</v>
      </c>
      <c r="BK303" s="175">
        <f>ROUND(I303*H303,2)</f>
        <v>0</v>
      </c>
      <c r="BL303" s="16" t="s">
        <v>135</v>
      </c>
      <c r="BM303" s="16" t="s">
        <v>492</v>
      </c>
    </row>
    <row r="304" spans="2:47" s="1" customFormat="1" ht="30" customHeight="1">
      <c r="B304" s="33"/>
      <c r="D304" s="176" t="s">
        <v>137</v>
      </c>
      <c r="F304" s="177" t="s">
        <v>493</v>
      </c>
      <c r="I304" s="137"/>
      <c r="L304" s="33"/>
      <c r="M304" s="62"/>
      <c r="N304" s="34"/>
      <c r="O304" s="34"/>
      <c r="P304" s="34"/>
      <c r="Q304" s="34"/>
      <c r="R304" s="34"/>
      <c r="S304" s="34"/>
      <c r="T304" s="63"/>
      <c r="AT304" s="16" t="s">
        <v>137</v>
      </c>
      <c r="AU304" s="16" t="s">
        <v>81</v>
      </c>
    </row>
    <row r="305" spans="2:47" s="1" customFormat="1" ht="30" customHeight="1">
      <c r="B305" s="33"/>
      <c r="D305" s="176" t="s">
        <v>139</v>
      </c>
      <c r="F305" s="178" t="s">
        <v>494</v>
      </c>
      <c r="I305" s="137"/>
      <c r="L305" s="33"/>
      <c r="M305" s="62"/>
      <c r="N305" s="34"/>
      <c r="O305" s="34"/>
      <c r="P305" s="34"/>
      <c r="Q305" s="34"/>
      <c r="R305" s="34"/>
      <c r="S305" s="34"/>
      <c r="T305" s="63"/>
      <c r="AT305" s="16" t="s">
        <v>139</v>
      </c>
      <c r="AU305" s="16" t="s">
        <v>81</v>
      </c>
    </row>
    <row r="306" spans="2:51" s="11" customFormat="1" ht="31.5" customHeight="1">
      <c r="B306" s="179"/>
      <c r="D306" s="180" t="s">
        <v>141</v>
      </c>
      <c r="E306" s="181" t="s">
        <v>20</v>
      </c>
      <c r="F306" s="182" t="s">
        <v>495</v>
      </c>
      <c r="H306" s="183">
        <v>151.8</v>
      </c>
      <c r="I306" s="184"/>
      <c r="L306" s="179"/>
      <c r="M306" s="185"/>
      <c r="N306" s="186"/>
      <c r="O306" s="186"/>
      <c r="P306" s="186"/>
      <c r="Q306" s="186"/>
      <c r="R306" s="186"/>
      <c r="S306" s="186"/>
      <c r="T306" s="187"/>
      <c r="AT306" s="188" t="s">
        <v>141</v>
      </c>
      <c r="AU306" s="188" t="s">
        <v>81</v>
      </c>
      <c r="AV306" s="11" t="s">
        <v>81</v>
      </c>
      <c r="AW306" s="11" t="s">
        <v>37</v>
      </c>
      <c r="AX306" s="11" t="s">
        <v>22</v>
      </c>
      <c r="AY306" s="188" t="s">
        <v>128</v>
      </c>
    </row>
    <row r="307" spans="2:65" s="1" customFormat="1" ht="22.5" customHeight="1">
      <c r="B307" s="163"/>
      <c r="C307" s="164" t="s">
        <v>496</v>
      </c>
      <c r="D307" s="164" t="s">
        <v>130</v>
      </c>
      <c r="E307" s="165" t="s">
        <v>497</v>
      </c>
      <c r="F307" s="166" t="s">
        <v>498</v>
      </c>
      <c r="G307" s="167" t="s">
        <v>133</v>
      </c>
      <c r="H307" s="168">
        <v>1565.15</v>
      </c>
      <c r="I307" s="169"/>
      <c r="J307" s="170">
        <f>ROUND(I307*H307,2)</f>
        <v>0</v>
      </c>
      <c r="K307" s="166" t="s">
        <v>134</v>
      </c>
      <c r="L307" s="33"/>
      <c r="M307" s="171" t="s">
        <v>20</v>
      </c>
      <c r="N307" s="172" t="s">
        <v>44</v>
      </c>
      <c r="O307" s="34"/>
      <c r="P307" s="173">
        <f>O307*H307</f>
        <v>0</v>
      </c>
      <c r="Q307" s="173">
        <v>0</v>
      </c>
      <c r="R307" s="173">
        <f>Q307*H307</f>
        <v>0</v>
      </c>
      <c r="S307" s="173">
        <v>0</v>
      </c>
      <c r="T307" s="174">
        <f>S307*H307</f>
        <v>0</v>
      </c>
      <c r="AR307" s="16" t="s">
        <v>135</v>
      </c>
      <c r="AT307" s="16" t="s">
        <v>130</v>
      </c>
      <c r="AU307" s="16" t="s">
        <v>81</v>
      </c>
      <c r="AY307" s="16" t="s">
        <v>128</v>
      </c>
      <c r="BE307" s="175">
        <f>IF(N307="základní",J307,0)</f>
        <v>0</v>
      </c>
      <c r="BF307" s="175">
        <f>IF(N307="snížená",J307,0)</f>
        <v>0</v>
      </c>
      <c r="BG307" s="175">
        <f>IF(N307="zákl. přenesená",J307,0)</f>
        <v>0</v>
      </c>
      <c r="BH307" s="175">
        <f>IF(N307="sníž. přenesená",J307,0)</f>
        <v>0</v>
      </c>
      <c r="BI307" s="175">
        <f>IF(N307="nulová",J307,0)</f>
        <v>0</v>
      </c>
      <c r="BJ307" s="16" t="s">
        <v>22</v>
      </c>
      <c r="BK307" s="175">
        <f>ROUND(I307*H307,2)</f>
        <v>0</v>
      </c>
      <c r="BL307" s="16" t="s">
        <v>135</v>
      </c>
      <c r="BM307" s="16" t="s">
        <v>499</v>
      </c>
    </row>
    <row r="308" spans="2:47" s="1" customFormat="1" ht="22.5" customHeight="1">
      <c r="B308" s="33"/>
      <c r="D308" s="176" t="s">
        <v>137</v>
      </c>
      <c r="F308" s="177" t="s">
        <v>500</v>
      </c>
      <c r="I308" s="137"/>
      <c r="L308" s="33"/>
      <c r="M308" s="62"/>
      <c r="N308" s="34"/>
      <c r="O308" s="34"/>
      <c r="P308" s="34"/>
      <c r="Q308" s="34"/>
      <c r="R308" s="34"/>
      <c r="S308" s="34"/>
      <c r="T308" s="63"/>
      <c r="AT308" s="16" t="s">
        <v>137</v>
      </c>
      <c r="AU308" s="16" t="s">
        <v>81</v>
      </c>
    </row>
    <row r="309" spans="2:47" s="1" customFormat="1" ht="30" customHeight="1">
      <c r="B309" s="33"/>
      <c r="D309" s="176" t="s">
        <v>139</v>
      </c>
      <c r="F309" s="178" t="s">
        <v>501</v>
      </c>
      <c r="I309" s="137"/>
      <c r="L309" s="33"/>
      <c r="M309" s="62"/>
      <c r="N309" s="34"/>
      <c r="O309" s="34"/>
      <c r="P309" s="34"/>
      <c r="Q309" s="34"/>
      <c r="R309" s="34"/>
      <c r="S309" s="34"/>
      <c r="T309" s="63"/>
      <c r="AT309" s="16" t="s">
        <v>139</v>
      </c>
      <c r="AU309" s="16" t="s">
        <v>81</v>
      </c>
    </row>
    <row r="310" spans="2:51" s="11" customFormat="1" ht="22.5" customHeight="1">
      <c r="B310" s="179"/>
      <c r="D310" s="180" t="s">
        <v>141</v>
      </c>
      <c r="E310" s="181" t="s">
        <v>20</v>
      </c>
      <c r="F310" s="182" t="s">
        <v>502</v>
      </c>
      <c r="H310" s="183">
        <v>1565.15</v>
      </c>
      <c r="I310" s="184"/>
      <c r="L310" s="179"/>
      <c r="M310" s="185"/>
      <c r="N310" s="186"/>
      <c r="O310" s="186"/>
      <c r="P310" s="186"/>
      <c r="Q310" s="186"/>
      <c r="R310" s="186"/>
      <c r="S310" s="186"/>
      <c r="T310" s="187"/>
      <c r="AT310" s="188" t="s">
        <v>141</v>
      </c>
      <c r="AU310" s="188" t="s">
        <v>81</v>
      </c>
      <c r="AV310" s="11" t="s">
        <v>81</v>
      </c>
      <c r="AW310" s="11" t="s">
        <v>37</v>
      </c>
      <c r="AX310" s="11" t="s">
        <v>22</v>
      </c>
      <c r="AY310" s="188" t="s">
        <v>128</v>
      </c>
    </row>
    <row r="311" spans="2:65" s="1" customFormat="1" ht="22.5" customHeight="1">
      <c r="B311" s="163"/>
      <c r="C311" s="164" t="s">
        <v>503</v>
      </c>
      <c r="D311" s="164" t="s">
        <v>130</v>
      </c>
      <c r="E311" s="165" t="s">
        <v>504</v>
      </c>
      <c r="F311" s="166" t="s">
        <v>505</v>
      </c>
      <c r="G311" s="167" t="s">
        <v>133</v>
      </c>
      <c r="H311" s="168">
        <v>200</v>
      </c>
      <c r="I311" s="169"/>
      <c r="J311" s="170">
        <f>ROUND(I311*H311,2)</f>
        <v>0</v>
      </c>
      <c r="K311" s="166" t="s">
        <v>134</v>
      </c>
      <c r="L311" s="33"/>
      <c r="M311" s="171" t="s">
        <v>20</v>
      </c>
      <c r="N311" s="172" t="s">
        <v>44</v>
      </c>
      <c r="O311" s="34"/>
      <c r="P311" s="173">
        <f>O311*H311</f>
        <v>0</v>
      </c>
      <c r="Q311" s="173">
        <v>0.0835</v>
      </c>
      <c r="R311" s="173">
        <f>Q311*H311</f>
        <v>16.7</v>
      </c>
      <c r="S311" s="173">
        <v>0</v>
      </c>
      <c r="T311" s="174">
        <f>S311*H311</f>
        <v>0</v>
      </c>
      <c r="AR311" s="16" t="s">
        <v>135</v>
      </c>
      <c r="AT311" s="16" t="s">
        <v>130</v>
      </c>
      <c r="AU311" s="16" t="s">
        <v>81</v>
      </c>
      <c r="AY311" s="16" t="s">
        <v>128</v>
      </c>
      <c r="BE311" s="175">
        <f>IF(N311="základní",J311,0)</f>
        <v>0</v>
      </c>
      <c r="BF311" s="175">
        <f>IF(N311="snížená",J311,0)</f>
        <v>0</v>
      </c>
      <c r="BG311" s="175">
        <f>IF(N311="zákl. přenesená",J311,0)</f>
        <v>0</v>
      </c>
      <c r="BH311" s="175">
        <f>IF(N311="sníž. přenesená",J311,0)</f>
        <v>0</v>
      </c>
      <c r="BI311" s="175">
        <f>IF(N311="nulová",J311,0)</f>
        <v>0</v>
      </c>
      <c r="BJ311" s="16" t="s">
        <v>22</v>
      </c>
      <c r="BK311" s="175">
        <f>ROUND(I311*H311,2)</f>
        <v>0</v>
      </c>
      <c r="BL311" s="16" t="s">
        <v>135</v>
      </c>
      <c r="BM311" s="16" t="s">
        <v>506</v>
      </c>
    </row>
    <row r="312" spans="2:47" s="1" customFormat="1" ht="30" customHeight="1">
      <c r="B312" s="33"/>
      <c r="D312" s="176" t="s">
        <v>137</v>
      </c>
      <c r="F312" s="177" t="s">
        <v>507</v>
      </c>
      <c r="I312" s="137"/>
      <c r="L312" s="33"/>
      <c r="M312" s="62"/>
      <c r="N312" s="34"/>
      <c r="O312" s="34"/>
      <c r="P312" s="34"/>
      <c r="Q312" s="34"/>
      <c r="R312" s="34"/>
      <c r="S312" s="34"/>
      <c r="T312" s="63"/>
      <c r="AT312" s="16" t="s">
        <v>137</v>
      </c>
      <c r="AU312" s="16" t="s">
        <v>81</v>
      </c>
    </row>
    <row r="313" spans="2:51" s="11" customFormat="1" ht="22.5" customHeight="1">
      <c r="B313" s="179"/>
      <c r="D313" s="180" t="s">
        <v>141</v>
      </c>
      <c r="E313" s="181" t="s">
        <v>20</v>
      </c>
      <c r="F313" s="182" t="s">
        <v>508</v>
      </c>
      <c r="H313" s="183">
        <v>200</v>
      </c>
      <c r="I313" s="184"/>
      <c r="L313" s="179"/>
      <c r="M313" s="185"/>
      <c r="N313" s="186"/>
      <c r="O313" s="186"/>
      <c r="P313" s="186"/>
      <c r="Q313" s="186"/>
      <c r="R313" s="186"/>
      <c r="S313" s="186"/>
      <c r="T313" s="187"/>
      <c r="AT313" s="188" t="s">
        <v>141</v>
      </c>
      <c r="AU313" s="188" t="s">
        <v>81</v>
      </c>
      <c r="AV313" s="11" t="s">
        <v>81</v>
      </c>
      <c r="AW313" s="11" t="s">
        <v>37</v>
      </c>
      <c r="AX313" s="11" t="s">
        <v>22</v>
      </c>
      <c r="AY313" s="188" t="s">
        <v>128</v>
      </c>
    </row>
    <row r="314" spans="2:65" s="1" customFormat="1" ht="22.5" customHeight="1">
      <c r="B314" s="163"/>
      <c r="C314" s="201" t="s">
        <v>509</v>
      </c>
      <c r="D314" s="201" t="s">
        <v>354</v>
      </c>
      <c r="E314" s="202" t="s">
        <v>510</v>
      </c>
      <c r="F314" s="203" t="s">
        <v>511</v>
      </c>
      <c r="G314" s="204" t="s">
        <v>357</v>
      </c>
      <c r="H314" s="205">
        <v>100</v>
      </c>
      <c r="I314" s="206"/>
      <c r="J314" s="207">
        <f>ROUND(I314*H314,2)</f>
        <v>0</v>
      </c>
      <c r="K314" s="203" t="s">
        <v>134</v>
      </c>
      <c r="L314" s="208"/>
      <c r="M314" s="209" t="s">
        <v>20</v>
      </c>
      <c r="N314" s="210" t="s">
        <v>44</v>
      </c>
      <c r="O314" s="34"/>
      <c r="P314" s="173">
        <f>O314*H314</f>
        <v>0</v>
      </c>
      <c r="Q314" s="173">
        <v>0.75</v>
      </c>
      <c r="R314" s="173">
        <f>Q314*H314</f>
        <v>75</v>
      </c>
      <c r="S314" s="173">
        <v>0</v>
      </c>
      <c r="T314" s="174">
        <f>S314*H314</f>
        <v>0</v>
      </c>
      <c r="AR314" s="16" t="s">
        <v>181</v>
      </c>
      <c r="AT314" s="16" t="s">
        <v>354</v>
      </c>
      <c r="AU314" s="16" t="s">
        <v>81</v>
      </c>
      <c r="AY314" s="16" t="s">
        <v>128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6" t="s">
        <v>22</v>
      </c>
      <c r="BK314" s="175">
        <f>ROUND(I314*H314,2)</f>
        <v>0</v>
      </c>
      <c r="BL314" s="16" t="s">
        <v>135</v>
      </c>
      <c r="BM314" s="16" t="s">
        <v>512</v>
      </c>
    </row>
    <row r="315" spans="2:47" s="1" customFormat="1" ht="22.5" customHeight="1">
      <c r="B315" s="33"/>
      <c r="D315" s="176" t="s">
        <v>137</v>
      </c>
      <c r="F315" s="177" t="s">
        <v>513</v>
      </c>
      <c r="I315" s="137"/>
      <c r="L315" s="33"/>
      <c r="M315" s="62"/>
      <c r="N315" s="34"/>
      <c r="O315" s="34"/>
      <c r="P315" s="34"/>
      <c r="Q315" s="34"/>
      <c r="R315" s="34"/>
      <c r="S315" s="34"/>
      <c r="T315" s="63"/>
      <c r="AT315" s="16" t="s">
        <v>137</v>
      </c>
      <c r="AU315" s="16" t="s">
        <v>81</v>
      </c>
    </row>
    <row r="316" spans="2:47" s="1" customFormat="1" ht="30" customHeight="1">
      <c r="B316" s="33"/>
      <c r="D316" s="176" t="s">
        <v>139</v>
      </c>
      <c r="F316" s="178" t="s">
        <v>514</v>
      </c>
      <c r="I316" s="137"/>
      <c r="L316" s="33"/>
      <c r="M316" s="62"/>
      <c r="N316" s="34"/>
      <c r="O316" s="34"/>
      <c r="P316" s="34"/>
      <c r="Q316" s="34"/>
      <c r="R316" s="34"/>
      <c r="S316" s="34"/>
      <c r="T316" s="63"/>
      <c r="AT316" s="16" t="s">
        <v>139</v>
      </c>
      <c r="AU316" s="16" t="s">
        <v>81</v>
      </c>
    </row>
    <row r="317" spans="2:51" s="11" customFormat="1" ht="22.5" customHeight="1">
      <c r="B317" s="179"/>
      <c r="D317" s="176" t="s">
        <v>141</v>
      </c>
      <c r="E317" s="188" t="s">
        <v>20</v>
      </c>
      <c r="F317" s="190" t="s">
        <v>515</v>
      </c>
      <c r="H317" s="191">
        <v>10</v>
      </c>
      <c r="I317" s="184"/>
      <c r="L317" s="179"/>
      <c r="M317" s="185"/>
      <c r="N317" s="186"/>
      <c r="O317" s="186"/>
      <c r="P317" s="186"/>
      <c r="Q317" s="186"/>
      <c r="R317" s="186"/>
      <c r="S317" s="186"/>
      <c r="T317" s="187"/>
      <c r="AT317" s="188" t="s">
        <v>141</v>
      </c>
      <c r="AU317" s="188" t="s">
        <v>81</v>
      </c>
      <c r="AV317" s="11" t="s">
        <v>81</v>
      </c>
      <c r="AW317" s="11" t="s">
        <v>37</v>
      </c>
      <c r="AX317" s="11" t="s">
        <v>73</v>
      </c>
      <c r="AY317" s="188" t="s">
        <v>128</v>
      </c>
    </row>
    <row r="318" spans="2:51" s="11" customFormat="1" ht="22.5" customHeight="1">
      <c r="B318" s="179"/>
      <c r="D318" s="176" t="s">
        <v>141</v>
      </c>
      <c r="E318" s="188" t="s">
        <v>20</v>
      </c>
      <c r="F318" s="190" t="s">
        <v>516</v>
      </c>
      <c r="H318" s="191">
        <v>10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8" t="s">
        <v>141</v>
      </c>
      <c r="AU318" s="188" t="s">
        <v>81</v>
      </c>
      <c r="AV318" s="11" t="s">
        <v>81</v>
      </c>
      <c r="AW318" s="11" t="s">
        <v>37</v>
      </c>
      <c r="AX318" s="11" t="s">
        <v>73</v>
      </c>
      <c r="AY318" s="188" t="s">
        <v>128</v>
      </c>
    </row>
    <row r="319" spans="2:51" s="11" customFormat="1" ht="22.5" customHeight="1">
      <c r="B319" s="179"/>
      <c r="D319" s="180" t="s">
        <v>141</v>
      </c>
      <c r="E319" s="181" t="s">
        <v>20</v>
      </c>
      <c r="F319" s="182" t="s">
        <v>517</v>
      </c>
      <c r="H319" s="183">
        <v>100</v>
      </c>
      <c r="I319" s="184"/>
      <c r="L319" s="179"/>
      <c r="M319" s="185"/>
      <c r="N319" s="186"/>
      <c r="O319" s="186"/>
      <c r="P319" s="186"/>
      <c r="Q319" s="186"/>
      <c r="R319" s="186"/>
      <c r="S319" s="186"/>
      <c r="T319" s="187"/>
      <c r="AT319" s="188" t="s">
        <v>141</v>
      </c>
      <c r="AU319" s="188" t="s">
        <v>81</v>
      </c>
      <c r="AV319" s="11" t="s">
        <v>81</v>
      </c>
      <c r="AW319" s="11" t="s">
        <v>37</v>
      </c>
      <c r="AX319" s="11" t="s">
        <v>22</v>
      </c>
      <c r="AY319" s="188" t="s">
        <v>128</v>
      </c>
    </row>
    <row r="320" spans="2:65" s="1" customFormat="1" ht="22.5" customHeight="1">
      <c r="B320" s="163"/>
      <c r="C320" s="164" t="s">
        <v>518</v>
      </c>
      <c r="D320" s="164" t="s">
        <v>130</v>
      </c>
      <c r="E320" s="165" t="s">
        <v>519</v>
      </c>
      <c r="F320" s="166" t="s">
        <v>520</v>
      </c>
      <c r="G320" s="167" t="s">
        <v>133</v>
      </c>
      <c r="H320" s="168">
        <v>686.55</v>
      </c>
      <c r="I320" s="169"/>
      <c r="J320" s="170">
        <f>ROUND(I320*H320,2)</f>
        <v>0</v>
      </c>
      <c r="K320" s="166" t="s">
        <v>134</v>
      </c>
      <c r="L320" s="33"/>
      <c r="M320" s="171" t="s">
        <v>20</v>
      </c>
      <c r="N320" s="172" t="s">
        <v>44</v>
      </c>
      <c r="O320" s="34"/>
      <c r="P320" s="173">
        <f>O320*H320</f>
        <v>0</v>
      </c>
      <c r="Q320" s="173">
        <v>0.1837</v>
      </c>
      <c r="R320" s="173">
        <f>Q320*H320</f>
        <v>126.11923499999999</v>
      </c>
      <c r="S320" s="173">
        <v>0</v>
      </c>
      <c r="T320" s="174">
        <f>S320*H320</f>
        <v>0</v>
      </c>
      <c r="AR320" s="16" t="s">
        <v>135</v>
      </c>
      <c r="AT320" s="16" t="s">
        <v>130</v>
      </c>
      <c r="AU320" s="16" t="s">
        <v>81</v>
      </c>
      <c r="AY320" s="16" t="s">
        <v>128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6" t="s">
        <v>22</v>
      </c>
      <c r="BK320" s="175">
        <f>ROUND(I320*H320,2)</f>
        <v>0</v>
      </c>
      <c r="BL320" s="16" t="s">
        <v>135</v>
      </c>
      <c r="BM320" s="16" t="s">
        <v>521</v>
      </c>
    </row>
    <row r="321" spans="2:47" s="1" customFormat="1" ht="30" customHeight="1">
      <c r="B321" s="33"/>
      <c r="D321" s="176" t="s">
        <v>137</v>
      </c>
      <c r="F321" s="177" t="s">
        <v>522</v>
      </c>
      <c r="I321" s="137"/>
      <c r="L321" s="33"/>
      <c r="M321" s="62"/>
      <c r="N321" s="34"/>
      <c r="O321" s="34"/>
      <c r="P321" s="34"/>
      <c r="Q321" s="34"/>
      <c r="R321" s="34"/>
      <c r="S321" s="34"/>
      <c r="T321" s="63"/>
      <c r="AT321" s="16" t="s">
        <v>137</v>
      </c>
      <c r="AU321" s="16" t="s">
        <v>81</v>
      </c>
    </row>
    <row r="322" spans="2:47" s="1" customFormat="1" ht="30" customHeight="1">
      <c r="B322" s="33"/>
      <c r="D322" s="176" t="s">
        <v>139</v>
      </c>
      <c r="F322" s="178" t="s">
        <v>523</v>
      </c>
      <c r="I322" s="137"/>
      <c r="L322" s="33"/>
      <c r="M322" s="62"/>
      <c r="N322" s="34"/>
      <c r="O322" s="34"/>
      <c r="P322" s="34"/>
      <c r="Q322" s="34"/>
      <c r="R322" s="34"/>
      <c r="S322" s="34"/>
      <c r="T322" s="63"/>
      <c r="AT322" s="16" t="s">
        <v>139</v>
      </c>
      <c r="AU322" s="16" t="s">
        <v>81</v>
      </c>
    </row>
    <row r="323" spans="2:51" s="11" customFormat="1" ht="22.5" customHeight="1">
      <c r="B323" s="179"/>
      <c r="D323" s="180" t="s">
        <v>141</v>
      </c>
      <c r="E323" s="181" t="s">
        <v>20</v>
      </c>
      <c r="F323" s="182" t="s">
        <v>524</v>
      </c>
      <c r="H323" s="183">
        <v>686.55</v>
      </c>
      <c r="I323" s="184"/>
      <c r="L323" s="179"/>
      <c r="M323" s="185"/>
      <c r="N323" s="186"/>
      <c r="O323" s="186"/>
      <c r="P323" s="186"/>
      <c r="Q323" s="186"/>
      <c r="R323" s="186"/>
      <c r="S323" s="186"/>
      <c r="T323" s="187"/>
      <c r="AT323" s="188" t="s">
        <v>141</v>
      </c>
      <c r="AU323" s="188" t="s">
        <v>81</v>
      </c>
      <c r="AV323" s="11" t="s">
        <v>81</v>
      </c>
      <c r="AW323" s="11" t="s">
        <v>37</v>
      </c>
      <c r="AX323" s="11" t="s">
        <v>22</v>
      </c>
      <c r="AY323" s="188" t="s">
        <v>128</v>
      </c>
    </row>
    <row r="324" spans="2:65" s="1" customFormat="1" ht="22.5" customHeight="1">
      <c r="B324" s="163"/>
      <c r="C324" s="201" t="s">
        <v>525</v>
      </c>
      <c r="D324" s="201" t="s">
        <v>354</v>
      </c>
      <c r="E324" s="202" t="s">
        <v>526</v>
      </c>
      <c r="F324" s="203" t="s">
        <v>527</v>
      </c>
      <c r="G324" s="204" t="s">
        <v>231</v>
      </c>
      <c r="H324" s="205">
        <v>140.056</v>
      </c>
      <c r="I324" s="206"/>
      <c r="J324" s="207">
        <f>ROUND(I324*H324,2)</f>
        <v>0</v>
      </c>
      <c r="K324" s="203" t="s">
        <v>134</v>
      </c>
      <c r="L324" s="208"/>
      <c r="M324" s="209" t="s">
        <v>20</v>
      </c>
      <c r="N324" s="210" t="s">
        <v>44</v>
      </c>
      <c r="O324" s="34"/>
      <c r="P324" s="173">
        <f>O324*H324</f>
        <v>0</v>
      </c>
      <c r="Q324" s="173">
        <v>1</v>
      </c>
      <c r="R324" s="173">
        <f>Q324*H324</f>
        <v>140.056</v>
      </c>
      <c r="S324" s="173">
        <v>0</v>
      </c>
      <c r="T324" s="174">
        <f>S324*H324</f>
        <v>0</v>
      </c>
      <c r="AR324" s="16" t="s">
        <v>181</v>
      </c>
      <c r="AT324" s="16" t="s">
        <v>354</v>
      </c>
      <c r="AU324" s="16" t="s">
        <v>81</v>
      </c>
      <c r="AY324" s="16" t="s">
        <v>128</v>
      </c>
      <c r="BE324" s="175">
        <f>IF(N324="základní",J324,0)</f>
        <v>0</v>
      </c>
      <c r="BF324" s="175">
        <f>IF(N324="snížená",J324,0)</f>
        <v>0</v>
      </c>
      <c r="BG324" s="175">
        <f>IF(N324="zákl. přenesená",J324,0)</f>
        <v>0</v>
      </c>
      <c r="BH324" s="175">
        <f>IF(N324="sníž. přenesená",J324,0)</f>
        <v>0</v>
      </c>
      <c r="BI324" s="175">
        <f>IF(N324="nulová",J324,0)</f>
        <v>0</v>
      </c>
      <c r="BJ324" s="16" t="s">
        <v>22</v>
      </c>
      <c r="BK324" s="175">
        <f>ROUND(I324*H324,2)</f>
        <v>0</v>
      </c>
      <c r="BL324" s="16" t="s">
        <v>135</v>
      </c>
      <c r="BM324" s="16" t="s">
        <v>528</v>
      </c>
    </row>
    <row r="325" spans="2:47" s="1" customFormat="1" ht="30" customHeight="1">
      <c r="B325" s="33"/>
      <c r="D325" s="176" t="s">
        <v>137</v>
      </c>
      <c r="F325" s="177" t="s">
        <v>529</v>
      </c>
      <c r="I325" s="137"/>
      <c r="L325" s="33"/>
      <c r="M325" s="62"/>
      <c r="N325" s="34"/>
      <c r="O325" s="34"/>
      <c r="P325" s="34"/>
      <c r="Q325" s="34"/>
      <c r="R325" s="34"/>
      <c r="S325" s="34"/>
      <c r="T325" s="63"/>
      <c r="AT325" s="16" t="s">
        <v>137</v>
      </c>
      <c r="AU325" s="16" t="s">
        <v>81</v>
      </c>
    </row>
    <row r="326" spans="2:47" s="1" customFormat="1" ht="30" customHeight="1">
      <c r="B326" s="33"/>
      <c r="D326" s="176" t="s">
        <v>139</v>
      </c>
      <c r="F326" s="178" t="s">
        <v>530</v>
      </c>
      <c r="I326" s="137"/>
      <c r="L326" s="33"/>
      <c r="M326" s="62"/>
      <c r="N326" s="34"/>
      <c r="O326" s="34"/>
      <c r="P326" s="34"/>
      <c r="Q326" s="34"/>
      <c r="R326" s="34"/>
      <c r="S326" s="34"/>
      <c r="T326" s="63"/>
      <c r="AT326" s="16" t="s">
        <v>139</v>
      </c>
      <c r="AU326" s="16" t="s">
        <v>81</v>
      </c>
    </row>
    <row r="327" spans="2:51" s="11" customFormat="1" ht="22.5" customHeight="1">
      <c r="B327" s="179"/>
      <c r="D327" s="176" t="s">
        <v>141</v>
      </c>
      <c r="E327" s="188" t="s">
        <v>20</v>
      </c>
      <c r="F327" s="190" t="s">
        <v>531</v>
      </c>
      <c r="H327" s="191">
        <v>137.31</v>
      </c>
      <c r="I327" s="184"/>
      <c r="L327" s="179"/>
      <c r="M327" s="185"/>
      <c r="N327" s="186"/>
      <c r="O327" s="186"/>
      <c r="P327" s="186"/>
      <c r="Q327" s="186"/>
      <c r="R327" s="186"/>
      <c r="S327" s="186"/>
      <c r="T327" s="187"/>
      <c r="AT327" s="188" t="s">
        <v>141</v>
      </c>
      <c r="AU327" s="188" t="s">
        <v>81</v>
      </c>
      <c r="AV327" s="11" t="s">
        <v>81</v>
      </c>
      <c r="AW327" s="11" t="s">
        <v>37</v>
      </c>
      <c r="AX327" s="11" t="s">
        <v>22</v>
      </c>
      <c r="AY327" s="188" t="s">
        <v>128</v>
      </c>
    </row>
    <row r="328" spans="2:51" s="11" customFormat="1" ht="22.5" customHeight="1">
      <c r="B328" s="179"/>
      <c r="D328" s="176" t="s">
        <v>141</v>
      </c>
      <c r="F328" s="190" t="s">
        <v>532</v>
      </c>
      <c r="H328" s="191">
        <v>140.056</v>
      </c>
      <c r="I328" s="184"/>
      <c r="L328" s="179"/>
      <c r="M328" s="185"/>
      <c r="N328" s="186"/>
      <c r="O328" s="186"/>
      <c r="P328" s="186"/>
      <c r="Q328" s="186"/>
      <c r="R328" s="186"/>
      <c r="S328" s="186"/>
      <c r="T328" s="187"/>
      <c r="AT328" s="188" t="s">
        <v>141</v>
      </c>
      <c r="AU328" s="188" t="s">
        <v>81</v>
      </c>
      <c r="AV328" s="11" t="s">
        <v>81</v>
      </c>
      <c r="AW328" s="11" t="s">
        <v>4</v>
      </c>
      <c r="AX328" s="11" t="s">
        <v>22</v>
      </c>
      <c r="AY328" s="188" t="s">
        <v>128</v>
      </c>
    </row>
    <row r="329" spans="2:63" s="10" customFormat="1" ht="29.25" customHeight="1">
      <c r="B329" s="149"/>
      <c r="D329" s="160" t="s">
        <v>72</v>
      </c>
      <c r="E329" s="161" t="s">
        <v>166</v>
      </c>
      <c r="F329" s="161" t="s">
        <v>533</v>
      </c>
      <c r="I329" s="152"/>
      <c r="J329" s="162">
        <f>BK329</f>
        <v>0</v>
      </c>
      <c r="L329" s="149"/>
      <c r="M329" s="154"/>
      <c r="N329" s="155"/>
      <c r="O329" s="155"/>
      <c r="P329" s="156">
        <f>SUM(P330:P339)</f>
        <v>0</v>
      </c>
      <c r="Q329" s="155"/>
      <c r="R329" s="156">
        <f>SUM(R330:R339)</f>
        <v>2.02436763</v>
      </c>
      <c r="S329" s="155"/>
      <c r="T329" s="157">
        <f>SUM(T330:T339)</f>
        <v>0</v>
      </c>
      <c r="AR329" s="150" t="s">
        <v>22</v>
      </c>
      <c r="AT329" s="158" t="s">
        <v>72</v>
      </c>
      <c r="AU329" s="158" t="s">
        <v>22</v>
      </c>
      <c r="AY329" s="150" t="s">
        <v>128</v>
      </c>
      <c r="BK329" s="159">
        <f>SUM(BK330:BK339)</f>
        <v>0</v>
      </c>
    </row>
    <row r="330" spans="2:65" s="1" customFormat="1" ht="22.5" customHeight="1">
      <c r="B330" s="163"/>
      <c r="C330" s="164" t="s">
        <v>534</v>
      </c>
      <c r="D330" s="164" t="s">
        <v>130</v>
      </c>
      <c r="E330" s="165" t="s">
        <v>535</v>
      </c>
      <c r="F330" s="166" t="s">
        <v>536</v>
      </c>
      <c r="G330" s="167" t="s">
        <v>133</v>
      </c>
      <c r="H330" s="168">
        <v>48.75</v>
      </c>
      <c r="I330" s="169"/>
      <c r="J330" s="170">
        <f>ROUND(I330*H330,2)</f>
        <v>0</v>
      </c>
      <c r="K330" s="166" t="s">
        <v>134</v>
      </c>
      <c r="L330" s="33"/>
      <c r="M330" s="171" t="s">
        <v>20</v>
      </c>
      <c r="N330" s="172" t="s">
        <v>44</v>
      </c>
      <c r="O330" s="34"/>
      <c r="P330" s="173">
        <f>O330*H330</f>
        <v>0</v>
      </c>
      <c r="Q330" s="173">
        <v>0.00082</v>
      </c>
      <c r="R330" s="173">
        <f>Q330*H330</f>
        <v>0.039975</v>
      </c>
      <c r="S330" s="173">
        <v>0</v>
      </c>
      <c r="T330" s="174">
        <f>S330*H330</f>
        <v>0</v>
      </c>
      <c r="AR330" s="16" t="s">
        <v>135</v>
      </c>
      <c r="AT330" s="16" t="s">
        <v>130</v>
      </c>
      <c r="AU330" s="16" t="s">
        <v>81</v>
      </c>
      <c r="AY330" s="16" t="s">
        <v>128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6" t="s">
        <v>22</v>
      </c>
      <c r="BK330" s="175">
        <f>ROUND(I330*H330,2)</f>
        <v>0</v>
      </c>
      <c r="BL330" s="16" t="s">
        <v>135</v>
      </c>
      <c r="BM330" s="16" t="s">
        <v>537</v>
      </c>
    </row>
    <row r="331" spans="2:47" s="1" customFormat="1" ht="22.5" customHeight="1">
      <c r="B331" s="33"/>
      <c r="D331" s="176" t="s">
        <v>137</v>
      </c>
      <c r="F331" s="177" t="s">
        <v>538</v>
      </c>
      <c r="I331" s="137"/>
      <c r="L331" s="33"/>
      <c r="M331" s="62"/>
      <c r="N331" s="34"/>
      <c r="O331" s="34"/>
      <c r="P331" s="34"/>
      <c r="Q331" s="34"/>
      <c r="R331" s="34"/>
      <c r="S331" s="34"/>
      <c r="T331" s="63"/>
      <c r="AT331" s="16" t="s">
        <v>137</v>
      </c>
      <c r="AU331" s="16" t="s">
        <v>81</v>
      </c>
    </row>
    <row r="332" spans="2:51" s="11" customFormat="1" ht="22.5" customHeight="1">
      <c r="B332" s="179"/>
      <c r="D332" s="180" t="s">
        <v>141</v>
      </c>
      <c r="E332" s="181" t="s">
        <v>20</v>
      </c>
      <c r="F332" s="182" t="s">
        <v>539</v>
      </c>
      <c r="H332" s="183">
        <v>48.75</v>
      </c>
      <c r="I332" s="184"/>
      <c r="L332" s="179"/>
      <c r="M332" s="185"/>
      <c r="N332" s="186"/>
      <c r="O332" s="186"/>
      <c r="P332" s="186"/>
      <c r="Q332" s="186"/>
      <c r="R332" s="186"/>
      <c r="S332" s="186"/>
      <c r="T332" s="187"/>
      <c r="AT332" s="188" t="s">
        <v>141</v>
      </c>
      <c r="AU332" s="188" t="s">
        <v>81</v>
      </c>
      <c r="AV332" s="11" t="s">
        <v>81</v>
      </c>
      <c r="AW332" s="11" t="s">
        <v>37</v>
      </c>
      <c r="AX332" s="11" t="s">
        <v>22</v>
      </c>
      <c r="AY332" s="188" t="s">
        <v>128</v>
      </c>
    </row>
    <row r="333" spans="2:65" s="1" customFormat="1" ht="22.5" customHeight="1">
      <c r="B333" s="163"/>
      <c r="C333" s="164" t="s">
        <v>540</v>
      </c>
      <c r="D333" s="164" t="s">
        <v>130</v>
      </c>
      <c r="E333" s="165" t="s">
        <v>541</v>
      </c>
      <c r="F333" s="166" t="s">
        <v>542</v>
      </c>
      <c r="G333" s="167" t="s">
        <v>133</v>
      </c>
      <c r="H333" s="168">
        <v>33.311</v>
      </c>
      <c r="I333" s="169"/>
      <c r="J333" s="170">
        <f>ROUND(I333*H333,2)</f>
        <v>0</v>
      </c>
      <c r="K333" s="166" t="s">
        <v>134</v>
      </c>
      <c r="L333" s="33"/>
      <c r="M333" s="171" t="s">
        <v>20</v>
      </c>
      <c r="N333" s="172" t="s">
        <v>44</v>
      </c>
      <c r="O333" s="34"/>
      <c r="P333" s="173">
        <f>O333*H333</f>
        <v>0</v>
      </c>
      <c r="Q333" s="173">
        <v>0.00033</v>
      </c>
      <c r="R333" s="173">
        <f>Q333*H333</f>
        <v>0.01099263</v>
      </c>
      <c r="S333" s="173">
        <v>0</v>
      </c>
      <c r="T333" s="174">
        <f>S333*H333</f>
        <v>0</v>
      </c>
      <c r="AR333" s="16" t="s">
        <v>135</v>
      </c>
      <c r="AT333" s="16" t="s">
        <v>130</v>
      </c>
      <c r="AU333" s="16" t="s">
        <v>81</v>
      </c>
      <c r="AY333" s="16" t="s">
        <v>128</v>
      </c>
      <c r="BE333" s="175">
        <f>IF(N333="základní",J333,0)</f>
        <v>0</v>
      </c>
      <c r="BF333" s="175">
        <f>IF(N333="snížená",J333,0)</f>
        <v>0</v>
      </c>
      <c r="BG333" s="175">
        <f>IF(N333="zákl. přenesená",J333,0)</f>
        <v>0</v>
      </c>
      <c r="BH333" s="175">
        <f>IF(N333="sníž. přenesená",J333,0)</f>
        <v>0</v>
      </c>
      <c r="BI333" s="175">
        <f>IF(N333="nulová",J333,0)</f>
        <v>0</v>
      </c>
      <c r="BJ333" s="16" t="s">
        <v>22</v>
      </c>
      <c r="BK333" s="175">
        <f>ROUND(I333*H333,2)</f>
        <v>0</v>
      </c>
      <c r="BL333" s="16" t="s">
        <v>135</v>
      </c>
      <c r="BM333" s="16" t="s">
        <v>543</v>
      </c>
    </row>
    <row r="334" spans="2:47" s="1" customFormat="1" ht="22.5" customHeight="1">
      <c r="B334" s="33"/>
      <c r="D334" s="176" t="s">
        <v>137</v>
      </c>
      <c r="F334" s="177" t="s">
        <v>544</v>
      </c>
      <c r="I334" s="137"/>
      <c r="L334" s="33"/>
      <c r="M334" s="62"/>
      <c r="N334" s="34"/>
      <c r="O334" s="34"/>
      <c r="P334" s="34"/>
      <c r="Q334" s="34"/>
      <c r="R334" s="34"/>
      <c r="S334" s="34"/>
      <c r="T334" s="63"/>
      <c r="AT334" s="16" t="s">
        <v>137</v>
      </c>
      <c r="AU334" s="16" t="s">
        <v>81</v>
      </c>
    </row>
    <row r="335" spans="2:51" s="11" customFormat="1" ht="31.5" customHeight="1">
      <c r="B335" s="179"/>
      <c r="D335" s="180" t="s">
        <v>141</v>
      </c>
      <c r="E335" s="181" t="s">
        <v>20</v>
      </c>
      <c r="F335" s="182" t="s">
        <v>545</v>
      </c>
      <c r="H335" s="183">
        <v>33.311</v>
      </c>
      <c r="I335" s="184"/>
      <c r="L335" s="179"/>
      <c r="M335" s="185"/>
      <c r="N335" s="186"/>
      <c r="O335" s="186"/>
      <c r="P335" s="186"/>
      <c r="Q335" s="186"/>
      <c r="R335" s="186"/>
      <c r="S335" s="186"/>
      <c r="T335" s="187"/>
      <c r="AT335" s="188" t="s">
        <v>141</v>
      </c>
      <c r="AU335" s="188" t="s">
        <v>81</v>
      </c>
      <c r="AV335" s="11" t="s">
        <v>81</v>
      </c>
      <c r="AW335" s="11" t="s">
        <v>37</v>
      </c>
      <c r="AX335" s="11" t="s">
        <v>22</v>
      </c>
      <c r="AY335" s="188" t="s">
        <v>128</v>
      </c>
    </row>
    <row r="336" spans="2:65" s="1" customFormat="1" ht="22.5" customHeight="1">
      <c r="B336" s="163"/>
      <c r="C336" s="164" t="s">
        <v>546</v>
      </c>
      <c r="D336" s="164" t="s">
        <v>130</v>
      </c>
      <c r="E336" s="165" t="s">
        <v>547</v>
      </c>
      <c r="F336" s="166" t="s">
        <v>548</v>
      </c>
      <c r="G336" s="167" t="s">
        <v>133</v>
      </c>
      <c r="H336" s="168">
        <v>2466.75</v>
      </c>
      <c r="I336" s="169"/>
      <c r="J336" s="170">
        <f>ROUND(I336*H336,2)</f>
        <v>0</v>
      </c>
      <c r="K336" s="166" t="s">
        <v>134</v>
      </c>
      <c r="L336" s="33"/>
      <c r="M336" s="171" t="s">
        <v>20</v>
      </c>
      <c r="N336" s="172" t="s">
        <v>44</v>
      </c>
      <c r="O336" s="34"/>
      <c r="P336" s="173">
        <f>O336*H336</f>
        <v>0</v>
      </c>
      <c r="Q336" s="173">
        <v>0.0008</v>
      </c>
      <c r="R336" s="173">
        <f>Q336*H336</f>
        <v>1.9734</v>
      </c>
      <c r="S336" s="173">
        <v>0</v>
      </c>
      <c r="T336" s="174">
        <f>S336*H336</f>
        <v>0</v>
      </c>
      <c r="AR336" s="16" t="s">
        <v>135</v>
      </c>
      <c r="AT336" s="16" t="s">
        <v>130</v>
      </c>
      <c r="AU336" s="16" t="s">
        <v>81</v>
      </c>
      <c r="AY336" s="16" t="s">
        <v>128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6" t="s">
        <v>22</v>
      </c>
      <c r="BK336" s="175">
        <f>ROUND(I336*H336,2)</f>
        <v>0</v>
      </c>
      <c r="BL336" s="16" t="s">
        <v>135</v>
      </c>
      <c r="BM336" s="16" t="s">
        <v>549</v>
      </c>
    </row>
    <row r="337" spans="2:47" s="1" customFormat="1" ht="22.5" customHeight="1">
      <c r="B337" s="33"/>
      <c r="D337" s="176" t="s">
        <v>137</v>
      </c>
      <c r="F337" s="177" t="s">
        <v>548</v>
      </c>
      <c r="I337" s="137"/>
      <c r="L337" s="33"/>
      <c r="M337" s="62"/>
      <c r="N337" s="34"/>
      <c r="O337" s="34"/>
      <c r="P337" s="34"/>
      <c r="Q337" s="34"/>
      <c r="R337" s="34"/>
      <c r="S337" s="34"/>
      <c r="T337" s="63"/>
      <c r="AT337" s="16" t="s">
        <v>137</v>
      </c>
      <c r="AU337" s="16" t="s">
        <v>81</v>
      </c>
    </row>
    <row r="338" spans="2:47" s="1" customFormat="1" ht="30" customHeight="1">
      <c r="B338" s="33"/>
      <c r="D338" s="176" t="s">
        <v>139</v>
      </c>
      <c r="F338" s="178" t="s">
        <v>550</v>
      </c>
      <c r="I338" s="137"/>
      <c r="L338" s="33"/>
      <c r="M338" s="62"/>
      <c r="N338" s="34"/>
      <c r="O338" s="34"/>
      <c r="P338" s="34"/>
      <c r="Q338" s="34"/>
      <c r="R338" s="34"/>
      <c r="S338" s="34"/>
      <c r="T338" s="63"/>
      <c r="AT338" s="16" t="s">
        <v>139</v>
      </c>
      <c r="AU338" s="16" t="s">
        <v>81</v>
      </c>
    </row>
    <row r="339" spans="2:51" s="11" customFormat="1" ht="22.5" customHeight="1">
      <c r="B339" s="179"/>
      <c r="D339" s="176" t="s">
        <v>141</v>
      </c>
      <c r="E339" s="188" t="s">
        <v>20</v>
      </c>
      <c r="F339" s="190" t="s">
        <v>551</v>
      </c>
      <c r="H339" s="191">
        <v>2466.75</v>
      </c>
      <c r="I339" s="184"/>
      <c r="L339" s="179"/>
      <c r="M339" s="185"/>
      <c r="N339" s="186"/>
      <c r="O339" s="186"/>
      <c r="P339" s="186"/>
      <c r="Q339" s="186"/>
      <c r="R339" s="186"/>
      <c r="S339" s="186"/>
      <c r="T339" s="187"/>
      <c r="AT339" s="188" t="s">
        <v>141</v>
      </c>
      <c r="AU339" s="188" t="s">
        <v>81</v>
      </c>
      <c r="AV339" s="11" t="s">
        <v>81</v>
      </c>
      <c r="AW339" s="11" t="s">
        <v>37</v>
      </c>
      <c r="AX339" s="11" t="s">
        <v>22</v>
      </c>
      <c r="AY339" s="188" t="s">
        <v>128</v>
      </c>
    </row>
    <row r="340" spans="2:63" s="10" customFormat="1" ht="29.25" customHeight="1">
      <c r="B340" s="149"/>
      <c r="D340" s="160" t="s">
        <v>72</v>
      </c>
      <c r="E340" s="161" t="s">
        <v>181</v>
      </c>
      <c r="F340" s="161" t="s">
        <v>552</v>
      </c>
      <c r="I340" s="152"/>
      <c r="J340" s="162">
        <f>BK340</f>
        <v>0</v>
      </c>
      <c r="L340" s="149"/>
      <c r="M340" s="154"/>
      <c r="N340" s="155"/>
      <c r="O340" s="155"/>
      <c r="P340" s="156">
        <f>SUM(P341:P345)</f>
        <v>0</v>
      </c>
      <c r="Q340" s="155"/>
      <c r="R340" s="156">
        <f>SUM(R341:R345)</f>
        <v>0.501795</v>
      </c>
      <c r="S340" s="155"/>
      <c r="T340" s="157">
        <f>SUM(T341:T345)</f>
        <v>0</v>
      </c>
      <c r="AR340" s="150" t="s">
        <v>22</v>
      </c>
      <c r="AT340" s="158" t="s">
        <v>72</v>
      </c>
      <c r="AU340" s="158" t="s">
        <v>22</v>
      </c>
      <c r="AY340" s="150" t="s">
        <v>128</v>
      </c>
      <c r="BK340" s="159">
        <f>SUM(BK341:BK345)</f>
        <v>0</v>
      </c>
    </row>
    <row r="341" spans="2:65" s="1" customFormat="1" ht="22.5" customHeight="1">
      <c r="B341" s="163"/>
      <c r="C341" s="164" t="s">
        <v>553</v>
      </c>
      <c r="D341" s="164" t="s">
        <v>130</v>
      </c>
      <c r="E341" s="165" t="s">
        <v>554</v>
      </c>
      <c r="F341" s="166" t="s">
        <v>555</v>
      </c>
      <c r="G341" s="167" t="s">
        <v>169</v>
      </c>
      <c r="H341" s="168">
        <v>283.5</v>
      </c>
      <c r="I341" s="169"/>
      <c r="J341" s="170">
        <f>ROUND(I341*H341,2)</f>
        <v>0</v>
      </c>
      <c r="K341" s="166" t="s">
        <v>134</v>
      </c>
      <c r="L341" s="33"/>
      <c r="M341" s="171" t="s">
        <v>20</v>
      </c>
      <c r="N341" s="172" t="s">
        <v>44</v>
      </c>
      <c r="O341" s="34"/>
      <c r="P341" s="173">
        <f>O341*H341</f>
        <v>0</v>
      </c>
      <c r="Q341" s="173">
        <v>0.00177</v>
      </c>
      <c r="R341" s="173">
        <f>Q341*H341</f>
        <v>0.501795</v>
      </c>
      <c r="S341" s="173">
        <v>0</v>
      </c>
      <c r="T341" s="174">
        <f>S341*H341</f>
        <v>0</v>
      </c>
      <c r="AR341" s="16" t="s">
        <v>135</v>
      </c>
      <c r="AT341" s="16" t="s">
        <v>130</v>
      </c>
      <c r="AU341" s="16" t="s">
        <v>81</v>
      </c>
      <c r="AY341" s="16" t="s">
        <v>128</v>
      </c>
      <c r="BE341" s="175">
        <f>IF(N341="základní",J341,0)</f>
        <v>0</v>
      </c>
      <c r="BF341" s="175">
        <f>IF(N341="snížená",J341,0)</f>
        <v>0</v>
      </c>
      <c r="BG341" s="175">
        <f>IF(N341="zákl. přenesená",J341,0)</f>
        <v>0</v>
      </c>
      <c r="BH341" s="175">
        <f>IF(N341="sníž. přenesená",J341,0)</f>
        <v>0</v>
      </c>
      <c r="BI341" s="175">
        <f>IF(N341="nulová",J341,0)</f>
        <v>0</v>
      </c>
      <c r="BJ341" s="16" t="s">
        <v>22</v>
      </c>
      <c r="BK341" s="175">
        <f>ROUND(I341*H341,2)</f>
        <v>0</v>
      </c>
      <c r="BL341" s="16" t="s">
        <v>135</v>
      </c>
      <c r="BM341" s="16" t="s">
        <v>556</v>
      </c>
    </row>
    <row r="342" spans="2:47" s="1" customFormat="1" ht="30" customHeight="1">
      <c r="B342" s="33"/>
      <c r="D342" s="176" t="s">
        <v>137</v>
      </c>
      <c r="F342" s="177" t="s">
        <v>557</v>
      </c>
      <c r="I342" s="137"/>
      <c r="L342" s="33"/>
      <c r="M342" s="62"/>
      <c r="N342" s="34"/>
      <c r="O342" s="34"/>
      <c r="P342" s="34"/>
      <c r="Q342" s="34"/>
      <c r="R342" s="34"/>
      <c r="S342" s="34"/>
      <c r="T342" s="63"/>
      <c r="AT342" s="16" t="s">
        <v>137</v>
      </c>
      <c r="AU342" s="16" t="s">
        <v>81</v>
      </c>
    </row>
    <row r="343" spans="2:51" s="11" customFormat="1" ht="22.5" customHeight="1">
      <c r="B343" s="179"/>
      <c r="D343" s="176" t="s">
        <v>141</v>
      </c>
      <c r="E343" s="188" t="s">
        <v>20</v>
      </c>
      <c r="F343" s="190" t="s">
        <v>558</v>
      </c>
      <c r="H343" s="191">
        <v>63</v>
      </c>
      <c r="I343" s="184"/>
      <c r="L343" s="179"/>
      <c r="M343" s="185"/>
      <c r="N343" s="186"/>
      <c r="O343" s="186"/>
      <c r="P343" s="186"/>
      <c r="Q343" s="186"/>
      <c r="R343" s="186"/>
      <c r="S343" s="186"/>
      <c r="T343" s="187"/>
      <c r="AT343" s="188" t="s">
        <v>141</v>
      </c>
      <c r="AU343" s="188" t="s">
        <v>81</v>
      </c>
      <c r="AV343" s="11" t="s">
        <v>81</v>
      </c>
      <c r="AW343" s="11" t="s">
        <v>37</v>
      </c>
      <c r="AX343" s="11" t="s">
        <v>73</v>
      </c>
      <c r="AY343" s="188" t="s">
        <v>128</v>
      </c>
    </row>
    <row r="344" spans="2:51" s="11" customFormat="1" ht="22.5" customHeight="1">
      <c r="B344" s="179"/>
      <c r="D344" s="176" t="s">
        <v>141</v>
      </c>
      <c r="E344" s="188" t="s">
        <v>20</v>
      </c>
      <c r="F344" s="190" t="s">
        <v>559</v>
      </c>
      <c r="H344" s="191">
        <v>220.5</v>
      </c>
      <c r="I344" s="184"/>
      <c r="L344" s="179"/>
      <c r="M344" s="185"/>
      <c r="N344" s="186"/>
      <c r="O344" s="186"/>
      <c r="P344" s="186"/>
      <c r="Q344" s="186"/>
      <c r="R344" s="186"/>
      <c r="S344" s="186"/>
      <c r="T344" s="187"/>
      <c r="AT344" s="188" t="s">
        <v>141</v>
      </c>
      <c r="AU344" s="188" t="s">
        <v>81</v>
      </c>
      <c r="AV344" s="11" t="s">
        <v>81</v>
      </c>
      <c r="AW344" s="11" t="s">
        <v>37</v>
      </c>
      <c r="AX344" s="11" t="s">
        <v>73</v>
      </c>
      <c r="AY344" s="188" t="s">
        <v>128</v>
      </c>
    </row>
    <row r="345" spans="2:51" s="12" customFormat="1" ht="22.5" customHeight="1">
      <c r="B345" s="192"/>
      <c r="D345" s="176" t="s">
        <v>141</v>
      </c>
      <c r="E345" s="211" t="s">
        <v>20</v>
      </c>
      <c r="F345" s="212" t="s">
        <v>197</v>
      </c>
      <c r="H345" s="213">
        <v>283.5</v>
      </c>
      <c r="I345" s="196"/>
      <c r="L345" s="192"/>
      <c r="M345" s="197"/>
      <c r="N345" s="198"/>
      <c r="O345" s="198"/>
      <c r="P345" s="198"/>
      <c r="Q345" s="198"/>
      <c r="R345" s="198"/>
      <c r="S345" s="198"/>
      <c r="T345" s="199"/>
      <c r="AT345" s="200" t="s">
        <v>141</v>
      </c>
      <c r="AU345" s="200" t="s">
        <v>81</v>
      </c>
      <c r="AV345" s="12" t="s">
        <v>135</v>
      </c>
      <c r="AW345" s="12" t="s">
        <v>37</v>
      </c>
      <c r="AX345" s="12" t="s">
        <v>22</v>
      </c>
      <c r="AY345" s="200" t="s">
        <v>128</v>
      </c>
    </row>
    <row r="346" spans="2:63" s="10" customFormat="1" ht="29.25" customHeight="1">
      <c r="B346" s="149"/>
      <c r="D346" s="160" t="s">
        <v>72</v>
      </c>
      <c r="E346" s="161" t="s">
        <v>189</v>
      </c>
      <c r="F346" s="161" t="s">
        <v>560</v>
      </c>
      <c r="I346" s="152"/>
      <c r="J346" s="162">
        <f>BK346</f>
        <v>0</v>
      </c>
      <c r="L346" s="149"/>
      <c r="M346" s="154"/>
      <c r="N346" s="155"/>
      <c r="O346" s="155"/>
      <c r="P346" s="156">
        <f>SUM(P347:P453)</f>
        <v>0</v>
      </c>
      <c r="Q346" s="155"/>
      <c r="R346" s="156">
        <f>SUM(R347:R453)</f>
        <v>395.61247364</v>
      </c>
      <c r="S346" s="155"/>
      <c r="T346" s="157">
        <f>SUM(T347:T453)</f>
        <v>511.3500599</v>
      </c>
      <c r="AR346" s="150" t="s">
        <v>22</v>
      </c>
      <c r="AT346" s="158" t="s">
        <v>72</v>
      </c>
      <c r="AU346" s="158" t="s">
        <v>22</v>
      </c>
      <c r="AY346" s="150" t="s">
        <v>128</v>
      </c>
      <c r="BK346" s="159">
        <f>SUM(BK347:BK453)</f>
        <v>0</v>
      </c>
    </row>
    <row r="347" spans="2:65" s="1" customFormat="1" ht="22.5" customHeight="1">
      <c r="B347" s="163"/>
      <c r="C347" s="164" t="s">
        <v>561</v>
      </c>
      <c r="D347" s="164" t="s">
        <v>130</v>
      </c>
      <c r="E347" s="165" t="s">
        <v>562</v>
      </c>
      <c r="F347" s="166" t="s">
        <v>563</v>
      </c>
      <c r="G347" s="167" t="s">
        <v>169</v>
      </c>
      <c r="H347" s="168">
        <v>440</v>
      </c>
      <c r="I347" s="169"/>
      <c r="J347" s="170">
        <f>ROUND(I347*H347,2)</f>
        <v>0</v>
      </c>
      <c r="K347" s="166" t="s">
        <v>134</v>
      </c>
      <c r="L347" s="33"/>
      <c r="M347" s="171" t="s">
        <v>20</v>
      </c>
      <c r="N347" s="172" t="s">
        <v>44</v>
      </c>
      <c r="O347" s="34"/>
      <c r="P347" s="173">
        <f>O347*H347</f>
        <v>0</v>
      </c>
      <c r="Q347" s="173">
        <v>0.00015</v>
      </c>
      <c r="R347" s="173">
        <f>Q347*H347</f>
        <v>0.06599999999999999</v>
      </c>
      <c r="S347" s="173">
        <v>0</v>
      </c>
      <c r="T347" s="174">
        <f>S347*H347</f>
        <v>0</v>
      </c>
      <c r="AR347" s="16" t="s">
        <v>135</v>
      </c>
      <c r="AT347" s="16" t="s">
        <v>130</v>
      </c>
      <c r="AU347" s="16" t="s">
        <v>81</v>
      </c>
      <c r="AY347" s="16" t="s">
        <v>128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6" t="s">
        <v>22</v>
      </c>
      <c r="BK347" s="175">
        <f>ROUND(I347*H347,2)</f>
        <v>0</v>
      </c>
      <c r="BL347" s="16" t="s">
        <v>135</v>
      </c>
      <c r="BM347" s="16" t="s">
        <v>564</v>
      </c>
    </row>
    <row r="348" spans="2:47" s="1" customFormat="1" ht="22.5" customHeight="1">
      <c r="B348" s="33"/>
      <c r="D348" s="176" t="s">
        <v>137</v>
      </c>
      <c r="F348" s="177" t="s">
        <v>565</v>
      </c>
      <c r="I348" s="137"/>
      <c r="L348" s="33"/>
      <c r="M348" s="62"/>
      <c r="N348" s="34"/>
      <c r="O348" s="34"/>
      <c r="P348" s="34"/>
      <c r="Q348" s="34"/>
      <c r="R348" s="34"/>
      <c r="S348" s="34"/>
      <c r="T348" s="63"/>
      <c r="AT348" s="16" t="s">
        <v>137</v>
      </c>
      <c r="AU348" s="16" t="s">
        <v>81</v>
      </c>
    </row>
    <row r="349" spans="2:47" s="1" customFormat="1" ht="30" customHeight="1">
      <c r="B349" s="33"/>
      <c r="D349" s="176" t="s">
        <v>139</v>
      </c>
      <c r="F349" s="178" t="s">
        <v>566</v>
      </c>
      <c r="I349" s="137"/>
      <c r="L349" s="33"/>
      <c r="M349" s="62"/>
      <c r="N349" s="34"/>
      <c r="O349" s="34"/>
      <c r="P349" s="34"/>
      <c r="Q349" s="34"/>
      <c r="R349" s="34"/>
      <c r="S349" s="34"/>
      <c r="T349" s="63"/>
      <c r="AT349" s="16" t="s">
        <v>139</v>
      </c>
      <c r="AU349" s="16" t="s">
        <v>81</v>
      </c>
    </row>
    <row r="350" spans="2:51" s="11" customFormat="1" ht="22.5" customHeight="1">
      <c r="B350" s="179"/>
      <c r="D350" s="180" t="s">
        <v>141</v>
      </c>
      <c r="E350" s="181" t="s">
        <v>20</v>
      </c>
      <c r="F350" s="182" t="s">
        <v>567</v>
      </c>
      <c r="H350" s="183">
        <v>440</v>
      </c>
      <c r="I350" s="184"/>
      <c r="L350" s="179"/>
      <c r="M350" s="185"/>
      <c r="N350" s="186"/>
      <c r="O350" s="186"/>
      <c r="P350" s="186"/>
      <c r="Q350" s="186"/>
      <c r="R350" s="186"/>
      <c r="S350" s="186"/>
      <c r="T350" s="187"/>
      <c r="AT350" s="188" t="s">
        <v>141</v>
      </c>
      <c r="AU350" s="188" t="s">
        <v>81</v>
      </c>
      <c r="AV350" s="11" t="s">
        <v>81</v>
      </c>
      <c r="AW350" s="11" t="s">
        <v>37</v>
      </c>
      <c r="AX350" s="11" t="s">
        <v>22</v>
      </c>
      <c r="AY350" s="188" t="s">
        <v>128</v>
      </c>
    </row>
    <row r="351" spans="2:65" s="1" customFormat="1" ht="22.5" customHeight="1">
      <c r="B351" s="163"/>
      <c r="C351" s="164" t="s">
        <v>568</v>
      </c>
      <c r="D351" s="164" t="s">
        <v>130</v>
      </c>
      <c r="E351" s="165" t="s">
        <v>569</v>
      </c>
      <c r="F351" s="166" t="s">
        <v>570</v>
      </c>
      <c r="G351" s="167" t="s">
        <v>169</v>
      </c>
      <c r="H351" s="168">
        <v>440</v>
      </c>
      <c r="I351" s="169"/>
      <c r="J351" s="170">
        <f>ROUND(I351*H351,2)</f>
        <v>0</v>
      </c>
      <c r="K351" s="166" t="s">
        <v>134</v>
      </c>
      <c r="L351" s="33"/>
      <c r="M351" s="171" t="s">
        <v>20</v>
      </c>
      <c r="N351" s="172" t="s">
        <v>44</v>
      </c>
      <c r="O351" s="34"/>
      <c r="P351" s="173">
        <f>O351*H351</f>
        <v>0</v>
      </c>
      <c r="Q351" s="173">
        <v>0.0004</v>
      </c>
      <c r="R351" s="173">
        <f>Q351*H351</f>
        <v>0.17600000000000002</v>
      </c>
      <c r="S351" s="173">
        <v>0</v>
      </c>
      <c r="T351" s="174">
        <f>S351*H351</f>
        <v>0</v>
      </c>
      <c r="AR351" s="16" t="s">
        <v>135</v>
      </c>
      <c r="AT351" s="16" t="s">
        <v>130</v>
      </c>
      <c r="AU351" s="16" t="s">
        <v>81</v>
      </c>
      <c r="AY351" s="16" t="s">
        <v>128</v>
      </c>
      <c r="BE351" s="175">
        <f>IF(N351="základní",J351,0)</f>
        <v>0</v>
      </c>
      <c r="BF351" s="175">
        <f>IF(N351="snížená",J351,0)</f>
        <v>0</v>
      </c>
      <c r="BG351" s="175">
        <f>IF(N351="zákl. přenesená",J351,0)</f>
        <v>0</v>
      </c>
      <c r="BH351" s="175">
        <f>IF(N351="sníž. přenesená",J351,0)</f>
        <v>0</v>
      </c>
      <c r="BI351" s="175">
        <f>IF(N351="nulová",J351,0)</f>
        <v>0</v>
      </c>
      <c r="BJ351" s="16" t="s">
        <v>22</v>
      </c>
      <c r="BK351" s="175">
        <f>ROUND(I351*H351,2)</f>
        <v>0</v>
      </c>
      <c r="BL351" s="16" t="s">
        <v>135</v>
      </c>
      <c r="BM351" s="16" t="s">
        <v>571</v>
      </c>
    </row>
    <row r="352" spans="2:47" s="1" customFormat="1" ht="22.5" customHeight="1">
      <c r="B352" s="33"/>
      <c r="D352" s="176" t="s">
        <v>137</v>
      </c>
      <c r="F352" s="177" t="s">
        <v>572</v>
      </c>
      <c r="I352" s="137"/>
      <c r="L352" s="33"/>
      <c r="M352" s="62"/>
      <c r="N352" s="34"/>
      <c r="O352" s="34"/>
      <c r="P352" s="34"/>
      <c r="Q352" s="34"/>
      <c r="R352" s="34"/>
      <c r="S352" s="34"/>
      <c r="T352" s="63"/>
      <c r="AT352" s="16" t="s">
        <v>137</v>
      </c>
      <c r="AU352" s="16" t="s">
        <v>81</v>
      </c>
    </row>
    <row r="353" spans="2:47" s="1" customFormat="1" ht="30" customHeight="1">
      <c r="B353" s="33"/>
      <c r="D353" s="180" t="s">
        <v>139</v>
      </c>
      <c r="F353" s="189" t="s">
        <v>573</v>
      </c>
      <c r="I353" s="137"/>
      <c r="L353" s="33"/>
      <c r="M353" s="62"/>
      <c r="N353" s="34"/>
      <c r="O353" s="34"/>
      <c r="P353" s="34"/>
      <c r="Q353" s="34"/>
      <c r="R353" s="34"/>
      <c r="S353" s="34"/>
      <c r="T353" s="63"/>
      <c r="AT353" s="16" t="s">
        <v>139</v>
      </c>
      <c r="AU353" s="16" t="s">
        <v>81</v>
      </c>
    </row>
    <row r="354" spans="2:65" s="1" customFormat="1" ht="22.5" customHeight="1">
      <c r="B354" s="163"/>
      <c r="C354" s="164" t="s">
        <v>574</v>
      </c>
      <c r="D354" s="164" t="s">
        <v>130</v>
      </c>
      <c r="E354" s="165" t="s">
        <v>575</v>
      </c>
      <c r="F354" s="166" t="s">
        <v>576</v>
      </c>
      <c r="G354" s="167" t="s">
        <v>169</v>
      </c>
      <c r="H354" s="168">
        <v>390</v>
      </c>
      <c r="I354" s="169"/>
      <c r="J354" s="170">
        <f>ROUND(I354*H354,2)</f>
        <v>0</v>
      </c>
      <c r="K354" s="166" t="s">
        <v>20</v>
      </c>
      <c r="L354" s="33"/>
      <c r="M354" s="171" t="s">
        <v>20</v>
      </c>
      <c r="N354" s="172" t="s">
        <v>44</v>
      </c>
      <c r="O354" s="34"/>
      <c r="P354" s="173">
        <f>O354*H354</f>
        <v>0</v>
      </c>
      <c r="Q354" s="173">
        <v>0.04125</v>
      </c>
      <c r="R354" s="173">
        <f>Q354*H354</f>
        <v>16.087500000000002</v>
      </c>
      <c r="S354" s="173">
        <v>0</v>
      </c>
      <c r="T354" s="174">
        <f>S354*H354</f>
        <v>0</v>
      </c>
      <c r="AR354" s="16" t="s">
        <v>135</v>
      </c>
      <c r="AT354" s="16" t="s">
        <v>130</v>
      </c>
      <c r="AU354" s="16" t="s">
        <v>81</v>
      </c>
      <c r="AY354" s="16" t="s">
        <v>128</v>
      </c>
      <c r="BE354" s="175">
        <f>IF(N354="základní",J354,0)</f>
        <v>0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6" t="s">
        <v>22</v>
      </c>
      <c r="BK354" s="175">
        <f>ROUND(I354*H354,2)</f>
        <v>0</v>
      </c>
      <c r="BL354" s="16" t="s">
        <v>135</v>
      </c>
      <c r="BM354" s="16" t="s">
        <v>577</v>
      </c>
    </row>
    <row r="355" spans="2:47" s="1" customFormat="1" ht="22.5" customHeight="1">
      <c r="B355" s="33"/>
      <c r="D355" s="176" t="s">
        <v>137</v>
      </c>
      <c r="F355" s="177" t="s">
        <v>578</v>
      </c>
      <c r="I355" s="137"/>
      <c r="L355" s="33"/>
      <c r="M355" s="62"/>
      <c r="N355" s="34"/>
      <c r="O355" s="34"/>
      <c r="P355" s="34"/>
      <c r="Q355" s="34"/>
      <c r="R355" s="34"/>
      <c r="S355" s="34"/>
      <c r="T355" s="63"/>
      <c r="AT355" s="16" t="s">
        <v>137</v>
      </c>
      <c r="AU355" s="16" t="s">
        <v>81</v>
      </c>
    </row>
    <row r="356" spans="2:47" s="1" customFormat="1" ht="30" customHeight="1">
      <c r="B356" s="33"/>
      <c r="D356" s="176" t="s">
        <v>139</v>
      </c>
      <c r="F356" s="178" t="s">
        <v>579</v>
      </c>
      <c r="I356" s="137"/>
      <c r="L356" s="33"/>
      <c r="M356" s="62"/>
      <c r="N356" s="34"/>
      <c r="O356" s="34"/>
      <c r="P356" s="34"/>
      <c r="Q356" s="34"/>
      <c r="R356" s="34"/>
      <c r="S356" s="34"/>
      <c r="T356" s="63"/>
      <c r="AT356" s="16" t="s">
        <v>139</v>
      </c>
      <c r="AU356" s="16" t="s">
        <v>81</v>
      </c>
    </row>
    <row r="357" spans="2:51" s="11" customFormat="1" ht="22.5" customHeight="1">
      <c r="B357" s="179"/>
      <c r="D357" s="180" t="s">
        <v>141</v>
      </c>
      <c r="E357" s="181" t="s">
        <v>20</v>
      </c>
      <c r="F357" s="182" t="s">
        <v>580</v>
      </c>
      <c r="H357" s="183">
        <v>390</v>
      </c>
      <c r="I357" s="184"/>
      <c r="L357" s="179"/>
      <c r="M357" s="185"/>
      <c r="N357" s="186"/>
      <c r="O357" s="186"/>
      <c r="P357" s="186"/>
      <c r="Q357" s="186"/>
      <c r="R357" s="186"/>
      <c r="S357" s="186"/>
      <c r="T357" s="187"/>
      <c r="AT357" s="188" t="s">
        <v>141</v>
      </c>
      <c r="AU357" s="188" t="s">
        <v>81</v>
      </c>
      <c r="AV357" s="11" t="s">
        <v>81</v>
      </c>
      <c r="AW357" s="11" t="s">
        <v>37</v>
      </c>
      <c r="AX357" s="11" t="s">
        <v>22</v>
      </c>
      <c r="AY357" s="188" t="s">
        <v>128</v>
      </c>
    </row>
    <row r="358" spans="2:65" s="1" customFormat="1" ht="22.5" customHeight="1">
      <c r="B358" s="163"/>
      <c r="C358" s="201" t="s">
        <v>581</v>
      </c>
      <c r="D358" s="201" t="s">
        <v>354</v>
      </c>
      <c r="E358" s="202" t="s">
        <v>582</v>
      </c>
      <c r="F358" s="203" t="s">
        <v>583</v>
      </c>
      <c r="G358" s="204" t="s">
        <v>169</v>
      </c>
      <c r="H358" s="205">
        <v>390</v>
      </c>
      <c r="I358" s="206"/>
      <c r="J358" s="207">
        <f>ROUND(I358*H358,2)</f>
        <v>0</v>
      </c>
      <c r="K358" s="203" t="s">
        <v>134</v>
      </c>
      <c r="L358" s="208"/>
      <c r="M358" s="209" t="s">
        <v>20</v>
      </c>
      <c r="N358" s="210" t="s">
        <v>44</v>
      </c>
      <c r="O358" s="34"/>
      <c r="P358" s="173">
        <f>O358*H358</f>
        <v>0</v>
      </c>
      <c r="Q358" s="173">
        <v>0.125</v>
      </c>
      <c r="R358" s="173">
        <f>Q358*H358</f>
        <v>48.75</v>
      </c>
      <c r="S358" s="173">
        <v>0</v>
      </c>
      <c r="T358" s="174">
        <f>S358*H358</f>
        <v>0</v>
      </c>
      <c r="AR358" s="16" t="s">
        <v>181</v>
      </c>
      <c r="AT358" s="16" t="s">
        <v>354</v>
      </c>
      <c r="AU358" s="16" t="s">
        <v>81</v>
      </c>
      <c r="AY358" s="16" t="s">
        <v>128</v>
      </c>
      <c r="BE358" s="175">
        <f>IF(N358="základní",J358,0)</f>
        <v>0</v>
      </c>
      <c r="BF358" s="175">
        <f>IF(N358="snížená",J358,0)</f>
        <v>0</v>
      </c>
      <c r="BG358" s="175">
        <f>IF(N358="zákl. přenesená",J358,0)</f>
        <v>0</v>
      </c>
      <c r="BH358" s="175">
        <f>IF(N358="sníž. přenesená",J358,0)</f>
        <v>0</v>
      </c>
      <c r="BI358" s="175">
        <f>IF(N358="nulová",J358,0)</f>
        <v>0</v>
      </c>
      <c r="BJ358" s="16" t="s">
        <v>22</v>
      </c>
      <c r="BK358" s="175">
        <f>ROUND(I358*H358,2)</f>
        <v>0</v>
      </c>
      <c r="BL358" s="16" t="s">
        <v>135</v>
      </c>
      <c r="BM358" s="16" t="s">
        <v>584</v>
      </c>
    </row>
    <row r="359" spans="2:47" s="1" customFormat="1" ht="30" customHeight="1">
      <c r="B359" s="33"/>
      <c r="D359" s="180" t="s">
        <v>137</v>
      </c>
      <c r="F359" s="214" t="s">
        <v>585</v>
      </c>
      <c r="I359" s="137"/>
      <c r="L359" s="33"/>
      <c r="M359" s="62"/>
      <c r="N359" s="34"/>
      <c r="O359" s="34"/>
      <c r="P359" s="34"/>
      <c r="Q359" s="34"/>
      <c r="R359" s="34"/>
      <c r="S359" s="34"/>
      <c r="T359" s="63"/>
      <c r="AT359" s="16" t="s">
        <v>137</v>
      </c>
      <c r="AU359" s="16" t="s">
        <v>81</v>
      </c>
    </row>
    <row r="360" spans="2:65" s="1" customFormat="1" ht="22.5" customHeight="1">
      <c r="B360" s="163"/>
      <c r="C360" s="164" t="s">
        <v>586</v>
      </c>
      <c r="D360" s="164" t="s">
        <v>130</v>
      </c>
      <c r="E360" s="165" t="s">
        <v>587</v>
      </c>
      <c r="F360" s="166" t="s">
        <v>588</v>
      </c>
      <c r="G360" s="167" t="s">
        <v>169</v>
      </c>
      <c r="H360" s="168">
        <v>136</v>
      </c>
      <c r="I360" s="169"/>
      <c r="J360" s="170">
        <f>ROUND(I360*H360,2)</f>
        <v>0</v>
      </c>
      <c r="K360" s="166" t="s">
        <v>134</v>
      </c>
      <c r="L360" s="33"/>
      <c r="M360" s="171" t="s">
        <v>20</v>
      </c>
      <c r="N360" s="172" t="s">
        <v>44</v>
      </c>
      <c r="O360" s="34"/>
      <c r="P360" s="173">
        <f>O360*H360</f>
        <v>0</v>
      </c>
      <c r="Q360" s="173">
        <v>1E-05</v>
      </c>
      <c r="R360" s="173">
        <f>Q360*H360</f>
        <v>0.00136</v>
      </c>
      <c r="S360" s="173">
        <v>0</v>
      </c>
      <c r="T360" s="174">
        <f>S360*H360</f>
        <v>0</v>
      </c>
      <c r="AR360" s="16" t="s">
        <v>135</v>
      </c>
      <c r="AT360" s="16" t="s">
        <v>130</v>
      </c>
      <c r="AU360" s="16" t="s">
        <v>81</v>
      </c>
      <c r="AY360" s="16" t="s">
        <v>128</v>
      </c>
      <c r="BE360" s="175">
        <f>IF(N360="základní",J360,0)</f>
        <v>0</v>
      </c>
      <c r="BF360" s="175">
        <f>IF(N360="snížená",J360,0)</f>
        <v>0</v>
      </c>
      <c r="BG360" s="175">
        <f>IF(N360="zákl. přenesená",J360,0)</f>
        <v>0</v>
      </c>
      <c r="BH360" s="175">
        <f>IF(N360="sníž. přenesená",J360,0)</f>
        <v>0</v>
      </c>
      <c r="BI360" s="175">
        <f>IF(N360="nulová",J360,0)</f>
        <v>0</v>
      </c>
      <c r="BJ360" s="16" t="s">
        <v>22</v>
      </c>
      <c r="BK360" s="175">
        <f>ROUND(I360*H360,2)</f>
        <v>0</v>
      </c>
      <c r="BL360" s="16" t="s">
        <v>135</v>
      </c>
      <c r="BM360" s="16" t="s">
        <v>589</v>
      </c>
    </row>
    <row r="361" spans="2:47" s="1" customFormat="1" ht="30" customHeight="1">
      <c r="B361" s="33"/>
      <c r="D361" s="176" t="s">
        <v>137</v>
      </c>
      <c r="F361" s="177" t="s">
        <v>590</v>
      </c>
      <c r="I361" s="137"/>
      <c r="L361" s="33"/>
      <c r="M361" s="62"/>
      <c r="N361" s="34"/>
      <c r="O361" s="34"/>
      <c r="P361" s="34"/>
      <c r="Q361" s="34"/>
      <c r="R361" s="34"/>
      <c r="S361" s="34"/>
      <c r="T361" s="63"/>
      <c r="AT361" s="16" t="s">
        <v>137</v>
      </c>
      <c r="AU361" s="16" t="s">
        <v>81</v>
      </c>
    </row>
    <row r="362" spans="2:51" s="11" customFormat="1" ht="22.5" customHeight="1">
      <c r="B362" s="179"/>
      <c r="D362" s="180" t="s">
        <v>141</v>
      </c>
      <c r="E362" s="181" t="s">
        <v>20</v>
      </c>
      <c r="F362" s="182" t="s">
        <v>591</v>
      </c>
      <c r="H362" s="183">
        <v>136</v>
      </c>
      <c r="I362" s="184"/>
      <c r="L362" s="179"/>
      <c r="M362" s="185"/>
      <c r="N362" s="186"/>
      <c r="O362" s="186"/>
      <c r="P362" s="186"/>
      <c r="Q362" s="186"/>
      <c r="R362" s="186"/>
      <c r="S362" s="186"/>
      <c r="T362" s="187"/>
      <c r="AT362" s="188" t="s">
        <v>141</v>
      </c>
      <c r="AU362" s="188" t="s">
        <v>81</v>
      </c>
      <c r="AV362" s="11" t="s">
        <v>81</v>
      </c>
      <c r="AW362" s="11" t="s">
        <v>37</v>
      </c>
      <c r="AX362" s="11" t="s">
        <v>22</v>
      </c>
      <c r="AY362" s="188" t="s">
        <v>128</v>
      </c>
    </row>
    <row r="363" spans="2:65" s="1" customFormat="1" ht="31.5" customHeight="1">
      <c r="B363" s="163"/>
      <c r="C363" s="164" t="s">
        <v>592</v>
      </c>
      <c r="D363" s="164" t="s">
        <v>130</v>
      </c>
      <c r="E363" s="165" t="s">
        <v>593</v>
      </c>
      <c r="F363" s="166" t="s">
        <v>594</v>
      </c>
      <c r="G363" s="167" t="s">
        <v>169</v>
      </c>
      <c r="H363" s="168">
        <v>16</v>
      </c>
      <c r="I363" s="169"/>
      <c r="J363" s="170">
        <f>ROUND(I363*H363,2)</f>
        <v>0</v>
      </c>
      <c r="K363" s="166" t="s">
        <v>134</v>
      </c>
      <c r="L363" s="33"/>
      <c r="M363" s="171" t="s">
        <v>20</v>
      </c>
      <c r="N363" s="172" t="s">
        <v>44</v>
      </c>
      <c r="O363" s="34"/>
      <c r="P363" s="173">
        <f>O363*H363</f>
        <v>0</v>
      </c>
      <c r="Q363" s="173">
        <v>1E-05</v>
      </c>
      <c r="R363" s="173">
        <f>Q363*H363</f>
        <v>0.00016</v>
      </c>
      <c r="S363" s="173">
        <v>0</v>
      </c>
      <c r="T363" s="174">
        <f>S363*H363</f>
        <v>0</v>
      </c>
      <c r="AR363" s="16" t="s">
        <v>135</v>
      </c>
      <c r="AT363" s="16" t="s">
        <v>130</v>
      </c>
      <c r="AU363" s="16" t="s">
        <v>81</v>
      </c>
      <c r="AY363" s="16" t="s">
        <v>128</v>
      </c>
      <c r="BE363" s="175">
        <f>IF(N363="základní",J363,0)</f>
        <v>0</v>
      </c>
      <c r="BF363" s="175">
        <f>IF(N363="snížená",J363,0)</f>
        <v>0</v>
      </c>
      <c r="BG363" s="175">
        <f>IF(N363="zákl. přenesená",J363,0)</f>
        <v>0</v>
      </c>
      <c r="BH363" s="175">
        <f>IF(N363="sníž. přenesená",J363,0)</f>
        <v>0</v>
      </c>
      <c r="BI363" s="175">
        <f>IF(N363="nulová",J363,0)</f>
        <v>0</v>
      </c>
      <c r="BJ363" s="16" t="s">
        <v>22</v>
      </c>
      <c r="BK363" s="175">
        <f>ROUND(I363*H363,2)</f>
        <v>0</v>
      </c>
      <c r="BL363" s="16" t="s">
        <v>135</v>
      </c>
      <c r="BM363" s="16" t="s">
        <v>595</v>
      </c>
    </row>
    <row r="364" spans="2:47" s="1" customFormat="1" ht="30" customHeight="1">
      <c r="B364" s="33"/>
      <c r="D364" s="176" t="s">
        <v>137</v>
      </c>
      <c r="F364" s="177" t="s">
        <v>596</v>
      </c>
      <c r="I364" s="137"/>
      <c r="L364" s="33"/>
      <c r="M364" s="62"/>
      <c r="N364" s="34"/>
      <c r="O364" s="34"/>
      <c r="P364" s="34"/>
      <c r="Q364" s="34"/>
      <c r="R364" s="34"/>
      <c r="S364" s="34"/>
      <c r="T364" s="63"/>
      <c r="AT364" s="16" t="s">
        <v>137</v>
      </c>
      <c r="AU364" s="16" t="s">
        <v>81</v>
      </c>
    </row>
    <row r="365" spans="2:51" s="11" customFormat="1" ht="22.5" customHeight="1">
      <c r="B365" s="179"/>
      <c r="D365" s="180" t="s">
        <v>141</v>
      </c>
      <c r="E365" s="181" t="s">
        <v>20</v>
      </c>
      <c r="F365" s="182" t="s">
        <v>597</v>
      </c>
      <c r="H365" s="183">
        <v>16</v>
      </c>
      <c r="I365" s="184"/>
      <c r="L365" s="179"/>
      <c r="M365" s="185"/>
      <c r="N365" s="186"/>
      <c r="O365" s="186"/>
      <c r="P365" s="186"/>
      <c r="Q365" s="186"/>
      <c r="R365" s="186"/>
      <c r="S365" s="186"/>
      <c r="T365" s="187"/>
      <c r="AT365" s="188" t="s">
        <v>141</v>
      </c>
      <c r="AU365" s="188" t="s">
        <v>81</v>
      </c>
      <c r="AV365" s="11" t="s">
        <v>81</v>
      </c>
      <c r="AW365" s="11" t="s">
        <v>37</v>
      </c>
      <c r="AX365" s="11" t="s">
        <v>22</v>
      </c>
      <c r="AY365" s="188" t="s">
        <v>128</v>
      </c>
    </row>
    <row r="366" spans="2:65" s="1" customFormat="1" ht="22.5" customHeight="1">
      <c r="B366" s="163"/>
      <c r="C366" s="164" t="s">
        <v>598</v>
      </c>
      <c r="D366" s="164" t="s">
        <v>130</v>
      </c>
      <c r="E366" s="165" t="s">
        <v>599</v>
      </c>
      <c r="F366" s="166" t="s">
        <v>600</v>
      </c>
      <c r="G366" s="167" t="s">
        <v>169</v>
      </c>
      <c r="H366" s="168">
        <v>796</v>
      </c>
      <c r="I366" s="169"/>
      <c r="J366" s="170">
        <f>ROUND(I366*H366,2)</f>
        <v>0</v>
      </c>
      <c r="K366" s="166" t="s">
        <v>134</v>
      </c>
      <c r="L366" s="33"/>
      <c r="M366" s="171" t="s">
        <v>20</v>
      </c>
      <c r="N366" s="172" t="s">
        <v>44</v>
      </c>
      <c r="O366" s="34"/>
      <c r="P366" s="173">
        <f>O366*H366</f>
        <v>0</v>
      </c>
      <c r="Q366" s="173">
        <v>0.00034</v>
      </c>
      <c r="R366" s="173">
        <f>Q366*H366</f>
        <v>0.27064</v>
      </c>
      <c r="S366" s="173">
        <v>0</v>
      </c>
      <c r="T366" s="174">
        <f>S366*H366</f>
        <v>0</v>
      </c>
      <c r="AR366" s="16" t="s">
        <v>135</v>
      </c>
      <c r="AT366" s="16" t="s">
        <v>130</v>
      </c>
      <c r="AU366" s="16" t="s">
        <v>81</v>
      </c>
      <c r="AY366" s="16" t="s">
        <v>128</v>
      </c>
      <c r="BE366" s="175">
        <f>IF(N366="základní",J366,0)</f>
        <v>0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16" t="s">
        <v>22</v>
      </c>
      <c r="BK366" s="175">
        <f>ROUND(I366*H366,2)</f>
        <v>0</v>
      </c>
      <c r="BL366" s="16" t="s">
        <v>135</v>
      </c>
      <c r="BM366" s="16" t="s">
        <v>601</v>
      </c>
    </row>
    <row r="367" spans="2:47" s="1" customFormat="1" ht="30" customHeight="1">
      <c r="B367" s="33"/>
      <c r="D367" s="176" t="s">
        <v>137</v>
      </c>
      <c r="F367" s="177" t="s">
        <v>602</v>
      </c>
      <c r="I367" s="137"/>
      <c r="L367" s="33"/>
      <c r="M367" s="62"/>
      <c r="N367" s="34"/>
      <c r="O367" s="34"/>
      <c r="P367" s="34"/>
      <c r="Q367" s="34"/>
      <c r="R367" s="34"/>
      <c r="S367" s="34"/>
      <c r="T367" s="63"/>
      <c r="AT367" s="16" t="s">
        <v>137</v>
      </c>
      <c r="AU367" s="16" t="s">
        <v>81</v>
      </c>
    </row>
    <row r="368" spans="2:51" s="11" customFormat="1" ht="22.5" customHeight="1">
      <c r="B368" s="179"/>
      <c r="D368" s="176" t="s">
        <v>141</v>
      </c>
      <c r="E368" s="188" t="s">
        <v>20</v>
      </c>
      <c r="F368" s="190" t="s">
        <v>603</v>
      </c>
      <c r="H368" s="191">
        <v>16</v>
      </c>
      <c r="I368" s="184"/>
      <c r="L368" s="179"/>
      <c r="M368" s="185"/>
      <c r="N368" s="186"/>
      <c r="O368" s="186"/>
      <c r="P368" s="186"/>
      <c r="Q368" s="186"/>
      <c r="R368" s="186"/>
      <c r="S368" s="186"/>
      <c r="T368" s="187"/>
      <c r="AT368" s="188" t="s">
        <v>141</v>
      </c>
      <c r="AU368" s="188" t="s">
        <v>81</v>
      </c>
      <c r="AV368" s="11" t="s">
        <v>81</v>
      </c>
      <c r="AW368" s="11" t="s">
        <v>37</v>
      </c>
      <c r="AX368" s="11" t="s">
        <v>73</v>
      </c>
      <c r="AY368" s="188" t="s">
        <v>128</v>
      </c>
    </row>
    <row r="369" spans="2:51" s="11" customFormat="1" ht="22.5" customHeight="1">
      <c r="B369" s="179"/>
      <c r="D369" s="176" t="s">
        <v>141</v>
      </c>
      <c r="E369" s="188" t="s">
        <v>20</v>
      </c>
      <c r="F369" s="190" t="s">
        <v>604</v>
      </c>
      <c r="H369" s="191">
        <v>390</v>
      </c>
      <c r="I369" s="184"/>
      <c r="L369" s="179"/>
      <c r="M369" s="185"/>
      <c r="N369" s="186"/>
      <c r="O369" s="186"/>
      <c r="P369" s="186"/>
      <c r="Q369" s="186"/>
      <c r="R369" s="186"/>
      <c r="S369" s="186"/>
      <c r="T369" s="187"/>
      <c r="AT369" s="188" t="s">
        <v>141</v>
      </c>
      <c r="AU369" s="188" t="s">
        <v>81</v>
      </c>
      <c r="AV369" s="11" t="s">
        <v>81</v>
      </c>
      <c r="AW369" s="11" t="s">
        <v>37</v>
      </c>
      <c r="AX369" s="11" t="s">
        <v>73</v>
      </c>
      <c r="AY369" s="188" t="s">
        <v>128</v>
      </c>
    </row>
    <row r="370" spans="2:51" s="11" customFormat="1" ht="22.5" customHeight="1">
      <c r="B370" s="179"/>
      <c r="D370" s="176" t="s">
        <v>141</v>
      </c>
      <c r="E370" s="188" t="s">
        <v>20</v>
      </c>
      <c r="F370" s="190" t="s">
        <v>605</v>
      </c>
      <c r="H370" s="191">
        <v>390</v>
      </c>
      <c r="I370" s="184"/>
      <c r="L370" s="179"/>
      <c r="M370" s="185"/>
      <c r="N370" s="186"/>
      <c r="O370" s="186"/>
      <c r="P370" s="186"/>
      <c r="Q370" s="186"/>
      <c r="R370" s="186"/>
      <c r="S370" s="186"/>
      <c r="T370" s="187"/>
      <c r="AT370" s="188" t="s">
        <v>141</v>
      </c>
      <c r="AU370" s="188" t="s">
        <v>81</v>
      </c>
      <c r="AV370" s="11" t="s">
        <v>81</v>
      </c>
      <c r="AW370" s="11" t="s">
        <v>37</v>
      </c>
      <c r="AX370" s="11" t="s">
        <v>73</v>
      </c>
      <c r="AY370" s="188" t="s">
        <v>128</v>
      </c>
    </row>
    <row r="371" spans="2:51" s="12" customFormat="1" ht="22.5" customHeight="1">
      <c r="B371" s="192"/>
      <c r="D371" s="180" t="s">
        <v>141</v>
      </c>
      <c r="E371" s="193" t="s">
        <v>20</v>
      </c>
      <c r="F371" s="194" t="s">
        <v>197</v>
      </c>
      <c r="H371" s="195">
        <v>796</v>
      </c>
      <c r="I371" s="196"/>
      <c r="L371" s="192"/>
      <c r="M371" s="197"/>
      <c r="N371" s="198"/>
      <c r="O371" s="198"/>
      <c r="P371" s="198"/>
      <c r="Q371" s="198"/>
      <c r="R371" s="198"/>
      <c r="S371" s="198"/>
      <c r="T371" s="199"/>
      <c r="AT371" s="200" t="s">
        <v>141</v>
      </c>
      <c r="AU371" s="200" t="s">
        <v>81</v>
      </c>
      <c r="AV371" s="12" t="s">
        <v>135</v>
      </c>
      <c r="AW371" s="12" t="s">
        <v>37</v>
      </c>
      <c r="AX371" s="12" t="s">
        <v>22</v>
      </c>
      <c r="AY371" s="200" t="s">
        <v>128</v>
      </c>
    </row>
    <row r="372" spans="2:65" s="1" customFormat="1" ht="22.5" customHeight="1">
      <c r="B372" s="163"/>
      <c r="C372" s="164" t="s">
        <v>606</v>
      </c>
      <c r="D372" s="164" t="s">
        <v>130</v>
      </c>
      <c r="E372" s="165" t="s">
        <v>607</v>
      </c>
      <c r="F372" s="166" t="s">
        <v>608</v>
      </c>
      <c r="G372" s="167" t="s">
        <v>357</v>
      </c>
      <c r="H372" s="168">
        <v>483</v>
      </c>
      <c r="I372" s="169"/>
      <c r="J372" s="170">
        <f>ROUND(I372*H372,2)</f>
        <v>0</v>
      </c>
      <c r="K372" s="166" t="s">
        <v>134</v>
      </c>
      <c r="L372" s="33"/>
      <c r="M372" s="171" t="s">
        <v>20</v>
      </c>
      <c r="N372" s="172" t="s">
        <v>44</v>
      </c>
      <c r="O372" s="34"/>
      <c r="P372" s="173">
        <f>O372*H372</f>
        <v>0</v>
      </c>
      <c r="Q372" s="173">
        <v>0.00202</v>
      </c>
      <c r="R372" s="173">
        <f>Q372*H372</f>
        <v>0.9756600000000001</v>
      </c>
      <c r="S372" s="173">
        <v>0</v>
      </c>
      <c r="T372" s="174">
        <f>S372*H372</f>
        <v>0</v>
      </c>
      <c r="AR372" s="16" t="s">
        <v>135</v>
      </c>
      <c r="AT372" s="16" t="s">
        <v>130</v>
      </c>
      <c r="AU372" s="16" t="s">
        <v>81</v>
      </c>
      <c r="AY372" s="16" t="s">
        <v>128</v>
      </c>
      <c r="BE372" s="175">
        <f>IF(N372="základní",J372,0)</f>
        <v>0</v>
      </c>
      <c r="BF372" s="175">
        <f>IF(N372="snížená",J372,0)</f>
        <v>0</v>
      </c>
      <c r="BG372" s="175">
        <f>IF(N372="zákl. přenesená",J372,0)</f>
        <v>0</v>
      </c>
      <c r="BH372" s="175">
        <f>IF(N372="sníž. přenesená",J372,0)</f>
        <v>0</v>
      </c>
      <c r="BI372" s="175">
        <f>IF(N372="nulová",J372,0)</f>
        <v>0</v>
      </c>
      <c r="BJ372" s="16" t="s">
        <v>22</v>
      </c>
      <c r="BK372" s="175">
        <f>ROUND(I372*H372,2)</f>
        <v>0</v>
      </c>
      <c r="BL372" s="16" t="s">
        <v>135</v>
      </c>
      <c r="BM372" s="16" t="s">
        <v>609</v>
      </c>
    </row>
    <row r="373" spans="2:47" s="1" customFormat="1" ht="22.5" customHeight="1">
      <c r="B373" s="33"/>
      <c r="D373" s="176" t="s">
        <v>137</v>
      </c>
      <c r="F373" s="177" t="s">
        <v>610</v>
      </c>
      <c r="I373" s="137"/>
      <c r="L373" s="33"/>
      <c r="M373" s="62"/>
      <c r="N373" s="34"/>
      <c r="O373" s="34"/>
      <c r="P373" s="34"/>
      <c r="Q373" s="34"/>
      <c r="R373" s="34"/>
      <c r="S373" s="34"/>
      <c r="T373" s="63"/>
      <c r="AT373" s="16" t="s">
        <v>137</v>
      </c>
      <c r="AU373" s="16" t="s">
        <v>81</v>
      </c>
    </row>
    <row r="374" spans="2:51" s="11" customFormat="1" ht="22.5" customHeight="1">
      <c r="B374" s="179"/>
      <c r="D374" s="180" t="s">
        <v>141</v>
      </c>
      <c r="E374" s="181" t="s">
        <v>20</v>
      </c>
      <c r="F374" s="182" t="s">
        <v>611</v>
      </c>
      <c r="H374" s="183">
        <v>483</v>
      </c>
      <c r="I374" s="184"/>
      <c r="L374" s="179"/>
      <c r="M374" s="185"/>
      <c r="N374" s="186"/>
      <c r="O374" s="186"/>
      <c r="P374" s="186"/>
      <c r="Q374" s="186"/>
      <c r="R374" s="186"/>
      <c r="S374" s="186"/>
      <c r="T374" s="187"/>
      <c r="AT374" s="188" t="s">
        <v>141</v>
      </c>
      <c r="AU374" s="188" t="s">
        <v>81</v>
      </c>
      <c r="AV374" s="11" t="s">
        <v>81</v>
      </c>
      <c r="AW374" s="11" t="s">
        <v>37</v>
      </c>
      <c r="AX374" s="11" t="s">
        <v>22</v>
      </c>
      <c r="AY374" s="188" t="s">
        <v>128</v>
      </c>
    </row>
    <row r="375" spans="2:65" s="1" customFormat="1" ht="22.5" customHeight="1">
      <c r="B375" s="163"/>
      <c r="C375" s="164" t="s">
        <v>612</v>
      </c>
      <c r="D375" s="164" t="s">
        <v>130</v>
      </c>
      <c r="E375" s="165" t="s">
        <v>613</v>
      </c>
      <c r="F375" s="166" t="s">
        <v>614</v>
      </c>
      <c r="G375" s="167" t="s">
        <v>133</v>
      </c>
      <c r="H375" s="168">
        <v>10.091</v>
      </c>
      <c r="I375" s="169"/>
      <c r="J375" s="170">
        <f>ROUND(I375*H375,2)</f>
        <v>0</v>
      </c>
      <c r="K375" s="166" t="s">
        <v>134</v>
      </c>
      <c r="L375" s="33"/>
      <c r="M375" s="171" t="s">
        <v>20</v>
      </c>
      <c r="N375" s="172" t="s">
        <v>44</v>
      </c>
      <c r="O375" s="34"/>
      <c r="P375" s="173">
        <f>O375*H375</f>
        <v>0</v>
      </c>
      <c r="Q375" s="173">
        <v>0.00158</v>
      </c>
      <c r="R375" s="173">
        <f>Q375*H375</f>
        <v>0.015943779999999998</v>
      </c>
      <c r="S375" s="173">
        <v>0</v>
      </c>
      <c r="T375" s="174">
        <f>S375*H375</f>
        <v>0</v>
      </c>
      <c r="AR375" s="16" t="s">
        <v>135</v>
      </c>
      <c r="AT375" s="16" t="s">
        <v>130</v>
      </c>
      <c r="AU375" s="16" t="s">
        <v>81</v>
      </c>
      <c r="AY375" s="16" t="s">
        <v>128</v>
      </c>
      <c r="BE375" s="175">
        <f>IF(N375="základní",J375,0)</f>
        <v>0</v>
      </c>
      <c r="BF375" s="175">
        <f>IF(N375="snížená",J375,0)</f>
        <v>0</v>
      </c>
      <c r="BG375" s="175">
        <f>IF(N375="zákl. přenesená",J375,0)</f>
        <v>0</v>
      </c>
      <c r="BH375" s="175">
        <f>IF(N375="sníž. přenesená",J375,0)</f>
        <v>0</v>
      </c>
      <c r="BI375" s="175">
        <f>IF(N375="nulová",J375,0)</f>
        <v>0</v>
      </c>
      <c r="BJ375" s="16" t="s">
        <v>22</v>
      </c>
      <c r="BK375" s="175">
        <f>ROUND(I375*H375,2)</f>
        <v>0</v>
      </c>
      <c r="BL375" s="16" t="s">
        <v>135</v>
      </c>
      <c r="BM375" s="16" t="s">
        <v>615</v>
      </c>
    </row>
    <row r="376" spans="2:47" s="1" customFormat="1" ht="22.5" customHeight="1">
      <c r="B376" s="33"/>
      <c r="D376" s="176" t="s">
        <v>137</v>
      </c>
      <c r="F376" s="177" t="s">
        <v>616</v>
      </c>
      <c r="I376" s="137"/>
      <c r="L376" s="33"/>
      <c r="M376" s="62"/>
      <c r="N376" s="34"/>
      <c r="O376" s="34"/>
      <c r="P376" s="34"/>
      <c r="Q376" s="34"/>
      <c r="R376" s="34"/>
      <c r="S376" s="34"/>
      <c r="T376" s="63"/>
      <c r="AT376" s="16" t="s">
        <v>137</v>
      </c>
      <c r="AU376" s="16" t="s">
        <v>81</v>
      </c>
    </row>
    <row r="377" spans="2:47" s="1" customFormat="1" ht="30" customHeight="1">
      <c r="B377" s="33"/>
      <c r="D377" s="176" t="s">
        <v>139</v>
      </c>
      <c r="F377" s="178" t="s">
        <v>617</v>
      </c>
      <c r="I377" s="137"/>
      <c r="L377" s="33"/>
      <c r="M377" s="62"/>
      <c r="N377" s="34"/>
      <c r="O377" s="34"/>
      <c r="P377" s="34"/>
      <c r="Q377" s="34"/>
      <c r="R377" s="34"/>
      <c r="S377" s="34"/>
      <c r="T377" s="63"/>
      <c r="AT377" s="16" t="s">
        <v>139</v>
      </c>
      <c r="AU377" s="16" t="s">
        <v>81</v>
      </c>
    </row>
    <row r="378" spans="2:51" s="11" customFormat="1" ht="22.5" customHeight="1">
      <c r="B378" s="179"/>
      <c r="D378" s="180" t="s">
        <v>141</v>
      </c>
      <c r="E378" s="181" t="s">
        <v>20</v>
      </c>
      <c r="F378" s="182" t="s">
        <v>618</v>
      </c>
      <c r="H378" s="183">
        <v>10.091</v>
      </c>
      <c r="I378" s="184"/>
      <c r="L378" s="179"/>
      <c r="M378" s="185"/>
      <c r="N378" s="186"/>
      <c r="O378" s="186"/>
      <c r="P378" s="186"/>
      <c r="Q378" s="186"/>
      <c r="R378" s="186"/>
      <c r="S378" s="186"/>
      <c r="T378" s="187"/>
      <c r="AT378" s="188" t="s">
        <v>141</v>
      </c>
      <c r="AU378" s="188" t="s">
        <v>81</v>
      </c>
      <c r="AV378" s="11" t="s">
        <v>81</v>
      </c>
      <c r="AW378" s="11" t="s">
        <v>37</v>
      </c>
      <c r="AX378" s="11" t="s">
        <v>22</v>
      </c>
      <c r="AY378" s="188" t="s">
        <v>128</v>
      </c>
    </row>
    <row r="379" spans="2:65" s="1" customFormat="1" ht="22.5" customHeight="1">
      <c r="B379" s="163"/>
      <c r="C379" s="164" t="s">
        <v>619</v>
      </c>
      <c r="D379" s="164" t="s">
        <v>130</v>
      </c>
      <c r="E379" s="165" t="s">
        <v>620</v>
      </c>
      <c r="F379" s="166" t="s">
        <v>621</v>
      </c>
      <c r="G379" s="167" t="s">
        <v>133</v>
      </c>
      <c r="H379" s="168">
        <v>101.68</v>
      </c>
      <c r="I379" s="169"/>
      <c r="J379" s="170">
        <f>ROUND(I379*H379,2)</f>
        <v>0</v>
      </c>
      <c r="K379" s="166" t="s">
        <v>134</v>
      </c>
      <c r="L379" s="33"/>
      <c r="M379" s="171" t="s">
        <v>20</v>
      </c>
      <c r="N379" s="172" t="s">
        <v>44</v>
      </c>
      <c r="O379" s="34"/>
      <c r="P379" s="173">
        <f>O379*H379</f>
        <v>0</v>
      </c>
      <c r="Q379" s="173">
        <v>0.00063</v>
      </c>
      <c r="R379" s="173">
        <f>Q379*H379</f>
        <v>0.0640584</v>
      </c>
      <c r="S379" s="173">
        <v>0</v>
      </c>
      <c r="T379" s="174">
        <f>S379*H379</f>
        <v>0</v>
      </c>
      <c r="AR379" s="16" t="s">
        <v>135</v>
      </c>
      <c r="AT379" s="16" t="s">
        <v>130</v>
      </c>
      <c r="AU379" s="16" t="s">
        <v>81</v>
      </c>
      <c r="AY379" s="16" t="s">
        <v>128</v>
      </c>
      <c r="BE379" s="175">
        <f>IF(N379="základní",J379,0)</f>
        <v>0</v>
      </c>
      <c r="BF379" s="175">
        <f>IF(N379="snížená",J379,0)</f>
        <v>0</v>
      </c>
      <c r="BG379" s="175">
        <f>IF(N379="zákl. přenesená",J379,0)</f>
        <v>0</v>
      </c>
      <c r="BH379" s="175">
        <f>IF(N379="sníž. přenesená",J379,0)</f>
        <v>0</v>
      </c>
      <c r="BI379" s="175">
        <f>IF(N379="nulová",J379,0)</f>
        <v>0</v>
      </c>
      <c r="BJ379" s="16" t="s">
        <v>22</v>
      </c>
      <c r="BK379" s="175">
        <f>ROUND(I379*H379,2)</f>
        <v>0</v>
      </c>
      <c r="BL379" s="16" t="s">
        <v>135</v>
      </c>
      <c r="BM379" s="16" t="s">
        <v>622</v>
      </c>
    </row>
    <row r="380" spans="2:47" s="1" customFormat="1" ht="22.5" customHeight="1">
      <c r="B380" s="33"/>
      <c r="D380" s="176" t="s">
        <v>137</v>
      </c>
      <c r="F380" s="177" t="s">
        <v>623</v>
      </c>
      <c r="I380" s="137"/>
      <c r="L380" s="33"/>
      <c r="M380" s="62"/>
      <c r="N380" s="34"/>
      <c r="O380" s="34"/>
      <c r="P380" s="34"/>
      <c r="Q380" s="34"/>
      <c r="R380" s="34"/>
      <c r="S380" s="34"/>
      <c r="T380" s="63"/>
      <c r="AT380" s="16" t="s">
        <v>137</v>
      </c>
      <c r="AU380" s="16" t="s">
        <v>81</v>
      </c>
    </row>
    <row r="381" spans="2:51" s="11" customFormat="1" ht="22.5" customHeight="1">
      <c r="B381" s="179"/>
      <c r="D381" s="176" t="s">
        <v>141</v>
      </c>
      <c r="E381" s="188" t="s">
        <v>20</v>
      </c>
      <c r="F381" s="190" t="s">
        <v>624</v>
      </c>
      <c r="H381" s="191">
        <v>59.52</v>
      </c>
      <c r="I381" s="184"/>
      <c r="L381" s="179"/>
      <c r="M381" s="185"/>
      <c r="N381" s="186"/>
      <c r="O381" s="186"/>
      <c r="P381" s="186"/>
      <c r="Q381" s="186"/>
      <c r="R381" s="186"/>
      <c r="S381" s="186"/>
      <c r="T381" s="187"/>
      <c r="AT381" s="188" t="s">
        <v>141</v>
      </c>
      <c r="AU381" s="188" t="s">
        <v>81</v>
      </c>
      <c r="AV381" s="11" t="s">
        <v>81</v>
      </c>
      <c r="AW381" s="11" t="s">
        <v>37</v>
      </c>
      <c r="AX381" s="11" t="s">
        <v>73</v>
      </c>
      <c r="AY381" s="188" t="s">
        <v>128</v>
      </c>
    </row>
    <row r="382" spans="2:51" s="11" customFormat="1" ht="22.5" customHeight="1">
      <c r="B382" s="179"/>
      <c r="D382" s="176" t="s">
        <v>141</v>
      </c>
      <c r="E382" s="188" t="s">
        <v>20</v>
      </c>
      <c r="F382" s="190" t="s">
        <v>625</v>
      </c>
      <c r="H382" s="191">
        <v>42.16</v>
      </c>
      <c r="I382" s="184"/>
      <c r="L382" s="179"/>
      <c r="M382" s="185"/>
      <c r="N382" s="186"/>
      <c r="O382" s="186"/>
      <c r="P382" s="186"/>
      <c r="Q382" s="186"/>
      <c r="R382" s="186"/>
      <c r="S382" s="186"/>
      <c r="T382" s="187"/>
      <c r="AT382" s="188" t="s">
        <v>141</v>
      </c>
      <c r="AU382" s="188" t="s">
        <v>81</v>
      </c>
      <c r="AV382" s="11" t="s">
        <v>81</v>
      </c>
      <c r="AW382" s="11" t="s">
        <v>37</v>
      </c>
      <c r="AX382" s="11" t="s">
        <v>73</v>
      </c>
      <c r="AY382" s="188" t="s">
        <v>128</v>
      </c>
    </row>
    <row r="383" spans="2:51" s="12" customFormat="1" ht="22.5" customHeight="1">
      <c r="B383" s="192"/>
      <c r="D383" s="180" t="s">
        <v>141</v>
      </c>
      <c r="E383" s="193" t="s">
        <v>20</v>
      </c>
      <c r="F383" s="194" t="s">
        <v>197</v>
      </c>
      <c r="H383" s="195">
        <v>101.68</v>
      </c>
      <c r="I383" s="196"/>
      <c r="L383" s="192"/>
      <c r="M383" s="197"/>
      <c r="N383" s="198"/>
      <c r="O383" s="198"/>
      <c r="P383" s="198"/>
      <c r="Q383" s="198"/>
      <c r="R383" s="198"/>
      <c r="S383" s="198"/>
      <c r="T383" s="199"/>
      <c r="AT383" s="200" t="s">
        <v>141</v>
      </c>
      <c r="AU383" s="200" t="s">
        <v>81</v>
      </c>
      <c r="AV383" s="12" t="s">
        <v>135</v>
      </c>
      <c r="AW383" s="12" t="s">
        <v>37</v>
      </c>
      <c r="AX383" s="12" t="s">
        <v>22</v>
      </c>
      <c r="AY383" s="200" t="s">
        <v>128</v>
      </c>
    </row>
    <row r="384" spans="2:65" s="1" customFormat="1" ht="22.5" customHeight="1">
      <c r="B384" s="163"/>
      <c r="C384" s="164" t="s">
        <v>626</v>
      </c>
      <c r="D384" s="164" t="s">
        <v>130</v>
      </c>
      <c r="E384" s="165" t="s">
        <v>627</v>
      </c>
      <c r="F384" s="166" t="s">
        <v>628</v>
      </c>
      <c r="G384" s="167" t="s">
        <v>169</v>
      </c>
      <c r="H384" s="168">
        <v>136</v>
      </c>
      <c r="I384" s="169"/>
      <c r="J384" s="170">
        <f>ROUND(I384*H384,2)</f>
        <v>0</v>
      </c>
      <c r="K384" s="166" t="s">
        <v>134</v>
      </c>
      <c r="L384" s="33"/>
      <c r="M384" s="171" t="s">
        <v>20</v>
      </c>
      <c r="N384" s="172" t="s">
        <v>44</v>
      </c>
      <c r="O384" s="34"/>
      <c r="P384" s="173">
        <f>O384*H384</f>
        <v>0</v>
      </c>
      <c r="Q384" s="173">
        <v>3E-05</v>
      </c>
      <c r="R384" s="173">
        <f>Q384*H384</f>
        <v>0.00408</v>
      </c>
      <c r="S384" s="173">
        <v>0</v>
      </c>
      <c r="T384" s="174">
        <f>S384*H384</f>
        <v>0</v>
      </c>
      <c r="AR384" s="16" t="s">
        <v>135</v>
      </c>
      <c r="AT384" s="16" t="s">
        <v>130</v>
      </c>
      <c r="AU384" s="16" t="s">
        <v>81</v>
      </c>
      <c r="AY384" s="16" t="s">
        <v>128</v>
      </c>
      <c r="BE384" s="175">
        <f>IF(N384="základní",J384,0)</f>
        <v>0</v>
      </c>
      <c r="BF384" s="175">
        <f>IF(N384="snížená",J384,0)</f>
        <v>0</v>
      </c>
      <c r="BG384" s="175">
        <f>IF(N384="zákl. přenesená",J384,0)</f>
        <v>0</v>
      </c>
      <c r="BH384" s="175">
        <f>IF(N384="sníž. přenesená",J384,0)</f>
        <v>0</v>
      </c>
      <c r="BI384" s="175">
        <f>IF(N384="nulová",J384,0)</f>
        <v>0</v>
      </c>
      <c r="BJ384" s="16" t="s">
        <v>22</v>
      </c>
      <c r="BK384" s="175">
        <f>ROUND(I384*H384,2)</f>
        <v>0</v>
      </c>
      <c r="BL384" s="16" t="s">
        <v>135</v>
      </c>
      <c r="BM384" s="16" t="s">
        <v>629</v>
      </c>
    </row>
    <row r="385" spans="2:47" s="1" customFormat="1" ht="30" customHeight="1">
      <c r="B385" s="33"/>
      <c r="D385" s="176" t="s">
        <v>137</v>
      </c>
      <c r="F385" s="177" t="s">
        <v>630</v>
      </c>
      <c r="I385" s="137"/>
      <c r="L385" s="33"/>
      <c r="M385" s="62"/>
      <c r="N385" s="34"/>
      <c r="O385" s="34"/>
      <c r="P385" s="34"/>
      <c r="Q385" s="34"/>
      <c r="R385" s="34"/>
      <c r="S385" s="34"/>
      <c r="T385" s="63"/>
      <c r="AT385" s="16" t="s">
        <v>137</v>
      </c>
      <c r="AU385" s="16" t="s">
        <v>81</v>
      </c>
    </row>
    <row r="386" spans="2:51" s="11" customFormat="1" ht="22.5" customHeight="1">
      <c r="B386" s="179"/>
      <c r="D386" s="180" t="s">
        <v>141</v>
      </c>
      <c r="E386" s="181" t="s">
        <v>20</v>
      </c>
      <c r="F386" s="182" t="s">
        <v>302</v>
      </c>
      <c r="H386" s="183">
        <v>136</v>
      </c>
      <c r="I386" s="184"/>
      <c r="L386" s="179"/>
      <c r="M386" s="185"/>
      <c r="N386" s="186"/>
      <c r="O386" s="186"/>
      <c r="P386" s="186"/>
      <c r="Q386" s="186"/>
      <c r="R386" s="186"/>
      <c r="S386" s="186"/>
      <c r="T386" s="187"/>
      <c r="AT386" s="188" t="s">
        <v>141</v>
      </c>
      <c r="AU386" s="188" t="s">
        <v>81</v>
      </c>
      <c r="AV386" s="11" t="s">
        <v>81</v>
      </c>
      <c r="AW386" s="11" t="s">
        <v>37</v>
      </c>
      <c r="AX386" s="11" t="s">
        <v>22</v>
      </c>
      <c r="AY386" s="188" t="s">
        <v>128</v>
      </c>
    </row>
    <row r="387" spans="2:65" s="1" customFormat="1" ht="22.5" customHeight="1">
      <c r="B387" s="163"/>
      <c r="C387" s="164" t="s">
        <v>631</v>
      </c>
      <c r="D387" s="164" t="s">
        <v>130</v>
      </c>
      <c r="E387" s="165" t="s">
        <v>632</v>
      </c>
      <c r="F387" s="166" t="s">
        <v>633</v>
      </c>
      <c r="G387" s="167" t="s">
        <v>169</v>
      </c>
      <c r="H387" s="168">
        <v>136</v>
      </c>
      <c r="I387" s="169"/>
      <c r="J387" s="170">
        <f>ROUND(I387*H387,2)</f>
        <v>0</v>
      </c>
      <c r="K387" s="166" t="s">
        <v>134</v>
      </c>
      <c r="L387" s="33"/>
      <c r="M387" s="171" t="s">
        <v>20</v>
      </c>
      <c r="N387" s="172" t="s">
        <v>44</v>
      </c>
      <c r="O387" s="34"/>
      <c r="P387" s="173">
        <f>O387*H387</f>
        <v>0</v>
      </c>
      <c r="Q387" s="173">
        <v>0.00088</v>
      </c>
      <c r="R387" s="173">
        <f>Q387*H387</f>
        <v>0.11968000000000001</v>
      </c>
      <c r="S387" s="173">
        <v>0</v>
      </c>
      <c r="T387" s="174">
        <f>S387*H387</f>
        <v>0</v>
      </c>
      <c r="AR387" s="16" t="s">
        <v>135</v>
      </c>
      <c r="AT387" s="16" t="s">
        <v>130</v>
      </c>
      <c r="AU387" s="16" t="s">
        <v>81</v>
      </c>
      <c r="AY387" s="16" t="s">
        <v>128</v>
      </c>
      <c r="BE387" s="175">
        <f>IF(N387="základní",J387,0)</f>
        <v>0</v>
      </c>
      <c r="BF387" s="175">
        <f>IF(N387="snížená",J387,0)</f>
        <v>0</v>
      </c>
      <c r="BG387" s="175">
        <f>IF(N387="zákl. přenesená",J387,0)</f>
        <v>0</v>
      </c>
      <c r="BH387" s="175">
        <f>IF(N387="sníž. přenesená",J387,0)</f>
        <v>0</v>
      </c>
      <c r="BI387" s="175">
        <f>IF(N387="nulová",J387,0)</f>
        <v>0</v>
      </c>
      <c r="BJ387" s="16" t="s">
        <v>22</v>
      </c>
      <c r="BK387" s="175">
        <f>ROUND(I387*H387,2)</f>
        <v>0</v>
      </c>
      <c r="BL387" s="16" t="s">
        <v>135</v>
      </c>
      <c r="BM387" s="16" t="s">
        <v>634</v>
      </c>
    </row>
    <row r="388" spans="2:47" s="1" customFormat="1" ht="30" customHeight="1">
      <c r="B388" s="33"/>
      <c r="D388" s="176" t="s">
        <v>137</v>
      </c>
      <c r="F388" s="177" t="s">
        <v>635</v>
      </c>
      <c r="I388" s="137"/>
      <c r="L388" s="33"/>
      <c r="M388" s="62"/>
      <c r="N388" s="34"/>
      <c r="O388" s="34"/>
      <c r="P388" s="34"/>
      <c r="Q388" s="34"/>
      <c r="R388" s="34"/>
      <c r="S388" s="34"/>
      <c r="T388" s="63"/>
      <c r="AT388" s="16" t="s">
        <v>137</v>
      </c>
      <c r="AU388" s="16" t="s">
        <v>81</v>
      </c>
    </row>
    <row r="389" spans="2:51" s="11" customFormat="1" ht="22.5" customHeight="1">
      <c r="B389" s="179"/>
      <c r="D389" s="180" t="s">
        <v>141</v>
      </c>
      <c r="E389" s="181" t="s">
        <v>20</v>
      </c>
      <c r="F389" s="182" t="s">
        <v>302</v>
      </c>
      <c r="H389" s="183">
        <v>136</v>
      </c>
      <c r="I389" s="184"/>
      <c r="L389" s="179"/>
      <c r="M389" s="185"/>
      <c r="N389" s="186"/>
      <c r="O389" s="186"/>
      <c r="P389" s="186"/>
      <c r="Q389" s="186"/>
      <c r="R389" s="186"/>
      <c r="S389" s="186"/>
      <c r="T389" s="187"/>
      <c r="AT389" s="188" t="s">
        <v>141</v>
      </c>
      <c r="AU389" s="188" t="s">
        <v>81</v>
      </c>
      <c r="AV389" s="11" t="s">
        <v>81</v>
      </c>
      <c r="AW389" s="11" t="s">
        <v>37</v>
      </c>
      <c r="AX389" s="11" t="s">
        <v>22</v>
      </c>
      <c r="AY389" s="188" t="s">
        <v>128</v>
      </c>
    </row>
    <row r="390" spans="2:65" s="1" customFormat="1" ht="22.5" customHeight="1">
      <c r="B390" s="163"/>
      <c r="C390" s="164" t="s">
        <v>636</v>
      </c>
      <c r="D390" s="164" t="s">
        <v>130</v>
      </c>
      <c r="E390" s="165" t="s">
        <v>637</v>
      </c>
      <c r="F390" s="166" t="s">
        <v>638</v>
      </c>
      <c r="G390" s="167" t="s">
        <v>357</v>
      </c>
      <c r="H390" s="168">
        <v>21</v>
      </c>
      <c r="I390" s="169"/>
      <c r="J390" s="170">
        <f>ROUND(I390*H390,2)</f>
        <v>0</v>
      </c>
      <c r="K390" s="166" t="s">
        <v>134</v>
      </c>
      <c r="L390" s="33"/>
      <c r="M390" s="171" t="s">
        <v>20</v>
      </c>
      <c r="N390" s="172" t="s">
        <v>44</v>
      </c>
      <c r="O390" s="34"/>
      <c r="P390" s="173">
        <f>O390*H390</f>
        <v>0</v>
      </c>
      <c r="Q390" s="173">
        <v>0</v>
      </c>
      <c r="R390" s="173">
        <f>Q390*H390</f>
        <v>0</v>
      </c>
      <c r="S390" s="173">
        <v>0</v>
      </c>
      <c r="T390" s="174">
        <f>S390*H390</f>
        <v>0</v>
      </c>
      <c r="AR390" s="16" t="s">
        <v>135</v>
      </c>
      <c r="AT390" s="16" t="s">
        <v>130</v>
      </c>
      <c r="AU390" s="16" t="s">
        <v>81</v>
      </c>
      <c r="AY390" s="16" t="s">
        <v>128</v>
      </c>
      <c r="BE390" s="175">
        <f>IF(N390="základní",J390,0)</f>
        <v>0</v>
      </c>
      <c r="BF390" s="175">
        <f>IF(N390="snížená",J390,0)</f>
        <v>0</v>
      </c>
      <c r="BG390" s="175">
        <f>IF(N390="zákl. přenesená",J390,0)</f>
        <v>0</v>
      </c>
      <c r="BH390" s="175">
        <f>IF(N390="sníž. přenesená",J390,0)</f>
        <v>0</v>
      </c>
      <c r="BI390" s="175">
        <f>IF(N390="nulová",J390,0)</f>
        <v>0</v>
      </c>
      <c r="BJ390" s="16" t="s">
        <v>22</v>
      </c>
      <c r="BK390" s="175">
        <f>ROUND(I390*H390,2)</f>
        <v>0</v>
      </c>
      <c r="BL390" s="16" t="s">
        <v>135</v>
      </c>
      <c r="BM390" s="16" t="s">
        <v>639</v>
      </c>
    </row>
    <row r="391" spans="2:47" s="1" customFormat="1" ht="22.5" customHeight="1">
      <c r="B391" s="33"/>
      <c r="D391" s="180" t="s">
        <v>137</v>
      </c>
      <c r="F391" s="214" t="s">
        <v>640</v>
      </c>
      <c r="I391" s="137"/>
      <c r="L391" s="33"/>
      <c r="M391" s="62"/>
      <c r="N391" s="34"/>
      <c r="O391" s="34"/>
      <c r="P391" s="34"/>
      <c r="Q391" s="34"/>
      <c r="R391" s="34"/>
      <c r="S391" s="34"/>
      <c r="T391" s="63"/>
      <c r="AT391" s="16" t="s">
        <v>137</v>
      </c>
      <c r="AU391" s="16" t="s">
        <v>81</v>
      </c>
    </row>
    <row r="392" spans="2:65" s="1" customFormat="1" ht="22.5" customHeight="1">
      <c r="B392" s="163"/>
      <c r="C392" s="201" t="s">
        <v>641</v>
      </c>
      <c r="D392" s="201" t="s">
        <v>354</v>
      </c>
      <c r="E392" s="202" t="s">
        <v>642</v>
      </c>
      <c r="F392" s="203" t="s">
        <v>643</v>
      </c>
      <c r="G392" s="204" t="s">
        <v>357</v>
      </c>
      <c r="H392" s="205">
        <v>21</v>
      </c>
      <c r="I392" s="206"/>
      <c r="J392" s="207">
        <f>ROUND(I392*H392,2)</f>
        <v>0</v>
      </c>
      <c r="K392" s="203" t="s">
        <v>20</v>
      </c>
      <c r="L392" s="208"/>
      <c r="M392" s="209" t="s">
        <v>20</v>
      </c>
      <c r="N392" s="210" t="s">
        <v>44</v>
      </c>
      <c r="O392" s="34"/>
      <c r="P392" s="173">
        <f>O392*H392</f>
        <v>0</v>
      </c>
      <c r="Q392" s="173">
        <v>0</v>
      </c>
      <c r="R392" s="173">
        <f>Q392*H392</f>
        <v>0</v>
      </c>
      <c r="S392" s="173">
        <v>0</v>
      </c>
      <c r="T392" s="174">
        <f>S392*H392</f>
        <v>0</v>
      </c>
      <c r="AR392" s="16" t="s">
        <v>181</v>
      </c>
      <c r="AT392" s="16" t="s">
        <v>354</v>
      </c>
      <c r="AU392" s="16" t="s">
        <v>81</v>
      </c>
      <c r="AY392" s="16" t="s">
        <v>128</v>
      </c>
      <c r="BE392" s="175">
        <f>IF(N392="základní",J392,0)</f>
        <v>0</v>
      </c>
      <c r="BF392" s="175">
        <f>IF(N392="snížená",J392,0)</f>
        <v>0</v>
      </c>
      <c r="BG392" s="175">
        <f>IF(N392="zákl. přenesená",J392,0)</f>
        <v>0</v>
      </c>
      <c r="BH392" s="175">
        <f>IF(N392="sníž. přenesená",J392,0)</f>
        <v>0</v>
      </c>
      <c r="BI392" s="175">
        <f>IF(N392="nulová",J392,0)</f>
        <v>0</v>
      </c>
      <c r="BJ392" s="16" t="s">
        <v>22</v>
      </c>
      <c r="BK392" s="175">
        <f>ROUND(I392*H392,2)</f>
        <v>0</v>
      </c>
      <c r="BL392" s="16" t="s">
        <v>135</v>
      </c>
      <c r="BM392" s="16" t="s">
        <v>644</v>
      </c>
    </row>
    <row r="393" spans="2:65" s="1" customFormat="1" ht="22.5" customHeight="1">
      <c r="B393" s="163"/>
      <c r="C393" s="164" t="s">
        <v>645</v>
      </c>
      <c r="D393" s="164" t="s">
        <v>130</v>
      </c>
      <c r="E393" s="165" t="s">
        <v>646</v>
      </c>
      <c r="F393" s="166" t="s">
        <v>647</v>
      </c>
      <c r="G393" s="167" t="s">
        <v>357</v>
      </c>
      <c r="H393" s="168">
        <v>36</v>
      </c>
      <c r="I393" s="169"/>
      <c r="J393" s="170">
        <f>ROUND(I393*H393,2)</f>
        <v>0</v>
      </c>
      <c r="K393" s="166" t="s">
        <v>134</v>
      </c>
      <c r="L393" s="33"/>
      <c r="M393" s="171" t="s">
        <v>20</v>
      </c>
      <c r="N393" s="172" t="s">
        <v>44</v>
      </c>
      <c r="O393" s="34"/>
      <c r="P393" s="173">
        <f>O393*H393</f>
        <v>0</v>
      </c>
      <c r="Q393" s="173">
        <v>0.00942</v>
      </c>
      <c r="R393" s="173">
        <f>Q393*H393</f>
        <v>0.33912</v>
      </c>
      <c r="S393" s="173">
        <v>0</v>
      </c>
      <c r="T393" s="174">
        <f>S393*H393</f>
        <v>0</v>
      </c>
      <c r="AR393" s="16" t="s">
        <v>135</v>
      </c>
      <c r="AT393" s="16" t="s">
        <v>130</v>
      </c>
      <c r="AU393" s="16" t="s">
        <v>81</v>
      </c>
      <c r="AY393" s="16" t="s">
        <v>128</v>
      </c>
      <c r="BE393" s="175">
        <f>IF(N393="základní",J393,0)</f>
        <v>0</v>
      </c>
      <c r="BF393" s="175">
        <f>IF(N393="snížená",J393,0)</f>
        <v>0</v>
      </c>
      <c r="BG393" s="175">
        <f>IF(N393="zákl. přenesená",J393,0)</f>
        <v>0</v>
      </c>
      <c r="BH393" s="175">
        <f>IF(N393="sníž. přenesená",J393,0)</f>
        <v>0</v>
      </c>
      <c r="BI393" s="175">
        <f>IF(N393="nulová",J393,0)</f>
        <v>0</v>
      </c>
      <c r="BJ393" s="16" t="s">
        <v>22</v>
      </c>
      <c r="BK393" s="175">
        <f>ROUND(I393*H393,2)</f>
        <v>0</v>
      </c>
      <c r="BL393" s="16" t="s">
        <v>135</v>
      </c>
      <c r="BM393" s="16" t="s">
        <v>648</v>
      </c>
    </row>
    <row r="394" spans="2:47" s="1" customFormat="1" ht="22.5" customHeight="1">
      <c r="B394" s="33"/>
      <c r="D394" s="176" t="s">
        <v>137</v>
      </c>
      <c r="F394" s="177" t="s">
        <v>649</v>
      </c>
      <c r="I394" s="137"/>
      <c r="L394" s="33"/>
      <c r="M394" s="62"/>
      <c r="N394" s="34"/>
      <c r="O394" s="34"/>
      <c r="P394" s="34"/>
      <c r="Q394" s="34"/>
      <c r="R394" s="34"/>
      <c r="S394" s="34"/>
      <c r="T394" s="63"/>
      <c r="AT394" s="16" t="s">
        <v>137</v>
      </c>
      <c r="AU394" s="16" t="s">
        <v>81</v>
      </c>
    </row>
    <row r="395" spans="2:51" s="11" customFormat="1" ht="22.5" customHeight="1">
      <c r="B395" s="179"/>
      <c r="D395" s="180" t="s">
        <v>141</v>
      </c>
      <c r="E395" s="181" t="s">
        <v>20</v>
      </c>
      <c r="F395" s="182" t="s">
        <v>650</v>
      </c>
      <c r="H395" s="183">
        <v>36</v>
      </c>
      <c r="I395" s="184"/>
      <c r="L395" s="179"/>
      <c r="M395" s="185"/>
      <c r="N395" s="186"/>
      <c r="O395" s="186"/>
      <c r="P395" s="186"/>
      <c r="Q395" s="186"/>
      <c r="R395" s="186"/>
      <c r="S395" s="186"/>
      <c r="T395" s="187"/>
      <c r="AT395" s="188" t="s">
        <v>141</v>
      </c>
      <c r="AU395" s="188" t="s">
        <v>81</v>
      </c>
      <c r="AV395" s="11" t="s">
        <v>81</v>
      </c>
      <c r="AW395" s="11" t="s">
        <v>37</v>
      </c>
      <c r="AX395" s="11" t="s">
        <v>22</v>
      </c>
      <c r="AY395" s="188" t="s">
        <v>128</v>
      </c>
    </row>
    <row r="396" spans="2:65" s="1" customFormat="1" ht="22.5" customHeight="1">
      <c r="B396" s="163"/>
      <c r="C396" s="201" t="s">
        <v>651</v>
      </c>
      <c r="D396" s="201" t="s">
        <v>354</v>
      </c>
      <c r="E396" s="202" t="s">
        <v>652</v>
      </c>
      <c r="F396" s="203" t="s">
        <v>653</v>
      </c>
      <c r="G396" s="204" t="s">
        <v>357</v>
      </c>
      <c r="H396" s="205">
        <v>36</v>
      </c>
      <c r="I396" s="206"/>
      <c r="J396" s="207">
        <f>ROUND(I396*H396,2)</f>
        <v>0</v>
      </c>
      <c r="K396" s="203" t="s">
        <v>20</v>
      </c>
      <c r="L396" s="208"/>
      <c r="M396" s="209" t="s">
        <v>20</v>
      </c>
      <c r="N396" s="210" t="s">
        <v>44</v>
      </c>
      <c r="O396" s="34"/>
      <c r="P396" s="173">
        <f>O396*H396</f>
        <v>0</v>
      </c>
      <c r="Q396" s="173">
        <v>0</v>
      </c>
      <c r="R396" s="173">
        <f>Q396*H396</f>
        <v>0</v>
      </c>
      <c r="S396" s="173">
        <v>0</v>
      </c>
      <c r="T396" s="174">
        <f>S396*H396</f>
        <v>0</v>
      </c>
      <c r="AR396" s="16" t="s">
        <v>181</v>
      </c>
      <c r="AT396" s="16" t="s">
        <v>354</v>
      </c>
      <c r="AU396" s="16" t="s">
        <v>81</v>
      </c>
      <c r="AY396" s="16" t="s">
        <v>128</v>
      </c>
      <c r="BE396" s="175">
        <f>IF(N396="základní",J396,0)</f>
        <v>0</v>
      </c>
      <c r="BF396" s="175">
        <f>IF(N396="snížená",J396,0)</f>
        <v>0</v>
      </c>
      <c r="BG396" s="175">
        <f>IF(N396="zákl. přenesená",J396,0)</f>
        <v>0</v>
      </c>
      <c r="BH396" s="175">
        <f>IF(N396="sníž. přenesená",J396,0)</f>
        <v>0</v>
      </c>
      <c r="BI396" s="175">
        <f>IF(N396="nulová",J396,0)</f>
        <v>0</v>
      </c>
      <c r="BJ396" s="16" t="s">
        <v>22</v>
      </c>
      <c r="BK396" s="175">
        <f>ROUND(I396*H396,2)</f>
        <v>0</v>
      </c>
      <c r="BL396" s="16" t="s">
        <v>135</v>
      </c>
      <c r="BM396" s="16" t="s">
        <v>654</v>
      </c>
    </row>
    <row r="397" spans="2:47" s="1" customFormat="1" ht="30" customHeight="1">
      <c r="B397" s="33"/>
      <c r="D397" s="180" t="s">
        <v>139</v>
      </c>
      <c r="F397" s="189" t="s">
        <v>655</v>
      </c>
      <c r="I397" s="137"/>
      <c r="L397" s="33"/>
      <c r="M397" s="62"/>
      <c r="N397" s="34"/>
      <c r="O397" s="34"/>
      <c r="P397" s="34"/>
      <c r="Q397" s="34"/>
      <c r="R397" s="34"/>
      <c r="S397" s="34"/>
      <c r="T397" s="63"/>
      <c r="AT397" s="16" t="s">
        <v>139</v>
      </c>
      <c r="AU397" s="16" t="s">
        <v>81</v>
      </c>
    </row>
    <row r="398" spans="2:65" s="1" customFormat="1" ht="22.5" customHeight="1">
      <c r="B398" s="163"/>
      <c r="C398" s="164" t="s">
        <v>656</v>
      </c>
      <c r="D398" s="164" t="s">
        <v>130</v>
      </c>
      <c r="E398" s="165" t="s">
        <v>657</v>
      </c>
      <c r="F398" s="166" t="s">
        <v>658</v>
      </c>
      <c r="G398" s="167" t="s">
        <v>357</v>
      </c>
      <c r="H398" s="168">
        <v>2</v>
      </c>
      <c r="I398" s="169"/>
      <c r="J398" s="170">
        <f>ROUND(I398*H398,2)</f>
        <v>0</v>
      </c>
      <c r="K398" s="166" t="s">
        <v>134</v>
      </c>
      <c r="L398" s="33"/>
      <c r="M398" s="171" t="s">
        <v>20</v>
      </c>
      <c r="N398" s="172" t="s">
        <v>44</v>
      </c>
      <c r="O398" s="34"/>
      <c r="P398" s="173">
        <f>O398*H398</f>
        <v>0</v>
      </c>
      <c r="Q398" s="173">
        <v>0.00649</v>
      </c>
      <c r="R398" s="173">
        <f>Q398*H398</f>
        <v>0.01298</v>
      </c>
      <c r="S398" s="173">
        <v>0</v>
      </c>
      <c r="T398" s="174">
        <f>S398*H398</f>
        <v>0</v>
      </c>
      <c r="AR398" s="16" t="s">
        <v>135</v>
      </c>
      <c r="AT398" s="16" t="s">
        <v>130</v>
      </c>
      <c r="AU398" s="16" t="s">
        <v>81</v>
      </c>
      <c r="AY398" s="16" t="s">
        <v>128</v>
      </c>
      <c r="BE398" s="175">
        <f>IF(N398="základní",J398,0)</f>
        <v>0</v>
      </c>
      <c r="BF398" s="175">
        <f>IF(N398="snížená",J398,0)</f>
        <v>0</v>
      </c>
      <c r="BG398" s="175">
        <f>IF(N398="zákl. přenesená",J398,0)</f>
        <v>0</v>
      </c>
      <c r="BH398" s="175">
        <f>IF(N398="sníž. přenesená",J398,0)</f>
        <v>0</v>
      </c>
      <c r="BI398" s="175">
        <f>IF(N398="nulová",J398,0)</f>
        <v>0</v>
      </c>
      <c r="BJ398" s="16" t="s">
        <v>22</v>
      </c>
      <c r="BK398" s="175">
        <f>ROUND(I398*H398,2)</f>
        <v>0</v>
      </c>
      <c r="BL398" s="16" t="s">
        <v>135</v>
      </c>
      <c r="BM398" s="16" t="s">
        <v>659</v>
      </c>
    </row>
    <row r="399" spans="2:47" s="1" customFormat="1" ht="22.5" customHeight="1">
      <c r="B399" s="33"/>
      <c r="D399" s="180" t="s">
        <v>137</v>
      </c>
      <c r="F399" s="214" t="s">
        <v>660</v>
      </c>
      <c r="I399" s="137"/>
      <c r="L399" s="33"/>
      <c r="M399" s="62"/>
      <c r="N399" s="34"/>
      <c r="O399" s="34"/>
      <c r="P399" s="34"/>
      <c r="Q399" s="34"/>
      <c r="R399" s="34"/>
      <c r="S399" s="34"/>
      <c r="T399" s="63"/>
      <c r="AT399" s="16" t="s">
        <v>137</v>
      </c>
      <c r="AU399" s="16" t="s">
        <v>81</v>
      </c>
    </row>
    <row r="400" spans="2:65" s="1" customFormat="1" ht="22.5" customHeight="1">
      <c r="B400" s="163"/>
      <c r="C400" s="164" t="s">
        <v>661</v>
      </c>
      <c r="D400" s="164" t="s">
        <v>130</v>
      </c>
      <c r="E400" s="165" t="s">
        <v>662</v>
      </c>
      <c r="F400" s="166" t="s">
        <v>663</v>
      </c>
      <c r="G400" s="167" t="s">
        <v>133</v>
      </c>
      <c r="H400" s="168">
        <v>181.961</v>
      </c>
      <c r="I400" s="169"/>
      <c r="J400" s="170">
        <f>ROUND(I400*H400,2)</f>
        <v>0</v>
      </c>
      <c r="K400" s="166" t="s">
        <v>134</v>
      </c>
      <c r="L400" s="33"/>
      <c r="M400" s="171" t="s">
        <v>20</v>
      </c>
      <c r="N400" s="172" t="s">
        <v>44</v>
      </c>
      <c r="O400" s="34"/>
      <c r="P400" s="173">
        <f>O400*H400</f>
        <v>0</v>
      </c>
      <c r="Q400" s="173">
        <v>0</v>
      </c>
      <c r="R400" s="173">
        <f>Q400*H400</f>
        <v>0</v>
      </c>
      <c r="S400" s="173">
        <v>0.0003</v>
      </c>
      <c r="T400" s="174">
        <f>S400*H400</f>
        <v>0.0545883</v>
      </c>
      <c r="AR400" s="16" t="s">
        <v>135</v>
      </c>
      <c r="AT400" s="16" t="s">
        <v>130</v>
      </c>
      <c r="AU400" s="16" t="s">
        <v>81</v>
      </c>
      <c r="AY400" s="16" t="s">
        <v>128</v>
      </c>
      <c r="BE400" s="175">
        <f>IF(N400="základní",J400,0)</f>
        <v>0</v>
      </c>
      <c r="BF400" s="175">
        <f>IF(N400="snížená",J400,0)</f>
        <v>0</v>
      </c>
      <c r="BG400" s="175">
        <f>IF(N400="zákl. přenesená",J400,0)</f>
        <v>0</v>
      </c>
      <c r="BH400" s="175">
        <f>IF(N400="sníž. přenesená",J400,0)</f>
        <v>0</v>
      </c>
      <c r="BI400" s="175">
        <f>IF(N400="nulová",J400,0)</f>
        <v>0</v>
      </c>
      <c r="BJ400" s="16" t="s">
        <v>22</v>
      </c>
      <c r="BK400" s="175">
        <f>ROUND(I400*H400,2)</f>
        <v>0</v>
      </c>
      <c r="BL400" s="16" t="s">
        <v>135</v>
      </c>
      <c r="BM400" s="16" t="s">
        <v>664</v>
      </c>
    </row>
    <row r="401" spans="2:47" s="1" customFormat="1" ht="22.5" customHeight="1">
      <c r="B401" s="33"/>
      <c r="D401" s="176" t="s">
        <v>137</v>
      </c>
      <c r="F401" s="177" t="s">
        <v>663</v>
      </c>
      <c r="I401" s="137"/>
      <c r="L401" s="33"/>
      <c r="M401" s="62"/>
      <c r="N401" s="34"/>
      <c r="O401" s="34"/>
      <c r="P401" s="34"/>
      <c r="Q401" s="34"/>
      <c r="R401" s="34"/>
      <c r="S401" s="34"/>
      <c r="T401" s="63"/>
      <c r="AT401" s="16" t="s">
        <v>137</v>
      </c>
      <c r="AU401" s="16" t="s">
        <v>81</v>
      </c>
    </row>
    <row r="402" spans="2:47" s="1" customFormat="1" ht="30" customHeight="1">
      <c r="B402" s="33"/>
      <c r="D402" s="176" t="s">
        <v>139</v>
      </c>
      <c r="F402" s="178" t="s">
        <v>665</v>
      </c>
      <c r="I402" s="137"/>
      <c r="L402" s="33"/>
      <c r="M402" s="62"/>
      <c r="N402" s="34"/>
      <c r="O402" s="34"/>
      <c r="P402" s="34"/>
      <c r="Q402" s="34"/>
      <c r="R402" s="34"/>
      <c r="S402" s="34"/>
      <c r="T402" s="63"/>
      <c r="AT402" s="16" t="s">
        <v>139</v>
      </c>
      <c r="AU402" s="16" t="s">
        <v>81</v>
      </c>
    </row>
    <row r="403" spans="2:51" s="11" customFormat="1" ht="22.5" customHeight="1">
      <c r="B403" s="179"/>
      <c r="D403" s="180" t="s">
        <v>141</v>
      </c>
      <c r="E403" s="181" t="s">
        <v>20</v>
      </c>
      <c r="F403" s="182" t="s">
        <v>666</v>
      </c>
      <c r="H403" s="183">
        <v>181.961</v>
      </c>
      <c r="I403" s="184"/>
      <c r="L403" s="179"/>
      <c r="M403" s="185"/>
      <c r="N403" s="186"/>
      <c r="O403" s="186"/>
      <c r="P403" s="186"/>
      <c r="Q403" s="186"/>
      <c r="R403" s="186"/>
      <c r="S403" s="186"/>
      <c r="T403" s="187"/>
      <c r="AT403" s="188" t="s">
        <v>141</v>
      </c>
      <c r="AU403" s="188" t="s">
        <v>81</v>
      </c>
      <c r="AV403" s="11" t="s">
        <v>81</v>
      </c>
      <c r="AW403" s="11" t="s">
        <v>37</v>
      </c>
      <c r="AX403" s="11" t="s">
        <v>22</v>
      </c>
      <c r="AY403" s="188" t="s">
        <v>128</v>
      </c>
    </row>
    <row r="404" spans="2:65" s="1" customFormat="1" ht="22.5" customHeight="1">
      <c r="B404" s="163"/>
      <c r="C404" s="164" t="s">
        <v>667</v>
      </c>
      <c r="D404" s="164" t="s">
        <v>130</v>
      </c>
      <c r="E404" s="165" t="s">
        <v>668</v>
      </c>
      <c r="F404" s="166" t="s">
        <v>669</v>
      </c>
      <c r="G404" s="167" t="s">
        <v>184</v>
      </c>
      <c r="H404" s="168">
        <v>1473</v>
      </c>
      <c r="I404" s="169"/>
      <c r="J404" s="170">
        <f>ROUND(I404*H404,2)</f>
        <v>0</v>
      </c>
      <c r="K404" s="166" t="s">
        <v>134</v>
      </c>
      <c r="L404" s="33"/>
      <c r="M404" s="171" t="s">
        <v>20</v>
      </c>
      <c r="N404" s="172" t="s">
        <v>44</v>
      </c>
      <c r="O404" s="34"/>
      <c r="P404" s="173">
        <f>O404*H404</f>
        <v>0</v>
      </c>
      <c r="Q404" s="173">
        <v>0.0146</v>
      </c>
      <c r="R404" s="173">
        <f>Q404*H404</f>
        <v>21.5058</v>
      </c>
      <c r="S404" s="173">
        <v>0</v>
      </c>
      <c r="T404" s="174">
        <f>S404*H404</f>
        <v>0</v>
      </c>
      <c r="AR404" s="16" t="s">
        <v>135</v>
      </c>
      <c r="AT404" s="16" t="s">
        <v>130</v>
      </c>
      <c r="AU404" s="16" t="s">
        <v>81</v>
      </c>
      <c r="AY404" s="16" t="s">
        <v>128</v>
      </c>
      <c r="BE404" s="175">
        <f>IF(N404="základní",J404,0)</f>
        <v>0</v>
      </c>
      <c r="BF404" s="175">
        <f>IF(N404="snížená",J404,0)</f>
        <v>0</v>
      </c>
      <c r="BG404" s="175">
        <f>IF(N404="zákl. přenesená",J404,0)</f>
        <v>0</v>
      </c>
      <c r="BH404" s="175">
        <f>IF(N404="sníž. přenesená",J404,0)</f>
        <v>0</v>
      </c>
      <c r="BI404" s="175">
        <f>IF(N404="nulová",J404,0)</f>
        <v>0</v>
      </c>
      <c r="BJ404" s="16" t="s">
        <v>22</v>
      </c>
      <c r="BK404" s="175">
        <f>ROUND(I404*H404,2)</f>
        <v>0</v>
      </c>
      <c r="BL404" s="16" t="s">
        <v>135</v>
      </c>
      <c r="BM404" s="16" t="s">
        <v>670</v>
      </c>
    </row>
    <row r="405" spans="2:47" s="1" customFormat="1" ht="22.5" customHeight="1">
      <c r="B405" s="33"/>
      <c r="D405" s="176" t="s">
        <v>137</v>
      </c>
      <c r="F405" s="177" t="s">
        <v>671</v>
      </c>
      <c r="I405" s="137"/>
      <c r="L405" s="33"/>
      <c r="M405" s="62"/>
      <c r="N405" s="34"/>
      <c r="O405" s="34"/>
      <c r="P405" s="34"/>
      <c r="Q405" s="34"/>
      <c r="R405" s="34"/>
      <c r="S405" s="34"/>
      <c r="T405" s="63"/>
      <c r="AT405" s="16" t="s">
        <v>137</v>
      </c>
      <c r="AU405" s="16" t="s">
        <v>81</v>
      </c>
    </row>
    <row r="406" spans="2:51" s="11" customFormat="1" ht="31.5" customHeight="1">
      <c r="B406" s="179"/>
      <c r="D406" s="176" t="s">
        <v>141</v>
      </c>
      <c r="E406" s="188" t="s">
        <v>20</v>
      </c>
      <c r="F406" s="190" t="s">
        <v>672</v>
      </c>
      <c r="H406" s="191">
        <v>273</v>
      </c>
      <c r="I406" s="184"/>
      <c r="L406" s="179"/>
      <c r="M406" s="185"/>
      <c r="N406" s="186"/>
      <c r="O406" s="186"/>
      <c r="P406" s="186"/>
      <c r="Q406" s="186"/>
      <c r="R406" s="186"/>
      <c r="S406" s="186"/>
      <c r="T406" s="187"/>
      <c r="AT406" s="188" t="s">
        <v>141</v>
      </c>
      <c r="AU406" s="188" t="s">
        <v>81</v>
      </c>
      <c r="AV406" s="11" t="s">
        <v>81</v>
      </c>
      <c r="AW406" s="11" t="s">
        <v>37</v>
      </c>
      <c r="AX406" s="11" t="s">
        <v>73</v>
      </c>
      <c r="AY406" s="188" t="s">
        <v>128</v>
      </c>
    </row>
    <row r="407" spans="2:51" s="11" customFormat="1" ht="22.5" customHeight="1">
      <c r="B407" s="179"/>
      <c r="D407" s="176" t="s">
        <v>141</v>
      </c>
      <c r="E407" s="188" t="s">
        <v>20</v>
      </c>
      <c r="F407" s="190" t="s">
        <v>673</v>
      </c>
      <c r="H407" s="191">
        <v>1200</v>
      </c>
      <c r="I407" s="184"/>
      <c r="L407" s="179"/>
      <c r="M407" s="185"/>
      <c r="N407" s="186"/>
      <c r="O407" s="186"/>
      <c r="P407" s="186"/>
      <c r="Q407" s="186"/>
      <c r="R407" s="186"/>
      <c r="S407" s="186"/>
      <c r="T407" s="187"/>
      <c r="AT407" s="188" t="s">
        <v>141</v>
      </c>
      <c r="AU407" s="188" t="s">
        <v>81</v>
      </c>
      <c r="AV407" s="11" t="s">
        <v>81</v>
      </c>
      <c r="AW407" s="11" t="s">
        <v>37</v>
      </c>
      <c r="AX407" s="11" t="s">
        <v>73</v>
      </c>
      <c r="AY407" s="188" t="s">
        <v>128</v>
      </c>
    </row>
    <row r="408" spans="2:51" s="12" customFormat="1" ht="22.5" customHeight="1">
      <c r="B408" s="192"/>
      <c r="D408" s="180" t="s">
        <v>141</v>
      </c>
      <c r="E408" s="193" t="s">
        <v>20</v>
      </c>
      <c r="F408" s="194" t="s">
        <v>197</v>
      </c>
      <c r="H408" s="195">
        <v>1473</v>
      </c>
      <c r="I408" s="196"/>
      <c r="L408" s="192"/>
      <c r="M408" s="197"/>
      <c r="N408" s="198"/>
      <c r="O408" s="198"/>
      <c r="P408" s="198"/>
      <c r="Q408" s="198"/>
      <c r="R408" s="198"/>
      <c r="S408" s="198"/>
      <c r="T408" s="199"/>
      <c r="AT408" s="200" t="s">
        <v>141</v>
      </c>
      <c r="AU408" s="200" t="s">
        <v>81</v>
      </c>
      <c r="AV408" s="12" t="s">
        <v>135</v>
      </c>
      <c r="AW408" s="12" t="s">
        <v>37</v>
      </c>
      <c r="AX408" s="12" t="s">
        <v>22</v>
      </c>
      <c r="AY408" s="200" t="s">
        <v>128</v>
      </c>
    </row>
    <row r="409" spans="2:65" s="1" customFormat="1" ht="22.5" customHeight="1">
      <c r="B409" s="163"/>
      <c r="C409" s="164" t="s">
        <v>674</v>
      </c>
      <c r="D409" s="164" t="s">
        <v>130</v>
      </c>
      <c r="E409" s="165" t="s">
        <v>675</v>
      </c>
      <c r="F409" s="166" t="s">
        <v>676</v>
      </c>
      <c r="G409" s="167" t="s">
        <v>184</v>
      </c>
      <c r="H409" s="168">
        <v>1473</v>
      </c>
      <c r="I409" s="169"/>
      <c r="J409" s="170">
        <f>ROUND(I409*H409,2)</f>
        <v>0</v>
      </c>
      <c r="K409" s="166" t="s">
        <v>134</v>
      </c>
      <c r="L409" s="33"/>
      <c r="M409" s="171" t="s">
        <v>20</v>
      </c>
      <c r="N409" s="172" t="s">
        <v>44</v>
      </c>
      <c r="O409" s="34"/>
      <c r="P409" s="173">
        <f>O409*H409</f>
        <v>0</v>
      </c>
      <c r="Q409" s="173">
        <v>0.00012</v>
      </c>
      <c r="R409" s="173">
        <f>Q409*H409</f>
        <v>0.17676</v>
      </c>
      <c r="S409" s="173">
        <v>0</v>
      </c>
      <c r="T409" s="174">
        <f>S409*H409</f>
        <v>0</v>
      </c>
      <c r="AR409" s="16" t="s">
        <v>135</v>
      </c>
      <c r="AT409" s="16" t="s">
        <v>130</v>
      </c>
      <c r="AU409" s="16" t="s">
        <v>81</v>
      </c>
      <c r="AY409" s="16" t="s">
        <v>128</v>
      </c>
      <c r="BE409" s="175">
        <f>IF(N409="základní",J409,0)</f>
        <v>0</v>
      </c>
      <c r="BF409" s="175">
        <f>IF(N409="snížená",J409,0)</f>
        <v>0</v>
      </c>
      <c r="BG409" s="175">
        <f>IF(N409="zákl. přenesená",J409,0)</f>
        <v>0</v>
      </c>
      <c r="BH409" s="175">
        <f>IF(N409="sníž. přenesená",J409,0)</f>
        <v>0</v>
      </c>
      <c r="BI409" s="175">
        <f>IF(N409="nulová",J409,0)</f>
        <v>0</v>
      </c>
      <c r="BJ409" s="16" t="s">
        <v>22</v>
      </c>
      <c r="BK409" s="175">
        <f>ROUND(I409*H409,2)</f>
        <v>0</v>
      </c>
      <c r="BL409" s="16" t="s">
        <v>135</v>
      </c>
      <c r="BM409" s="16" t="s">
        <v>677</v>
      </c>
    </row>
    <row r="410" spans="2:47" s="1" customFormat="1" ht="22.5" customHeight="1">
      <c r="B410" s="33"/>
      <c r="D410" s="176" t="s">
        <v>137</v>
      </c>
      <c r="F410" s="177" t="s">
        <v>678</v>
      </c>
      <c r="I410" s="137"/>
      <c r="L410" s="33"/>
      <c r="M410" s="62"/>
      <c r="N410" s="34"/>
      <c r="O410" s="34"/>
      <c r="P410" s="34"/>
      <c r="Q410" s="34"/>
      <c r="R410" s="34"/>
      <c r="S410" s="34"/>
      <c r="T410" s="63"/>
      <c r="AT410" s="16" t="s">
        <v>137</v>
      </c>
      <c r="AU410" s="16" t="s">
        <v>81</v>
      </c>
    </row>
    <row r="411" spans="2:51" s="11" customFormat="1" ht="22.5" customHeight="1">
      <c r="B411" s="179"/>
      <c r="D411" s="180" t="s">
        <v>141</v>
      </c>
      <c r="E411" s="181" t="s">
        <v>20</v>
      </c>
      <c r="F411" s="182" t="s">
        <v>679</v>
      </c>
      <c r="H411" s="183">
        <v>1473</v>
      </c>
      <c r="I411" s="184"/>
      <c r="L411" s="179"/>
      <c r="M411" s="185"/>
      <c r="N411" s="186"/>
      <c r="O411" s="186"/>
      <c r="P411" s="186"/>
      <c r="Q411" s="186"/>
      <c r="R411" s="186"/>
      <c r="S411" s="186"/>
      <c r="T411" s="187"/>
      <c r="AT411" s="188" t="s">
        <v>141</v>
      </c>
      <c r="AU411" s="188" t="s">
        <v>81</v>
      </c>
      <c r="AV411" s="11" t="s">
        <v>81</v>
      </c>
      <c r="AW411" s="11" t="s">
        <v>37</v>
      </c>
      <c r="AX411" s="11" t="s">
        <v>22</v>
      </c>
      <c r="AY411" s="188" t="s">
        <v>128</v>
      </c>
    </row>
    <row r="412" spans="2:65" s="1" customFormat="1" ht="22.5" customHeight="1">
      <c r="B412" s="163"/>
      <c r="C412" s="164" t="s">
        <v>680</v>
      </c>
      <c r="D412" s="164" t="s">
        <v>130</v>
      </c>
      <c r="E412" s="165" t="s">
        <v>681</v>
      </c>
      <c r="F412" s="166" t="s">
        <v>682</v>
      </c>
      <c r="G412" s="167" t="s">
        <v>184</v>
      </c>
      <c r="H412" s="168">
        <v>1473</v>
      </c>
      <c r="I412" s="169"/>
      <c r="J412" s="170">
        <f>ROUND(I412*H412,2)</f>
        <v>0</v>
      </c>
      <c r="K412" s="166" t="s">
        <v>134</v>
      </c>
      <c r="L412" s="33"/>
      <c r="M412" s="171" t="s">
        <v>20</v>
      </c>
      <c r="N412" s="172" t="s">
        <v>44</v>
      </c>
      <c r="O412" s="34"/>
      <c r="P412" s="173">
        <f>O412*H412</f>
        <v>0</v>
      </c>
      <c r="Q412" s="173">
        <v>0</v>
      </c>
      <c r="R412" s="173">
        <f>Q412*H412</f>
        <v>0</v>
      </c>
      <c r="S412" s="173">
        <v>0</v>
      </c>
      <c r="T412" s="174">
        <f>S412*H412</f>
        <v>0</v>
      </c>
      <c r="AR412" s="16" t="s">
        <v>135</v>
      </c>
      <c r="AT412" s="16" t="s">
        <v>130</v>
      </c>
      <c r="AU412" s="16" t="s">
        <v>81</v>
      </c>
      <c r="AY412" s="16" t="s">
        <v>128</v>
      </c>
      <c r="BE412" s="175">
        <f>IF(N412="základní",J412,0)</f>
        <v>0</v>
      </c>
      <c r="BF412" s="175">
        <f>IF(N412="snížená",J412,0)</f>
        <v>0</v>
      </c>
      <c r="BG412" s="175">
        <f>IF(N412="zákl. přenesená",J412,0)</f>
        <v>0</v>
      </c>
      <c r="BH412" s="175">
        <f>IF(N412="sníž. přenesená",J412,0)</f>
        <v>0</v>
      </c>
      <c r="BI412" s="175">
        <f>IF(N412="nulová",J412,0)</f>
        <v>0</v>
      </c>
      <c r="BJ412" s="16" t="s">
        <v>22</v>
      </c>
      <c r="BK412" s="175">
        <f>ROUND(I412*H412,2)</f>
        <v>0</v>
      </c>
      <c r="BL412" s="16" t="s">
        <v>135</v>
      </c>
      <c r="BM412" s="16" t="s">
        <v>683</v>
      </c>
    </row>
    <row r="413" spans="2:47" s="1" customFormat="1" ht="22.5" customHeight="1">
      <c r="B413" s="33"/>
      <c r="D413" s="180" t="s">
        <v>137</v>
      </c>
      <c r="F413" s="214" t="s">
        <v>684</v>
      </c>
      <c r="I413" s="137"/>
      <c r="L413" s="33"/>
      <c r="M413" s="62"/>
      <c r="N413" s="34"/>
      <c r="O413" s="34"/>
      <c r="P413" s="34"/>
      <c r="Q413" s="34"/>
      <c r="R413" s="34"/>
      <c r="S413" s="34"/>
      <c r="T413" s="63"/>
      <c r="AT413" s="16" t="s">
        <v>137</v>
      </c>
      <c r="AU413" s="16" t="s">
        <v>81</v>
      </c>
    </row>
    <row r="414" spans="2:65" s="1" customFormat="1" ht="22.5" customHeight="1">
      <c r="B414" s="163"/>
      <c r="C414" s="164" t="s">
        <v>685</v>
      </c>
      <c r="D414" s="164" t="s">
        <v>130</v>
      </c>
      <c r="E414" s="165" t="s">
        <v>686</v>
      </c>
      <c r="F414" s="166" t="s">
        <v>687</v>
      </c>
      <c r="G414" s="167" t="s">
        <v>184</v>
      </c>
      <c r="H414" s="168">
        <v>66.24</v>
      </c>
      <c r="I414" s="169"/>
      <c r="J414" s="170">
        <f>ROUND(I414*H414,2)</f>
        <v>0</v>
      </c>
      <c r="K414" s="166" t="s">
        <v>134</v>
      </c>
      <c r="L414" s="33"/>
      <c r="M414" s="171" t="s">
        <v>20</v>
      </c>
      <c r="N414" s="172" t="s">
        <v>44</v>
      </c>
      <c r="O414" s="34"/>
      <c r="P414" s="173">
        <f>O414*H414</f>
        <v>0</v>
      </c>
      <c r="Q414" s="173">
        <v>0</v>
      </c>
      <c r="R414" s="173">
        <f>Q414*H414</f>
        <v>0</v>
      </c>
      <c r="S414" s="173">
        <v>0.001</v>
      </c>
      <c r="T414" s="174">
        <f>S414*H414</f>
        <v>0.06624</v>
      </c>
      <c r="AR414" s="16" t="s">
        <v>135</v>
      </c>
      <c r="AT414" s="16" t="s">
        <v>130</v>
      </c>
      <c r="AU414" s="16" t="s">
        <v>81</v>
      </c>
      <c r="AY414" s="16" t="s">
        <v>128</v>
      </c>
      <c r="BE414" s="175">
        <f>IF(N414="základní",J414,0)</f>
        <v>0</v>
      </c>
      <c r="BF414" s="175">
        <f>IF(N414="snížená",J414,0)</f>
        <v>0</v>
      </c>
      <c r="BG414" s="175">
        <f>IF(N414="zákl. přenesená",J414,0)</f>
        <v>0</v>
      </c>
      <c r="BH414" s="175">
        <f>IF(N414="sníž. přenesená",J414,0)</f>
        <v>0</v>
      </c>
      <c r="BI414" s="175">
        <f>IF(N414="nulová",J414,0)</f>
        <v>0</v>
      </c>
      <c r="BJ414" s="16" t="s">
        <v>22</v>
      </c>
      <c r="BK414" s="175">
        <f>ROUND(I414*H414,2)</f>
        <v>0</v>
      </c>
      <c r="BL414" s="16" t="s">
        <v>135</v>
      </c>
      <c r="BM414" s="16" t="s">
        <v>688</v>
      </c>
    </row>
    <row r="415" spans="2:47" s="1" customFormat="1" ht="22.5" customHeight="1">
      <c r="B415" s="33"/>
      <c r="D415" s="176" t="s">
        <v>137</v>
      </c>
      <c r="F415" s="177" t="s">
        <v>689</v>
      </c>
      <c r="I415" s="137"/>
      <c r="L415" s="33"/>
      <c r="M415" s="62"/>
      <c r="N415" s="34"/>
      <c r="O415" s="34"/>
      <c r="P415" s="34"/>
      <c r="Q415" s="34"/>
      <c r="R415" s="34"/>
      <c r="S415" s="34"/>
      <c r="T415" s="63"/>
      <c r="AT415" s="16" t="s">
        <v>137</v>
      </c>
      <c r="AU415" s="16" t="s">
        <v>81</v>
      </c>
    </row>
    <row r="416" spans="2:51" s="11" customFormat="1" ht="31.5" customHeight="1">
      <c r="B416" s="179"/>
      <c r="D416" s="180" t="s">
        <v>141</v>
      </c>
      <c r="E416" s="181" t="s">
        <v>20</v>
      </c>
      <c r="F416" s="182" t="s">
        <v>690</v>
      </c>
      <c r="H416" s="183">
        <v>66.24</v>
      </c>
      <c r="I416" s="184"/>
      <c r="L416" s="179"/>
      <c r="M416" s="185"/>
      <c r="N416" s="186"/>
      <c r="O416" s="186"/>
      <c r="P416" s="186"/>
      <c r="Q416" s="186"/>
      <c r="R416" s="186"/>
      <c r="S416" s="186"/>
      <c r="T416" s="187"/>
      <c r="AT416" s="188" t="s">
        <v>141</v>
      </c>
      <c r="AU416" s="188" t="s">
        <v>81</v>
      </c>
      <c r="AV416" s="11" t="s">
        <v>81</v>
      </c>
      <c r="AW416" s="11" t="s">
        <v>37</v>
      </c>
      <c r="AX416" s="11" t="s">
        <v>22</v>
      </c>
      <c r="AY416" s="188" t="s">
        <v>128</v>
      </c>
    </row>
    <row r="417" spans="2:65" s="1" customFormat="1" ht="22.5" customHeight="1">
      <c r="B417" s="163"/>
      <c r="C417" s="164" t="s">
        <v>691</v>
      </c>
      <c r="D417" s="164" t="s">
        <v>130</v>
      </c>
      <c r="E417" s="165" t="s">
        <v>692</v>
      </c>
      <c r="F417" s="166" t="s">
        <v>693</v>
      </c>
      <c r="G417" s="167" t="s">
        <v>184</v>
      </c>
      <c r="H417" s="168">
        <v>85.58</v>
      </c>
      <c r="I417" s="169"/>
      <c r="J417" s="170">
        <f>ROUND(I417*H417,2)</f>
        <v>0</v>
      </c>
      <c r="K417" s="166" t="s">
        <v>134</v>
      </c>
      <c r="L417" s="33"/>
      <c r="M417" s="171" t="s">
        <v>20</v>
      </c>
      <c r="N417" s="172" t="s">
        <v>44</v>
      </c>
      <c r="O417" s="34"/>
      <c r="P417" s="173">
        <f>O417*H417</f>
        <v>0</v>
      </c>
      <c r="Q417" s="173">
        <v>0.12171</v>
      </c>
      <c r="R417" s="173">
        <f>Q417*H417</f>
        <v>10.415941799999999</v>
      </c>
      <c r="S417" s="173">
        <v>1.2</v>
      </c>
      <c r="T417" s="174">
        <f>S417*H417</f>
        <v>102.696</v>
      </c>
      <c r="AR417" s="16" t="s">
        <v>135</v>
      </c>
      <c r="AT417" s="16" t="s">
        <v>130</v>
      </c>
      <c r="AU417" s="16" t="s">
        <v>81</v>
      </c>
      <c r="AY417" s="16" t="s">
        <v>128</v>
      </c>
      <c r="BE417" s="175">
        <f>IF(N417="základní",J417,0)</f>
        <v>0</v>
      </c>
      <c r="BF417" s="175">
        <f>IF(N417="snížená",J417,0)</f>
        <v>0</v>
      </c>
      <c r="BG417" s="175">
        <f>IF(N417="zákl. přenesená",J417,0)</f>
        <v>0</v>
      </c>
      <c r="BH417" s="175">
        <f>IF(N417="sníž. přenesená",J417,0)</f>
        <v>0</v>
      </c>
      <c r="BI417" s="175">
        <f>IF(N417="nulová",J417,0)</f>
        <v>0</v>
      </c>
      <c r="BJ417" s="16" t="s">
        <v>22</v>
      </c>
      <c r="BK417" s="175">
        <f>ROUND(I417*H417,2)</f>
        <v>0</v>
      </c>
      <c r="BL417" s="16" t="s">
        <v>135</v>
      </c>
      <c r="BM417" s="16" t="s">
        <v>694</v>
      </c>
    </row>
    <row r="418" spans="2:47" s="1" customFormat="1" ht="22.5" customHeight="1">
      <c r="B418" s="33"/>
      <c r="D418" s="176" t="s">
        <v>137</v>
      </c>
      <c r="F418" s="177" t="s">
        <v>695</v>
      </c>
      <c r="I418" s="137"/>
      <c r="L418" s="33"/>
      <c r="M418" s="62"/>
      <c r="N418" s="34"/>
      <c r="O418" s="34"/>
      <c r="P418" s="34"/>
      <c r="Q418" s="34"/>
      <c r="R418" s="34"/>
      <c r="S418" s="34"/>
      <c r="T418" s="63"/>
      <c r="AT418" s="16" t="s">
        <v>137</v>
      </c>
      <c r="AU418" s="16" t="s">
        <v>81</v>
      </c>
    </row>
    <row r="419" spans="2:47" s="1" customFormat="1" ht="54" customHeight="1">
      <c r="B419" s="33"/>
      <c r="D419" s="176" t="s">
        <v>139</v>
      </c>
      <c r="F419" s="178" t="s">
        <v>696</v>
      </c>
      <c r="I419" s="137"/>
      <c r="L419" s="33"/>
      <c r="M419" s="62"/>
      <c r="N419" s="34"/>
      <c r="O419" s="34"/>
      <c r="P419" s="34"/>
      <c r="Q419" s="34"/>
      <c r="R419" s="34"/>
      <c r="S419" s="34"/>
      <c r="T419" s="63"/>
      <c r="AT419" s="16" t="s">
        <v>139</v>
      </c>
      <c r="AU419" s="16" t="s">
        <v>81</v>
      </c>
    </row>
    <row r="420" spans="2:51" s="11" customFormat="1" ht="22.5" customHeight="1">
      <c r="B420" s="179"/>
      <c r="D420" s="180" t="s">
        <v>141</v>
      </c>
      <c r="E420" s="181" t="s">
        <v>20</v>
      </c>
      <c r="F420" s="182" t="s">
        <v>697</v>
      </c>
      <c r="H420" s="183">
        <v>85.58</v>
      </c>
      <c r="I420" s="184"/>
      <c r="L420" s="179"/>
      <c r="M420" s="185"/>
      <c r="N420" s="186"/>
      <c r="O420" s="186"/>
      <c r="P420" s="186"/>
      <c r="Q420" s="186"/>
      <c r="R420" s="186"/>
      <c r="S420" s="186"/>
      <c r="T420" s="187"/>
      <c r="AT420" s="188" t="s">
        <v>141</v>
      </c>
      <c r="AU420" s="188" t="s">
        <v>81</v>
      </c>
      <c r="AV420" s="11" t="s">
        <v>81</v>
      </c>
      <c r="AW420" s="11" t="s">
        <v>37</v>
      </c>
      <c r="AX420" s="11" t="s">
        <v>22</v>
      </c>
      <c r="AY420" s="188" t="s">
        <v>128</v>
      </c>
    </row>
    <row r="421" spans="2:65" s="1" customFormat="1" ht="22.5" customHeight="1">
      <c r="B421" s="163"/>
      <c r="C421" s="164" t="s">
        <v>698</v>
      </c>
      <c r="D421" s="164" t="s">
        <v>130</v>
      </c>
      <c r="E421" s="165" t="s">
        <v>699</v>
      </c>
      <c r="F421" s="166" t="s">
        <v>700</v>
      </c>
      <c r="G421" s="167" t="s">
        <v>184</v>
      </c>
      <c r="H421" s="168">
        <v>168.014</v>
      </c>
      <c r="I421" s="169"/>
      <c r="J421" s="170">
        <f>ROUND(I421*H421,2)</f>
        <v>0</v>
      </c>
      <c r="K421" s="166" t="s">
        <v>134</v>
      </c>
      <c r="L421" s="33"/>
      <c r="M421" s="171" t="s">
        <v>20</v>
      </c>
      <c r="N421" s="172" t="s">
        <v>44</v>
      </c>
      <c r="O421" s="34"/>
      <c r="P421" s="173">
        <f>O421*H421</f>
        <v>0</v>
      </c>
      <c r="Q421" s="173">
        <v>0.12171</v>
      </c>
      <c r="R421" s="173">
        <f>Q421*H421</f>
        <v>20.44898394</v>
      </c>
      <c r="S421" s="173">
        <v>2.4</v>
      </c>
      <c r="T421" s="174">
        <f>S421*H421</f>
        <v>403.2336</v>
      </c>
      <c r="AR421" s="16" t="s">
        <v>135</v>
      </c>
      <c r="AT421" s="16" t="s">
        <v>130</v>
      </c>
      <c r="AU421" s="16" t="s">
        <v>81</v>
      </c>
      <c r="AY421" s="16" t="s">
        <v>128</v>
      </c>
      <c r="BE421" s="175">
        <f>IF(N421="základní",J421,0)</f>
        <v>0</v>
      </c>
      <c r="BF421" s="175">
        <f>IF(N421="snížená",J421,0)</f>
        <v>0</v>
      </c>
      <c r="BG421" s="175">
        <f>IF(N421="zákl. přenesená",J421,0)</f>
        <v>0</v>
      </c>
      <c r="BH421" s="175">
        <f>IF(N421="sníž. přenesená",J421,0)</f>
        <v>0</v>
      </c>
      <c r="BI421" s="175">
        <f>IF(N421="nulová",J421,0)</f>
        <v>0</v>
      </c>
      <c r="BJ421" s="16" t="s">
        <v>22</v>
      </c>
      <c r="BK421" s="175">
        <f>ROUND(I421*H421,2)</f>
        <v>0</v>
      </c>
      <c r="BL421" s="16" t="s">
        <v>135</v>
      </c>
      <c r="BM421" s="16" t="s">
        <v>701</v>
      </c>
    </row>
    <row r="422" spans="2:47" s="1" customFormat="1" ht="22.5" customHeight="1">
      <c r="B422" s="33"/>
      <c r="D422" s="176" t="s">
        <v>137</v>
      </c>
      <c r="F422" s="177" t="s">
        <v>702</v>
      </c>
      <c r="I422" s="137"/>
      <c r="L422" s="33"/>
      <c r="M422" s="62"/>
      <c r="N422" s="34"/>
      <c r="O422" s="34"/>
      <c r="P422" s="34"/>
      <c r="Q422" s="34"/>
      <c r="R422" s="34"/>
      <c r="S422" s="34"/>
      <c r="T422" s="63"/>
      <c r="AT422" s="16" t="s">
        <v>137</v>
      </c>
      <c r="AU422" s="16" t="s">
        <v>81</v>
      </c>
    </row>
    <row r="423" spans="2:47" s="1" customFormat="1" ht="30" customHeight="1">
      <c r="B423" s="33"/>
      <c r="D423" s="176" t="s">
        <v>139</v>
      </c>
      <c r="F423" s="178" t="s">
        <v>703</v>
      </c>
      <c r="I423" s="137"/>
      <c r="L423" s="33"/>
      <c r="M423" s="62"/>
      <c r="N423" s="34"/>
      <c r="O423" s="34"/>
      <c r="P423" s="34"/>
      <c r="Q423" s="34"/>
      <c r="R423" s="34"/>
      <c r="S423" s="34"/>
      <c r="T423" s="63"/>
      <c r="AT423" s="16" t="s">
        <v>139</v>
      </c>
      <c r="AU423" s="16" t="s">
        <v>81</v>
      </c>
    </row>
    <row r="424" spans="2:51" s="11" customFormat="1" ht="31.5" customHeight="1">
      <c r="B424" s="179"/>
      <c r="D424" s="176" t="s">
        <v>141</v>
      </c>
      <c r="E424" s="188" t="s">
        <v>20</v>
      </c>
      <c r="F424" s="190" t="s">
        <v>704</v>
      </c>
      <c r="H424" s="191">
        <v>32.214</v>
      </c>
      <c r="I424" s="184"/>
      <c r="L424" s="179"/>
      <c r="M424" s="185"/>
      <c r="N424" s="186"/>
      <c r="O424" s="186"/>
      <c r="P424" s="186"/>
      <c r="Q424" s="186"/>
      <c r="R424" s="186"/>
      <c r="S424" s="186"/>
      <c r="T424" s="187"/>
      <c r="AT424" s="188" t="s">
        <v>141</v>
      </c>
      <c r="AU424" s="188" t="s">
        <v>81</v>
      </c>
      <c r="AV424" s="11" t="s">
        <v>81</v>
      </c>
      <c r="AW424" s="11" t="s">
        <v>37</v>
      </c>
      <c r="AX424" s="11" t="s">
        <v>73</v>
      </c>
      <c r="AY424" s="188" t="s">
        <v>128</v>
      </c>
    </row>
    <row r="425" spans="2:51" s="11" customFormat="1" ht="22.5" customHeight="1">
      <c r="B425" s="179"/>
      <c r="D425" s="176" t="s">
        <v>141</v>
      </c>
      <c r="E425" s="188" t="s">
        <v>20</v>
      </c>
      <c r="F425" s="190" t="s">
        <v>705</v>
      </c>
      <c r="H425" s="191">
        <v>135.8</v>
      </c>
      <c r="I425" s="184"/>
      <c r="L425" s="179"/>
      <c r="M425" s="185"/>
      <c r="N425" s="186"/>
      <c r="O425" s="186"/>
      <c r="P425" s="186"/>
      <c r="Q425" s="186"/>
      <c r="R425" s="186"/>
      <c r="S425" s="186"/>
      <c r="T425" s="187"/>
      <c r="AT425" s="188" t="s">
        <v>141</v>
      </c>
      <c r="AU425" s="188" t="s">
        <v>81</v>
      </c>
      <c r="AV425" s="11" t="s">
        <v>81</v>
      </c>
      <c r="AW425" s="11" t="s">
        <v>37</v>
      </c>
      <c r="AX425" s="11" t="s">
        <v>73</v>
      </c>
      <c r="AY425" s="188" t="s">
        <v>128</v>
      </c>
    </row>
    <row r="426" spans="2:51" s="12" customFormat="1" ht="22.5" customHeight="1">
      <c r="B426" s="192"/>
      <c r="D426" s="180" t="s">
        <v>141</v>
      </c>
      <c r="E426" s="193" t="s">
        <v>20</v>
      </c>
      <c r="F426" s="194" t="s">
        <v>197</v>
      </c>
      <c r="H426" s="195">
        <v>168.014</v>
      </c>
      <c r="I426" s="196"/>
      <c r="L426" s="192"/>
      <c r="M426" s="197"/>
      <c r="N426" s="198"/>
      <c r="O426" s="198"/>
      <c r="P426" s="198"/>
      <c r="Q426" s="198"/>
      <c r="R426" s="198"/>
      <c r="S426" s="198"/>
      <c r="T426" s="199"/>
      <c r="AT426" s="200" t="s">
        <v>141</v>
      </c>
      <c r="AU426" s="200" t="s">
        <v>81</v>
      </c>
      <c r="AV426" s="12" t="s">
        <v>135</v>
      </c>
      <c r="AW426" s="12" t="s">
        <v>37</v>
      </c>
      <c r="AX426" s="12" t="s">
        <v>22</v>
      </c>
      <c r="AY426" s="200" t="s">
        <v>128</v>
      </c>
    </row>
    <row r="427" spans="2:65" s="1" customFormat="1" ht="22.5" customHeight="1">
      <c r="B427" s="163"/>
      <c r="C427" s="164" t="s">
        <v>706</v>
      </c>
      <c r="D427" s="164" t="s">
        <v>130</v>
      </c>
      <c r="E427" s="165" t="s">
        <v>707</v>
      </c>
      <c r="F427" s="166" t="s">
        <v>708</v>
      </c>
      <c r="G427" s="167" t="s">
        <v>133</v>
      </c>
      <c r="H427" s="168">
        <v>299.805</v>
      </c>
      <c r="I427" s="169"/>
      <c r="J427" s="170">
        <f>ROUND(I427*H427,2)</f>
        <v>0</v>
      </c>
      <c r="K427" s="166" t="s">
        <v>134</v>
      </c>
      <c r="L427" s="33"/>
      <c r="M427" s="171" t="s">
        <v>20</v>
      </c>
      <c r="N427" s="172" t="s">
        <v>44</v>
      </c>
      <c r="O427" s="34"/>
      <c r="P427" s="173">
        <f>O427*H427</f>
        <v>0</v>
      </c>
      <c r="Q427" s="173">
        <v>0</v>
      </c>
      <c r="R427" s="173">
        <f>Q427*H427</f>
        <v>0</v>
      </c>
      <c r="S427" s="173">
        <v>0</v>
      </c>
      <c r="T427" s="174">
        <f>S427*H427</f>
        <v>0</v>
      </c>
      <c r="AR427" s="16" t="s">
        <v>135</v>
      </c>
      <c r="AT427" s="16" t="s">
        <v>130</v>
      </c>
      <c r="AU427" s="16" t="s">
        <v>81</v>
      </c>
      <c r="AY427" s="16" t="s">
        <v>128</v>
      </c>
      <c r="BE427" s="175">
        <f>IF(N427="základní",J427,0)</f>
        <v>0</v>
      </c>
      <c r="BF427" s="175">
        <f>IF(N427="snížená",J427,0)</f>
        <v>0</v>
      </c>
      <c r="BG427" s="175">
        <f>IF(N427="zákl. přenesená",J427,0)</f>
        <v>0</v>
      </c>
      <c r="BH427" s="175">
        <f>IF(N427="sníž. přenesená",J427,0)</f>
        <v>0</v>
      </c>
      <c r="BI427" s="175">
        <f>IF(N427="nulová",J427,0)</f>
        <v>0</v>
      </c>
      <c r="BJ427" s="16" t="s">
        <v>22</v>
      </c>
      <c r="BK427" s="175">
        <f>ROUND(I427*H427,2)</f>
        <v>0</v>
      </c>
      <c r="BL427" s="16" t="s">
        <v>135</v>
      </c>
      <c r="BM427" s="16" t="s">
        <v>709</v>
      </c>
    </row>
    <row r="428" spans="2:47" s="1" customFormat="1" ht="22.5" customHeight="1">
      <c r="B428" s="33"/>
      <c r="D428" s="176" t="s">
        <v>137</v>
      </c>
      <c r="F428" s="177" t="s">
        <v>708</v>
      </c>
      <c r="I428" s="137"/>
      <c r="L428" s="33"/>
      <c r="M428" s="62"/>
      <c r="N428" s="34"/>
      <c r="O428" s="34"/>
      <c r="P428" s="34"/>
      <c r="Q428" s="34"/>
      <c r="R428" s="34"/>
      <c r="S428" s="34"/>
      <c r="T428" s="63"/>
      <c r="AT428" s="16" t="s">
        <v>137</v>
      </c>
      <c r="AU428" s="16" t="s">
        <v>81</v>
      </c>
    </row>
    <row r="429" spans="2:47" s="1" customFormat="1" ht="30" customHeight="1">
      <c r="B429" s="33"/>
      <c r="D429" s="176" t="s">
        <v>139</v>
      </c>
      <c r="F429" s="178" t="s">
        <v>710</v>
      </c>
      <c r="I429" s="137"/>
      <c r="L429" s="33"/>
      <c r="M429" s="62"/>
      <c r="N429" s="34"/>
      <c r="O429" s="34"/>
      <c r="P429" s="34"/>
      <c r="Q429" s="34"/>
      <c r="R429" s="34"/>
      <c r="S429" s="34"/>
      <c r="T429" s="63"/>
      <c r="AT429" s="16" t="s">
        <v>139</v>
      </c>
      <c r="AU429" s="16" t="s">
        <v>81</v>
      </c>
    </row>
    <row r="430" spans="2:51" s="11" customFormat="1" ht="31.5" customHeight="1">
      <c r="B430" s="179"/>
      <c r="D430" s="176" t="s">
        <v>141</v>
      </c>
      <c r="E430" s="188" t="s">
        <v>20</v>
      </c>
      <c r="F430" s="190" t="s">
        <v>711</v>
      </c>
      <c r="H430" s="191">
        <v>189.405</v>
      </c>
      <c r="I430" s="184"/>
      <c r="L430" s="179"/>
      <c r="M430" s="185"/>
      <c r="N430" s="186"/>
      <c r="O430" s="186"/>
      <c r="P430" s="186"/>
      <c r="Q430" s="186"/>
      <c r="R430" s="186"/>
      <c r="S430" s="186"/>
      <c r="T430" s="187"/>
      <c r="AT430" s="188" t="s">
        <v>141</v>
      </c>
      <c r="AU430" s="188" t="s">
        <v>81</v>
      </c>
      <c r="AV430" s="11" t="s">
        <v>81</v>
      </c>
      <c r="AW430" s="11" t="s">
        <v>37</v>
      </c>
      <c r="AX430" s="11" t="s">
        <v>73</v>
      </c>
      <c r="AY430" s="188" t="s">
        <v>128</v>
      </c>
    </row>
    <row r="431" spans="2:51" s="11" customFormat="1" ht="22.5" customHeight="1">
      <c r="B431" s="179"/>
      <c r="D431" s="176" t="s">
        <v>141</v>
      </c>
      <c r="E431" s="188" t="s">
        <v>20</v>
      </c>
      <c r="F431" s="190" t="s">
        <v>712</v>
      </c>
      <c r="H431" s="191">
        <v>110.4</v>
      </c>
      <c r="I431" s="184"/>
      <c r="L431" s="179"/>
      <c r="M431" s="185"/>
      <c r="N431" s="186"/>
      <c r="O431" s="186"/>
      <c r="P431" s="186"/>
      <c r="Q431" s="186"/>
      <c r="R431" s="186"/>
      <c r="S431" s="186"/>
      <c r="T431" s="187"/>
      <c r="AT431" s="188" t="s">
        <v>141</v>
      </c>
      <c r="AU431" s="188" t="s">
        <v>81</v>
      </c>
      <c r="AV431" s="11" t="s">
        <v>81</v>
      </c>
      <c r="AW431" s="11" t="s">
        <v>37</v>
      </c>
      <c r="AX431" s="11" t="s">
        <v>73</v>
      </c>
      <c r="AY431" s="188" t="s">
        <v>128</v>
      </c>
    </row>
    <row r="432" spans="2:51" s="12" customFormat="1" ht="22.5" customHeight="1">
      <c r="B432" s="192"/>
      <c r="D432" s="180" t="s">
        <v>141</v>
      </c>
      <c r="E432" s="193" t="s">
        <v>20</v>
      </c>
      <c r="F432" s="194" t="s">
        <v>197</v>
      </c>
      <c r="H432" s="195">
        <v>299.805</v>
      </c>
      <c r="I432" s="196"/>
      <c r="L432" s="192"/>
      <c r="M432" s="197"/>
      <c r="N432" s="198"/>
      <c r="O432" s="198"/>
      <c r="P432" s="198"/>
      <c r="Q432" s="198"/>
      <c r="R432" s="198"/>
      <c r="S432" s="198"/>
      <c r="T432" s="199"/>
      <c r="AT432" s="200" t="s">
        <v>141</v>
      </c>
      <c r="AU432" s="200" t="s">
        <v>81</v>
      </c>
      <c r="AV432" s="12" t="s">
        <v>135</v>
      </c>
      <c r="AW432" s="12" t="s">
        <v>37</v>
      </c>
      <c r="AX432" s="12" t="s">
        <v>22</v>
      </c>
      <c r="AY432" s="200" t="s">
        <v>128</v>
      </c>
    </row>
    <row r="433" spans="2:65" s="1" customFormat="1" ht="22.5" customHeight="1">
      <c r="B433" s="163"/>
      <c r="C433" s="164" t="s">
        <v>713</v>
      </c>
      <c r="D433" s="164" t="s">
        <v>130</v>
      </c>
      <c r="E433" s="165" t="s">
        <v>714</v>
      </c>
      <c r="F433" s="166" t="s">
        <v>715</v>
      </c>
      <c r="G433" s="167" t="s">
        <v>133</v>
      </c>
      <c r="H433" s="168">
        <v>610</v>
      </c>
      <c r="I433" s="169"/>
      <c r="J433" s="170">
        <f>ROUND(I433*H433,2)</f>
        <v>0</v>
      </c>
      <c r="K433" s="166" t="s">
        <v>134</v>
      </c>
      <c r="L433" s="33"/>
      <c r="M433" s="171" t="s">
        <v>20</v>
      </c>
      <c r="N433" s="172" t="s">
        <v>44</v>
      </c>
      <c r="O433" s="34"/>
      <c r="P433" s="173">
        <f>O433*H433</f>
        <v>0</v>
      </c>
      <c r="Q433" s="173">
        <v>0</v>
      </c>
      <c r="R433" s="173">
        <f>Q433*H433</f>
        <v>0</v>
      </c>
      <c r="S433" s="173">
        <v>0</v>
      </c>
      <c r="T433" s="174">
        <f>S433*H433</f>
        <v>0</v>
      </c>
      <c r="AR433" s="16" t="s">
        <v>135</v>
      </c>
      <c r="AT433" s="16" t="s">
        <v>130</v>
      </c>
      <c r="AU433" s="16" t="s">
        <v>81</v>
      </c>
      <c r="AY433" s="16" t="s">
        <v>128</v>
      </c>
      <c r="BE433" s="175">
        <f>IF(N433="základní",J433,0)</f>
        <v>0</v>
      </c>
      <c r="BF433" s="175">
        <f>IF(N433="snížená",J433,0)</f>
        <v>0</v>
      </c>
      <c r="BG433" s="175">
        <f>IF(N433="zákl. přenesená",J433,0)</f>
        <v>0</v>
      </c>
      <c r="BH433" s="175">
        <f>IF(N433="sníž. přenesená",J433,0)</f>
        <v>0</v>
      </c>
      <c r="BI433" s="175">
        <f>IF(N433="nulová",J433,0)</f>
        <v>0</v>
      </c>
      <c r="BJ433" s="16" t="s">
        <v>22</v>
      </c>
      <c r="BK433" s="175">
        <f>ROUND(I433*H433,2)</f>
        <v>0</v>
      </c>
      <c r="BL433" s="16" t="s">
        <v>135</v>
      </c>
      <c r="BM433" s="16" t="s">
        <v>716</v>
      </c>
    </row>
    <row r="434" spans="2:47" s="1" customFormat="1" ht="22.5" customHeight="1">
      <c r="B434" s="33"/>
      <c r="D434" s="176" t="s">
        <v>137</v>
      </c>
      <c r="F434" s="177" t="s">
        <v>715</v>
      </c>
      <c r="I434" s="137"/>
      <c r="L434" s="33"/>
      <c r="M434" s="62"/>
      <c r="N434" s="34"/>
      <c r="O434" s="34"/>
      <c r="P434" s="34"/>
      <c r="Q434" s="34"/>
      <c r="R434" s="34"/>
      <c r="S434" s="34"/>
      <c r="T434" s="63"/>
      <c r="AT434" s="16" t="s">
        <v>137</v>
      </c>
      <c r="AU434" s="16" t="s">
        <v>81</v>
      </c>
    </row>
    <row r="435" spans="2:51" s="11" customFormat="1" ht="22.5" customHeight="1">
      <c r="B435" s="179"/>
      <c r="D435" s="180" t="s">
        <v>141</v>
      </c>
      <c r="E435" s="181" t="s">
        <v>20</v>
      </c>
      <c r="F435" s="182" t="s">
        <v>717</v>
      </c>
      <c r="H435" s="183">
        <v>610</v>
      </c>
      <c r="I435" s="184"/>
      <c r="L435" s="179"/>
      <c r="M435" s="185"/>
      <c r="N435" s="186"/>
      <c r="O435" s="186"/>
      <c r="P435" s="186"/>
      <c r="Q435" s="186"/>
      <c r="R435" s="186"/>
      <c r="S435" s="186"/>
      <c r="T435" s="187"/>
      <c r="AT435" s="188" t="s">
        <v>141</v>
      </c>
      <c r="AU435" s="188" t="s">
        <v>81</v>
      </c>
      <c r="AV435" s="11" t="s">
        <v>81</v>
      </c>
      <c r="AW435" s="11" t="s">
        <v>37</v>
      </c>
      <c r="AX435" s="11" t="s">
        <v>22</v>
      </c>
      <c r="AY435" s="188" t="s">
        <v>128</v>
      </c>
    </row>
    <row r="436" spans="2:65" s="1" customFormat="1" ht="22.5" customHeight="1">
      <c r="B436" s="163"/>
      <c r="C436" s="164" t="s">
        <v>718</v>
      </c>
      <c r="D436" s="164" t="s">
        <v>130</v>
      </c>
      <c r="E436" s="165" t="s">
        <v>719</v>
      </c>
      <c r="F436" s="166" t="s">
        <v>720</v>
      </c>
      <c r="G436" s="167" t="s">
        <v>133</v>
      </c>
      <c r="H436" s="168">
        <v>227.452</v>
      </c>
      <c r="I436" s="169"/>
      <c r="J436" s="170">
        <f>ROUND(I436*H436,2)</f>
        <v>0</v>
      </c>
      <c r="K436" s="166" t="s">
        <v>134</v>
      </c>
      <c r="L436" s="33"/>
      <c r="M436" s="171" t="s">
        <v>20</v>
      </c>
      <c r="N436" s="172" t="s">
        <v>44</v>
      </c>
      <c r="O436" s="34"/>
      <c r="P436" s="173">
        <f>O436*H436</f>
        <v>0</v>
      </c>
      <c r="Q436" s="173">
        <v>0</v>
      </c>
      <c r="R436" s="173">
        <f>Q436*H436</f>
        <v>0</v>
      </c>
      <c r="S436" s="173">
        <v>0.0233</v>
      </c>
      <c r="T436" s="174">
        <f>S436*H436</f>
        <v>5.2996316000000006</v>
      </c>
      <c r="AR436" s="16" t="s">
        <v>135</v>
      </c>
      <c r="AT436" s="16" t="s">
        <v>130</v>
      </c>
      <c r="AU436" s="16" t="s">
        <v>81</v>
      </c>
      <c r="AY436" s="16" t="s">
        <v>128</v>
      </c>
      <c r="BE436" s="175">
        <f>IF(N436="základní",J436,0)</f>
        <v>0</v>
      </c>
      <c r="BF436" s="175">
        <f>IF(N436="snížená",J436,0)</f>
        <v>0</v>
      </c>
      <c r="BG436" s="175">
        <f>IF(N436="zákl. přenesená",J436,0)</f>
        <v>0</v>
      </c>
      <c r="BH436" s="175">
        <f>IF(N436="sníž. přenesená",J436,0)</f>
        <v>0</v>
      </c>
      <c r="BI436" s="175">
        <f>IF(N436="nulová",J436,0)</f>
        <v>0</v>
      </c>
      <c r="BJ436" s="16" t="s">
        <v>22</v>
      </c>
      <c r="BK436" s="175">
        <f>ROUND(I436*H436,2)</f>
        <v>0</v>
      </c>
      <c r="BL436" s="16" t="s">
        <v>135</v>
      </c>
      <c r="BM436" s="16" t="s">
        <v>721</v>
      </c>
    </row>
    <row r="437" spans="2:47" s="1" customFormat="1" ht="30" customHeight="1">
      <c r="B437" s="33"/>
      <c r="D437" s="176" t="s">
        <v>137</v>
      </c>
      <c r="F437" s="177" t="s">
        <v>722</v>
      </c>
      <c r="I437" s="137"/>
      <c r="L437" s="33"/>
      <c r="M437" s="62"/>
      <c r="N437" s="34"/>
      <c r="O437" s="34"/>
      <c r="P437" s="34"/>
      <c r="Q437" s="34"/>
      <c r="R437" s="34"/>
      <c r="S437" s="34"/>
      <c r="T437" s="63"/>
      <c r="AT437" s="16" t="s">
        <v>137</v>
      </c>
      <c r="AU437" s="16" t="s">
        <v>81</v>
      </c>
    </row>
    <row r="438" spans="2:47" s="1" customFormat="1" ht="42" customHeight="1">
      <c r="B438" s="33"/>
      <c r="D438" s="176" t="s">
        <v>139</v>
      </c>
      <c r="F438" s="178" t="s">
        <v>723</v>
      </c>
      <c r="I438" s="137"/>
      <c r="L438" s="33"/>
      <c r="M438" s="62"/>
      <c r="N438" s="34"/>
      <c r="O438" s="34"/>
      <c r="P438" s="34"/>
      <c r="Q438" s="34"/>
      <c r="R438" s="34"/>
      <c r="S438" s="34"/>
      <c r="T438" s="63"/>
      <c r="AT438" s="16" t="s">
        <v>139</v>
      </c>
      <c r="AU438" s="16" t="s">
        <v>81</v>
      </c>
    </row>
    <row r="439" spans="2:51" s="11" customFormat="1" ht="22.5" customHeight="1">
      <c r="B439" s="179"/>
      <c r="D439" s="180" t="s">
        <v>141</v>
      </c>
      <c r="F439" s="182" t="s">
        <v>724</v>
      </c>
      <c r="H439" s="183">
        <v>227.452</v>
      </c>
      <c r="I439" s="184"/>
      <c r="L439" s="179"/>
      <c r="M439" s="185"/>
      <c r="N439" s="186"/>
      <c r="O439" s="186"/>
      <c r="P439" s="186"/>
      <c r="Q439" s="186"/>
      <c r="R439" s="186"/>
      <c r="S439" s="186"/>
      <c r="T439" s="187"/>
      <c r="AT439" s="188" t="s">
        <v>141</v>
      </c>
      <c r="AU439" s="188" t="s">
        <v>81</v>
      </c>
      <c r="AV439" s="11" t="s">
        <v>81</v>
      </c>
      <c r="AW439" s="11" t="s">
        <v>4</v>
      </c>
      <c r="AX439" s="11" t="s">
        <v>22</v>
      </c>
      <c r="AY439" s="188" t="s">
        <v>128</v>
      </c>
    </row>
    <row r="440" spans="2:65" s="1" customFormat="1" ht="22.5" customHeight="1">
      <c r="B440" s="163"/>
      <c r="C440" s="164" t="s">
        <v>725</v>
      </c>
      <c r="D440" s="164" t="s">
        <v>130</v>
      </c>
      <c r="E440" s="165" t="s">
        <v>726</v>
      </c>
      <c r="F440" s="166" t="s">
        <v>727</v>
      </c>
      <c r="G440" s="167" t="s">
        <v>184</v>
      </c>
      <c r="H440" s="168">
        <v>61</v>
      </c>
      <c r="I440" s="169"/>
      <c r="J440" s="170">
        <f>ROUND(I440*H440,2)</f>
        <v>0</v>
      </c>
      <c r="K440" s="166" t="s">
        <v>134</v>
      </c>
      <c r="L440" s="33"/>
      <c r="M440" s="171" t="s">
        <v>20</v>
      </c>
      <c r="N440" s="172" t="s">
        <v>44</v>
      </c>
      <c r="O440" s="34"/>
      <c r="P440" s="173">
        <f>O440*H440</f>
        <v>0</v>
      </c>
      <c r="Q440" s="173">
        <v>0.50426</v>
      </c>
      <c r="R440" s="173">
        <f>Q440*H440</f>
        <v>30.759860000000003</v>
      </c>
      <c r="S440" s="173">
        <v>0</v>
      </c>
      <c r="T440" s="174">
        <f>S440*H440</f>
        <v>0</v>
      </c>
      <c r="AR440" s="16" t="s">
        <v>135</v>
      </c>
      <c r="AT440" s="16" t="s">
        <v>130</v>
      </c>
      <c r="AU440" s="16" t="s">
        <v>81</v>
      </c>
      <c r="AY440" s="16" t="s">
        <v>128</v>
      </c>
      <c r="BE440" s="175">
        <f>IF(N440="základní",J440,0)</f>
        <v>0</v>
      </c>
      <c r="BF440" s="175">
        <f>IF(N440="snížená",J440,0)</f>
        <v>0</v>
      </c>
      <c r="BG440" s="175">
        <f>IF(N440="zákl. přenesená",J440,0)</f>
        <v>0</v>
      </c>
      <c r="BH440" s="175">
        <f>IF(N440="sníž. přenesená",J440,0)</f>
        <v>0</v>
      </c>
      <c r="BI440" s="175">
        <f>IF(N440="nulová",J440,0)</f>
        <v>0</v>
      </c>
      <c r="BJ440" s="16" t="s">
        <v>22</v>
      </c>
      <c r="BK440" s="175">
        <f>ROUND(I440*H440,2)</f>
        <v>0</v>
      </c>
      <c r="BL440" s="16" t="s">
        <v>135</v>
      </c>
      <c r="BM440" s="16" t="s">
        <v>728</v>
      </c>
    </row>
    <row r="441" spans="2:47" s="1" customFormat="1" ht="30" customHeight="1">
      <c r="B441" s="33"/>
      <c r="D441" s="176" t="s">
        <v>137</v>
      </c>
      <c r="F441" s="177" t="s">
        <v>729</v>
      </c>
      <c r="I441" s="137"/>
      <c r="L441" s="33"/>
      <c r="M441" s="62"/>
      <c r="N441" s="34"/>
      <c r="O441" s="34"/>
      <c r="P441" s="34"/>
      <c r="Q441" s="34"/>
      <c r="R441" s="34"/>
      <c r="S441" s="34"/>
      <c r="T441" s="63"/>
      <c r="AT441" s="16" t="s">
        <v>137</v>
      </c>
      <c r="AU441" s="16" t="s">
        <v>81</v>
      </c>
    </row>
    <row r="442" spans="2:51" s="11" customFormat="1" ht="22.5" customHeight="1">
      <c r="B442" s="179"/>
      <c r="D442" s="180" t="s">
        <v>141</v>
      </c>
      <c r="E442" s="181" t="s">
        <v>20</v>
      </c>
      <c r="F442" s="182" t="s">
        <v>730</v>
      </c>
      <c r="H442" s="183">
        <v>61</v>
      </c>
      <c r="I442" s="184"/>
      <c r="L442" s="179"/>
      <c r="M442" s="185"/>
      <c r="N442" s="186"/>
      <c r="O442" s="186"/>
      <c r="P442" s="186"/>
      <c r="Q442" s="186"/>
      <c r="R442" s="186"/>
      <c r="S442" s="186"/>
      <c r="T442" s="187"/>
      <c r="AT442" s="188" t="s">
        <v>141</v>
      </c>
      <c r="AU442" s="188" t="s">
        <v>81</v>
      </c>
      <c r="AV442" s="11" t="s">
        <v>81</v>
      </c>
      <c r="AW442" s="11" t="s">
        <v>37</v>
      </c>
      <c r="AX442" s="11" t="s">
        <v>22</v>
      </c>
      <c r="AY442" s="188" t="s">
        <v>128</v>
      </c>
    </row>
    <row r="443" spans="2:65" s="1" customFormat="1" ht="22.5" customHeight="1">
      <c r="B443" s="163"/>
      <c r="C443" s="201" t="s">
        <v>731</v>
      </c>
      <c r="D443" s="201" t="s">
        <v>354</v>
      </c>
      <c r="E443" s="202" t="s">
        <v>732</v>
      </c>
      <c r="F443" s="203" t="s">
        <v>733</v>
      </c>
      <c r="G443" s="204" t="s">
        <v>133</v>
      </c>
      <c r="H443" s="205">
        <v>305</v>
      </c>
      <c r="I443" s="206"/>
      <c r="J443" s="207">
        <f>ROUND(I443*H443,2)</f>
        <v>0</v>
      </c>
      <c r="K443" s="203" t="s">
        <v>134</v>
      </c>
      <c r="L443" s="208"/>
      <c r="M443" s="209" t="s">
        <v>20</v>
      </c>
      <c r="N443" s="210" t="s">
        <v>44</v>
      </c>
      <c r="O443" s="34"/>
      <c r="P443" s="173">
        <f>O443*H443</f>
        <v>0</v>
      </c>
      <c r="Q443" s="173">
        <v>0.77</v>
      </c>
      <c r="R443" s="173">
        <f>Q443*H443</f>
        <v>234.85</v>
      </c>
      <c r="S443" s="173">
        <v>0</v>
      </c>
      <c r="T443" s="174">
        <f>S443*H443</f>
        <v>0</v>
      </c>
      <c r="AR443" s="16" t="s">
        <v>181</v>
      </c>
      <c r="AT443" s="16" t="s">
        <v>354</v>
      </c>
      <c r="AU443" s="16" t="s">
        <v>81</v>
      </c>
      <c r="AY443" s="16" t="s">
        <v>128</v>
      </c>
      <c r="BE443" s="175">
        <f>IF(N443="základní",J443,0)</f>
        <v>0</v>
      </c>
      <c r="BF443" s="175">
        <f>IF(N443="snížená",J443,0)</f>
        <v>0</v>
      </c>
      <c r="BG443" s="175">
        <f>IF(N443="zákl. přenesená",J443,0)</f>
        <v>0</v>
      </c>
      <c r="BH443" s="175">
        <f>IF(N443="sníž. přenesená",J443,0)</f>
        <v>0</v>
      </c>
      <c r="BI443" s="175">
        <f>IF(N443="nulová",J443,0)</f>
        <v>0</v>
      </c>
      <c r="BJ443" s="16" t="s">
        <v>22</v>
      </c>
      <c r="BK443" s="175">
        <f>ROUND(I443*H443,2)</f>
        <v>0</v>
      </c>
      <c r="BL443" s="16" t="s">
        <v>135</v>
      </c>
      <c r="BM443" s="16" t="s">
        <v>734</v>
      </c>
    </row>
    <row r="444" spans="2:47" s="1" customFormat="1" ht="30" customHeight="1">
      <c r="B444" s="33"/>
      <c r="D444" s="176" t="s">
        <v>137</v>
      </c>
      <c r="F444" s="177" t="s">
        <v>735</v>
      </c>
      <c r="I444" s="137"/>
      <c r="L444" s="33"/>
      <c r="M444" s="62"/>
      <c r="N444" s="34"/>
      <c r="O444" s="34"/>
      <c r="P444" s="34"/>
      <c r="Q444" s="34"/>
      <c r="R444" s="34"/>
      <c r="S444" s="34"/>
      <c r="T444" s="63"/>
      <c r="AT444" s="16" t="s">
        <v>137</v>
      </c>
      <c r="AU444" s="16" t="s">
        <v>81</v>
      </c>
    </row>
    <row r="445" spans="2:51" s="11" customFormat="1" ht="22.5" customHeight="1">
      <c r="B445" s="179"/>
      <c r="D445" s="180" t="s">
        <v>141</v>
      </c>
      <c r="E445" s="181" t="s">
        <v>20</v>
      </c>
      <c r="F445" s="182" t="s">
        <v>736</v>
      </c>
      <c r="H445" s="183">
        <v>305</v>
      </c>
      <c r="I445" s="184"/>
      <c r="L445" s="179"/>
      <c r="M445" s="185"/>
      <c r="N445" s="186"/>
      <c r="O445" s="186"/>
      <c r="P445" s="186"/>
      <c r="Q445" s="186"/>
      <c r="R445" s="186"/>
      <c r="S445" s="186"/>
      <c r="T445" s="187"/>
      <c r="AT445" s="188" t="s">
        <v>141</v>
      </c>
      <c r="AU445" s="188" t="s">
        <v>81</v>
      </c>
      <c r="AV445" s="11" t="s">
        <v>81</v>
      </c>
      <c r="AW445" s="11" t="s">
        <v>37</v>
      </c>
      <c r="AX445" s="11" t="s">
        <v>22</v>
      </c>
      <c r="AY445" s="188" t="s">
        <v>128</v>
      </c>
    </row>
    <row r="446" spans="2:65" s="1" customFormat="1" ht="22.5" customHeight="1">
      <c r="B446" s="163"/>
      <c r="C446" s="164" t="s">
        <v>737</v>
      </c>
      <c r="D446" s="164" t="s">
        <v>130</v>
      </c>
      <c r="E446" s="165" t="s">
        <v>738</v>
      </c>
      <c r="F446" s="166" t="s">
        <v>739</v>
      </c>
      <c r="G446" s="167" t="s">
        <v>133</v>
      </c>
      <c r="H446" s="168">
        <v>454.903</v>
      </c>
      <c r="I446" s="169"/>
      <c r="J446" s="170">
        <f>ROUND(I446*H446,2)</f>
        <v>0</v>
      </c>
      <c r="K446" s="166" t="s">
        <v>134</v>
      </c>
      <c r="L446" s="33"/>
      <c r="M446" s="171" t="s">
        <v>20</v>
      </c>
      <c r="N446" s="172" t="s">
        <v>44</v>
      </c>
      <c r="O446" s="34"/>
      <c r="P446" s="173">
        <f>O446*H446</f>
        <v>0</v>
      </c>
      <c r="Q446" s="173">
        <v>0.02324</v>
      </c>
      <c r="R446" s="173">
        <f>Q446*H446</f>
        <v>10.57194572</v>
      </c>
      <c r="S446" s="173">
        <v>0</v>
      </c>
      <c r="T446" s="174">
        <f>S446*H446</f>
        <v>0</v>
      </c>
      <c r="AR446" s="16" t="s">
        <v>135</v>
      </c>
      <c r="AT446" s="16" t="s">
        <v>130</v>
      </c>
      <c r="AU446" s="16" t="s">
        <v>81</v>
      </c>
      <c r="AY446" s="16" t="s">
        <v>128</v>
      </c>
      <c r="BE446" s="175">
        <f>IF(N446="základní",J446,0)</f>
        <v>0</v>
      </c>
      <c r="BF446" s="175">
        <f>IF(N446="snížená",J446,0)</f>
        <v>0</v>
      </c>
      <c r="BG446" s="175">
        <f>IF(N446="zákl. přenesená",J446,0)</f>
        <v>0</v>
      </c>
      <c r="BH446" s="175">
        <f>IF(N446="sníž. přenesená",J446,0)</f>
        <v>0</v>
      </c>
      <c r="BI446" s="175">
        <f>IF(N446="nulová",J446,0)</f>
        <v>0</v>
      </c>
      <c r="BJ446" s="16" t="s">
        <v>22</v>
      </c>
      <c r="BK446" s="175">
        <f>ROUND(I446*H446,2)</f>
        <v>0</v>
      </c>
      <c r="BL446" s="16" t="s">
        <v>135</v>
      </c>
      <c r="BM446" s="16" t="s">
        <v>740</v>
      </c>
    </row>
    <row r="447" spans="2:47" s="1" customFormat="1" ht="30" customHeight="1">
      <c r="B447" s="33"/>
      <c r="D447" s="176" t="s">
        <v>137</v>
      </c>
      <c r="F447" s="177" t="s">
        <v>741</v>
      </c>
      <c r="I447" s="137"/>
      <c r="L447" s="33"/>
      <c r="M447" s="62"/>
      <c r="N447" s="34"/>
      <c r="O447" s="34"/>
      <c r="P447" s="34"/>
      <c r="Q447" s="34"/>
      <c r="R447" s="34"/>
      <c r="S447" s="34"/>
      <c r="T447" s="63"/>
      <c r="AT447" s="16" t="s">
        <v>137</v>
      </c>
      <c r="AU447" s="16" t="s">
        <v>81</v>
      </c>
    </row>
    <row r="448" spans="2:51" s="11" customFormat="1" ht="22.5" customHeight="1">
      <c r="B448" s="179"/>
      <c r="D448" s="176" t="s">
        <v>141</v>
      </c>
      <c r="E448" s="188" t="s">
        <v>20</v>
      </c>
      <c r="F448" s="190" t="s">
        <v>742</v>
      </c>
      <c r="H448" s="191">
        <v>305</v>
      </c>
      <c r="I448" s="184"/>
      <c r="L448" s="179"/>
      <c r="M448" s="185"/>
      <c r="N448" s="186"/>
      <c r="O448" s="186"/>
      <c r="P448" s="186"/>
      <c r="Q448" s="186"/>
      <c r="R448" s="186"/>
      <c r="S448" s="186"/>
      <c r="T448" s="187"/>
      <c r="AT448" s="188" t="s">
        <v>141</v>
      </c>
      <c r="AU448" s="188" t="s">
        <v>81</v>
      </c>
      <c r="AV448" s="11" t="s">
        <v>81</v>
      </c>
      <c r="AW448" s="11" t="s">
        <v>37</v>
      </c>
      <c r="AX448" s="11" t="s">
        <v>73</v>
      </c>
      <c r="AY448" s="188" t="s">
        <v>128</v>
      </c>
    </row>
    <row r="449" spans="2:51" s="11" customFormat="1" ht="22.5" customHeight="1">
      <c r="B449" s="179"/>
      <c r="D449" s="176" t="s">
        <v>141</v>
      </c>
      <c r="E449" s="188" t="s">
        <v>20</v>
      </c>
      <c r="F449" s="190" t="s">
        <v>743</v>
      </c>
      <c r="H449" s="191">
        <v>149.903</v>
      </c>
      <c r="I449" s="184"/>
      <c r="L449" s="179"/>
      <c r="M449" s="185"/>
      <c r="N449" s="186"/>
      <c r="O449" s="186"/>
      <c r="P449" s="186"/>
      <c r="Q449" s="186"/>
      <c r="R449" s="186"/>
      <c r="S449" s="186"/>
      <c r="T449" s="187"/>
      <c r="AT449" s="188" t="s">
        <v>141</v>
      </c>
      <c r="AU449" s="188" t="s">
        <v>81</v>
      </c>
      <c r="AV449" s="11" t="s">
        <v>81</v>
      </c>
      <c r="AW449" s="11" t="s">
        <v>37</v>
      </c>
      <c r="AX449" s="11" t="s">
        <v>73</v>
      </c>
      <c r="AY449" s="188" t="s">
        <v>128</v>
      </c>
    </row>
    <row r="450" spans="2:51" s="12" customFormat="1" ht="22.5" customHeight="1">
      <c r="B450" s="192"/>
      <c r="D450" s="180" t="s">
        <v>141</v>
      </c>
      <c r="E450" s="193" t="s">
        <v>20</v>
      </c>
      <c r="F450" s="194" t="s">
        <v>197</v>
      </c>
      <c r="H450" s="195">
        <v>454.903</v>
      </c>
      <c r="I450" s="196"/>
      <c r="L450" s="192"/>
      <c r="M450" s="197"/>
      <c r="N450" s="198"/>
      <c r="O450" s="198"/>
      <c r="P450" s="198"/>
      <c r="Q450" s="198"/>
      <c r="R450" s="198"/>
      <c r="S450" s="198"/>
      <c r="T450" s="199"/>
      <c r="AT450" s="200" t="s">
        <v>141</v>
      </c>
      <c r="AU450" s="200" t="s">
        <v>81</v>
      </c>
      <c r="AV450" s="12" t="s">
        <v>135</v>
      </c>
      <c r="AW450" s="12" t="s">
        <v>37</v>
      </c>
      <c r="AX450" s="12" t="s">
        <v>22</v>
      </c>
      <c r="AY450" s="200" t="s">
        <v>128</v>
      </c>
    </row>
    <row r="451" spans="2:65" s="1" customFormat="1" ht="22.5" customHeight="1">
      <c r="B451" s="163"/>
      <c r="C451" s="164" t="s">
        <v>744</v>
      </c>
      <c r="D451" s="164" t="s">
        <v>130</v>
      </c>
      <c r="E451" s="165" t="s">
        <v>745</v>
      </c>
      <c r="F451" s="166" t="s">
        <v>746</v>
      </c>
      <c r="G451" s="167" t="s">
        <v>133</v>
      </c>
      <c r="H451" s="168">
        <v>454.903</v>
      </c>
      <c r="I451" s="169"/>
      <c r="J451" s="170">
        <f>ROUND(I451*H451,2)</f>
        <v>0</v>
      </c>
      <c r="K451" s="166" t="s">
        <v>134</v>
      </c>
      <c r="L451" s="33"/>
      <c r="M451" s="171" t="s">
        <v>20</v>
      </c>
      <c r="N451" s="172" t="s">
        <v>44</v>
      </c>
      <c r="O451" s="34"/>
      <c r="P451" s="173">
        <f>O451*H451</f>
        <v>0</v>
      </c>
      <c r="Q451" s="173">
        <v>0</v>
      </c>
      <c r="R451" s="173">
        <f>Q451*H451</f>
        <v>0</v>
      </c>
      <c r="S451" s="173">
        <v>0</v>
      </c>
      <c r="T451" s="174">
        <f>S451*H451</f>
        <v>0</v>
      </c>
      <c r="AR451" s="16" t="s">
        <v>135</v>
      </c>
      <c r="AT451" s="16" t="s">
        <v>130</v>
      </c>
      <c r="AU451" s="16" t="s">
        <v>81</v>
      </c>
      <c r="AY451" s="16" t="s">
        <v>128</v>
      </c>
      <c r="BE451" s="175">
        <f>IF(N451="základní",J451,0)</f>
        <v>0</v>
      </c>
      <c r="BF451" s="175">
        <f>IF(N451="snížená",J451,0)</f>
        <v>0</v>
      </c>
      <c r="BG451" s="175">
        <f>IF(N451="zákl. přenesená",J451,0)</f>
        <v>0</v>
      </c>
      <c r="BH451" s="175">
        <f>IF(N451="sníž. přenesená",J451,0)</f>
        <v>0</v>
      </c>
      <c r="BI451" s="175">
        <f>IF(N451="nulová",J451,0)</f>
        <v>0</v>
      </c>
      <c r="BJ451" s="16" t="s">
        <v>22</v>
      </c>
      <c r="BK451" s="175">
        <f>ROUND(I451*H451,2)</f>
        <v>0</v>
      </c>
      <c r="BL451" s="16" t="s">
        <v>135</v>
      </c>
      <c r="BM451" s="16" t="s">
        <v>747</v>
      </c>
    </row>
    <row r="452" spans="2:47" s="1" customFormat="1" ht="30" customHeight="1">
      <c r="B452" s="33"/>
      <c r="D452" s="176" t="s">
        <v>137</v>
      </c>
      <c r="F452" s="177" t="s">
        <v>748</v>
      </c>
      <c r="I452" s="137"/>
      <c r="L452" s="33"/>
      <c r="M452" s="62"/>
      <c r="N452" s="34"/>
      <c r="O452" s="34"/>
      <c r="P452" s="34"/>
      <c r="Q452" s="34"/>
      <c r="R452" s="34"/>
      <c r="S452" s="34"/>
      <c r="T452" s="63"/>
      <c r="AT452" s="16" t="s">
        <v>137</v>
      </c>
      <c r="AU452" s="16" t="s">
        <v>81</v>
      </c>
    </row>
    <row r="453" spans="2:51" s="11" customFormat="1" ht="22.5" customHeight="1">
      <c r="B453" s="179"/>
      <c r="D453" s="176" t="s">
        <v>141</v>
      </c>
      <c r="E453" s="188" t="s">
        <v>20</v>
      </c>
      <c r="F453" s="190" t="s">
        <v>749</v>
      </c>
      <c r="H453" s="191">
        <v>454.903</v>
      </c>
      <c r="I453" s="184"/>
      <c r="L453" s="179"/>
      <c r="M453" s="185"/>
      <c r="N453" s="186"/>
      <c r="O453" s="186"/>
      <c r="P453" s="186"/>
      <c r="Q453" s="186"/>
      <c r="R453" s="186"/>
      <c r="S453" s="186"/>
      <c r="T453" s="187"/>
      <c r="AT453" s="188" t="s">
        <v>141</v>
      </c>
      <c r="AU453" s="188" t="s">
        <v>81</v>
      </c>
      <c r="AV453" s="11" t="s">
        <v>81</v>
      </c>
      <c r="AW453" s="11" t="s">
        <v>37</v>
      </c>
      <c r="AX453" s="11" t="s">
        <v>22</v>
      </c>
      <c r="AY453" s="188" t="s">
        <v>128</v>
      </c>
    </row>
    <row r="454" spans="2:63" s="10" customFormat="1" ht="29.25" customHeight="1">
      <c r="B454" s="149"/>
      <c r="D454" s="160" t="s">
        <v>72</v>
      </c>
      <c r="E454" s="161" t="s">
        <v>750</v>
      </c>
      <c r="F454" s="161" t="s">
        <v>751</v>
      </c>
      <c r="I454" s="152"/>
      <c r="J454" s="162">
        <f>BK454</f>
        <v>0</v>
      </c>
      <c r="L454" s="149"/>
      <c r="M454" s="154"/>
      <c r="N454" s="155"/>
      <c r="O454" s="155"/>
      <c r="P454" s="156">
        <f>SUM(P455:P478)</f>
        <v>0</v>
      </c>
      <c r="Q454" s="155"/>
      <c r="R454" s="156">
        <f>SUM(R455:R478)</f>
        <v>0</v>
      </c>
      <c r="S454" s="155"/>
      <c r="T454" s="157">
        <f>SUM(T455:T478)</f>
        <v>0</v>
      </c>
      <c r="AR454" s="150" t="s">
        <v>22</v>
      </c>
      <c r="AT454" s="158" t="s">
        <v>72</v>
      </c>
      <c r="AU454" s="158" t="s">
        <v>22</v>
      </c>
      <c r="AY454" s="150" t="s">
        <v>128</v>
      </c>
      <c r="BK454" s="159">
        <f>SUM(BK455:BK478)</f>
        <v>0</v>
      </c>
    </row>
    <row r="455" spans="2:65" s="1" customFormat="1" ht="22.5" customHeight="1">
      <c r="B455" s="163"/>
      <c r="C455" s="164" t="s">
        <v>752</v>
      </c>
      <c r="D455" s="164" t="s">
        <v>130</v>
      </c>
      <c r="E455" s="165" t="s">
        <v>753</v>
      </c>
      <c r="F455" s="166" t="s">
        <v>754</v>
      </c>
      <c r="G455" s="167" t="s">
        <v>231</v>
      </c>
      <c r="H455" s="168">
        <v>1097.338</v>
      </c>
      <c r="I455" s="169"/>
      <c r="J455" s="170">
        <f>ROUND(I455*H455,2)</f>
        <v>0</v>
      </c>
      <c r="K455" s="166" t="s">
        <v>134</v>
      </c>
      <c r="L455" s="33"/>
      <c r="M455" s="171" t="s">
        <v>20</v>
      </c>
      <c r="N455" s="172" t="s">
        <v>44</v>
      </c>
      <c r="O455" s="34"/>
      <c r="P455" s="173">
        <f>O455*H455</f>
        <v>0</v>
      </c>
      <c r="Q455" s="173">
        <v>0</v>
      </c>
      <c r="R455" s="173">
        <f>Q455*H455</f>
        <v>0</v>
      </c>
      <c r="S455" s="173">
        <v>0</v>
      </c>
      <c r="T455" s="174">
        <f>S455*H455</f>
        <v>0</v>
      </c>
      <c r="AR455" s="16" t="s">
        <v>135</v>
      </c>
      <c r="AT455" s="16" t="s">
        <v>130</v>
      </c>
      <c r="AU455" s="16" t="s">
        <v>81</v>
      </c>
      <c r="AY455" s="16" t="s">
        <v>128</v>
      </c>
      <c r="BE455" s="175">
        <f>IF(N455="základní",J455,0)</f>
        <v>0</v>
      </c>
      <c r="BF455" s="175">
        <f>IF(N455="snížená",J455,0)</f>
        <v>0</v>
      </c>
      <c r="BG455" s="175">
        <f>IF(N455="zákl. přenesená",J455,0)</f>
        <v>0</v>
      </c>
      <c r="BH455" s="175">
        <f>IF(N455="sníž. přenesená",J455,0)</f>
        <v>0</v>
      </c>
      <c r="BI455" s="175">
        <f>IF(N455="nulová",J455,0)</f>
        <v>0</v>
      </c>
      <c r="BJ455" s="16" t="s">
        <v>22</v>
      </c>
      <c r="BK455" s="175">
        <f>ROUND(I455*H455,2)</f>
        <v>0</v>
      </c>
      <c r="BL455" s="16" t="s">
        <v>135</v>
      </c>
      <c r="BM455" s="16" t="s">
        <v>755</v>
      </c>
    </row>
    <row r="456" spans="2:47" s="1" customFormat="1" ht="30" customHeight="1">
      <c r="B456" s="33"/>
      <c r="D456" s="176" t="s">
        <v>137</v>
      </c>
      <c r="F456" s="177" t="s">
        <v>756</v>
      </c>
      <c r="I456" s="137"/>
      <c r="L456" s="33"/>
      <c r="M456" s="62"/>
      <c r="N456" s="34"/>
      <c r="O456" s="34"/>
      <c r="P456" s="34"/>
      <c r="Q456" s="34"/>
      <c r="R456" s="34"/>
      <c r="S456" s="34"/>
      <c r="T456" s="63"/>
      <c r="AT456" s="16" t="s">
        <v>137</v>
      </c>
      <c r="AU456" s="16" t="s">
        <v>81</v>
      </c>
    </row>
    <row r="457" spans="2:47" s="1" customFormat="1" ht="30" customHeight="1">
      <c r="B457" s="33"/>
      <c r="D457" s="176" t="s">
        <v>139</v>
      </c>
      <c r="F457" s="178" t="s">
        <v>757</v>
      </c>
      <c r="I457" s="137"/>
      <c r="L457" s="33"/>
      <c r="M457" s="62"/>
      <c r="N457" s="34"/>
      <c r="O457" s="34"/>
      <c r="P457" s="34"/>
      <c r="Q457" s="34"/>
      <c r="R457" s="34"/>
      <c r="S457" s="34"/>
      <c r="T457" s="63"/>
      <c r="AT457" s="16" t="s">
        <v>139</v>
      </c>
      <c r="AU457" s="16" t="s">
        <v>81</v>
      </c>
    </row>
    <row r="458" spans="2:51" s="11" customFormat="1" ht="22.5" customHeight="1">
      <c r="B458" s="179"/>
      <c r="D458" s="180" t="s">
        <v>141</v>
      </c>
      <c r="E458" s="181" t="s">
        <v>20</v>
      </c>
      <c r="F458" s="182" t="s">
        <v>758</v>
      </c>
      <c r="H458" s="183">
        <v>1097.338</v>
      </c>
      <c r="I458" s="184"/>
      <c r="L458" s="179"/>
      <c r="M458" s="185"/>
      <c r="N458" s="186"/>
      <c r="O458" s="186"/>
      <c r="P458" s="186"/>
      <c r="Q458" s="186"/>
      <c r="R458" s="186"/>
      <c r="S458" s="186"/>
      <c r="T458" s="187"/>
      <c r="AT458" s="188" t="s">
        <v>141</v>
      </c>
      <c r="AU458" s="188" t="s">
        <v>81</v>
      </c>
      <c r="AV458" s="11" t="s">
        <v>81</v>
      </c>
      <c r="AW458" s="11" t="s">
        <v>37</v>
      </c>
      <c r="AX458" s="11" t="s">
        <v>22</v>
      </c>
      <c r="AY458" s="188" t="s">
        <v>128</v>
      </c>
    </row>
    <row r="459" spans="2:65" s="1" customFormat="1" ht="22.5" customHeight="1">
      <c r="B459" s="163"/>
      <c r="C459" s="164" t="s">
        <v>759</v>
      </c>
      <c r="D459" s="164" t="s">
        <v>130</v>
      </c>
      <c r="E459" s="165" t="s">
        <v>760</v>
      </c>
      <c r="F459" s="166" t="s">
        <v>761</v>
      </c>
      <c r="G459" s="167" t="s">
        <v>231</v>
      </c>
      <c r="H459" s="168">
        <v>20849.422</v>
      </c>
      <c r="I459" s="169"/>
      <c r="J459" s="170">
        <f>ROUND(I459*H459,2)</f>
        <v>0</v>
      </c>
      <c r="K459" s="166" t="s">
        <v>134</v>
      </c>
      <c r="L459" s="33"/>
      <c r="M459" s="171" t="s">
        <v>20</v>
      </c>
      <c r="N459" s="172" t="s">
        <v>44</v>
      </c>
      <c r="O459" s="34"/>
      <c r="P459" s="173">
        <f>O459*H459</f>
        <v>0</v>
      </c>
      <c r="Q459" s="173">
        <v>0</v>
      </c>
      <c r="R459" s="173">
        <f>Q459*H459</f>
        <v>0</v>
      </c>
      <c r="S459" s="173">
        <v>0</v>
      </c>
      <c r="T459" s="174">
        <f>S459*H459</f>
        <v>0</v>
      </c>
      <c r="AR459" s="16" t="s">
        <v>135</v>
      </c>
      <c r="AT459" s="16" t="s">
        <v>130</v>
      </c>
      <c r="AU459" s="16" t="s">
        <v>81</v>
      </c>
      <c r="AY459" s="16" t="s">
        <v>128</v>
      </c>
      <c r="BE459" s="175">
        <f>IF(N459="základní",J459,0)</f>
        <v>0</v>
      </c>
      <c r="BF459" s="175">
        <f>IF(N459="snížená",J459,0)</f>
        <v>0</v>
      </c>
      <c r="BG459" s="175">
        <f>IF(N459="zákl. přenesená",J459,0)</f>
        <v>0</v>
      </c>
      <c r="BH459" s="175">
        <f>IF(N459="sníž. přenesená",J459,0)</f>
        <v>0</v>
      </c>
      <c r="BI459" s="175">
        <f>IF(N459="nulová",J459,0)</f>
        <v>0</v>
      </c>
      <c r="BJ459" s="16" t="s">
        <v>22</v>
      </c>
      <c r="BK459" s="175">
        <f>ROUND(I459*H459,2)</f>
        <v>0</v>
      </c>
      <c r="BL459" s="16" t="s">
        <v>135</v>
      </c>
      <c r="BM459" s="16" t="s">
        <v>762</v>
      </c>
    </row>
    <row r="460" spans="2:47" s="1" customFormat="1" ht="30" customHeight="1">
      <c r="B460" s="33"/>
      <c r="D460" s="176" t="s">
        <v>137</v>
      </c>
      <c r="F460" s="177" t="s">
        <v>763</v>
      </c>
      <c r="I460" s="137"/>
      <c r="L460" s="33"/>
      <c r="M460" s="62"/>
      <c r="N460" s="34"/>
      <c r="O460" s="34"/>
      <c r="P460" s="34"/>
      <c r="Q460" s="34"/>
      <c r="R460" s="34"/>
      <c r="S460" s="34"/>
      <c r="T460" s="63"/>
      <c r="AT460" s="16" t="s">
        <v>137</v>
      </c>
      <c r="AU460" s="16" t="s">
        <v>81</v>
      </c>
    </row>
    <row r="461" spans="2:47" s="1" customFormat="1" ht="42" customHeight="1">
      <c r="B461" s="33"/>
      <c r="D461" s="176" t="s">
        <v>139</v>
      </c>
      <c r="F461" s="178" t="s">
        <v>764</v>
      </c>
      <c r="I461" s="137"/>
      <c r="L461" s="33"/>
      <c r="M461" s="62"/>
      <c r="N461" s="34"/>
      <c r="O461" s="34"/>
      <c r="P461" s="34"/>
      <c r="Q461" s="34"/>
      <c r="R461" s="34"/>
      <c r="S461" s="34"/>
      <c r="T461" s="63"/>
      <c r="AT461" s="16" t="s">
        <v>139</v>
      </c>
      <c r="AU461" s="16" t="s">
        <v>81</v>
      </c>
    </row>
    <row r="462" spans="2:51" s="11" customFormat="1" ht="22.5" customHeight="1">
      <c r="B462" s="179"/>
      <c r="D462" s="180" t="s">
        <v>141</v>
      </c>
      <c r="F462" s="182" t="s">
        <v>765</v>
      </c>
      <c r="H462" s="183">
        <v>20849.422</v>
      </c>
      <c r="I462" s="184"/>
      <c r="L462" s="179"/>
      <c r="M462" s="185"/>
      <c r="N462" s="186"/>
      <c r="O462" s="186"/>
      <c r="P462" s="186"/>
      <c r="Q462" s="186"/>
      <c r="R462" s="186"/>
      <c r="S462" s="186"/>
      <c r="T462" s="187"/>
      <c r="AT462" s="188" t="s">
        <v>141</v>
      </c>
      <c r="AU462" s="188" t="s">
        <v>81</v>
      </c>
      <c r="AV462" s="11" t="s">
        <v>81</v>
      </c>
      <c r="AW462" s="11" t="s">
        <v>4</v>
      </c>
      <c r="AX462" s="11" t="s">
        <v>22</v>
      </c>
      <c r="AY462" s="188" t="s">
        <v>128</v>
      </c>
    </row>
    <row r="463" spans="2:65" s="1" customFormat="1" ht="22.5" customHeight="1">
      <c r="B463" s="163"/>
      <c r="C463" s="164" t="s">
        <v>766</v>
      </c>
      <c r="D463" s="164" t="s">
        <v>130</v>
      </c>
      <c r="E463" s="165" t="s">
        <v>767</v>
      </c>
      <c r="F463" s="166" t="s">
        <v>768</v>
      </c>
      <c r="G463" s="167" t="s">
        <v>231</v>
      </c>
      <c r="H463" s="168">
        <v>943.122</v>
      </c>
      <c r="I463" s="169"/>
      <c r="J463" s="170">
        <f>ROUND(I463*H463,2)</f>
        <v>0</v>
      </c>
      <c r="K463" s="166" t="s">
        <v>134</v>
      </c>
      <c r="L463" s="33"/>
      <c r="M463" s="171" t="s">
        <v>20</v>
      </c>
      <c r="N463" s="172" t="s">
        <v>44</v>
      </c>
      <c r="O463" s="34"/>
      <c r="P463" s="173">
        <f>O463*H463</f>
        <v>0</v>
      </c>
      <c r="Q463" s="173">
        <v>0</v>
      </c>
      <c r="R463" s="173">
        <f>Q463*H463</f>
        <v>0</v>
      </c>
      <c r="S463" s="173">
        <v>0</v>
      </c>
      <c r="T463" s="174">
        <f>S463*H463</f>
        <v>0</v>
      </c>
      <c r="AR463" s="16" t="s">
        <v>135</v>
      </c>
      <c r="AT463" s="16" t="s">
        <v>130</v>
      </c>
      <c r="AU463" s="16" t="s">
        <v>81</v>
      </c>
      <c r="AY463" s="16" t="s">
        <v>128</v>
      </c>
      <c r="BE463" s="175">
        <f>IF(N463="základní",J463,0)</f>
        <v>0</v>
      </c>
      <c r="BF463" s="175">
        <f>IF(N463="snížená",J463,0)</f>
        <v>0</v>
      </c>
      <c r="BG463" s="175">
        <f>IF(N463="zákl. přenesená",J463,0)</f>
        <v>0</v>
      </c>
      <c r="BH463" s="175">
        <f>IF(N463="sníž. přenesená",J463,0)</f>
        <v>0</v>
      </c>
      <c r="BI463" s="175">
        <f>IF(N463="nulová",J463,0)</f>
        <v>0</v>
      </c>
      <c r="BJ463" s="16" t="s">
        <v>22</v>
      </c>
      <c r="BK463" s="175">
        <f>ROUND(I463*H463,2)</f>
        <v>0</v>
      </c>
      <c r="BL463" s="16" t="s">
        <v>135</v>
      </c>
      <c r="BM463" s="16" t="s">
        <v>769</v>
      </c>
    </row>
    <row r="464" spans="2:47" s="1" customFormat="1" ht="30" customHeight="1">
      <c r="B464" s="33"/>
      <c r="D464" s="176" t="s">
        <v>137</v>
      </c>
      <c r="F464" s="177" t="s">
        <v>770</v>
      </c>
      <c r="I464" s="137"/>
      <c r="L464" s="33"/>
      <c r="M464" s="62"/>
      <c r="N464" s="34"/>
      <c r="O464" s="34"/>
      <c r="P464" s="34"/>
      <c r="Q464" s="34"/>
      <c r="R464" s="34"/>
      <c r="S464" s="34"/>
      <c r="T464" s="63"/>
      <c r="AT464" s="16" t="s">
        <v>137</v>
      </c>
      <c r="AU464" s="16" t="s">
        <v>81</v>
      </c>
    </row>
    <row r="465" spans="2:51" s="11" customFormat="1" ht="22.5" customHeight="1">
      <c r="B465" s="179"/>
      <c r="D465" s="180" t="s">
        <v>141</v>
      </c>
      <c r="E465" s="181" t="s">
        <v>20</v>
      </c>
      <c r="F465" s="182" t="s">
        <v>771</v>
      </c>
      <c r="H465" s="183">
        <v>943.122</v>
      </c>
      <c r="I465" s="184"/>
      <c r="L465" s="179"/>
      <c r="M465" s="185"/>
      <c r="N465" s="186"/>
      <c r="O465" s="186"/>
      <c r="P465" s="186"/>
      <c r="Q465" s="186"/>
      <c r="R465" s="186"/>
      <c r="S465" s="186"/>
      <c r="T465" s="187"/>
      <c r="AT465" s="188" t="s">
        <v>141</v>
      </c>
      <c r="AU465" s="188" t="s">
        <v>81</v>
      </c>
      <c r="AV465" s="11" t="s">
        <v>81</v>
      </c>
      <c r="AW465" s="11" t="s">
        <v>37</v>
      </c>
      <c r="AX465" s="11" t="s">
        <v>22</v>
      </c>
      <c r="AY465" s="188" t="s">
        <v>128</v>
      </c>
    </row>
    <row r="466" spans="2:65" s="1" customFormat="1" ht="22.5" customHeight="1">
      <c r="B466" s="163"/>
      <c r="C466" s="164" t="s">
        <v>772</v>
      </c>
      <c r="D466" s="164" t="s">
        <v>130</v>
      </c>
      <c r="E466" s="165" t="s">
        <v>773</v>
      </c>
      <c r="F466" s="166" t="s">
        <v>774</v>
      </c>
      <c r="G466" s="167" t="s">
        <v>231</v>
      </c>
      <c r="H466" s="168">
        <v>17919.318</v>
      </c>
      <c r="I466" s="169"/>
      <c r="J466" s="170">
        <f>ROUND(I466*H466,2)</f>
        <v>0</v>
      </c>
      <c r="K466" s="166" t="s">
        <v>134</v>
      </c>
      <c r="L466" s="33"/>
      <c r="M466" s="171" t="s">
        <v>20</v>
      </c>
      <c r="N466" s="172" t="s">
        <v>44</v>
      </c>
      <c r="O466" s="34"/>
      <c r="P466" s="173">
        <f>O466*H466</f>
        <v>0</v>
      </c>
      <c r="Q466" s="173">
        <v>0</v>
      </c>
      <c r="R466" s="173">
        <f>Q466*H466</f>
        <v>0</v>
      </c>
      <c r="S466" s="173">
        <v>0</v>
      </c>
      <c r="T466" s="174">
        <f>S466*H466</f>
        <v>0</v>
      </c>
      <c r="AR466" s="16" t="s">
        <v>135</v>
      </c>
      <c r="AT466" s="16" t="s">
        <v>130</v>
      </c>
      <c r="AU466" s="16" t="s">
        <v>81</v>
      </c>
      <c r="AY466" s="16" t="s">
        <v>128</v>
      </c>
      <c r="BE466" s="175">
        <f>IF(N466="základní",J466,0)</f>
        <v>0</v>
      </c>
      <c r="BF466" s="175">
        <f>IF(N466="snížená",J466,0)</f>
        <v>0</v>
      </c>
      <c r="BG466" s="175">
        <f>IF(N466="zákl. přenesená",J466,0)</f>
        <v>0</v>
      </c>
      <c r="BH466" s="175">
        <f>IF(N466="sníž. přenesená",J466,0)</f>
        <v>0</v>
      </c>
      <c r="BI466" s="175">
        <f>IF(N466="nulová",J466,0)</f>
        <v>0</v>
      </c>
      <c r="BJ466" s="16" t="s">
        <v>22</v>
      </c>
      <c r="BK466" s="175">
        <f>ROUND(I466*H466,2)</f>
        <v>0</v>
      </c>
      <c r="BL466" s="16" t="s">
        <v>135</v>
      </c>
      <c r="BM466" s="16" t="s">
        <v>775</v>
      </c>
    </row>
    <row r="467" spans="2:47" s="1" customFormat="1" ht="42" customHeight="1">
      <c r="B467" s="33"/>
      <c r="D467" s="176" t="s">
        <v>137</v>
      </c>
      <c r="F467" s="177" t="s">
        <v>776</v>
      </c>
      <c r="I467" s="137"/>
      <c r="L467" s="33"/>
      <c r="M467" s="62"/>
      <c r="N467" s="34"/>
      <c r="O467" s="34"/>
      <c r="P467" s="34"/>
      <c r="Q467" s="34"/>
      <c r="R467" s="34"/>
      <c r="S467" s="34"/>
      <c r="T467" s="63"/>
      <c r="AT467" s="16" t="s">
        <v>137</v>
      </c>
      <c r="AU467" s="16" t="s">
        <v>81</v>
      </c>
    </row>
    <row r="468" spans="2:47" s="1" customFormat="1" ht="30" customHeight="1">
      <c r="B468" s="33"/>
      <c r="D468" s="176" t="s">
        <v>139</v>
      </c>
      <c r="F468" s="178" t="s">
        <v>777</v>
      </c>
      <c r="I468" s="137"/>
      <c r="L468" s="33"/>
      <c r="M468" s="62"/>
      <c r="N468" s="34"/>
      <c r="O468" s="34"/>
      <c r="P468" s="34"/>
      <c r="Q468" s="34"/>
      <c r="R468" s="34"/>
      <c r="S468" s="34"/>
      <c r="T468" s="63"/>
      <c r="AT468" s="16" t="s">
        <v>139</v>
      </c>
      <c r="AU468" s="16" t="s">
        <v>81</v>
      </c>
    </row>
    <row r="469" spans="2:51" s="11" customFormat="1" ht="22.5" customHeight="1">
      <c r="B469" s="179"/>
      <c r="D469" s="180" t="s">
        <v>141</v>
      </c>
      <c r="F469" s="182" t="s">
        <v>778</v>
      </c>
      <c r="H469" s="183">
        <v>17919.318</v>
      </c>
      <c r="I469" s="184"/>
      <c r="L469" s="179"/>
      <c r="M469" s="185"/>
      <c r="N469" s="186"/>
      <c r="O469" s="186"/>
      <c r="P469" s="186"/>
      <c r="Q469" s="186"/>
      <c r="R469" s="186"/>
      <c r="S469" s="186"/>
      <c r="T469" s="187"/>
      <c r="AT469" s="188" t="s">
        <v>141</v>
      </c>
      <c r="AU469" s="188" t="s">
        <v>81</v>
      </c>
      <c r="AV469" s="11" t="s">
        <v>81</v>
      </c>
      <c r="AW469" s="11" t="s">
        <v>4</v>
      </c>
      <c r="AX469" s="11" t="s">
        <v>22</v>
      </c>
      <c r="AY469" s="188" t="s">
        <v>128</v>
      </c>
    </row>
    <row r="470" spans="2:65" s="1" customFormat="1" ht="22.5" customHeight="1">
      <c r="B470" s="163"/>
      <c r="C470" s="164" t="s">
        <v>779</v>
      </c>
      <c r="D470" s="164" t="s">
        <v>130</v>
      </c>
      <c r="E470" s="165" t="s">
        <v>780</v>
      </c>
      <c r="F470" s="166" t="s">
        <v>781</v>
      </c>
      <c r="G470" s="167" t="s">
        <v>231</v>
      </c>
      <c r="H470" s="168">
        <v>943.122</v>
      </c>
      <c r="I470" s="169"/>
      <c r="J470" s="170">
        <f>ROUND(I470*H470,2)</f>
        <v>0</v>
      </c>
      <c r="K470" s="166" t="s">
        <v>134</v>
      </c>
      <c r="L470" s="33"/>
      <c r="M470" s="171" t="s">
        <v>20</v>
      </c>
      <c r="N470" s="172" t="s">
        <v>44</v>
      </c>
      <c r="O470" s="34"/>
      <c r="P470" s="173">
        <f>O470*H470</f>
        <v>0</v>
      </c>
      <c r="Q470" s="173">
        <v>0</v>
      </c>
      <c r="R470" s="173">
        <f>Q470*H470</f>
        <v>0</v>
      </c>
      <c r="S470" s="173">
        <v>0</v>
      </c>
      <c r="T470" s="174">
        <f>S470*H470</f>
        <v>0</v>
      </c>
      <c r="AR470" s="16" t="s">
        <v>135</v>
      </c>
      <c r="AT470" s="16" t="s">
        <v>130</v>
      </c>
      <c r="AU470" s="16" t="s">
        <v>81</v>
      </c>
      <c r="AY470" s="16" t="s">
        <v>128</v>
      </c>
      <c r="BE470" s="175">
        <f>IF(N470="základní",J470,0)</f>
        <v>0</v>
      </c>
      <c r="BF470" s="175">
        <f>IF(N470="snížená",J470,0)</f>
        <v>0</v>
      </c>
      <c r="BG470" s="175">
        <f>IF(N470="zákl. přenesená",J470,0)</f>
        <v>0</v>
      </c>
      <c r="BH470" s="175">
        <f>IF(N470="sníž. přenesená",J470,0)</f>
        <v>0</v>
      </c>
      <c r="BI470" s="175">
        <f>IF(N470="nulová",J470,0)</f>
        <v>0</v>
      </c>
      <c r="BJ470" s="16" t="s">
        <v>22</v>
      </c>
      <c r="BK470" s="175">
        <f>ROUND(I470*H470,2)</f>
        <v>0</v>
      </c>
      <c r="BL470" s="16" t="s">
        <v>135</v>
      </c>
      <c r="BM470" s="16" t="s">
        <v>782</v>
      </c>
    </row>
    <row r="471" spans="2:47" s="1" customFormat="1" ht="22.5" customHeight="1">
      <c r="B471" s="33"/>
      <c r="D471" s="180" t="s">
        <v>137</v>
      </c>
      <c r="F471" s="214" t="s">
        <v>783</v>
      </c>
      <c r="I471" s="137"/>
      <c r="L471" s="33"/>
      <c r="M471" s="62"/>
      <c r="N471" s="34"/>
      <c r="O471" s="34"/>
      <c r="P471" s="34"/>
      <c r="Q471" s="34"/>
      <c r="R471" s="34"/>
      <c r="S471" s="34"/>
      <c r="T471" s="63"/>
      <c r="AT471" s="16" t="s">
        <v>137</v>
      </c>
      <c r="AU471" s="16" t="s">
        <v>81</v>
      </c>
    </row>
    <row r="472" spans="2:65" s="1" customFormat="1" ht="22.5" customHeight="1">
      <c r="B472" s="163"/>
      <c r="C472" s="164" t="s">
        <v>784</v>
      </c>
      <c r="D472" s="164" t="s">
        <v>130</v>
      </c>
      <c r="E472" s="165" t="s">
        <v>785</v>
      </c>
      <c r="F472" s="166" t="s">
        <v>786</v>
      </c>
      <c r="G472" s="167" t="s">
        <v>231</v>
      </c>
      <c r="H472" s="168">
        <v>505.93</v>
      </c>
      <c r="I472" s="169"/>
      <c r="J472" s="170">
        <f>ROUND(I472*H472,2)</f>
        <v>0</v>
      </c>
      <c r="K472" s="166" t="s">
        <v>134</v>
      </c>
      <c r="L472" s="33"/>
      <c r="M472" s="171" t="s">
        <v>20</v>
      </c>
      <c r="N472" s="172" t="s">
        <v>44</v>
      </c>
      <c r="O472" s="34"/>
      <c r="P472" s="173">
        <f>O472*H472</f>
        <v>0</v>
      </c>
      <c r="Q472" s="173">
        <v>0</v>
      </c>
      <c r="R472" s="173">
        <f>Q472*H472</f>
        <v>0</v>
      </c>
      <c r="S472" s="173">
        <v>0</v>
      </c>
      <c r="T472" s="174">
        <f>S472*H472</f>
        <v>0</v>
      </c>
      <c r="AR472" s="16" t="s">
        <v>135</v>
      </c>
      <c r="AT472" s="16" t="s">
        <v>130</v>
      </c>
      <c r="AU472" s="16" t="s">
        <v>81</v>
      </c>
      <c r="AY472" s="16" t="s">
        <v>128</v>
      </c>
      <c r="BE472" s="175">
        <f>IF(N472="základní",J472,0)</f>
        <v>0</v>
      </c>
      <c r="BF472" s="175">
        <f>IF(N472="snížená",J472,0)</f>
        <v>0</v>
      </c>
      <c r="BG472" s="175">
        <f>IF(N472="zákl. přenesená",J472,0)</f>
        <v>0</v>
      </c>
      <c r="BH472" s="175">
        <f>IF(N472="sníž. přenesená",J472,0)</f>
        <v>0</v>
      </c>
      <c r="BI472" s="175">
        <f>IF(N472="nulová",J472,0)</f>
        <v>0</v>
      </c>
      <c r="BJ472" s="16" t="s">
        <v>22</v>
      </c>
      <c r="BK472" s="175">
        <f>ROUND(I472*H472,2)</f>
        <v>0</v>
      </c>
      <c r="BL472" s="16" t="s">
        <v>135</v>
      </c>
      <c r="BM472" s="16" t="s">
        <v>787</v>
      </c>
    </row>
    <row r="473" spans="2:47" s="1" customFormat="1" ht="22.5" customHeight="1">
      <c r="B473" s="33"/>
      <c r="D473" s="176" t="s">
        <v>137</v>
      </c>
      <c r="F473" s="177" t="s">
        <v>788</v>
      </c>
      <c r="I473" s="137"/>
      <c r="L473" s="33"/>
      <c r="M473" s="62"/>
      <c r="N473" s="34"/>
      <c r="O473" s="34"/>
      <c r="P473" s="34"/>
      <c r="Q473" s="34"/>
      <c r="R473" s="34"/>
      <c r="S473" s="34"/>
      <c r="T473" s="63"/>
      <c r="AT473" s="16" t="s">
        <v>137</v>
      </c>
      <c r="AU473" s="16" t="s">
        <v>81</v>
      </c>
    </row>
    <row r="474" spans="2:47" s="1" customFormat="1" ht="30" customHeight="1">
      <c r="B474" s="33"/>
      <c r="D474" s="176" t="s">
        <v>139</v>
      </c>
      <c r="F474" s="178" t="s">
        <v>789</v>
      </c>
      <c r="I474" s="137"/>
      <c r="L474" s="33"/>
      <c r="M474" s="62"/>
      <c r="N474" s="34"/>
      <c r="O474" s="34"/>
      <c r="P474" s="34"/>
      <c r="Q474" s="34"/>
      <c r="R474" s="34"/>
      <c r="S474" s="34"/>
      <c r="T474" s="63"/>
      <c r="AT474" s="16" t="s">
        <v>139</v>
      </c>
      <c r="AU474" s="16" t="s">
        <v>81</v>
      </c>
    </row>
    <row r="475" spans="2:51" s="11" customFormat="1" ht="22.5" customHeight="1">
      <c r="B475" s="179"/>
      <c r="D475" s="180" t="s">
        <v>141</v>
      </c>
      <c r="E475" s="181" t="s">
        <v>20</v>
      </c>
      <c r="F475" s="182" t="s">
        <v>790</v>
      </c>
      <c r="H475" s="183">
        <v>505.93</v>
      </c>
      <c r="I475" s="184"/>
      <c r="L475" s="179"/>
      <c r="M475" s="185"/>
      <c r="N475" s="186"/>
      <c r="O475" s="186"/>
      <c r="P475" s="186"/>
      <c r="Q475" s="186"/>
      <c r="R475" s="186"/>
      <c r="S475" s="186"/>
      <c r="T475" s="187"/>
      <c r="AT475" s="188" t="s">
        <v>141</v>
      </c>
      <c r="AU475" s="188" t="s">
        <v>81</v>
      </c>
      <c r="AV475" s="11" t="s">
        <v>81</v>
      </c>
      <c r="AW475" s="11" t="s">
        <v>37</v>
      </c>
      <c r="AX475" s="11" t="s">
        <v>22</v>
      </c>
      <c r="AY475" s="188" t="s">
        <v>128</v>
      </c>
    </row>
    <row r="476" spans="2:65" s="1" customFormat="1" ht="22.5" customHeight="1">
      <c r="B476" s="163"/>
      <c r="C476" s="164" t="s">
        <v>28</v>
      </c>
      <c r="D476" s="164" t="s">
        <v>130</v>
      </c>
      <c r="E476" s="165" t="s">
        <v>791</v>
      </c>
      <c r="F476" s="166" t="s">
        <v>792</v>
      </c>
      <c r="G476" s="167" t="s">
        <v>231</v>
      </c>
      <c r="H476" s="168">
        <v>118.404</v>
      </c>
      <c r="I476" s="169"/>
      <c r="J476" s="170">
        <f>ROUND(I476*H476,2)</f>
        <v>0</v>
      </c>
      <c r="K476" s="166" t="s">
        <v>134</v>
      </c>
      <c r="L476" s="33"/>
      <c r="M476" s="171" t="s">
        <v>20</v>
      </c>
      <c r="N476" s="172" t="s">
        <v>44</v>
      </c>
      <c r="O476" s="34"/>
      <c r="P476" s="173">
        <f>O476*H476</f>
        <v>0</v>
      </c>
      <c r="Q476" s="173">
        <v>0</v>
      </c>
      <c r="R476" s="173">
        <f>Q476*H476</f>
        <v>0</v>
      </c>
      <c r="S476" s="173">
        <v>0</v>
      </c>
      <c r="T476" s="174">
        <f>S476*H476</f>
        <v>0</v>
      </c>
      <c r="AR476" s="16" t="s">
        <v>135</v>
      </c>
      <c r="AT476" s="16" t="s">
        <v>130</v>
      </c>
      <c r="AU476" s="16" t="s">
        <v>81</v>
      </c>
      <c r="AY476" s="16" t="s">
        <v>128</v>
      </c>
      <c r="BE476" s="175">
        <f>IF(N476="základní",J476,0)</f>
        <v>0</v>
      </c>
      <c r="BF476" s="175">
        <f>IF(N476="snížená",J476,0)</f>
        <v>0</v>
      </c>
      <c r="BG476" s="175">
        <f>IF(N476="zákl. přenesená",J476,0)</f>
        <v>0</v>
      </c>
      <c r="BH476" s="175">
        <f>IF(N476="sníž. přenesená",J476,0)</f>
        <v>0</v>
      </c>
      <c r="BI476" s="175">
        <f>IF(N476="nulová",J476,0)</f>
        <v>0</v>
      </c>
      <c r="BJ476" s="16" t="s">
        <v>22</v>
      </c>
      <c r="BK476" s="175">
        <f>ROUND(I476*H476,2)</f>
        <v>0</v>
      </c>
      <c r="BL476" s="16" t="s">
        <v>135</v>
      </c>
      <c r="BM476" s="16" t="s">
        <v>793</v>
      </c>
    </row>
    <row r="477" spans="2:47" s="1" customFormat="1" ht="22.5" customHeight="1">
      <c r="B477" s="33"/>
      <c r="D477" s="176" t="s">
        <v>137</v>
      </c>
      <c r="F477" s="177" t="s">
        <v>794</v>
      </c>
      <c r="I477" s="137"/>
      <c r="L477" s="33"/>
      <c r="M477" s="62"/>
      <c r="N477" s="34"/>
      <c r="O477" s="34"/>
      <c r="P477" s="34"/>
      <c r="Q477" s="34"/>
      <c r="R477" s="34"/>
      <c r="S477" s="34"/>
      <c r="T477" s="63"/>
      <c r="AT477" s="16" t="s">
        <v>137</v>
      </c>
      <c r="AU477" s="16" t="s">
        <v>81</v>
      </c>
    </row>
    <row r="478" spans="2:47" s="1" customFormat="1" ht="42" customHeight="1">
      <c r="B478" s="33"/>
      <c r="D478" s="176" t="s">
        <v>139</v>
      </c>
      <c r="F478" s="178" t="s">
        <v>795</v>
      </c>
      <c r="I478" s="137"/>
      <c r="L478" s="33"/>
      <c r="M478" s="62"/>
      <c r="N478" s="34"/>
      <c r="O478" s="34"/>
      <c r="P478" s="34"/>
      <c r="Q478" s="34"/>
      <c r="R478" s="34"/>
      <c r="S478" s="34"/>
      <c r="T478" s="63"/>
      <c r="AT478" s="16" t="s">
        <v>139</v>
      </c>
      <c r="AU478" s="16" t="s">
        <v>81</v>
      </c>
    </row>
    <row r="479" spans="2:63" s="10" customFormat="1" ht="29.25" customHeight="1">
      <c r="B479" s="149"/>
      <c r="D479" s="160" t="s">
        <v>72</v>
      </c>
      <c r="E479" s="161" t="s">
        <v>796</v>
      </c>
      <c r="F479" s="161" t="s">
        <v>797</v>
      </c>
      <c r="I479" s="152"/>
      <c r="J479" s="162">
        <f>BK479</f>
        <v>0</v>
      </c>
      <c r="L479" s="149"/>
      <c r="M479" s="154"/>
      <c r="N479" s="155"/>
      <c r="O479" s="155"/>
      <c r="P479" s="156">
        <f>SUM(P480:P483)</f>
        <v>0</v>
      </c>
      <c r="Q479" s="155"/>
      <c r="R479" s="156">
        <f>SUM(R480:R483)</f>
        <v>0</v>
      </c>
      <c r="S479" s="155"/>
      <c r="T479" s="157">
        <f>SUM(T480:T483)</f>
        <v>0</v>
      </c>
      <c r="AR479" s="150" t="s">
        <v>22</v>
      </c>
      <c r="AT479" s="158" t="s">
        <v>72</v>
      </c>
      <c r="AU479" s="158" t="s">
        <v>22</v>
      </c>
      <c r="AY479" s="150" t="s">
        <v>128</v>
      </c>
      <c r="BK479" s="159">
        <f>SUM(BK480:BK483)</f>
        <v>0</v>
      </c>
    </row>
    <row r="480" spans="2:65" s="1" customFormat="1" ht="22.5" customHeight="1">
      <c r="B480" s="163"/>
      <c r="C480" s="164" t="s">
        <v>798</v>
      </c>
      <c r="D480" s="164" t="s">
        <v>130</v>
      </c>
      <c r="E480" s="165" t="s">
        <v>799</v>
      </c>
      <c r="F480" s="166" t="s">
        <v>800</v>
      </c>
      <c r="G480" s="167" t="s">
        <v>231</v>
      </c>
      <c r="H480" s="168">
        <v>2962.063</v>
      </c>
      <c r="I480" s="169"/>
      <c r="J480" s="170">
        <f>ROUND(I480*H480,2)</f>
        <v>0</v>
      </c>
      <c r="K480" s="166" t="s">
        <v>134</v>
      </c>
      <c r="L480" s="33"/>
      <c r="M480" s="171" t="s">
        <v>20</v>
      </c>
      <c r="N480" s="172" t="s">
        <v>44</v>
      </c>
      <c r="O480" s="34"/>
      <c r="P480" s="173">
        <f>O480*H480</f>
        <v>0</v>
      </c>
      <c r="Q480" s="173">
        <v>0</v>
      </c>
      <c r="R480" s="173">
        <f>Q480*H480</f>
        <v>0</v>
      </c>
      <c r="S480" s="173">
        <v>0</v>
      </c>
      <c r="T480" s="174">
        <f>S480*H480</f>
        <v>0</v>
      </c>
      <c r="AR480" s="16" t="s">
        <v>135</v>
      </c>
      <c r="AT480" s="16" t="s">
        <v>130</v>
      </c>
      <c r="AU480" s="16" t="s">
        <v>81</v>
      </c>
      <c r="AY480" s="16" t="s">
        <v>128</v>
      </c>
      <c r="BE480" s="175">
        <f>IF(N480="základní",J480,0)</f>
        <v>0</v>
      </c>
      <c r="BF480" s="175">
        <f>IF(N480="snížená",J480,0)</f>
        <v>0</v>
      </c>
      <c r="BG480" s="175">
        <f>IF(N480="zákl. přenesená",J480,0)</f>
        <v>0</v>
      </c>
      <c r="BH480" s="175">
        <f>IF(N480="sníž. přenesená",J480,0)</f>
        <v>0</v>
      </c>
      <c r="BI480" s="175">
        <f>IF(N480="nulová",J480,0)</f>
        <v>0</v>
      </c>
      <c r="BJ480" s="16" t="s">
        <v>22</v>
      </c>
      <c r="BK480" s="175">
        <f>ROUND(I480*H480,2)</f>
        <v>0</v>
      </c>
      <c r="BL480" s="16" t="s">
        <v>135</v>
      </c>
      <c r="BM480" s="16" t="s">
        <v>801</v>
      </c>
    </row>
    <row r="481" spans="2:47" s="1" customFormat="1" ht="30" customHeight="1">
      <c r="B481" s="33"/>
      <c r="D481" s="180" t="s">
        <v>137</v>
      </c>
      <c r="F481" s="214" t="s">
        <v>802</v>
      </c>
      <c r="I481" s="137"/>
      <c r="L481" s="33"/>
      <c r="M481" s="62"/>
      <c r="N481" s="34"/>
      <c r="O481" s="34"/>
      <c r="P481" s="34"/>
      <c r="Q481" s="34"/>
      <c r="R481" s="34"/>
      <c r="S481" s="34"/>
      <c r="T481" s="63"/>
      <c r="AT481" s="16" t="s">
        <v>137</v>
      </c>
      <c r="AU481" s="16" t="s">
        <v>81</v>
      </c>
    </row>
    <row r="482" spans="2:65" s="1" customFormat="1" ht="31.5" customHeight="1">
      <c r="B482" s="163"/>
      <c r="C482" s="164" t="s">
        <v>803</v>
      </c>
      <c r="D482" s="164" t="s">
        <v>130</v>
      </c>
      <c r="E482" s="165" t="s">
        <v>804</v>
      </c>
      <c r="F482" s="166" t="s">
        <v>805</v>
      </c>
      <c r="G482" s="167" t="s">
        <v>231</v>
      </c>
      <c r="H482" s="168">
        <v>2962.063</v>
      </c>
      <c r="I482" s="169"/>
      <c r="J482" s="170">
        <f>ROUND(I482*H482,2)</f>
        <v>0</v>
      </c>
      <c r="K482" s="166" t="s">
        <v>134</v>
      </c>
      <c r="L482" s="33"/>
      <c r="M482" s="171" t="s">
        <v>20</v>
      </c>
      <c r="N482" s="172" t="s">
        <v>44</v>
      </c>
      <c r="O482" s="34"/>
      <c r="P482" s="173">
        <f>O482*H482</f>
        <v>0</v>
      </c>
      <c r="Q482" s="173">
        <v>0</v>
      </c>
      <c r="R482" s="173">
        <f>Q482*H482</f>
        <v>0</v>
      </c>
      <c r="S482" s="173">
        <v>0</v>
      </c>
      <c r="T482" s="174">
        <f>S482*H482</f>
        <v>0</v>
      </c>
      <c r="AR482" s="16" t="s">
        <v>135</v>
      </c>
      <c r="AT482" s="16" t="s">
        <v>130</v>
      </c>
      <c r="AU482" s="16" t="s">
        <v>81</v>
      </c>
      <c r="AY482" s="16" t="s">
        <v>128</v>
      </c>
      <c r="BE482" s="175">
        <f>IF(N482="základní",J482,0)</f>
        <v>0</v>
      </c>
      <c r="BF482" s="175">
        <f>IF(N482="snížená",J482,0)</f>
        <v>0</v>
      </c>
      <c r="BG482" s="175">
        <f>IF(N482="zákl. přenesená",J482,0)</f>
        <v>0</v>
      </c>
      <c r="BH482" s="175">
        <f>IF(N482="sníž. přenesená",J482,0)</f>
        <v>0</v>
      </c>
      <c r="BI482" s="175">
        <f>IF(N482="nulová",J482,0)</f>
        <v>0</v>
      </c>
      <c r="BJ482" s="16" t="s">
        <v>22</v>
      </c>
      <c r="BK482" s="175">
        <f>ROUND(I482*H482,2)</f>
        <v>0</v>
      </c>
      <c r="BL482" s="16" t="s">
        <v>135</v>
      </c>
      <c r="BM482" s="16" t="s">
        <v>806</v>
      </c>
    </row>
    <row r="483" spans="2:47" s="1" customFormat="1" ht="30" customHeight="1">
      <c r="B483" s="33"/>
      <c r="D483" s="176" t="s">
        <v>137</v>
      </c>
      <c r="F483" s="177" t="s">
        <v>807</v>
      </c>
      <c r="I483" s="137"/>
      <c r="L483" s="33"/>
      <c r="M483" s="62"/>
      <c r="N483" s="34"/>
      <c r="O483" s="34"/>
      <c r="P483" s="34"/>
      <c r="Q483" s="34"/>
      <c r="R483" s="34"/>
      <c r="S483" s="34"/>
      <c r="T483" s="63"/>
      <c r="AT483" s="16" t="s">
        <v>137</v>
      </c>
      <c r="AU483" s="16" t="s">
        <v>81</v>
      </c>
    </row>
    <row r="484" spans="2:63" s="10" customFormat="1" ht="36.75" customHeight="1">
      <c r="B484" s="149"/>
      <c r="D484" s="150" t="s">
        <v>72</v>
      </c>
      <c r="E484" s="151" t="s">
        <v>808</v>
      </c>
      <c r="F484" s="151" t="s">
        <v>809</v>
      </c>
      <c r="I484" s="152"/>
      <c r="J484" s="153">
        <f>BK484</f>
        <v>0</v>
      </c>
      <c r="L484" s="149"/>
      <c r="M484" s="154"/>
      <c r="N484" s="155"/>
      <c r="O484" s="155"/>
      <c r="P484" s="156">
        <f>P485</f>
        <v>0</v>
      </c>
      <c r="Q484" s="155"/>
      <c r="R484" s="156">
        <f>R485</f>
        <v>16.02178538</v>
      </c>
      <c r="S484" s="155"/>
      <c r="T484" s="157">
        <f>T485</f>
        <v>0</v>
      </c>
      <c r="AR484" s="150" t="s">
        <v>81</v>
      </c>
      <c r="AT484" s="158" t="s">
        <v>72</v>
      </c>
      <c r="AU484" s="158" t="s">
        <v>73</v>
      </c>
      <c r="AY484" s="150" t="s">
        <v>128</v>
      </c>
      <c r="BK484" s="159">
        <f>BK485</f>
        <v>0</v>
      </c>
    </row>
    <row r="485" spans="2:63" s="10" customFormat="1" ht="19.5" customHeight="1">
      <c r="B485" s="149"/>
      <c r="D485" s="160" t="s">
        <v>72</v>
      </c>
      <c r="E485" s="161" t="s">
        <v>810</v>
      </c>
      <c r="F485" s="161" t="s">
        <v>811</v>
      </c>
      <c r="I485" s="152"/>
      <c r="J485" s="162">
        <f>BK485</f>
        <v>0</v>
      </c>
      <c r="L485" s="149"/>
      <c r="M485" s="154"/>
      <c r="N485" s="155"/>
      <c r="O485" s="155"/>
      <c r="P485" s="156">
        <f>SUM(P486:P507)</f>
        <v>0</v>
      </c>
      <c r="Q485" s="155"/>
      <c r="R485" s="156">
        <f>SUM(R486:R507)</f>
        <v>16.02178538</v>
      </c>
      <c r="S485" s="155"/>
      <c r="T485" s="157">
        <f>SUM(T486:T507)</f>
        <v>0</v>
      </c>
      <c r="AR485" s="150" t="s">
        <v>81</v>
      </c>
      <c r="AT485" s="158" t="s">
        <v>72</v>
      </c>
      <c r="AU485" s="158" t="s">
        <v>22</v>
      </c>
      <c r="AY485" s="150" t="s">
        <v>128</v>
      </c>
      <c r="BK485" s="159">
        <f>SUM(BK486:BK507)</f>
        <v>0</v>
      </c>
    </row>
    <row r="486" spans="2:65" s="1" customFormat="1" ht="22.5" customHeight="1">
      <c r="B486" s="163"/>
      <c r="C486" s="164" t="s">
        <v>812</v>
      </c>
      <c r="D486" s="164" t="s">
        <v>130</v>
      </c>
      <c r="E486" s="165" t="s">
        <v>813</v>
      </c>
      <c r="F486" s="166" t="s">
        <v>814</v>
      </c>
      <c r="G486" s="167" t="s">
        <v>133</v>
      </c>
      <c r="H486" s="168">
        <v>205.8</v>
      </c>
      <c r="I486" s="169"/>
      <c r="J486" s="170">
        <f>ROUND(I486*H486,2)</f>
        <v>0</v>
      </c>
      <c r="K486" s="166" t="s">
        <v>134</v>
      </c>
      <c r="L486" s="33"/>
      <c r="M486" s="171" t="s">
        <v>20</v>
      </c>
      <c r="N486" s="172" t="s">
        <v>44</v>
      </c>
      <c r="O486" s="34"/>
      <c r="P486" s="173">
        <f>O486*H486</f>
        <v>0</v>
      </c>
      <c r="Q486" s="173">
        <v>0</v>
      </c>
      <c r="R486" s="173">
        <f>Q486*H486</f>
        <v>0</v>
      </c>
      <c r="S486" s="173">
        <v>0</v>
      </c>
      <c r="T486" s="174">
        <f>S486*H486</f>
        <v>0</v>
      </c>
      <c r="AR486" s="16" t="s">
        <v>239</v>
      </c>
      <c r="AT486" s="16" t="s">
        <v>130</v>
      </c>
      <c r="AU486" s="16" t="s">
        <v>81</v>
      </c>
      <c r="AY486" s="16" t="s">
        <v>128</v>
      </c>
      <c r="BE486" s="175">
        <f>IF(N486="základní",J486,0)</f>
        <v>0</v>
      </c>
      <c r="BF486" s="175">
        <f>IF(N486="snížená",J486,0)</f>
        <v>0</v>
      </c>
      <c r="BG486" s="175">
        <f>IF(N486="zákl. přenesená",J486,0)</f>
        <v>0</v>
      </c>
      <c r="BH486" s="175">
        <f>IF(N486="sníž. přenesená",J486,0)</f>
        <v>0</v>
      </c>
      <c r="BI486" s="175">
        <f>IF(N486="nulová",J486,0)</f>
        <v>0</v>
      </c>
      <c r="BJ486" s="16" t="s">
        <v>22</v>
      </c>
      <c r="BK486" s="175">
        <f>ROUND(I486*H486,2)</f>
        <v>0</v>
      </c>
      <c r="BL486" s="16" t="s">
        <v>239</v>
      </c>
      <c r="BM486" s="16" t="s">
        <v>815</v>
      </c>
    </row>
    <row r="487" spans="2:47" s="1" customFormat="1" ht="22.5" customHeight="1">
      <c r="B487" s="33"/>
      <c r="D487" s="176" t="s">
        <v>137</v>
      </c>
      <c r="F487" s="177" t="s">
        <v>816</v>
      </c>
      <c r="I487" s="137"/>
      <c r="L487" s="33"/>
      <c r="M487" s="62"/>
      <c r="N487" s="34"/>
      <c r="O487" s="34"/>
      <c r="P487" s="34"/>
      <c r="Q487" s="34"/>
      <c r="R487" s="34"/>
      <c r="S487" s="34"/>
      <c r="T487" s="63"/>
      <c r="AT487" s="16" t="s">
        <v>137</v>
      </c>
      <c r="AU487" s="16" t="s">
        <v>81</v>
      </c>
    </row>
    <row r="488" spans="2:47" s="1" customFormat="1" ht="30" customHeight="1">
      <c r="B488" s="33"/>
      <c r="D488" s="176" t="s">
        <v>139</v>
      </c>
      <c r="F488" s="178" t="s">
        <v>817</v>
      </c>
      <c r="I488" s="137"/>
      <c r="L488" s="33"/>
      <c r="M488" s="62"/>
      <c r="N488" s="34"/>
      <c r="O488" s="34"/>
      <c r="P488" s="34"/>
      <c r="Q488" s="34"/>
      <c r="R488" s="34"/>
      <c r="S488" s="34"/>
      <c r="T488" s="63"/>
      <c r="AT488" s="16" t="s">
        <v>139</v>
      </c>
      <c r="AU488" s="16" t="s">
        <v>81</v>
      </c>
    </row>
    <row r="489" spans="2:51" s="11" customFormat="1" ht="22.5" customHeight="1">
      <c r="B489" s="179"/>
      <c r="D489" s="180" t="s">
        <v>141</v>
      </c>
      <c r="E489" s="181" t="s">
        <v>20</v>
      </c>
      <c r="F489" s="182" t="s">
        <v>818</v>
      </c>
      <c r="H489" s="183">
        <v>205.8</v>
      </c>
      <c r="I489" s="184"/>
      <c r="L489" s="179"/>
      <c r="M489" s="185"/>
      <c r="N489" s="186"/>
      <c r="O489" s="186"/>
      <c r="P489" s="186"/>
      <c r="Q489" s="186"/>
      <c r="R489" s="186"/>
      <c r="S489" s="186"/>
      <c r="T489" s="187"/>
      <c r="AT489" s="188" t="s">
        <v>141</v>
      </c>
      <c r="AU489" s="188" t="s">
        <v>81</v>
      </c>
      <c r="AV489" s="11" t="s">
        <v>81</v>
      </c>
      <c r="AW489" s="11" t="s">
        <v>37</v>
      </c>
      <c r="AX489" s="11" t="s">
        <v>22</v>
      </c>
      <c r="AY489" s="188" t="s">
        <v>128</v>
      </c>
    </row>
    <row r="490" spans="2:65" s="1" customFormat="1" ht="22.5" customHeight="1">
      <c r="B490" s="163"/>
      <c r="C490" s="201" t="s">
        <v>819</v>
      </c>
      <c r="D490" s="201" t="s">
        <v>354</v>
      </c>
      <c r="E490" s="202" t="s">
        <v>820</v>
      </c>
      <c r="F490" s="203" t="s">
        <v>821</v>
      </c>
      <c r="G490" s="204" t="s">
        <v>133</v>
      </c>
      <c r="H490" s="205">
        <v>236.67</v>
      </c>
      <c r="I490" s="206"/>
      <c r="J490" s="207">
        <f>ROUND(I490*H490,2)</f>
        <v>0</v>
      </c>
      <c r="K490" s="203" t="s">
        <v>134</v>
      </c>
      <c r="L490" s="208"/>
      <c r="M490" s="209" t="s">
        <v>20</v>
      </c>
      <c r="N490" s="210" t="s">
        <v>44</v>
      </c>
      <c r="O490" s="34"/>
      <c r="P490" s="173">
        <f>O490*H490</f>
        <v>0</v>
      </c>
      <c r="Q490" s="173">
        <v>0.0043</v>
      </c>
      <c r="R490" s="173">
        <f>Q490*H490</f>
        <v>1.017681</v>
      </c>
      <c r="S490" s="173">
        <v>0</v>
      </c>
      <c r="T490" s="174">
        <f>S490*H490</f>
        <v>0</v>
      </c>
      <c r="AR490" s="16" t="s">
        <v>341</v>
      </c>
      <c r="AT490" s="16" t="s">
        <v>354</v>
      </c>
      <c r="AU490" s="16" t="s">
        <v>81</v>
      </c>
      <c r="AY490" s="16" t="s">
        <v>128</v>
      </c>
      <c r="BE490" s="175">
        <f>IF(N490="základní",J490,0)</f>
        <v>0</v>
      </c>
      <c r="BF490" s="175">
        <f>IF(N490="snížená",J490,0)</f>
        <v>0</v>
      </c>
      <c r="BG490" s="175">
        <f>IF(N490="zákl. přenesená",J490,0)</f>
        <v>0</v>
      </c>
      <c r="BH490" s="175">
        <f>IF(N490="sníž. přenesená",J490,0)</f>
        <v>0</v>
      </c>
      <c r="BI490" s="175">
        <f>IF(N490="nulová",J490,0)</f>
        <v>0</v>
      </c>
      <c r="BJ490" s="16" t="s">
        <v>22</v>
      </c>
      <c r="BK490" s="175">
        <f>ROUND(I490*H490,2)</f>
        <v>0</v>
      </c>
      <c r="BL490" s="16" t="s">
        <v>239</v>
      </c>
      <c r="BM490" s="16" t="s">
        <v>822</v>
      </c>
    </row>
    <row r="491" spans="2:47" s="1" customFormat="1" ht="22.5" customHeight="1">
      <c r="B491" s="33"/>
      <c r="D491" s="176" t="s">
        <v>137</v>
      </c>
      <c r="F491" s="177" t="s">
        <v>823</v>
      </c>
      <c r="I491" s="137"/>
      <c r="L491" s="33"/>
      <c r="M491" s="62"/>
      <c r="N491" s="34"/>
      <c r="O491" s="34"/>
      <c r="P491" s="34"/>
      <c r="Q491" s="34"/>
      <c r="R491" s="34"/>
      <c r="S491" s="34"/>
      <c r="T491" s="63"/>
      <c r="AT491" s="16" t="s">
        <v>137</v>
      </c>
      <c r="AU491" s="16" t="s">
        <v>81</v>
      </c>
    </row>
    <row r="492" spans="2:51" s="11" customFormat="1" ht="22.5" customHeight="1">
      <c r="B492" s="179"/>
      <c r="D492" s="180" t="s">
        <v>141</v>
      </c>
      <c r="F492" s="182" t="s">
        <v>824</v>
      </c>
      <c r="H492" s="183">
        <v>236.67</v>
      </c>
      <c r="I492" s="184"/>
      <c r="L492" s="179"/>
      <c r="M492" s="185"/>
      <c r="N492" s="186"/>
      <c r="O492" s="186"/>
      <c r="P492" s="186"/>
      <c r="Q492" s="186"/>
      <c r="R492" s="186"/>
      <c r="S492" s="186"/>
      <c r="T492" s="187"/>
      <c r="AT492" s="188" t="s">
        <v>141</v>
      </c>
      <c r="AU492" s="188" t="s">
        <v>81</v>
      </c>
      <c r="AV492" s="11" t="s">
        <v>81</v>
      </c>
      <c r="AW492" s="11" t="s">
        <v>4</v>
      </c>
      <c r="AX492" s="11" t="s">
        <v>22</v>
      </c>
      <c r="AY492" s="188" t="s">
        <v>128</v>
      </c>
    </row>
    <row r="493" spans="2:65" s="1" customFormat="1" ht="22.5" customHeight="1">
      <c r="B493" s="163"/>
      <c r="C493" s="164" t="s">
        <v>825</v>
      </c>
      <c r="D493" s="164" t="s">
        <v>130</v>
      </c>
      <c r="E493" s="165" t="s">
        <v>826</v>
      </c>
      <c r="F493" s="166" t="s">
        <v>827</v>
      </c>
      <c r="G493" s="167" t="s">
        <v>133</v>
      </c>
      <c r="H493" s="168">
        <v>3049.175</v>
      </c>
      <c r="I493" s="169"/>
      <c r="J493" s="170">
        <f>ROUND(I493*H493,2)</f>
        <v>0</v>
      </c>
      <c r="K493" s="166" t="s">
        <v>134</v>
      </c>
      <c r="L493" s="33"/>
      <c r="M493" s="171" t="s">
        <v>20</v>
      </c>
      <c r="N493" s="172" t="s">
        <v>44</v>
      </c>
      <c r="O493" s="34"/>
      <c r="P493" s="173">
        <f>O493*H493</f>
        <v>0</v>
      </c>
      <c r="Q493" s="173">
        <v>0.00038</v>
      </c>
      <c r="R493" s="173">
        <f>Q493*H493</f>
        <v>1.1586865000000002</v>
      </c>
      <c r="S493" s="173">
        <v>0</v>
      </c>
      <c r="T493" s="174">
        <f>S493*H493</f>
        <v>0</v>
      </c>
      <c r="AR493" s="16" t="s">
        <v>239</v>
      </c>
      <c r="AT493" s="16" t="s">
        <v>130</v>
      </c>
      <c r="AU493" s="16" t="s">
        <v>81</v>
      </c>
      <c r="AY493" s="16" t="s">
        <v>128</v>
      </c>
      <c r="BE493" s="175">
        <f>IF(N493="základní",J493,0)</f>
        <v>0</v>
      </c>
      <c r="BF493" s="175">
        <f>IF(N493="snížená",J493,0)</f>
        <v>0</v>
      </c>
      <c r="BG493" s="175">
        <f>IF(N493="zákl. přenesená",J493,0)</f>
        <v>0</v>
      </c>
      <c r="BH493" s="175">
        <f>IF(N493="sníž. přenesená",J493,0)</f>
        <v>0</v>
      </c>
      <c r="BI493" s="175">
        <f>IF(N493="nulová",J493,0)</f>
        <v>0</v>
      </c>
      <c r="BJ493" s="16" t="s">
        <v>22</v>
      </c>
      <c r="BK493" s="175">
        <f>ROUND(I493*H493,2)</f>
        <v>0</v>
      </c>
      <c r="BL493" s="16" t="s">
        <v>239</v>
      </c>
      <c r="BM493" s="16" t="s">
        <v>828</v>
      </c>
    </row>
    <row r="494" spans="2:47" s="1" customFormat="1" ht="22.5" customHeight="1">
      <c r="B494" s="33"/>
      <c r="D494" s="176" t="s">
        <v>137</v>
      </c>
      <c r="F494" s="177" t="s">
        <v>829</v>
      </c>
      <c r="I494" s="137"/>
      <c r="L494" s="33"/>
      <c r="M494" s="62"/>
      <c r="N494" s="34"/>
      <c r="O494" s="34"/>
      <c r="P494" s="34"/>
      <c r="Q494" s="34"/>
      <c r="R494" s="34"/>
      <c r="S494" s="34"/>
      <c r="T494" s="63"/>
      <c r="AT494" s="16" t="s">
        <v>137</v>
      </c>
      <c r="AU494" s="16" t="s">
        <v>81</v>
      </c>
    </row>
    <row r="495" spans="2:51" s="11" customFormat="1" ht="22.5" customHeight="1">
      <c r="B495" s="179"/>
      <c r="D495" s="176" t="s">
        <v>141</v>
      </c>
      <c r="E495" s="188" t="s">
        <v>20</v>
      </c>
      <c r="F495" s="190" t="s">
        <v>830</v>
      </c>
      <c r="H495" s="191">
        <v>3041.175</v>
      </c>
      <c r="I495" s="184"/>
      <c r="L495" s="179"/>
      <c r="M495" s="185"/>
      <c r="N495" s="186"/>
      <c r="O495" s="186"/>
      <c r="P495" s="186"/>
      <c r="Q495" s="186"/>
      <c r="R495" s="186"/>
      <c r="S495" s="186"/>
      <c r="T495" s="187"/>
      <c r="AT495" s="188" t="s">
        <v>141</v>
      </c>
      <c r="AU495" s="188" t="s">
        <v>81</v>
      </c>
      <c r="AV495" s="11" t="s">
        <v>81</v>
      </c>
      <c r="AW495" s="11" t="s">
        <v>37</v>
      </c>
      <c r="AX495" s="11" t="s">
        <v>73</v>
      </c>
      <c r="AY495" s="188" t="s">
        <v>128</v>
      </c>
    </row>
    <row r="496" spans="2:51" s="11" customFormat="1" ht="22.5" customHeight="1">
      <c r="B496" s="179"/>
      <c r="D496" s="176" t="s">
        <v>141</v>
      </c>
      <c r="E496" s="188" t="s">
        <v>20</v>
      </c>
      <c r="F496" s="190" t="s">
        <v>831</v>
      </c>
      <c r="H496" s="191">
        <v>8</v>
      </c>
      <c r="I496" s="184"/>
      <c r="L496" s="179"/>
      <c r="M496" s="185"/>
      <c r="N496" s="186"/>
      <c r="O496" s="186"/>
      <c r="P496" s="186"/>
      <c r="Q496" s="186"/>
      <c r="R496" s="186"/>
      <c r="S496" s="186"/>
      <c r="T496" s="187"/>
      <c r="AT496" s="188" t="s">
        <v>141</v>
      </c>
      <c r="AU496" s="188" t="s">
        <v>81</v>
      </c>
      <c r="AV496" s="11" t="s">
        <v>81</v>
      </c>
      <c r="AW496" s="11" t="s">
        <v>37</v>
      </c>
      <c r="AX496" s="11" t="s">
        <v>73</v>
      </c>
      <c r="AY496" s="188" t="s">
        <v>128</v>
      </c>
    </row>
    <row r="497" spans="2:51" s="12" customFormat="1" ht="22.5" customHeight="1">
      <c r="B497" s="192"/>
      <c r="D497" s="180" t="s">
        <v>141</v>
      </c>
      <c r="E497" s="193" t="s">
        <v>20</v>
      </c>
      <c r="F497" s="194" t="s">
        <v>197</v>
      </c>
      <c r="H497" s="195">
        <v>3049.175</v>
      </c>
      <c r="I497" s="196"/>
      <c r="L497" s="192"/>
      <c r="M497" s="197"/>
      <c r="N497" s="198"/>
      <c r="O497" s="198"/>
      <c r="P497" s="198"/>
      <c r="Q497" s="198"/>
      <c r="R497" s="198"/>
      <c r="S497" s="198"/>
      <c r="T497" s="199"/>
      <c r="AT497" s="200" t="s">
        <v>141</v>
      </c>
      <c r="AU497" s="200" t="s">
        <v>81</v>
      </c>
      <c r="AV497" s="12" t="s">
        <v>135</v>
      </c>
      <c r="AW497" s="12" t="s">
        <v>37</v>
      </c>
      <c r="AX497" s="12" t="s">
        <v>22</v>
      </c>
      <c r="AY497" s="200" t="s">
        <v>128</v>
      </c>
    </row>
    <row r="498" spans="2:65" s="1" customFormat="1" ht="22.5" customHeight="1">
      <c r="B498" s="163"/>
      <c r="C498" s="201" t="s">
        <v>832</v>
      </c>
      <c r="D498" s="201" t="s">
        <v>354</v>
      </c>
      <c r="E498" s="202" t="s">
        <v>833</v>
      </c>
      <c r="F498" s="203" t="s">
        <v>834</v>
      </c>
      <c r="G498" s="204" t="s">
        <v>133</v>
      </c>
      <c r="H498" s="205">
        <v>3506.551</v>
      </c>
      <c r="I498" s="206"/>
      <c r="J498" s="207">
        <f>ROUND(I498*H498,2)</f>
        <v>0</v>
      </c>
      <c r="K498" s="203" t="s">
        <v>134</v>
      </c>
      <c r="L498" s="208"/>
      <c r="M498" s="209" t="s">
        <v>20</v>
      </c>
      <c r="N498" s="210" t="s">
        <v>44</v>
      </c>
      <c r="O498" s="34"/>
      <c r="P498" s="173">
        <f>O498*H498</f>
        <v>0</v>
      </c>
      <c r="Q498" s="173">
        <v>0.00388</v>
      </c>
      <c r="R498" s="173">
        <f>Q498*H498</f>
        <v>13.605417880000001</v>
      </c>
      <c r="S498" s="173">
        <v>0</v>
      </c>
      <c r="T498" s="174">
        <f>S498*H498</f>
        <v>0</v>
      </c>
      <c r="AR498" s="16" t="s">
        <v>341</v>
      </c>
      <c r="AT498" s="16" t="s">
        <v>354</v>
      </c>
      <c r="AU498" s="16" t="s">
        <v>81</v>
      </c>
      <c r="AY498" s="16" t="s">
        <v>128</v>
      </c>
      <c r="BE498" s="175">
        <f>IF(N498="základní",J498,0)</f>
        <v>0</v>
      </c>
      <c r="BF498" s="175">
        <f>IF(N498="snížená",J498,0)</f>
        <v>0</v>
      </c>
      <c r="BG498" s="175">
        <f>IF(N498="zákl. přenesená",J498,0)</f>
        <v>0</v>
      </c>
      <c r="BH498" s="175">
        <f>IF(N498="sníž. přenesená",J498,0)</f>
        <v>0</v>
      </c>
      <c r="BI498" s="175">
        <f>IF(N498="nulová",J498,0)</f>
        <v>0</v>
      </c>
      <c r="BJ498" s="16" t="s">
        <v>22</v>
      </c>
      <c r="BK498" s="175">
        <f>ROUND(I498*H498,2)</f>
        <v>0</v>
      </c>
      <c r="BL498" s="16" t="s">
        <v>239</v>
      </c>
      <c r="BM498" s="16" t="s">
        <v>835</v>
      </c>
    </row>
    <row r="499" spans="2:47" s="1" customFormat="1" ht="22.5" customHeight="1">
      <c r="B499" s="33"/>
      <c r="D499" s="176" t="s">
        <v>137</v>
      </c>
      <c r="F499" s="177" t="s">
        <v>836</v>
      </c>
      <c r="I499" s="137"/>
      <c r="L499" s="33"/>
      <c r="M499" s="62"/>
      <c r="N499" s="34"/>
      <c r="O499" s="34"/>
      <c r="P499" s="34"/>
      <c r="Q499" s="34"/>
      <c r="R499" s="34"/>
      <c r="S499" s="34"/>
      <c r="T499" s="63"/>
      <c r="AT499" s="16" t="s">
        <v>137</v>
      </c>
      <c r="AU499" s="16" t="s">
        <v>81</v>
      </c>
    </row>
    <row r="500" spans="2:51" s="11" customFormat="1" ht="22.5" customHeight="1">
      <c r="B500" s="179"/>
      <c r="D500" s="180" t="s">
        <v>141</v>
      </c>
      <c r="F500" s="182" t="s">
        <v>837</v>
      </c>
      <c r="H500" s="183">
        <v>3506.551</v>
      </c>
      <c r="I500" s="184"/>
      <c r="L500" s="179"/>
      <c r="M500" s="185"/>
      <c r="N500" s="186"/>
      <c r="O500" s="186"/>
      <c r="P500" s="186"/>
      <c r="Q500" s="186"/>
      <c r="R500" s="186"/>
      <c r="S500" s="186"/>
      <c r="T500" s="187"/>
      <c r="AT500" s="188" t="s">
        <v>141</v>
      </c>
      <c r="AU500" s="188" t="s">
        <v>81</v>
      </c>
      <c r="AV500" s="11" t="s">
        <v>81</v>
      </c>
      <c r="AW500" s="11" t="s">
        <v>4</v>
      </c>
      <c r="AX500" s="11" t="s">
        <v>22</v>
      </c>
      <c r="AY500" s="188" t="s">
        <v>128</v>
      </c>
    </row>
    <row r="501" spans="2:65" s="1" customFormat="1" ht="22.5" customHeight="1">
      <c r="B501" s="163"/>
      <c r="C501" s="164" t="s">
        <v>838</v>
      </c>
      <c r="D501" s="164" t="s">
        <v>130</v>
      </c>
      <c r="E501" s="165" t="s">
        <v>839</v>
      </c>
      <c r="F501" s="166" t="s">
        <v>840</v>
      </c>
      <c r="G501" s="167" t="s">
        <v>133</v>
      </c>
      <c r="H501" s="168">
        <v>96</v>
      </c>
      <c r="I501" s="169"/>
      <c r="J501" s="170">
        <f>ROUND(I501*H501,2)</f>
        <v>0</v>
      </c>
      <c r="K501" s="166" t="s">
        <v>134</v>
      </c>
      <c r="L501" s="33"/>
      <c r="M501" s="171" t="s">
        <v>20</v>
      </c>
      <c r="N501" s="172" t="s">
        <v>44</v>
      </c>
      <c r="O501" s="34"/>
      <c r="P501" s="173">
        <f>O501*H501</f>
        <v>0</v>
      </c>
      <c r="Q501" s="173">
        <v>0</v>
      </c>
      <c r="R501" s="173">
        <f>Q501*H501</f>
        <v>0</v>
      </c>
      <c r="S501" s="173">
        <v>0</v>
      </c>
      <c r="T501" s="174">
        <f>S501*H501</f>
        <v>0</v>
      </c>
      <c r="AR501" s="16" t="s">
        <v>239</v>
      </c>
      <c r="AT501" s="16" t="s">
        <v>130</v>
      </c>
      <c r="AU501" s="16" t="s">
        <v>81</v>
      </c>
      <c r="AY501" s="16" t="s">
        <v>128</v>
      </c>
      <c r="BE501" s="175">
        <f>IF(N501="základní",J501,0)</f>
        <v>0</v>
      </c>
      <c r="BF501" s="175">
        <f>IF(N501="snížená",J501,0)</f>
        <v>0</v>
      </c>
      <c r="BG501" s="175">
        <f>IF(N501="zákl. přenesená",J501,0)</f>
        <v>0</v>
      </c>
      <c r="BH501" s="175">
        <f>IF(N501="sníž. přenesená",J501,0)</f>
        <v>0</v>
      </c>
      <c r="BI501" s="175">
        <f>IF(N501="nulová",J501,0)</f>
        <v>0</v>
      </c>
      <c r="BJ501" s="16" t="s">
        <v>22</v>
      </c>
      <c r="BK501" s="175">
        <f>ROUND(I501*H501,2)</f>
        <v>0</v>
      </c>
      <c r="BL501" s="16" t="s">
        <v>239</v>
      </c>
      <c r="BM501" s="16" t="s">
        <v>841</v>
      </c>
    </row>
    <row r="502" spans="2:47" s="1" customFormat="1" ht="30" customHeight="1">
      <c r="B502" s="33"/>
      <c r="D502" s="176" t="s">
        <v>137</v>
      </c>
      <c r="F502" s="177" t="s">
        <v>842</v>
      </c>
      <c r="I502" s="137"/>
      <c r="L502" s="33"/>
      <c r="M502" s="62"/>
      <c r="N502" s="34"/>
      <c r="O502" s="34"/>
      <c r="P502" s="34"/>
      <c r="Q502" s="34"/>
      <c r="R502" s="34"/>
      <c r="S502" s="34"/>
      <c r="T502" s="63"/>
      <c r="AT502" s="16" t="s">
        <v>137</v>
      </c>
      <c r="AU502" s="16" t="s">
        <v>81</v>
      </c>
    </row>
    <row r="503" spans="2:51" s="11" customFormat="1" ht="22.5" customHeight="1">
      <c r="B503" s="179"/>
      <c r="D503" s="180" t="s">
        <v>141</v>
      </c>
      <c r="E503" s="181" t="s">
        <v>20</v>
      </c>
      <c r="F503" s="182" t="s">
        <v>843</v>
      </c>
      <c r="H503" s="183">
        <v>96</v>
      </c>
      <c r="I503" s="184"/>
      <c r="L503" s="179"/>
      <c r="M503" s="185"/>
      <c r="N503" s="186"/>
      <c r="O503" s="186"/>
      <c r="P503" s="186"/>
      <c r="Q503" s="186"/>
      <c r="R503" s="186"/>
      <c r="S503" s="186"/>
      <c r="T503" s="187"/>
      <c r="AT503" s="188" t="s">
        <v>141</v>
      </c>
      <c r="AU503" s="188" t="s">
        <v>81</v>
      </c>
      <c r="AV503" s="11" t="s">
        <v>81</v>
      </c>
      <c r="AW503" s="11" t="s">
        <v>37</v>
      </c>
      <c r="AX503" s="11" t="s">
        <v>22</v>
      </c>
      <c r="AY503" s="188" t="s">
        <v>128</v>
      </c>
    </row>
    <row r="504" spans="2:65" s="1" customFormat="1" ht="22.5" customHeight="1">
      <c r="B504" s="163"/>
      <c r="C504" s="201" t="s">
        <v>844</v>
      </c>
      <c r="D504" s="201" t="s">
        <v>354</v>
      </c>
      <c r="E504" s="202" t="s">
        <v>845</v>
      </c>
      <c r="F504" s="203" t="s">
        <v>846</v>
      </c>
      <c r="G504" s="204" t="s">
        <v>231</v>
      </c>
      <c r="H504" s="205">
        <v>0.24</v>
      </c>
      <c r="I504" s="206"/>
      <c r="J504" s="207">
        <f>ROUND(I504*H504,2)</f>
        <v>0</v>
      </c>
      <c r="K504" s="203" t="s">
        <v>134</v>
      </c>
      <c r="L504" s="208"/>
      <c r="M504" s="209" t="s">
        <v>20</v>
      </c>
      <c r="N504" s="210" t="s">
        <v>44</v>
      </c>
      <c r="O504" s="34"/>
      <c r="P504" s="173">
        <f>O504*H504</f>
        <v>0</v>
      </c>
      <c r="Q504" s="173">
        <v>1</v>
      </c>
      <c r="R504" s="173">
        <f>Q504*H504</f>
        <v>0.24</v>
      </c>
      <c r="S504" s="173">
        <v>0</v>
      </c>
      <c r="T504" s="174">
        <f>S504*H504</f>
        <v>0</v>
      </c>
      <c r="AR504" s="16" t="s">
        <v>341</v>
      </c>
      <c r="AT504" s="16" t="s">
        <v>354</v>
      </c>
      <c r="AU504" s="16" t="s">
        <v>81</v>
      </c>
      <c r="AY504" s="16" t="s">
        <v>128</v>
      </c>
      <c r="BE504" s="175">
        <f>IF(N504="základní",J504,0)</f>
        <v>0</v>
      </c>
      <c r="BF504" s="175">
        <f>IF(N504="snížená",J504,0)</f>
        <v>0</v>
      </c>
      <c r="BG504" s="175">
        <f>IF(N504="zákl. přenesená",J504,0)</f>
        <v>0</v>
      </c>
      <c r="BH504" s="175">
        <f>IF(N504="sníž. přenesená",J504,0)</f>
        <v>0</v>
      </c>
      <c r="BI504" s="175">
        <f>IF(N504="nulová",J504,0)</f>
        <v>0</v>
      </c>
      <c r="BJ504" s="16" t="s">
        <v>22</v>
      </c>
      <c r="BK504" s="175">
        <f>ROUND(I504*H504,2)</f>
        <v>0</v>
      </c>
      <c r="BL504" s="16" t="s">
        <v>239</v>
      </c>
      <c r="BM504" s="16" t="s">
        <v>847</v>
      </c>
    </row>
    <row r="505" spans="2:47" s="1" customFormat="1" ht="30" customHeight="1">
      <c r="B505" s="33"/>
      <c r="D505" s="176" t="s">
        <v>137</v>
      </c>
      <c r="F505" s="177" t="s">
        <v>848</v>
      </c>
      <c r="I505" s="137"/>
      <c r="L505" s="33"/>
      <c r="M505" s="62"/>
      <c r="N505" s="34"/>
      <c r="O505" s="34"/>
      <c r="P505" s="34"/>
      <c r="Q505" s="34"/>
      <c r="R505" s="34"/>
      <c r="S505" s="34"/>
      <c r="T505" s="63"/>
      <c r="AT505" s="16" t="s">
        <v>137</v>
      </c>
      <c r="AU505" s="16" t="s">
        <v>81</v>
      </c>
    </row>
    <row r="506" spans="2:47" s="1" customFormat="1" ht="30" customHeight="1">
      <c r="B506" s="33"/>
      <c r="D506" s="176" t="s">
        <v>139</v>
      </c>
      <c r="F506" s="178" t="s">
        <v>849</v>
      </c>
      <c r="I506" s="137"/>
      <c r="L506" s="33"/>
      <c r="M506" s="62"/>
      <c r="N506" s="34"/>
      <c r="O506" s="34"/>
      <c r="P506" s="34"/>
      <c r="Q506" s="34"/>
      <c r="R506" s="34"/>
      <c r="S506" s="34"/>
      <c r="T506" s="63"/>
      <c r="AT506" s="16" t="s">
        <v>139</v>
      </c>
      <c r="AU506" s="16" t="s">
        <v>81</v>
      </c>
    </row>
    <row r="507" spans="2:51" s="11" customFormat="1" ht="22.5" customHeight="1">
      <c r="B507" s="179"/>
      <c r="D507" s="176" t="s">
        <v>141</v>
      </c>
      <c r="E507" s="188" t="s">
        <v>20</v>
      </c>
      <c r="F507" s="190" t="s">
        <v>850</v>
      </c>
      <c r="H507" s="191">
        <v>0.24</v>
      </c>
      <c r="I507" s="184"/>
      <c r="L507" s="179"/>
      <c r="M507" s="185"/>
      <c r="N507" s="186"/>
      <c r="O507" s="186"/>
      <c r="P507" s="186"/>
      <c r="Q507" s="186"/>
      <c r="R507" s="186"/>
      <c r="S507" s="186"/>
      <c r="T507" s="187"/>
      <c r="AT507" s="188" t="s">
        <v>141</v>
      </c>
      <c r="AU507" s="188" t="s">
        <v>81</v>
      </c>
      <c r="AV507" s="11" t="s">
        <v>81</v>
      </c>
      <c r="AW507" s="11" t="s">
        <v>37</v>
      </c>
      <c r="AX507" s="11" t="s">
        <v>22</v>
      </c>
      <c r="AY507" s="188" t="s">
        <v>128</v>
      </c>
    </row>
    <row r="508" spans="2:63" s="10" customFormat="1" ht="36.75" customHeight="1">
      <c r="B508" s="149"/>
      <c r="D508" s="150" t="s">
        <v>72</v>
      </c>
      <c r="E508" s="151" t="s">
        <v>354</v>
      </c>
      <c r="F508" s="151" t="s">
        <v>851</v>
      </c>
      <c r="I508" s="152"/>
      <c r="J508" s="153">
        <f>BK508</f>
        <v>0</v>
      </c>
      <c r="L508" s="149"/>
      <c r="M508" s="154"/>
      <c r="N508" s="155"/>
      <c r="O508" s="155"/>
      <c r="P508" s="156">
        <f>P509</f>
        <v>0</v>
      </c>
      <c r="Q508" s="155"/>
      <c r="R508" s="156">
        <f>R509</f>
        <v>0</v>
      </c>
      <c r="S508" s="155"/>
      <c r="T508" s="157">
        <f>T509</f>
        <v>0</v>
      </c>
      <c r="AR508" s="150" t="s">
        <v>148</v>
      </c>
      <c r="AT508" s="158" t="s">
        <v>72</v>
      </c>
      <c r="AU508" s="158" t="s">
        <v>73</v>
      </c>
      <c r="AY508" s="150" t="s">
        <v>128</v>
      </c>
      <c r="BK508" s="159">
        <f>BK509</f>
        <v>0</v>
      </c>
    </row>
    <row r="509" spans="2:63" s="10" customFormat="1" ht="19.5" customHeight="1">
      <c r="B509" s="149"/>
      <c r="D509" s="160" t="s">
        <v>72</v>
      </c>
      <c r="E509" s="161" t="s">
        <v>852</v>
      </c>
      <c r="F509" s="161" t="s">
        <v>853</v>
      </c>
      <c r="I509" s="152"/>
      <c r="J509" s="162">
        <f>BK509</f>
        <v>0</v>
      </c>
      <c r="L509" s="149"/>
      <c r="M509" s="154"/>
      <c r="N509" s="155"/>
      <c r="O509" s="155"/>
      <c r="P509" s="156">
        <f>SUM(P510:P512)</f>
        <v>0</v>
      </c>
      <c r="Q509" s="155"/>
      <c r="R509" s="156">
        <f>SUM(R510:R512)</f>
        <v>0</v>
      </c>
      <c r="S509" s="155"/>
      <c r="T509" s="157">
        <f>SUM(T510:T512)</f>
        <v>0</v>
      </c>
      <c r="AR509" s="150" t="s">
        <v>148</v>
      </c>
      <c r="AT509" s="158" t="s">
        <v>72</v>
      </c>
      <c r="AU509" s="158" t="s">
        <v>22</v>
      </c>
      <c r="AY509" s="150" t="s">
        <v>128</v>
      </c>
      <c r="BK509" s="159">
        <f>SUM(BK510:BK512)</f>
        <v>0</v>
      </c>
    </row>
    <row r="510" spans="2:65" s="1" customFormat="1" ht="22.5" customHeight="1">
      <c r="B510" s="163"/>
      <c r="C510" s="164" t="s">
        <v>854</v>
      </c>
      <c r="D510" s="164" t="s">
        <v>130</v>
      </c>
      <c r="E510" s="165" t="s">
        <v>855</v>
      </c>
      <c r="F510" s="166" t="s">
        <v>856</v>
      </c>
      <c r="G510" s="167" t="s">
        <v>357</v>
      </c>
      <c r="H510" s="168">
        <v>500</v>
      </c>
      <c r="I510" s="169"/>
      <c r="J510" s="170">
        <f>ROUND(I510*H510,2)</f>
        <v>0</v>
      </c>
      <c r="K510" s="166" t="s">
        <v>134</v>
      </c>
      <c r="L510" s="33"/>
      <c r="M510" s="171" t="s">
        <v>20</v>
      </c>
      <c r="N510" s="172" t="s">
        <v>44</v>
      </c>
      <c r="O510" s="34"/>
      <c r="P510" s="173">
        <f>O510*H510</f>
        <v>0</v>
      </c>
      <c r="Q510" s="173">
        <v>0</v>
      </c>
      <c r="R510" s="173">
        <f>Q510*H510</f>
        <v>0</v>
      </c>
      <c r="S510" s="173">
        <v>0</v>
      </c>
      <c r="T510" s="174">
        <f>S510*H510</f>
        <v>0</v>
      </c>
      <c r="AR510" s="16" t="s">
        <v>568</v>
      </c>
      <c r="AT510" s="16" t="s">
        <v>130</v>
      </c>
      <c r="AU510" s="16" t="s">
        <v>81</v>
      </c>
      <c r="AY510" s="16" t="s">
        <v>128</v>
      </c>
      <c r="BE510" s="175">
        <f>IF(N510="základní",J510,0)</f>
        <v>0</v>
      </c>
      <c r="BF510" s="175">
        <f>IF(N510="snížená",J510,0)</f>
        <v>0</v>
      </c>
      <c r="BG510" s="175">
        <f>IF(N510="zákl. přenesená",J510,0)</f>
        <v>0</v>
      </c>
      <c r="BH510" s="175">
        <f>IF(N510="sníž. přenesená",J510,0)</f>
        <v>0</v>
      </c>
      <c r="BI510" s="175">
        <f>IF(N510="nulová",J510,0)</f>
        <v>0</v>
      </c>
      <c r="BJ510" s="16" t="s">
        <v>22</v>
      </c>
      <c r="BK510" s="175">
        <f>ROUND(I510*H510,2)</f>
        <v>0</v>
      </c>
      <c r="BL510" s="16" t="s">
        <v>568</v>
      </c>
      <c r="BM510" s="16" t="s">
        <v>857</v>
      </c>
    </row>
    <row r="511" spans="2:47" s="1" customFormat="1" ht="22.5" customHeight="1">
      <c r="B511" s="33"/>
      <c r="D511" s="176" t="s">
        <v>137</v>
      </c>
      <c r="F511" s="177" t="s">
        <v>858</v>
      </c>
      <c r="I511" s="137"/>
      <c r="L511" s="33"/>
      <c r="M511" s="62"/>
      <c r="N511" s="34"/>
      <c r="O511" s="34"/>
      <c r="P511" s="34"/>
      <c r="Q511" s="34"/>
      <c r="R511" s="34"/>
      <c r="S511" s="34"/>
      <c r="T511" s="63"/>
      <c r="AT511" s="16" t="s">
        <v>137</v>
      </c>
      <c r="AU511" s="16" t="s">
        <v>81</v>
      </c>
    </row>
    <row r="512" spans="2:51" s="11" customFormat="1" ht="22.5" customHeight="1">
      <c r="B512" s="179"/>
      <c r="D512" s="176" t="s">
        <v>141</v>
      </c>
      <c r="E512" s="188" t="s">
        <v>20</v>
      </c>
      <c r="F512" s="190" t="s">
        <v>859</v>
      </c>
      <c r="H512" s="191">
        <v>500</v>
      </c>
      <c r="I512" s="184"/>
      <c r="L512" s="179"/>
      <c r="M512" s="185"/>
      <c r="N512" s="186"/>
      <c r="O512" s="186"/>
      <c r="P512" s="186"/>
      <c r="Q512" s="186"/>
      <c r="R512" s="186"/>
      <c r="S512" s="186"/>
      <c r="T512" s="187"/>
      <c r="AT512" s="188" t="s">
        <v>141</v>
      </c>
      <c r="AU512" s="188" t="s">
        <v>81</v>
      </c>
      <c r="AV512" s="11" t="s">
        <v>81</v>
      </c>
      <c r="AW512" s="11" t="s">
        <v>37</v>
      </c>
      <c r="AX512" s="11" t="s">
        <v>22</v>
      </c>
      <c r="AY512" s="188" t="s">
        <v>128</v>
      </c>
    </row>
    <row r="513" spans="2:63" s="10" customFormat="1" ht="36.75" customHeight="1">
      <c r="B513" s="149"/>
      <c r="D513" s="150" t="s">
        <v>72</v>
      </c>
      <c r="E513" s="151" t="s">
        <v>860</v>
      </c>
      <c r="F513" s="151" t="s">
        <v>861</v>
      </c>
      <c r="I513" s="152"/>
      <c r="J513" s="153">
        <f>BK513</f>
        <v>0</v>
      </c>
      <c r="L513" s="149"/>
      <c r="M513" s="154"/>
      <c r="N513" s="155"/>
      <c r="O513" s="155"/>
      <c r="P513" s="156">
        <f>P514</f>
        <v>0</v>
      </c>
      <c r="Q513" s="155"/>
      <c r="R513" s="156">
        <f>R514</f>
        <v>0</v>
      </c>
      <c r="S513" s="155"/>
      <c r="T513" s="157">
        <f>T514</f>
        <v>0</v>
      </c>
      <c r="AR513" s="150" t="s">
        <v>160</v>
      </c>
      <c r="AT513" s="158" t="s">
        <v>72</v>
      </c>
      <c r="AU513" s="158" t="s">
        <v>73</v>
      </c>
      <c r="AY513" s="150" t="s">
        <v>128</v>
      </c>
      <c r="BK513" s="159">
        <f>BK514</f>
        <v>0</v>
      </c>
    </row>
    <row r="514" spans="2:63" s="10" customFormat="1" ht="19.5" customHeight="1">
      <c r="B514" s="149"/>
      <c r="D514" s="160" t="s">
        <v>72</v>
      </c>
      <c r="E514" s="161" t="s">
        <v>862</v>
      </c>
      <c r="F514" s="161" t="s">
        <v>863</v>
      </c>
      <c r="I514" s="152"/>
      <c r="J514" s="162">
        <f>BK514</f>
        <v>0</v>
      </c>
      <c r="L514" s="149"/>
      <c r="M514" s="154"/>
      <c r="N514" s="155"/>
      <c r="O514" s="155"/>
      <c r="P514" s="156">
        <f>SUM(P515:P516)</f>
        <v>0</v>
      </c>
      <c r="Q514" s="155"/>
      <c r="R514" s="156">
        <f>SUM(R515:R516)</f>
        <v>0</v>
      </c>
      <c r="S514" s="155"/>
      <c r="T514" s="157">
        <f>SUM(T515:T516)</f>
        <v>0</v>
      </c>
      <c r="AR514" s="150" t="s">
        <v>160</v>
      </c>
      <c r="AT514" s="158" t="s">
        <v>72</v>
      </c>
      <c r="AU514" s="158" t="s">
        <v>22</v>
      </c>
      <c r="AY514" s="150" t="s">
        <v>128</v>
      </c>
      <c r="BK514" s="159">
        <f>SUM(BK515:BK516)</f>
        <v>0</v>
      </c>
    </row>
    <row r="515" spans="2:65" s="1" customFormat="1" ht="22.5" customHeight="1">
      <c r="B515" s="163"/>
      <c r="C515" s="164" t="s">
        <v>864</v>
      </c>
      <c r="D515" s="164" t="s">
        <v>130</v>
      </c>
      <c r="E515" s="165" t="s">
        <v>865</v>
      </c>
      <c r="F515" s="166" t="s">
        <v>866</v>
      </c>
      <c r="G515" s="167" t="s">
        <v>867</v>
      </c>
      <c r="H515" s="168">
        <v>1</v>
      </c>
      <c r="I515" s="169"/>
      <c r="J515" s="170">
        <f>ROUND(I515*H515,2)</f>
        <v>0</v>
      </c>
      <c r="K515" s="166" t="s">
        <v>134</v>
      </c>
      <c r="L515" s="33"/>
      <c r="M515" s="171" t="s">
        <v>20</v>
      </c>
      <c r="N515" s="172" t="s">
        <v>44</v>
      </c>
      <c r="O515" s="34"/>
      <c r="P515" s="173">
        <f>O515*H515</f>
        <v>0</v>
      </c>
      <c r="Q515" s="173">
        <v>0</v>
      </c>
      <c r="R515" s="173">
        <f>Q515*H515</f>
        <v>0</v>
      </c>
      <c r="S515" s="173">
        <v>0</v>
      </c>
      <c r="T515" s="174">
        <f>S515*H515</f>
        <v>0</v>
      </c>
      <c r="AR515" s="16" t="s">
        <v>868</v>
      </c>
      <c r="AT515" s="16" t="s">
        <v>130</v>
      </c>
      <c r="AU515" s="16" t="s">
        <v>81</v>
      </c>
      <c r="AY515" s="16" t="s">
        <v>128</v>
      </c>
      <c r="BE515" s="175">
        <f>IF(N515="základní",J515,0)</f>
        <v>0</v>
      </c>
      <c r="BF515" s="175">
        <f>IF(N515="snížená",J515,0)</f>
        <v>0</v>
      </c>
      <c r="BG515" s="175">
        <f>IF(N515="zákl. přenesená",J515,0)</f>
        <v>0</v>
      </c>
      <c r="BH515" s="175">
        <f>IF(N515="sníž. přenesená",J515,0)</f>
        <v>0</v>
      </c>
      <c r="BI515" s="175">
        <f>IF(N515="nulová",J515,0)</f>
        <v>0</v>
      </c>
      <c r="BJ515" s="16" t="s">
        <v>22</v>
      </c>
      <c r="BK515" s="175">
        <f>ROUND(I515*H515,2)</f>
        <v>0</v>
      </c>
      <c r="BL515" s="16" t="s">
        <v>868</v>
      </c>
      <c r="BM515" s="16" t="s">
        <v>869</v>
      </c>
    </row>
    <row r="516" spans="2:47" s="1" customFormat="1" ht="22.5" customHeight="1">
      <c r="B516" s="33"/>
      <c r="D516" s="176" t="s">
        <v>137</v>
      </c>
      <c r="F516" s="177" t="s">
        <v>870</v>
      </c>
      <c r="I516" s="137"/>
      <c r="L516" s="33"/>
      <c r="M516" s="215"/>
      <c r="N516" s="216"/>
      <c r="O516" s="216"/>
      <c r="P516" s="216"/>
      <c r="Q516" s="216"/>
      <c r="R516" s="216"/>
      <c r="S516" s="216"/>
      <c r="T516" s="217"/>
      <c r="AT516" s="16" t="s">
        <v>137</v>
      </c>
      <c r="AU516" s="16" t="s">
        <v>81</v>
      </c>
    </row>
    <row r="517" spans="2:12" s="1" customFormat="1" ht="6.75" customHeight="1">
      <c r="B517" s="48"/>
      <c r="C517" s="49"/>
      <c r="D517" s="49"/>
      <c r="E517" s="49"/>
      <c r="F517" s="49"/>
      <c r="G517" s="49"/>
      <c r="H517" s="49"/>
      <c r="I517" s="115"/>
      <c r="J517" s="49"/>
      <c r="K517" s="49"/>
      <c r="L517" s="33"/>
    </row>
    <row r="518" ht="12">
      <c r="AT518" s="218"/>
    </row>
  </sheetData>
  <sheetProtection password="CC35" sheet="1" objects="1" scenarios="1" formatColumns="0" formatRows="0" sort="0" autoFilter="0"/>
  <autoFilter ref="C92:K92"/>
  <mergeCells count="9">
    <mergeCell ref="E85:H85"/>
    <mergeCell ref="G1:H1"/>
    <mergeCell ref="L2:V2"/>
    <mergeCell ref="E7:H7"/>
    <mergeCell ref="E9:H9"/>
    <mergeCell ref="E24:H24"/>
    <mergeCell ref="E45:H45"/>
    <mergeCell ref="E47:H47"/>
    <mergeCell ref="E83:H83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964</v>
      </c>
      <c r="G1" s="268" t="s">
        <v>965</v>
      </c>
      <c r="H1" s="268"/>
      <c r="I1" s="269"/>
      <c r="J1" s="263" t="s">
        <v>966</v>
      </c>
      <c r="K1" s="261" t="s">
        <v>85</v>
      </c>
      <c r="L1" s="263" t="s">
        <v>967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84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II/120, mosty ev.č. 120-004,005,006 Sedlec-Prčice přes Sedlecký potok - PD</v>
      </c>
      <c r="F7" s="224"/>
      <c r="G7" s="224"/>
      <c r="H7" s="224"/>
      <c r="I7" s="93"/>
      <c r="J7" s="21"/>
      <c r="K7" s="23"/>
    </row>
    <row r="8" spans="2:11" s="1" customFormat="1" ht="12.7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871</v>
      </c>
      <c r="F9" s="231"/>
      <c r="G9" s="231"/>
      <c r="H9" s="231"/>
      <c r="I9" s="94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10.6.2015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872</v>
      </c>
      <c r="F21" s="34"/>
      <c r="G21" s="34"/>
      <c r="H21" s="34"/>
      <c r="I21" s="95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20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ROUND(J83,2)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6">
        <f>ROUND(SUM(BE83:BE165),2)</f>
        <v>0</v>
      </c>
      <c r="G30" s="34"/>
      <c r="H30" s="34"/>
      <c r="I30" s="107">
        <v>0.21</v>
      </c>
      <c r="J30" s="106">
        <f>ROUND(ROUND((SUM(BE83:BE165)),2)*I30,2)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6">
        <f>ROUND(SUM(BF83:BF165),2)</f>
        <v>0</v>
      </c>
      <c r="G31" s="34"/>
      <c r="H31" s="34"/>
      <c r="I31" s="107">
        <v>0.15</v>
      </c>
      <c r="J31" s="106">
        <f>ROUND(ROUND((SUM(BF83:BF165)),2)*I31,2)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6">
        <f>ROUND(SUM(BG83:BG165),2)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6">
        <f>ROUND(SUM(BH83:BH165),2)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ROUND(SUM(BI83:BI165),2)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II/120, mosty ev.č. 120-004,005,006 Sedlec-Prčice přes Sedlecký potok - PD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SO 901 - DIO - Dopravně inženýrská opatření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Sedlec - Prčice</v>
      </c>
      <c r="G49" s="34"/>
      <c r="H49" s="34"/>
      <c r="I49" s="95" t="s">
        <v>25</v>
      </c>
      <c r="J49" s="96" t="str">
        <f>IF(J12="","",J12)</f>
        <v>10.6.2015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5" t="s">
        <v>35</v>
      </c>
      <c r="J51" s="27" t="str">
        <f>E21</f>
        <v>VPÚ DECO PRAHA, a.s. - Ing. Popp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91</v>
      </c>
      <c r="D54" s="108"/>
      <c r="E54" s="108"/>
      <c r="F54" s="108"/>
      <c r="G54" s="108"/>
      <c r="H54" s="108"/>
      <c r="I54" s="119"/>
      <c r="J54" s="120" t="s">
        <v>92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93</v>
      </c>
      <c r="D56" s="34"/>
      <c r="E56" s="34"/>
      <c r="F56" s="34"/>
      <c r="G56" s="34"/>
      <c r="H56" s="34"/>
      <c r="I56" s="94"/>
      <c r="J56" s="104">
        <f>J83</f>
        <v>0</v>
      </c>
      <c r="K56" s="37"/>
      <c r="AU56" s="16" t="s">
        <v>94</v>
      </c>
    </row>
    <row r="57" spans="2:11" s="7" customFormat="1" ht="24.75" customHeight="1">
      <c r="B57" s="123"/>
      <c r="C57" s="124"/>
      <c r="D57" s="125" t="s">
        <v>95</v>
      </c>
      <c r="E57" s="126"/>
      <c r="F57" s="126"/>
      <c r="G57" s="126"/>
      <c r="H57" s="126"/>
      <c r="I57" s="127"/>
      <c r="J57" s="128">
        <f>J84</f>
        <v>0</v>
      </c>
      <c r="K57" s="129"/>
    </row>
    <row r="58" spans="2:11" s="8" customFormat="1" ht="19.5" customHeight="1">
      <c r="B58" s="130"/>
      <c r="C58" s="131"/>
      <c r="D58" s="132" t="s">
        <v>96</v>
      </c>
      <c r="E58" s="133"/>
      <c r="F58" s="133"/>
      <c r="G58" s="133"/>
      <c r="H58" s="133"/>
      <c r="I58" s="134"/>
      <c r="J58" s="135">
        <f>J85</f>
        <v>0</v>
      </c>
      <c r="K58" s="136"/>
    </row>
    <row r="59" spans="2:11" s="8" customFormat="1" ht="19.5" customHeight="1">
      <c r="B59" s="130"/>
      <c r="C59" s="131"/>
      <c r="D59" s="132" t="s">
        <v>97</v>
      </c>
      <c r="E59" s="133"/>
      <c r="F59" s="133"/>
      <c r="G59" s="133"/>
      <c r="H59" s="133"/>
      <c r="I59" s="134"/>
      <c r="J59" s="135">
        <f>J109</f>
        <v>0</v>
      </c>
      <c r="K59" s="136"/>
    </row>
    <row r="60" spans="2:11" s="8" customFormat="1" ht="19.5" customHeight="1">
      <c r="B60" s="130"/>
      <c r="C60" s="131"/>
      <c r="D60" s="132" t="s">
        <v>100</v>
      </c>
      <c r="E60" s="133"/>
      <c r="F60" s="133"/>
      <c r="G60" s="133"/>
      <c r="H60" s="133"/>
      <c r="I60" s="134"/>
      <c r="J60" s="135">
        <f>J113</f>
        <v>0</v>
      </c>
      <c r="K60" s="136"/>
    </row>
    <row r="61" spans="2:11" s="8" customFormat="1" ht="19.5" customHeight="1">
      <c r="B61" s="130"/>
      <c r="C61" s="131"/>
      <c r="D61" s="132" t="s">
        <v>103</v>
      </c>
      <c r="E61" s="133"/>
      <c r="F61" s="133"/>
      <c r="G61" s="133"/>
      <c r="H61" s="133"/>
      <c r="I61" s="134"/>
      <c r="J61" s="135">
        <f>J122</f>
        <v>0</v>
      </c>
      <c r="K61" s="136"/>
    </row>
    <row r="62" spans="2:11" s="8" customFormat="1" ht="19.5" customHeight="1">
      <c r="B62" s="130"/>
      <c r="C62" s="131"/>
      <c r="D62" s="132" t="s">
        <v>104</v>
      </c>
      <c r="E62" s="133"/>
      <c r="F62" s="133"/>
      <c r="G62" s="133"/>
      <c r="H62" s="133"/>
      <c r="I62" s="134"/>
      <c r="J62" s="135">
        <f>J154</f>
        <v>0</v>
      </c>
      <c r="K62" s="136"/>
    </row>
    <row r="63" spans="2:11" s="8" customFormat="1" ht="19.5" customHeight="1">
      <c r="B63" s="130"/>
      <c r="C63" s="131"/>
      <c r="D63" s="132" t="s">
        <v>105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4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15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16"/>
      <c r="J69" s="52"/>
      <c r="K69" s="52"/>
      <c r="L69" s="33"/>
    </row>
    <row r="70" spans="2:12" s="1" customFormat="1" ht="36.75" customHeight="1">
      <c r="B70" s="33"/>
      <c r="C70" s="53" t="s">
        <v>112</v>
      </c>
      <c r="I70" s="137"/>
      <c r="L70" s="33"/>
    </row>
    <row r="71" spans="2:12" s="1" customFormat="1" ht="6.75" customHeight="1">
      <c r="B71" s="33"/>
      <c r="I71" s="137"/>
      <c r="L71" s="33"/>
    </row>
    <row r="72" spans="2:12" s="1" customFormat="1" ht="14.25" customHeight="1">
      <c r="B72" s="33"/>
      <c r="C72" s="55" t="s">
        <v>16</v>
      </c>
      <c r="I72" s="137"/>
      <c r="L72" s="33"/>
    </row>
    <row r="73" spans="2:12" s="1" customFormat="1" ht="22.5" customHeight="1">
      <c r="B73" s="33"/>
      <c r="E73" s="258" t="str">
        <f>E7</f>
        <v>II/120, mosty ev.č. 120-004,005,006 Sedlec-Prčice přes Sedlecký potok - PD</v>
      </c>
      <c r="F73" s="221"/>
      <c r="G73" s="221"/>
      <c r="H73" s="221"/>
      <c r="I73" s="137"/>
      <c r="L73" s="33"/>
    </row>
    <row r="74" spans="2:12" s="1" customFormat="1" ht="14.25" customHeight="1">
      <c r="B74" s="33"/>
      <c r="C74" s="55" t="s">
        <v>87</v>
      </c>
      <c r="I74" s="137"/>
      <c r="L74" s="33"/>
    </row>
    <row r="75" spans="2:12" s="1" customFormat="1" ht="23.25" customHeight="1">
      <c r="B75" s="33"/>
      <c r="E75" s="239" t="str">
        <f>E9</f>
        <v>SO 901 - DIO - Dopravně inženýrská opatření</v>
      </c>
      <c r="F75" s="221"/>
      <c r="G75" s="221"/>
      <c r="H75" s="221"/>
      <c r="I75" s="137"/>
      <c r="L75" s="33"/>
    </row>
    <row r="76" spans="2:12" s="1" customFormat="1" ht="6.75" customHeight="1">
      <c r="B76" s="33"/>
      <c r="I76" s="137"/>
      <c r="L76" s="33"/>
    </row>
    <row r="77" spans="2:12" s="1" customFormat="1" ht="18" customHeight="1">
      <c r="B77" s="33"/>
      <c r="C77" s="55" t="s">
        <v>23</v>
      </c>
      <c r="F77" s="138" t="str">
        <f>F12</f>
        <v>Sedlec - Prčice</v>
      </c>
      <c r="I77" s="139" t="s">
        <v>25</v>
      </c>
      <c r="J77" s="59" t="str">
        <f>IF(J12="","",J12)</f>
        <v>10.6.2015</v>
      </c>
      <c r="L77" s="33"/>
    </row>
    <row r="78" spans="2:12" s="1" customFormat="1" ht="6.75" customHeight="1">
      <c r="B78" s="33"/>
      <c r="I78" s="137"/>
      <c r="L78" s="33"/>
    </row>
    <row r="79" spans="2:12" s="1" customFormat="1" ht="12.75">
      <c r="B79" s="33"/>
      <c r="C79" s="55" t="s">
        <v>29</v>
      </c>
      <c r="F79" s="138" t="str">
        <f>E15</f>
        <v> </v>
      </c>
      <c r="I79" s="139" t="s">
        <v>35</v>
      </c>
      <c r="J79" s="138" t="str">
        <f>E21</f>
        <v>VPÚ DECO PRAHA, a.s. - Ing. Popp</v>
      </c>
      <c r="L79" s="33"/>
    </row>
    <row r="80" spans="2:12" s="1" customFormat="1" ht="14.25" customHeight="1">
      <c r="B80" s="33"/>
      <c r="C80" s="55" t="s">
        <v>33</v>
      </c>
      <c r="F80" s="138">
        <f>IF(E18="","",E18)</f>
      </c>
      <c r="I80" s="137"/>
      <c r="L80" s="33"/>
    </row>
    <row r="81" spans="2:12" s="1" customFormat="1" ht="9.75" customHeight="1">
      <c r="B81" s="33"/>
      <c r="I81" s="137"/>
      <c r="L81" s="33"/>
    </row>
    <row r="82" spans="2:20" s="9" customFormat="1" ht="29.25" customHeight="1">
      <c r="B82" s="140"/>
      <c r="C82" s="141" t="s">
        <v>113</v>
      </c>
      <c r="D82" s="142" t="s">
        <v>58</v>
      </c>
      <c r="E82" s="142" t="s">
        <v>54</v>
      </c>
      <c r="F82" s="142" t="s">
        <v>114</v>
      </c>
      <c r="G82" s="142" t="s">
        <v>115</v>
      </c>
      <c r="H82" s="142" t="s">
        <v>116</v>
      </c>
      <c r="I82" s="143" t="s">
        <v>117</v>
      </c>
      <c r="J82" s="142" t="s">
        <v>92</v>
      </c>
      <c r="K82" s="144" t="s">
        <v>118</v>
      </c>
      <c r="L82" s="140"/>
      <c r="M82" s="66" t="s">
        <v>119</v>
      </c>
      <c r="N82" s="67" t="s">
        <v>43</v>
      </c>
      <c r="O82" s="67" t="s">
        <v>120</v>
      </c>
      <c r="P82" s="67" t="s">
        <v>121</v>
      </c>
      <c r="Q82" s="67" t="s">
        <v>122</v>
      </c>
      <c r="R82" s="67" t="s">
        <v>123</v>
      </c>
      <c r="S82" s="67" t="s">
        <v>124</v>
      </c>
      <c r="T82" s="68" t="s">
        <v>125</v>
      </c>
    </row>
    <row r="83" spans="2:63" s="1" customFormat="1" ht="29.25" customHeight="1">
      <c r="B83" s="33"/>
      <c r="C83" s="70" t="s">
        <v>93</v>
      </c>
      <c r="I83" s="137"/>
      <c r="J83" s="145">
        <f>BK83</f>
        <v>0</v>
      </c>
      <c r="L83" s="33"/>
      <c r="M83" s="69"/>
      <c r="N83" s="60"/>
      <c r="O83" s="60"/>
      <c r="P83" s="146">
        <f>P84</f>
        <v>0</v>
      </c>
      <c r="Q83" s="60"/>
      <c r="R83" s="146">
        <f>R84</f>
        <v>22.806323650000003</v>
      </c>
      <c r="S83" s="60"/>
      <c r="T83" s="147">
        <f>T84</f>
        <v>3534.6499999999996</v>
      </c>
      <c r="AT83" s="16" t="s">
        <v>72</v>
      </c>
      <c r="AU83" s="16" t="s">
        <v>94</v>
      </c>
      <c r="BK83" s="148">
        <f>BK84</f>
        <v>0</v>
      </c>
    </row>
    <row r="84" spans="2:63" s="10" customFormat="1" ht="36.75" customHeight="1">
      <c r="B84" s="149"/>
      <c r="D84" s="150" t="s">
        <v>72</v>
      </c>
      <c r="E84" s="151" t="s">
        <v>126</v>
      </c>
      <c r="F84" s="151" t="s">
        <v>127</v>
      </c>
      <c r="I84" s="152"/>
      <c r="J84" s="153">
        <f>BK84</f>
        <v>0</v>
      </c>
      <c r="L84" s="149"/>
      <c r="M84" s="154"/>
      <c r="N84" s="155"/>
      <c r="O84" s="155"/>
      <c r="P84" s="156">
        <f>P85+P109+P113+P122+P154+P163</f>
        <v>0</v>
      </c>
      <c r="Q84" s="155"/>
      <c r="R84" s="156">
        <f>R85+R109+R113+R122+R154+R163</f>
        <v>22.806323650000003</v>
      </c>
      <c r="S84" s="155"/>
      <c r="T84" s="157">
        <f>T85+T109+T113+T122+T154+T163</f>
        <v>3534.6499999999996</v>
      </c>
      <c r="AR84" s="150" t="s">
        <v>22</v>
      </c>
      <c r="AT84" s="158" t="s">
        <v>72</v>
      </c>
      <c r="AU84" s="158" t="s">
        <v>73</v>
      </c>
      <c r="AY84" s="150" t="s">
        <v>128</v>
      </c>
      <c r="BK84" s="159">
        <f>BK85+BK109+BK113+BK122+BK154+BK163</f>
        <v>0</v>
      </c>
    </row>
    <row r="85" spans="2:63" s="10" customFormat="1" ht="19.5" customHeight="1">
      <c r="B85" s="149"/>
      <c r="D85" s="160" t="s">
        <v>72</v>
      </c>
      <c r="E85" s="161" t="s">
        <v>22</v>
      </c>
      <c r="F85" s="161" t="s">
        <v>129</v>
      </c>
      <c r="I85" s="152"/>
      <c r="J85" s="162">
        <f>BK85</f>
        <v>0</v>
      </c>
      <c r="L85" s="149"/>
      <c r="M85" s="154"/>
      <c r="N85" s="155"/>
      <c r="O85" s="155"/>
      <c r="P85" s="156">
        <f>SUM(P86:P108)</f>
        <v>0</v>
      </c>
      <c r="Q85" s="155"/>
      <c r="R85" s="156">
        <f>SUM(R86:R108)</f>
        <v>1.4995</v>
      </c>
      <c r="S85" s="155"/>
      <c r="T85" s="157">
        <f>SUM(T86:T108)</f>
        <v>3534.6499999999996</v>
      </c>
      <c r="AR85" s="150" t="s">
        <v>22</v>
      </c>
      <c r="AT85" s="158" t="s">
        <v>72</v>
      </c>
      <c r="AU85" s="158" t="s">
        <v>22</v>
      </c>
      <c r="AY85" s="150" t="s">
        <v>128</v>
      </c>
      <c r="BK85" s="159">
        <f>SUM(BK86:BK108)</f>
        <v>0</v>
      </c>
    </row>
    <row r="86" spans="2:65" s="1" customFormat="1" ht="22.5" customHeight="1">
      <c r="B86" s="163"/>
      <c r="C86" s="164" t="s">
        <v>22</v>
      </c>
      <c r="D86" s="164" t="s">
        <v>130</v>
      </c>
      <c r="E86" s="165" t="s">
        <v>873</v>
      </c>
      <c r="F86" s="166" t="s">
        <v>874</v>
      </c>
      <c r="G86" s="167" t="s">
        <v>133</v>
      </c>
      <c r="H86" s="168">
        <v>26550</v>
      </c>
      <c r="I86" s="169"/>
      <c r="J86" s="170">
        <f>ROUND(I86*H86,2)</f>
        <v>0</v>
      </c>
      <c r="K86" s="166" t="s">
        <v>134</v>
      </c>
      <c r="L86" s="33"/>
      <c r="M86" s="171" t="s">
        <v>20</v>
      </c>
      <c r="N86" s="172" t="s">
        <v>44</v>
      </c>
      <c r="O86" s="34"/>
      <c r="P86" s="173">
        <f>O86*H86</f>
        <v>0</v>
      </c>
      <c r="Q86" s="173">
        <v>4E-05</v>
      </c>
      <c r="R86" s="173">
        <f>Q86*H86</f>
        <v>1.062</v>
      </c>
      <c r="S86" s="173">
        <v>0.103</v>
      </c>
      <c r="T86" s="174">
        <f>S86*H86</f>
        <v>2734.6499999999996</v>
      </c>
      <c r="AR86" s="16" t="s">
        <v>135</v>
      </c>
      <c r="AT86" s="16" t="s">
        <v>130</v>
      </c>
      <c r="AU86" s="16" t="s">
        <v>81</v>
      </c>
      <c r="AY86" s="16" t="s">
        <v>128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6" t="s">
        <v>22</v>
      </c>
      <c r="BK86" s="175">
        <f>ROUND(I86*H86,2)</f>
        <v>0</v>
      </c>
      <c r="BL86" s="16" t="s">
        <v>135</v>
      </c>
      <c r="BM86" s="16" t="s">
        <v>875</v>
      </c>
    </row>
    <row r="87" spans="2:47" s="1" customFormat="1" ht="30" customHeight="1">
      <c r="B87" s="33"/>
      <c r="D87" s="176" t="s">
        <v>137</v>
      </c>
      <c r="F87" s="177" t="s">
        <v>876</v>
      </c>
      <c r="I87" s="137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137</v>
      </c>
      <c r="AU87" s="16" t="s">
        <v>81</v>
      </c>
    </row>
    <row r="88" spans="2:47" s="1" customFormat="1" ht="30" customHeight="1">
      <c r="B88" s="33"/>
      <c r="D88" s="176" t="s">
        <v>139</v>
      </c>
      <c r="F88" s="178" t="s">
        <v>877</v>
      </c>
      <c r="I88" s="137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139</v>
      </c>
      <c r="AU88" s="16" t="s">
        <v>81</v>
      </c>
    </row>
    <row r="89" spans="2:51" s="11" customFormat="1" ht="31.5" customHeight="1">
      <c r="B89" s="179"/>
      <c r="D89" s="176" t="s">
        <v>141</v>
      </c>
      <c r="E89" s="188" t="s">
        <v>20</v>
      </c>
      <c r="F89" s="190" t="s">
        <v>878</v>
      </c>
      <c r="H89" s="191">
        <v>7050</v>
      </c>
      <c r="I89" s="184"/>
      <c r="L89" s="179"/>
      <c r="M89" s="185"/>
      <c r="N89" s="186"/>
      <c r="O89" s="186"/>
      <c r="P89" s="186"/>
      <c r="Q89" s="186"/>
      <c r="R89" s="186"/>
      <c r="S89" s="186"/>
      <c r="T89" s="187"/>
      <c r="AT89" s="188" t="s">
        <v>141</v>
      </c>
      <c r="AU89" s="188" t="s">
        <v>81</v>
      </c>
      <c r="AV89" s="11" t="s">
        <v>81</v>
      </c>
      <c r="AW89" s="11" t="s">
        <v>37</v>
      </c>
      <c r="AX89" s="11" t="s">
        <v>73</v>
      </c>
      <c r="AY89" s="188" t="s">
        <v>128</v>
      </c>
    </row>
    <row r="90" spans="2:51" s="11" customFormat="1" ht="31.5" customHeight="1">
      <c r="B90" s="179"/>
      <c r="D90" s="176" t="s">
        <v>141</v>
      </c>
      <c r="E90" s="188" t="s">
        <v>20</v>
      </c>
      <c r="F90" s="190" t="s">
        <v>879</v>
      </c>
      <c r="H90" s="191">
        <v>12000</v>
      </c>
      <c r="I90" s="184"/>
      <c r="L90" s="179"/>
      <c r="M90" s="185"/>
      <c r="N90" s="186"/>
      <c r="O90" s="186"/>
      <c r="P90" s="186"/>
      <c r="Q90" s="186"/>
      <c r="R90" s="186"/>
      <c r="S90" s="186"/>
      <c r="T90" s="187"/>
      <c r="AT90" s="188" t="s">
        <v>141</v>
      </c>
      <c r="AU90" s="188" t="s">
        <v>81</v>
      </c>
      <c r="AV90" s="11" t="s">
        <v>81</v>
      </c>
      <c r="AW90" s="11" t="s">
        <v>37</v>
      </c>
      <c r="AX90" s="11" t="s">
        <v>73</v>
      </c>
      <c r="AY90" s="188" t="s">
        <v>128</v>
      </c>
    </row>
    <row r="91" spans="2:51" s="11" customFormat="1" ht="31.5" customHeight="1">
      <c r="B91" s="179"/>
      <c r="D91" s="176" t="s">
        <v>141</v>
      </c>
      <c r="E91" s="188" t="s">
        <v>20</v>
      </c>
      <c r="F91" s="190" t="s">
        <v>880</v>
      </c>
      <c r="H91" s="191">
        <v>7500</v>
      </c>
      <c r="I91" s="184"/>
      <c r="L91" s="179"/>
      <c r="M91" s="185"/>
      <c r="N91" s="186"/>
      <c r="O91" s="186"/>
      <c r="P91" s="186"/>
      <c r="Q91" s="186"/>
      <c r="R91" s="186"/>
      <c r="S91" s="186"/>
      <c r="T91" s="187"/>
      <c r="AT91" s="188" t="s">
        <v>141</v>
      </c>
      <c r="AU91" s="188" t="s">
        <v>81</v>
      </c>
      <c r="AV91" s="11" t="s">
        <v>81</v>
      </c>
      <c r="AW91" s="11" t="s">
        <v>37</v>
      </c>
      <c r="AX91" s="11" t="s">
        <v>73</v>
      </c>
      <c r="AY91" s="188" t="s">
        <v>128</v>
      </c>
    </row>
    <row r="92" spans="2:51" s="12" customFormat="1" ht="22.5" customHeight="1">
      <c r="B92" s="192"/>
      <c r="D92" s="180" t="s">
        <v>141</v>
      </c>
      <c r="E92" s="193" t="s">
        <v>20</v>
      </c>
      <c r="F92" s="194" t="s">
        <v>197</v>
      </c>
      <c r="H92" s="195">
        <v>26550</v>
      </c>
      <c r="I92" s="196"/>
      <c r="L92" s="192"/>
      <c r="M92" s="197"/>
      <c r="N92" s="198"/>
      <c r="O92" s="198"/>
      <c r="P92" s="198"/>
      <c r="Q92" s="198"/>
      <c r="R92" s="198"/>
      <c r="S92" s="198"/>
      <c r="T92" s="199"/>
      <c r="AT92" s="200" t="s">
        <v>141</v>
      </c>
      <c r="AU92" s="200" t="s">
        <v>81</v>
      </c>
      <c r="AV92" s="12" t="s">
        <v>135</v>
      </c>
      <c r="AW92" s="12" t="s">
        <v>37</v>
      </c>
      <c r="AX92" s="12" t="s">
        <v>22</v>
      </c>
      <c r="AY92" s="200" t="s">
        <v>128</v>
      </c>
    </row>
    <row r="93" spans="2:65" s="1" customFormat="1" ht="22.5" customHeight="1">
      <c r="B93" s="163"/>
      <c r="C93" s="164" t="s">
        <v>81</v>
      </c>
      <c r="D93" s="164" t="s">
        <v>130</v>
      </c>
      <c r="E93" s="165" t="s">
        <v>881</v>
      </c>
      <c r="F93" s="166" t="s">
        <v>882</v>
      </c>
      <c r="G93" s="167" t="s">
        <v>133</v>
      </c>
      <c r="H93" s="168">
        <v>6250</v>
      </c>
      <c r="I93" s="169"/>
      <c r="J93" s="170">
        <f>ROUND(I93*H93,2)</f>
        <v>0</v>
      </c>
      <c r="K93" s="166" t="s">
        <v>134</v>
      </c>
      <c r="L93" s="33"/>
      <c r="M93" s="171" t="s">
        <v>20</v>
      </c>
      <c r="N93" s="172" t="s">
        <v>44</v>
      </c>
      <c r="O93" s="34"/>
      <c r="P93" s="173">
        <f>O93*H93</f>
        <v>0</v>
      </c>
      <c r="Q93" s="173">
        <v>7E-05</v>
      </c>
      <c r="R93" s="173">
        <f>Q93*H93</f>
        <v>0.43749999999999994</v>
      </c>
      <c r="S93" s="173">
        <v>0.128</v>
      </c>
      <c r="T93" s="174">
        <f>S93*H93</f>
        <v>800</v>
      </c>
      <c r="AR93" s="16" t="s">
        <v>135</v>
      </c>
      <c r="AT93" s="16" t="s">
        <v>130</v>
      </c>
      <c r="AU93" s="16" t="s">
        <v>81</v>
      </c>
      <c r="AY93" s="16" t="s">
        <v>128</v>
      </c>
      <c r="BE93" s="175">
        <f>IF(N93="základní",J93,0)</f>
        <v>0</v>
      </c>
      <c r="BF93" s="175">
        <f>IF(N93="snížená",J93,0)</f>
        <v>0</v>
      </c>
      <c r="BG93" s="175">
        <f>IF(N93="zákl. přenesená",J93,0)</f>
        <v>0</v>
      </c>
      <c r="BH93" s="175">
        <f>IF(N93="sníž. přenesená",J93,0)</f>
        <v>0</v>
      </c>
      <c r="BI93" s="175">
        <f>IF(N93="nulová",J93,0)</f>
        <v>0</v>
      </c>
      <c r="BJ93" s="16" t="s">
        <v>22</v>
      </c>
      <c r="BK93" s="175">
        <f>ROUND(I93*H93,2)</f>
        <v>0</v>
      </c>
      <c r="BL93" s="16" t="s">
        <v>135</v>
      </c>
      <c r="BM93" s="16" t="s">
        <v>883</v>
      </c>
    </row>
    <row r="94" spans="2:47" s="1" customFormat="1" ht="30" customHeight="1">
      <c r="B94" s="33"/>
      <c r="D94" s="176" t="s">
        <v>137</v>
      </c>
      <c r="F94" s="177" t="s">
        <v>884</v>
      </c>
      <c r="I94" s="137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137</v>
      </c>
      <c r="AU94" s="16" t="s">
        <v>81</v>
      </c>
    </row>
    <row r="95" spans="2:47" s="1" customFormat="1" ht="30" customHeight="1">
      <c r="B95" s="33"/>
      <c r="D95" s="176" t="s">
        <v>139</v>
      </c>
      <c r="F95" s="178" t="s">
        <v>877</v>
      </c>
      <c r="I95" s="137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139</v>
      </c>
      <c r="AU95" s="16" t="s">
        <v>81</v>
      </c>
    </row>
    <row r="96" spans="2:51" s="11" customFormat="1" ht="31.5" customHeight="1">
      <c r="B96" s="179"/>
      <c r="D96" s="176" t="s">
        <v>141</v>
      </c>
      <c r="E96" s="188" t="s">
        <v>20</v>
      </c>
      <c r="F96" s="190" t="s">
        <v>885</v>
      </c>
      <c r="H96" s="191">
        <v>3750</v>
      </c>
      <c r="I96" s="184"/>
      <c r="L96" s="179"/>
      <c r="M96" s="185"/>
      <c r="N96" s="186"/>
      <c r="O96" s="186"/>
      <c r="P96" s="186"/>
      <c r="Q96" s="186"/>
      <c r="R96" s="186"/>
      <c r="S96" s="186"/>
      <c r="T96" s="187"/>
      <c r="AT96" s="188" t="s">
        <v>141</v>
      </c>
      <c r="AU96" s="188" t="s">
        <v>81</v>
      </c>
      <c r="AV96" s="11" t="s">
        <v>81</v>
      </c>
      <c r="AW96" s="11" t="s">
        <v>37</v>
      </c>
      <c r="AX96" s="11" t="s">
        <v>73</v>
      </c>
      <c r="AY96" s="188" t="s">
        <v>128</v>
      </c>
    </row>
    <row r="97" spans="2:51" s="11" customFormat="1" ht="31.5" customHeight="1">
      <c r="B97" s="179"/>
      <c r="D97" s="176" t="s">
        <v>141</v>
      </c>
      <c r="E97" s="188" t="s">
        <v>20</v>
      </c>
      <c r="F97" s="190" t="s">
        <v>886</v>
      </c>
      <c r="H97" s="191">
        <v>2500</v>
      </c>
      <c r="I97" s="184"/>
      <c r="L97" s="179"/>
      <c r="M97" s="185"/>
      <c r="N97" s="186"/>
      <c r="O97" s="186"/>
      <c r="P97" s="186"/>
      <c r="Q97" s="186"/>
      <c r="R97" s="186"/>
      <c r="S97" s="186"/>
      <c r="T97" s="187"/>
      <c r="AT97" s="188" t="s">
        <v>141</v>
      </c>
      <c r="AU97" s="188" t="s">
        <v>81</v>
      </c>
      <c r="AV97" s="11" t="s">
        <v>81</v>
      </c>
      <c r="AW97" s="11" t="s">
        <v>37</v>
      </c>
      <c r="AX97" s="11" t="s">
        <v>73</v>
      </c>
      <c r="AY97" s="188" t="s">
        <v>128</v>
      </c>
    </row>
    <row r="98" spans="2:51" s="12" customFormat="1" ht="22.5" customHeight="1">
      <c r="B98" s="192"/>
      <c r="D98" s="180" t="s">
        <v>141</v>
      </c>
      <c r="E98" s="193" t="s">
        <v>20</v>
      </c>
      <c r="F98" s="194" t="s">
        <v>197</v>
      </c>
      <c r="H98" s="195">
        <v>6250</v>
      </c>
      <c r="I98" s="196"/>
      <c r="L98" s="192"/>
      <c r="M98" s="197"/>
      <c r="N98" s="198"/>
      <c r="O98" s="198"/>
      <c r="P98" s="198"/>
      <c r="Q98" s="198"/>
      <c r="R98" s="198"/>
      <c r="S98" s="198"/>
      <c r="T98" s="199"/>
      <c r="AT98" s="200" t="s">
        <v>141</v>
      </c>
      <c r="AU98" s="200" t="s">
        <v>81</v>
      </c>
      <c r="AV98" s="12" t="s">
        <v>135</v>
      </c>
      <c r="AW98" s="12" t="s">
        <v>37</v>
      </c>
      <c r="AX98" s="12" t="s">
        <v>22</v>
      </c>
      <c r="AY98" s="200" t="s">
        <v>128</v>
      </c>
    </row>
    <row r="99" spans="2:65" s="1" customFormat="1" ht="22.5" customHeight="1">
      <c r="B99" s="163"/>
      <c r="C99" s="164" t="s">
        <v>148</v>
      </c>
      <c r="D99" s="164" t="s">
        <v>130</v>
      </c>
      <c r="E99" s="165" t="s">
        <v>887</v>
      </c>
      <c r="F99" s="166" t="s">
        <v>888</v>
      </c>
      <c r="G99" s="167" t="s">
        <v>184</v>
      </c>
      <c r="H99" s="168">
        <v>8.685</v>
      </c>
      <c r="I99" s="169"/>
      <c r="J99" s="170">
        <f>ROUND(I99*H99,2)</f>
        <v>0</v>
      </c>
      <c r="K99" s="166" t="s">
        <v>134</v>
      </c>
      <c r="L99" s="33"/>
      <c r="M99" s="171" t="s">
        <v>20</v>
      </c>
      <c r="N99" s="172" t="s">
        <v>44</v>
      </c>
      <c r="O99" s="34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6" t="s">
        <v>135</v>
      </c>
      <c r="AT99" s="16" t="s">
        <v>130</v>
      </c>
      <c r="AU99" s="16" t="s">
        <v>81</v>
      </c>
      <c r="AY99" s="16" t="s">
        <v>128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22</v>
      </c>
      <c r="BK99" s="175">
        <f>ROUND(I99*H99,2)</f>
        <v>0</v>
      </c>
      <c r="BL99" s="16" t="s">
        <v>135</v>
      </c>
      <c r="BM99" s="16" t="s">
        <v>889</v>
      </c>
    </row>
    <row r="100" spans="2:47" s="1" customFormat="1" ht="30" customHeight="1">
      <c r="B100" s="33"/>
      <c r="D100" s="176" t="s">
        <v>137</v>
      </c>
      <c r="F100" s="177" t="s">
        <v>890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137</v>
      </c>
      <c r="AU100" s="16" t="s">
        <v>81</v>
      </c>
    </row>
    <row r="101" spans="2:51" s="11" customFormat="1" ht="22.5" customHeight="1">
      <c r="B101" s="179"/>
      <c r="D101" s="180" t="s">
        <v>141</v>
      </c>
      <c r="E101" s="181" t="s">
        <v>20</v>
      </c>
      <c r="F101" s="182" t="s">
        <v>891</v>
      </c>
      <c r="H101" s="183">
        <v>8.685</v>
      </c>
      <c r="I101" s="184"/>
      <c r="L101" s="179"/>
      <c r="M101" s="185"/>
      <c r="N101" s="186"/>
      <c r="O101" s="186"/>
      <c r="P101" s="186"/>
      <c r="Q101" s="186"/>
      <c r="R101" s="186"/>
      <c r="S101" s="186"/>
      <c r="T101" s="187"/>
      <c r="AT101" s="188" t="s">
        <v>141</v>
      </c>
      <c r="AU101" s="188" t="s">
        <v>81</v>
      </c>
      <c r="AV101" s="11" t="s">
        <v>81</v>
      </c>
      <c r="AW101" s="11" t="s">
        <v>37</v>
      </c>
      <c r="AX101" s="11" t="s">
        <v>22</v>
      </c>
      <c r="AY101" s="188" t="s">
        <v>128</v>
      </c>
    </row>
    <row r="102" spans="2:65" s="1" customFormat="1" ht="22.5" customHeight="1">
      <c r="B102" s="163"/>
      <c r="C102" s="164" t="s">
        <v>135</v>
      </c>
      <c r="D102" s="164" t="s">
        <v>130</v>
      </c>
      <c r="E102" s="165" t="s">
        <v>213</v>
      </c>
      <c r="F102" s="166" t="s">
        <v>214</v>
      </c>
      <c r="G102" s="167" t="s">
        <v>184</v>
      </c>
      <c r="H102" s="168">
        <v>8.685</v>
      </c>
      <c r="I102" s="169"/>
      <c r="J102" s="170">
        <f>ROUND(I102*H102,2)</f>
        <v>0</v>
      </c>
      <c r="K102" s="166" t="s">
        <v>134</v>
      </c>
      <c r="L102" s="33"/>
      <c r="M102" s="171" t="s">
        <v>20</v>
      </c>
      <c r="N102" s="172" t="s">
        <v>44</v>
      </c>
      <c r="O102" s="3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6" t="s">
        <v>135</v>
      </c>
      <c r="AT102" s="16" t="s">
        <v>130</v>
      </c>
      <c r="AU102" s="16" t="s">
        <v>81</v>
      </c>
      <c r="AY102" s="16" t="s">
        <v>128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22</v>
      </c>
      <c r="BK102" s="175">
        <f>ROUND(I102*H102,2)</f>
        <v>0</v>
      </c>
      <c r="BL102" s="16" t="s">
        <v>135</v>
      </c>
      <c r="BM102" s="16" t="s">
        <v>892</v>
      </c>
    </row>
    <row r="103" spans="2:47" s="1" customFormat="1" ht="42" customHeight="1">
      <c r="B103" s="33"/>
      <c r="D103" s="180" t="s">
        <v>137</v>
      </c>
      <c r="F103" s="214" t="s">
        <v>216</v>
      </c>
      <c r="I103" s="137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137</v>
      </c>
      <c r="AU103" s="16" t="s">
        <v>81</v>
      </c>
    </row>
    <row r="104" spans="2:65" s="1" customFormat="1" ht="22.5" customHeight="1">
      <c r="B104" s="163"/>
      <c r="C104" s="164" t="s">
        <v>160</v>
      </c>
      <c r="D104" s="164" t="s">
        <v>130</v>
      </c>
      <c r="E104" s="165" t="s">
        <v>893</v>
      </c>
      <c r="F104" s="166" t="s">
        <v>894</v>
      </c>
      <c r="G104" s="167" t="s">
        <v>184</v>
      </c>
      <c r="H104" s="168">
        <v>8.685</v>
      </c>
      <c r="I104" s="169"/>
      <c r="J104" s="170">
        <f>ROUND(I104*H104,2)</f>
        <v>0</v>
      </c>
      <c r="K104" s="166" t="s">
        <v>134</v>
      </c>
      <c r="L104" s="33"/>
      <c r="M104" s="171" t="s">
        <v>20</v>
      </c>
      <c r="N104" s="172" t="s">
        <v>44</v>
      </c>
      <c r="O104" s="34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6" t="s">
        <v>135</v>
      </c>
      <c r="AT104" s="16" t="s">
        <v>130</v>
      </c>
      <c r="AU104" s="16" t="s">
        <v>81</v>
      </c>
      <c r="AY104" s="16" t="s">
        <v>128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22</v>
      </c>
      <c r="BK104" s="175">
        <f>ROUND(I104*H104,2)</f>
        <v>0</v>
      </c>
      <c r="BL104" s="16" t="s">
        <v>135</v>
      </c>
      <c r="BM104" s="16" t="s">
        <v>895</v>
      </c>
    </row>
    <row r="105" spans="2:47" s="1" customFormat="1" ht="22.5" customHeight="1">
      <c r="B105" s="33"/>
      <c r="D105" s="180" t="s">
        <v>137</v>
      </c>
      <c r="F105" s="214" t="s">
        <v>894</v>
      </c>
      <c r="I105" s="13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137</v>
      </c>
      <c r="AU105" s="16" t="s">
        <v>81</v>
      </c>
    </row>
    <row r="106" spans="2:65" s="1" customFormat="1" ht="22.5" customHeight="1">
      <c r="B106" s="163"/>
      <c r="C106" s="164" t="s">
        <v>166</v>
      </c>
      <c r="D106" s="164" t="s">
        <v>130</v>
      </c>
      <c r="E106" s="165" t="s">
        <v>229</v>
      </c>
      <c r="F106" s="166" t="s">
        <v>230</v>
      </c>
      <c r="G106" s="167" t="s">
        <v>231</v>
      </c>
      <c r="H106" s="168">
        <v>16.502</v>
      </c>
      <c r="I106" s="169"/>
      <c r="J106" s="170">
        <f>ROUND(I106*H106,2)</f>
        <v>0</v>
      </c>
      <c r="K106" s="166" t="s">
        <v>134</v>
      </c>
      <c r="L106" s="33"/>
      <c r="M106" s="171" t="s">
        <v>20</v>
      </c>
      <c r="N106" s="172" t="s">
        <v>44</v>
      </c>
      <c r="O106" s="34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AR106" s="16" t="s">
        <v>135</v>
      </c>
      <c r="AT106" s="16" t="s">
        <v>130</v>
      </c>
      <c r="AU106" s="16" t="s">
        <v>81</v>
      </c>
      <c r="AY106" s="16" t="s">
        <v>128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6" t="s">
        <v>22</v>
      </c>
      <c r="BK106" s="175">
        <f>ROUND(I106*H106,2)</f>
        <v>0</v>
      </c>
      <c r="BL106" s="16" t="s">
        <v>135</v>
      </c>
      <c r="BM106" s="16" t="s">
        <v>896</v>
      </c>
    </row>
    <row r="107" spans="2:47" s="1" customFormat="1" ht="22.5" customHeight="1">
      <c r="B107" s="33"/>
      <c r="D107" s="176" t="s">
        <v>137</v>
      </c>
      <c r="F107" s="177" t="s">
        <v>233</v>
      </c>
      <c r="I107" s="137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137</v>
      </c>
      <c r="AU107" s="16" t="s">
        <v>81</v>
      </c>
    </row>
    <row r="108" spans="2:51" s="11" customFormat="1" ht="22.5" customHeight="1">
      <c r="B108" s="179"/>
      <c r="D108" s="176" t="s">
        <v>141</v>
      </c>
      <c r="E108" s="188" t="s">
        <v>20</v>
      </c>
      <c r="F108" s="190" t="s">
        <v>897</v>
      </c>
      <c r="H108" s="191">
        <v>16.502</v>
      </c>
      <c r="I108" s="184"/>
      <c r="L108" s="179"/>
      <c r="M108" s="185"/>
      <c r="N108" s="186"/>
      <c r="O108" s="186"/>
      <c r="P108" s="186"/>
      <c r="Q108" s="186"/>
      <c r="R108" s="186"/>
      <c r="S108" s="186"/>
      <c r="T108" s="187"/>
      <c r="AT108" s="188" t="s">
        <v>141</v>
      </c>
      <c r="AU108" s="188" t="s">
        <v>81</v>
      </c>
      <c r="AV108" s="11" t="s">
        <v>81</v>
      </c>
      <c r="AW108" s="11" t="s">
        <v>37</v>
      </c>
      <c r="AX108" s="11" t="s">
        <v>22</v>
      </c>
      <c r="AY108" s="188" t="s">
        <v>128</v>
      </c>
    </row>
    <row r="109" spans="2:63" s="10" customFormat="1" ht="29.25" customHeight="1">
      <c r="B109" s="149"/>
      <c r="D109" s="160" t="s">
        <v>72</v>
      </c>
      <c r="E109" s="161" t="s">
        <v>81</v>
      </c>
      <c r="F109" s="161" t="s">
        <v>246</v>
      </c>
      <c r="I109" s="152"/>
      <c r="J109" s="162">
        <f>BK109</f>
        <v>0</v>
      </c>
      <c r="L109" s="149"/>
      <c r="M109" s="154"/>
      <c r="N109" s="155"/>
      <c r="O109" s="155"/>
      <c r="P109" s="156">
        <f>SUM(P110:P112)</f>
        <v>0</v>
      </c>
      <c r="Q109" s="155"/>
      <c r="R109" s="156">
        <f>SUM(R110:R112)</f>
        <v>21.306823650000002</v>
      </c>
      <c r="S109" s="155"/>
      <c r="T109" s="157">
        <f>SUM(T110:T112)</f>
        <v>0</v>
      </c>
      <c r="AR109" s="150" t="s">
        <v>22</v>
      </c>
      <c r="AT109" s="158" t="s">
        <v>72</v>
      </c>
      <c r="AU109" s="158" t="s">
        <v>22</v>
      </c>
      <c r="AY109" s="150" t="s">
        <v>128</v>
      </c>
      <c r="BK109" s="159">
        <f>SUM(BK110:BK112)</f>
        <v>0</v>
      </c>
    </row>
    <row r="110" spans="2:65" s="1" customFormat="1" ht="22.5" customHeight="1">
      <c r="B110" s="163"/>
      <c r="C110" s="164" t="s">
        <v>174</v>
      </c>
      <c r="D110" s="164" t="s">
        <v>130</v>
      </c>
      <c r="E110" s="165" t="s">
        <v>898</v>
      </c>
      <c r="F110" s="166" t="s">
        <v>899</v>
      </c>
      <c r="G110" s="167" t="s">
        <v>184</v>
      </c>
      <c r="H110" s="168">
        <v>8.685</v>
      </c>
      <c r="I110" s="169"/>
      <c r="J110" s="170">
        <f>ROUND(I110*H110,2)</f>
        <v>0</v>
      </c>
      <c r="K110" s="166" t="s">
        <v>134</v>
      </c>
      <c r="L110" s="33"/>
      <c r="M110" s="171" t="s">
        <v>20</v>
      </c>
      <c r="N110" s="172" t="s">
        <v>44</v>
      </c>
      <c r="O110" s="34"/>
      <c r="P110" s="173">
        <f>O110*H110</f>
        <v>0</v>
      </c>
      <c r="Q110" s="173">
        <v>2.45329</v>
      </c>
      <c r="R110" s="173">
        <f>Q110*H110</f>
        <v>21.306823650000002</v>
      </c>
      <c r="S110" s="173">
        <v>0</v>
      </c>
      <c r="T110" s="174">
        <f>S110*H110</f>
        <v>0</v>
      </c>
      <c r="AR110" s="16" t="s">
        <v>135</v>
      </c>
      <c r="AT110" s="16" t="s">
        <v>130</v>
      </c>
      <c r="AU110" s="16" t="s">
        <v>81</v>
      </c>
      <c r="AY110" s="16" t="s">
        <v>128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6" t="s">
        <v>22</v>
      </c>
      <c r="BK110" s="175">
        <f>ROUND(I110*H110,2)</f>
        <v>0</v>
      </c>
      <c r="BL110" s="16" t="s">
        <v>135</v>
      </c>
      <c r="BM110" s="16" t="s">
        <v>900</v>
      </c>
    </row>
    <row r="111" spans="2:47" s="1" customFormat="1" ht="22.5" customHeight="1">
      <c r="B111" s="33"/>
      <c r="D111" s="176" t="s">
        <v>137</v>
      </c>
      <c r="F111" s="177" t="s">
        <v>901</v>
      </c>
      <c r="I111" s="13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137</v>
      </c>
      <c r="AU111" s="16" t="s">
        <v>81</v>
      </c>
    </row>
    <row r="112" spans="2:51" s="11" customFormat="1" ht="22.5" customHeight="1">
      <c r="B112" s="179"/>
      <c r="D112" s="176" t="s">
        <v>141</v>
      </c>
      <c r="E112" s="188" t="s">
        <v>20</v>
      </c>
      <c r="F112" s="190" t="s">
        <v>902</v>
      </c>
      <c r="H112" s="191">
        <v>8.685</v>
      </c>
      <c r="I112" s="184"/>
      <c r="L112" s="179"/>
      <c r="M112" s="185"/>
      <c r="N112" s="186"/>
      <c r="O112" s="186"/>
      <c r="P112" s="186"/>
      <c r="Q112" s="186"/>
      <c r="R112" s="186"/>
      <c r="S112" s="186"/>
      <c r="T112" s="187"/>
      <c r="AT112" s="188" t="s">
        <v>141</v>
      </c>
      <c r="AU112" s="188" t="s">
        <v>81</v>
      </c>
      <c r="AV112" s="11" t="s">
        <v>81</v>
      </c>
      <c r="AW112" s="11" t="s">
        <v>37</v>
      </c>
      <c r="AX112" s="11" t="s">
        <v>22</v>
      </c>
      <c r="AY112" s="188" t="s">
        <v>128</v>
      </c>
    </row>
    <row r="113" spans="2:63" s="10" customFormat="1" ht="29.25" customHeight="1">
      <c r="B113" s="149"/>
      <c r="D113" s="160" t="s">
        <v>72</v>
      </c>
      <c r="E113" s="161" t="s">
        <v>160</v>
      </c>
      <c r="F113" s="161" t="s">
        <v>452</v>
      </c>
      <c r="I113" s="152"/>
      <c r="J113" s="162">
        <f>BK113</f>
        <v>0</v>
      </c>
      <c r="L113" s="149"/>
      <c r="M113" s="154"/>
      <c r="N113" s="155"/>
      <c r="O113" s="155"/>
      <c r="P113" s="156">
        <f>SUM(P114:P121)</f>
        <v>0</v>
      </c>
      <c r="Q113" s="155"/>
      <c r="R113" s="156">
        <f>SUM(R114:R121)</f>
        <v>0</v>
      </c>
      <c r="S113" s="155"/>
      <c r="T113" s="157">
        <f>SUM(T114:T121)</f>
        <v>0</v>
      </c>
      <c r="AR113" s="150" t="s">
        <v>22</v>
      </c>
      <c r="AT113" s="158" t="s">
        <v>72</v>
      </c>
      <c r="AU113" s="158" t="s">
        <v>22</v>
      </c>
      <c r="AY113" s="150" t="s">
        <v>128</v>
      </c>
      <c r="BK113" s="159">
        <f>SUM(BK114:BK121)</f>
        <v>0</v>
      </c>
    </row>
    <row r="114" spans="2:65" s="1" customFormat="1" ht="22.5" customHeight="1">
      <c r="B114" s="163"/>
      <c r="C114" s="164" t="s">
        <v>181</v>
      </c>
      <c r="D114" s="164" t="s">
        <v>130</v>
      </c>
      <c r="E114" s="165" t="s">
        <v>476</v>
      </c>
      <c r="F114" s="166" t="s">
        <v>477</v>
      </c>
      <c r="G114" s="167" t="s">
        <v>133</v>
      </c>
      <c r="H114" s="168">
        <v>26550</v>
      </c>
      <c r="I114" s="169"/>
      <c r="J114" s="170">
        <f>ROUND(I114*H114,2)</f>
        <v>0</v>
      </c>
      <c r="K114" s="166" t="s">
        <v>134</v>
      </c>
      <c r="L114" s="33"/>
      <c r="M114" s="171" t="s">
        <v>20</v>
      </c>
      <c r="N114" s="172" t="s">
        <v>44</v>
      </c>
      <c r="O114" s="34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6" t="s">
        <v>135</v>
      </c>
      <c r="AT114" s="16" t="s">
        <v>130</v>
      </c>
      <c r="AU114" s="16" t="s">
        <v>81</v>
      </c>
      <c r="AY114" s="16" t="s">
        <v>128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6" t="s">
        <v>22</v>
      </c>
      <c r="BK114" s="175">
        <f>ROUND(I114*H114,2)</f>
        <v>0</v>
      </c>
      <c r="BL114" s="16" t="s">
        <v>135</v>
      </c>
      <c r="BM114" s="16" t="s">
        <v>903</v>
      </c>
    </row>
    <row r="115" spans="2:47" s="1" customFormat="1" ht="30" customHeight="1">
      <c r="B115" s="33"/>
      <c r="D115" s="176" t="s">
        <v>137</v>
      </c>
      <c r="F115" s="177" t="s">
        <v>479</v>
      </c>
      <c r="I115" s="137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137</v>
      </c>
      <c r="AU115" s="16" t="s">
        <v>81</v>
      </c>
    </row>
    <row r="116" spans="2:47" s="1" customFormat="1" ht="42" customHeight="1">
      <c r="B116" s="33"/>
      <c r="D116" s="176" t="s">
        <v>139</v>
      </c>
      <c r="F116" s="178" t="s">
        <v>904</v>
      </c>
      <c r="I116" s="137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139</v>
      </c>
      <c r="AU116" s="16" t="s">
        <v>81</v>
      </c>
    </row>
    <row r="117" spans="2:51" s="11" customFormat="1" ht="22.5" customHeight="1">
      <c r="B117" s="179"/>
      <c r="D117" s="180" t="s">
        <v>141</v>
      </c>
      <c r="E117" s="181" t="s">
        <v>20</v>
      </c>
      <c r="F117" s="182" t="s">
        <v>905</v>
      </c>
      <c r="H117" s="183">
        <v>26550</v>
      </c>
      <c r="I117" s="184"/>
      <c r="L117" s="179"/>
      <c r="M117" s="185"/>
      <c r="N117" s="186"/>
      <c r="O117" s="186"/>
      <c r="P117" s="186"/>
      <c r="Q117" s="186"/>
      <c r="R117" s="186"/>
      <c r="S117" s="186"/>
      <c r="T117" s="187"/>
      <c r="AT117" s="188" t="s">
        <v>141</v>
      </c>
      <c r="AU117" s="188" t="s">
        <v>81</v>
      </c>
      <c r="AV117" s="11" t="s">
        <v>81</v>
      </c>
      <c r="AW117" s="11" t="s">
        <v>37</v>
      </c>
      <c r="AX117" s="11" t="s">
        <v>22</v>
      </c>
      <c r="AY117" s="188" t="s">
        <v>128</v>
      </c>
    </row>
    <row r="118" spans="2:65" s="1" customFormat="1" ht="22.5" customHeight="1">
      <c r="B118" s="163"/>
      <c r="C118" s="164" t="s">
        <v>189</v>
      </c>
      <c r="D118" s="164" t="s">
        <v>130</v>
      </c>
      <c r="E118" s="165" t="s">
        <v>490</v>
      </c>
      <c r="F118" s="166" t="s">
        <v>491</v>
      </c>
      <c r="G118" s="167" t="s">
        <v>133</v>
      </c>
      <c r="H118" s="168">
        <v>6250</v>
      </c>
      <c r="I118" s="169"/>
      <c r="J118" s="170">
        <f>ROUND(I118*H118,2)</f>
        <v>0</v>
      </c>
      <c r="K118" s="166" t="s">
        <v>134</v>
      </c>
      <c r="L118" s="33"/>
      <c r="M118" s="171" t="s">
        <v>20</v>
      </c>
      <c r="N118" s="172" t="s">
        <v>44</v>
      </c>
      <c r="O118" s="34"/>
      <c r="P118" s="173">
        <f>O118*H118</f>
        <v>0</v>
      </c>
      <c r="Q118" s="173">
        <v>0</v>
      </c>
      <c r="R118" s="173">
        <f>Q118*H118</f>
        <v>0</v>
      </c>
      <c r="S118" s="173">
        <v>0</v>
      </c>
      <c r="T118" s="174">
        <f>S118*H118</f>
        <v>0</v>
      </c>
      <c r="AR118" s="16" t="s">
        <v>135</v>
      </c>
      <c r="AT118" s="16" t="s">
        <v>130</v>
      </c>
      <c r="AU118" s="16" t="s">
        <v>81</v>
      </c>
      <c r="AY118" s="16" t="s">
        <v>128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6" t="s">
        <v>22</v>
      </c>
      <c r="BK118" s="175">
        <f>ROUND(I118*H118,2)</f>
        <v>0</v>
      </c>
      <c r="BL118" s="16" t="s">
        <v>135</v>
      </c>
      <c r="BM118" s="16" t="s">
        <v>906</v>
      </c>
    </row>
    <row r="119" spans="2:47" s="1" customFormat="1" ht="30" customHeight="1">
      <c r="B119" s="33"/>
      <c r="D119" s="176" t="s">
        <v>137</v>
      </c>
      <c r="F119" s="177" t="s">
        <v>493</v>
      </c>
      <c r="I119" s="13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137</v>
      </c>
      <c r="AU119" s="16" t="s">
        <v>81</v>
      </c>
    </row>
    <row r="120" spans="2:47" s="1" customFormat="1" ht="30" customHeight="1">
      <c r="B120" s="33"/>
      <c r="D120" s="176" t="s">
        <v>139</v>
      </c>
      <c r="F120" s="178" t="s">
        <v>907</v>
      </c>
      <c r="I120" s="137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139</v>
      </c>
      <c r="AU120" s="16" t="s">
        <v>81</v>
      </c>
    </row>
    <row r="121" spans="2:51" s="11" customFormat="1" ht="22.5" customHeight="1">
      <c r="B121" s="179"/>
      <c r="D121" s="176" t="s">
        <v>141</v>
      </c>
      <c r="E121" s="188" t="s">
        <v>20</v>
      </c>
      <c r="F121" s="190" t="s">
        <v>908</v>
      </c>
      <c r="H121" s="191">
        <v>6250</v>
      </c>
      <c r="I121" s="184"/>
      <c r="L121" s="179"/>
      <c r="M121" s="185"/>
      <c r="N121" s="186"/>
      <c r="O121" s="186"/>
      <c r="P121" s="186"/>
      <c r="Q121" s="186"/>
      <c r="R121" s="186"/>
      <c r="S121" s="186"/>
      <c r="T121" s="187"/>
      <c r="AT121" s="188" t="s">
        <v>141</v>
      </c>
      <c r="AU121" s="188" t="s">
        <v>81</v>
      </c>
      <c r="AV121" s="11" t="s">
        <v>81</v>
      </c>
      <c r="AW121" s="11" t="s">
        <v>37</v>
      </c>
      <c r="AX121" s="11" t="s">
        <v>22</v>
      </c>
      <c r="AY121" s="188" t="s">
        <v>128</v>
      </c>
    </row>
    <row r="122" spans="2:63" s="10" customFormat="1" ht="29.25" customHeight="1">
      <c r="B122" s="149"/>
      <c r="D122" s="160" t="s">
        <v>72</v>
      </c>
      <c r="E122" s="161" t="s">
        <v>189</v>
      </c>
      <c r="F122" s="161" t="s">
        <v>560</v>
      </c>
      <c r="I122" s="152"/>
      <c r="J122" s="162">
        <f>BK122</f>
        <v>0</v>
      </c>
      <c r="L122" s="149"/>
      <c r="M122" s="154"/>
      <c r="N122" s="155"/>
      <c r="O122" s="155"/>
      <c r="P122" s="156">
        <f>SUM(P123:P153)</f>
        <v>0</v>
      </c>
      <c r="Q122" s="155"/>
      <c r="R122" s="156">
        <f>SUM(R123:R153)</f>
        <v>0</v>
      </c>
      <c r="S122" s="155"/>
      <c r="T122" s="157">
        <f>SUM(T123:T153)</f>
        <v>0</v>
      </c>
      <c r="AR122" s="150" t="s">
        <v>22</v>
      </c>
      <c r="AT122" s="158" t="s">
        <v>72</v>
      </c>
      <c r="AU122" s="158" t="s">
        <v>22</v>
      </c>
      <c r="AY122" s="150" t="s">
        <v>128</v>
      </c>
      <c r="BK122" s="159">
        <f>SUM(BK123:BK153)</f>
        <v>0</v>
      </c>
    </row>
    <row r="123" spans="2:65" s="1" customFormat="1" ht="22.5" customHeight="1">
      <c r="B123" s="163"/>
      <c r="C123" s="164" t="s">
        <v>27</v>
      </c>
      <c r="D123" s="164" t="s">
        <v>130</v>
      </c>
      <c r="E123" s="165" t="s">
        <v>909</v>
      </c>
      <c r="F123" s="166" t="s">
        <v>910</v>
      </c>
      <c r="G123" s="167" t="s">
        <v>357</v>
      </c>
      <c r="H123" s="168">
        <v>193</v>
      </c>
      <c r="I123" s="169"/>
      <c r="J123" s="170">
        <f>ROUND(I123*H123,2)</f>
        <v>0</v>
      </c>
      <c r="K123" s="166" t="s">
        <v>134</v>
      </c>
      <c r="L123" s="33"/>
      <c r="M123" s="171" t="s">
        <v>20</v>
      </c>
      <c r="N123" s="172" t="s">
        <v>44</v>
      </c>
      <c r="O123" s="34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6" t="s">
        <v>135</v>
      </c>
      <c r="AT123" s="16" t="s">
        <v>130</v>
      </c>
      <c r="AU123" s="16" t="s">
        <v>81</v>
      </c>
      <c r="AY123" s="16" t="s">
        <v>128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6" t="s">
        <v>22</v>
      </c>
      <c r="BK123" s="175">
        <f>ROUND(I123*H123,2)</f>
        <v>0</v>
      </c>
      <c r="BL123" s="16" t="s">
        <v>135</v>
      </c>
      <c r="BM123" s="16" t="s">
        <v>911</v>
      </c>
    </row>
    <row r="124" spans="2:47" s="1" customFormat="1" ht="30" customHeight="1">
      <c r="B124" s="33"/>
      <c r="D124" s="176" t="s">
        <v>137</v>
      </c>
      <c r="F124" s="177" t="s">
        <v>912</v>
      </c>
      <c r="I124" s="137"/>
      <c r="L124" s="33"/>
      <c r="M124" s="62"/>
      <c r="N124" s="34"/>
      <c r="O124" s="34"/>
      <c r="P124" s="34"/>
      <c r="Q124" s="34"/>
      <c r="R124" s="34"/>
      <c r="S124" s="34"/>
      <c r="T124" s="63"/>
      <c r="AT124" s="16" t="s">
        <v>137</v>
      </c>
      <c r="AU124" s="16" t="s">
        <v>81</v>
      </c>
    </row>
    <row r="125" spans="2:47" s="1" customFormat="1" ht="30" customHeight="1">
      <c r="B125" s="33"/>
      <c r="D125" s="176" t="s">
        <v>139</v>
      </c>
      <c r="F125" s="178" t="s">
        <v>913</v>
      </c>
      <c r="I125" s="13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139</v>
      </c>
      <c r="AU125" s="16" t="s">
        <v>81</v>
      </c>
    </row>
    <row r="126" spans="2:51" s="11" customFormat="1" ht="22.5" customHeight="1">
      <c r="B126" s="179"/>
      <c r="D126" s="180" t="s">
        <v>141</v>
      </c>
      <c r="E126" s="181" t="s">
        <v>20</v>
      </c>
      <c r="F126" s="182" t="s">
        <v>914</v>
      </c>
      <c r="H126" s="183">
        <v>193</v>
      </c>
      <c r="I126" s="184"/>
      <c r="L126" s="179"/>
      <c r="M126" s="185"/>
      <c r="N126" s="186"/>
      <c r="O126" s="186"/>
      <c r="P126" s="186"/>
      <c r="Q126" s="186"/>
      <c r="R126" s="186"/>
      <c r="S126" s="186"/>
      <c r="T126" s="187"/>
      <c r="AT126" s="188" t="s">
        <v>141</v>
      </c>
      <c r="AU126" s="188" t="s">
        <v>81</v>
      </c>
      <c r="AV126" s="11" t="s">
        <v>81</v>
      </c>
      <c r="AW126" s="11" t="s">
        <v>37</v>
      </c>
      <c r="AX126" s="11" t="s">
        <v>22</v>
      </c>
      <c r="AY126" s="188" t="s">
        <v>128</v>
      </c>
    </row>
    <row r="127" spans="2:65" s="1" customFormat="1" ht="22.5" customHeight="1">
      <c r="B127" s="163"/>
      <c r="C127" s="164" t="s">
        <v>204</v>
      </c>
      <c r="D127" s="164" t="s">
        <v>130</v>
      </c>
      <c r="E127" s="165" t="s">
        <v>915</v>
      </c>
      <c r="F127" s="166" t="s">
        <v>916</v>
      </c>
      <c r="G127" s="167" t="s">
        <v>357</v>
      </c>
      <c r="H127" s="168">
        <v>197</v>
      </c>
      <c r="I127" s="169"/>
      <c r="J127" s="170">
        <f>ROUND(I127*H127,2)</f>
        <v>0</v>
      </c>
      <c r="K127" s="166" t="s">
        <v>134</v>
      </c>
      <c r="L127" s="33"/>
      <c r="M127" s="171" t="s">
        <v>20</v>
      </c>
      <c r="N127" s="172" t="s">
        <v>44</v>
      </c>
      <c r="O127" s="34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6" t="s">
        <v>135</v>
      </c>
      <c r="AT127" s="16" t="s">
        <v>130</v>
      </c>
      <c r="AU127" s="16" t="s">
        <v>81</v>
      </c>
      <c r="AY127" s="16" t="s">
        <v>128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6" t="s">
        <v>22</v>
      </c>
      <c r="BK127" s="175">
        <f>ROUND(I127*H127,2)</f>
        <v>0</v>
      </c>
      <c r="BL127" s="16" t="s">
        <v>135</v>
      </c>
      <c r="BM127" s="16" t="s">
        <v>917</v>
      </c>
    </row>
    <row r="128" spans="2:47" s="1" customFormat="1" ht="22.5" customHeight="1">
      <c r="B128" s="33"/>
      <c r="D128" s="176" t="s">
        <v>137</v>
      </c>
      <c r="F128" s="177" t="s">
        <v>918</v>
      </c>
      <c r="I128" s="137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137</v>
      </c>
      <c r="AU128" s="16" t="s">
        <v>81</v>
      </c>
    </row>
    <row r="129" spans="2:47" s="1" customFormat="1" ht="42" customHeight="1">
      <c r="B129" s="33"/>
      <c r="D129" s="176" t="s">
        <v>139</v>
      </c>
      <c r="F129" s="178" t="s">
        <v>919</v>
      </c>
      <c r="I129" s="13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139</v>
      </c>
      <c r="AU129" s="16" t="s">
        <v>81</v>
      </c>
    </row>
    <row r="130" spans="2:51" s="11" customFormat="1" ht="22.5" customHeight="1">
      <c r="B130" s="179"/>
      <c r="D130" s="176" t="s">
        <v>141</v>
      </c>
      <c r="E130" s="188" t="s">
        <v>20</v>
      </c>
      <c r="F130" s="190" t="s">
        <v>920</v>
      </c>
      <c r="H130" s="191">
        <v>2</v>
      </c>
      <c r="I130" s="184"/>
      <c r="L130" s="179"/>
      <c r="M130" s="185"/>
      <c r="N130" s="186"/>
      <c r="O130" s="186"/>
      <c r="P130" s="186"/>
      <c r="Q130" s="186"/>
      <c r="R130" s="186"/>
      <c r="S130" s="186"/>
      <c r="T130" s="187"/>
      <c r="AT130" s="188" t="s">
        <v>141</v>
      </c>
      <c r="AU130" s="188" t="s">
        <v>81</v>
      </c>
      <c r="AV130" s="11" t="s">
        <v>81</v>
      </c>
      <c r="AW130" s="11" t="s">
        <v>37</v>
      </c>
      <c r="AX130" s="11" t="s">
        <v>73</v>
      </c>
      <c r="AY130" s="188" t="s">
        <v>128</v>
      </c>
    </row>
    <row r="131" spans="2:51" s="11" customFormat="1" ht="22.5" customHeight="1">
      <c r="B131" s="179"/>
      <c r="D131" s="176" t="s">
        <v>141</v>
      </c>
      <c r="E131" s="188" t="s">
        <v>20</v>
      </c>
      <c r="F131" s="190" t="s">
        <v>921</v>
      </c>
      <c r="H131" s="191">
        <v>2</v>
      </c>
      <c r="I131" s="184"/>
      <c r="L131" s="179"/>
      <c r="M131" s="185"/>
      <c r="N131" s="186"/>
      <c r="O131" s="186"/>
      <c r="P131" s="186"/>
      <c r="Q131" s="186"/>
      <c r="R131" s="186"/>
      <c r="S131" s="186"/>
      <c r="T131" s="187"/>
      <c r="AT131" s="188" t="s">
        <v>141</v>
      </c>
      <c r="AU131" s="188" t="s">
        <v>81</v>
      </c>
      <c r="AV131" s="11" t="s">
        <v>81</v>
      </c>
      <c r="AW131" s="11" t="s">
        <v>37</v>
      </c>
      <c r="AX131" s="11" t="s">
        <v>73</v>
      </c>
      <c r="AY131" s="188" t="s">
        <v>128</v>
      </c>
    </row>
    <row r="132" spans="2:51" s="11" customFormat="1" ht="22.5" customHeight="1">
      <c r="B132" s="179"/>
      <c r="D132" s="176" t="s">
        <v>141</v>
      </c>
      <c r="E132" s="188" t="s">
        <v>20</v>
      </c>
      <c r="F132" s="190" t="s">
        <v>922</v>
      </c>
      <c r="H132" s="191">
        <v>32</v>
      </c>
      <c r="I132" s="184"/>
      <c r="L132" s="179"/>
      <c r="M132" s="185"/>
      <c r="N132" s="186"/>
      <c r="O132" s="186"/>
      <c r="P132" s="186"/>
      <c r="Q132" s="186"/>
      <c r="R132" s="186"/>
      <c r="S132" s="186"/>
      <c r="T132" s="187"/>
      <c r="AT132" s="188" t="s">
        <v>141</v>
      </c>
      <c r="AU132" s="188" t="s">
        <v>81</v>
      </c>
      <c r="AV132" s="11" t="s">
        <v>81</v>
      </c>
      <c r="AW132" s="11" t="s">
        <v>37</v>
      </c>
      <c r="AX132" s="11" t="s">
        <v>73</v>
      </c>
      <c r="AY132" s="188" t="s">
        <v>128</v>
      </c>
    </row>
    <row r="133" spans="2:51" s="11" customFormat="1" ht="22.5" customHeight="1">
      <c r="B133" s="179"/>
      <c r="D133" s="176" t="s">
        <v>141</v>
      </c>
      <c r="E133" s="188" t="s">
        <v>20</v>
      </c>
      <c r="F133" s="190" t="s">
        <v>923</v>
      </c>
      <c r="H133" s="191">
        <v>19</v>
      </c>
      <c r="I133" s="184"/>
      <c r="L133" s="179"/>
      <c r="M133" s="185"/>
      <c r="N133" s="186"/>
      <c r="O133" s="186"/>
      <c r="P133" s="186"/>
      <c r="Q133" s="186"/>
      <c r="R133" s="186"/>
      <c r="S133" s="186"/>
      <c r="T133" s="187"/>
      <c r="AT133" s="188" t="s">
        <v>141</v>
      </c>
      <c r="AU133" s="188" t="s">
        <v>81</v>
      </c>
      <c r="AV133" s="11" t="s">
        <v>81</v>
      </c>
      <c r="AW133" s="11" t="s">
        <v>37</v>
      </c>
      <c r="AX133" s="11" t="s">
        <v>73</v>
      </c>
      <c r="AY133" s="188" t="s">
        <v>128</v>
      </c>
    </row>
    <row r="134" spans="2:51" s="11" customFormat="1" ht="22.5" customHeight="1">
      <c r="B134" s="179"/>
      <c r="D134" s="176" t="s">
        <v>141</v>
      </c>
      <c r="E134" s="188" t="s">
        <v>20</v>
      </c>
      <c r="F134" s="190" t="s">
        <v>924</v>
      </c>
      <c r="H134" s="191">
        <v>83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8" t="s">
        <v>141</v>
      </c>
      <c r="AU134" s="188" t="s">
        <v>81</v>
      </c>
      <c r="AV134" s="11" t="s">
        <v>81</v>
      </c>
      <c r="AW134" s="11" t="s">
        <v>37</v>
      </c>
      <c r="AX134" s="11" t="s">
        <v>73</v>
      </c>
      <c r="AY134" s="188" t="s">
        <v>128</v>
      </c>
    </row>
    <row r="135" spans="2:51" s="11" customFormat="1" ht="22.5" customHeight="1">
      <c r="B135" s="179"/>
      <c r="D135" s="176" t="s">
        <v>141</v>
      </c>
      <c r="E135" s="188" t="s">
        <v>20</v>
      </c>
      <c r="F135" s="190" t="s">
        <v>925</v>
      </c>
      <c r="H135" s="191">
        <v>59</v>
      </c>
      <c r="I135" s="184"/>
      <c r="L135" s="179"/>
      <c r="M135" s="185"/>
      <c r="N135" s="186"/>
      <c r="O135" s="186"/>
      <c r="P135" s="186"/>
      <c r="Q135" s="186"/>
      <c r="R135" s="186"/>
      <c r="S135" s="186"/>
      <c r="T135" s="187"/>
      <c r="AT135" s="188" t="s">
        <v>141</v>
      </c>
      <c r="AU135" s="188" t="s">
        <v>81</v>
      </c>
      <c r="AV135" s="11" t="s">
        <v>81</v>
      </c>
      <c r="AW135" s="11" t="s">
        <v>37</v>
      </c>
      <c r="AX135" s="11" t="s">
        <v>73</v>
      </c>
      <c r="AY135" s="188" t="s">
        <v>128</v>
      </c>
    </row>
    <row r="136" spans="2:51" s="12" customFormat="1" ht="22.5" customHeight="1">
      <c r="B136" s="192"/>
      <c r="D136" s="180" t="s">
        <v>141</v>
      </c>
      <c r="E136" s="193" t="s">
        <v>20</v>
      </c>
      <c r="F136" s="194" t="s">
        <v>197</v>
      </c>
      <c r="H136" s="195">
        <v>197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200" t="s">
        <v>141</v>
      </c>
      <c r="AU136" s="200" t="s">
        <v>81</v>
      </c>
      <c r="AV136" s="12" t="s">
        <v>135</v>
      </c>
      <c r="AW136" s="12" t="s">
        <v>37</v>
      </c>
      <c r="AX136" s="12" t="s">
        <v>22</v>
      </c>
      <c r="AY136" s="200" t="s">
        <v>128</v>
      </c>
    </row>
    <row r="137" spans="2:65" s="1" customFormat="1" ht="22.5" customHeight="1">
      <c r="B137" s="163"/>
      <c r="C137" s="164" t="s">
        <v>212</v>
      </c>
      <c r="D137" s="164" t="s">
        <v>130</v>
      </c>
      <c r="E137" s="165" t="s">
        <v>926</v>
      </c>
      <c r="F137" s="166" t="s">
        <v>927</v>
      </c>
      <c r="G137" s="167" t="s">
        <v>357</v>
      </c>
      <c r="H137" s="168">
        <v>53190</v>
      </c>
      <c r="I137" s="169"/>
      <c r="J137" s="170">
        <f>ROUND(I137*H137,2)</f>
        <v>0</v>
      </c>
      <c r="K137" s="166" t="s">
        <v>134</v>
      </c>
      <c r="L137" s="33"/>
      <c r="M137" s="171" t="s">
        <v>20</v>
      </c>
      <c r="N137" s="172" t="s">
        <v>44</v>
      </c>
      <c r="O137" s="34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6" t="s">
        <v>135</v>
      </c>
      <c r="AT137" s="16" t="s">
        <v>130</v>
      </c>
      <c r="AU137" s="16" t="s">
        <v>81</v>
      </c>
      <c r="AY137" s="16" t="s">
        <v>128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6" t="s">
        <v>22</v>
      </c>
      <c r="BK137" s="175">
        <f>ROUND(I137*H137,2)</f>
        <v>0</v>
      </c>
      <c r="BL137" s="16" t="s">
        <v>135</v>
      </c>
      <c r="BM137" s="16" t="s">
        <v>928</v>
      </c>
    </row>
    <row r="138" spans="2:47" s="1" customFormat="1" ht="30" customHeight="1">
      <c r="B138" s="33"/>
      <c r="D138" s="176" t="s">
        <v>137</v>
      </c>
      <c r="F138" s="177" t="s">
        <v>929</v>
      </c>
      <c r="I138" s="137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137</v>
      </c>
      <c r="AU138" s="16" t="s">
        <v>81</v>
      </c>
    </row>
    <row r="139" spans="2:51" s="11" customFormat="1" ht="22.5" customHeight="1">
      <c r="B139" s="179"/>
      <c r="D139" s="180" t="s">
        <v>141</v>
      </c>
      <c r="E139" s="181" t="s">
        <v>20</v>
      </c>
      <c r="F139" s="182" t="s">
        <v>930</v>
      </c>
      <c r="H139" s="183">
        <v>53190</v>
      </c>
      <c r="I139" s="184"/>
      <c r="L139" s="179"/>
      <c r="M139" s="185"/>
      <c r="N139" s="186"/>
      <c r="O139" s="186"/>
      <c r="P139" s="186"/>
      <c r="Q139" s="186"/>
      <c r="R139" s="186"/>
      <c r="S139" s="186"/>
      <c r="T139" s="187"/>
      <c r="AT139" s="188" t="s">
        <v>141</v>
      </c>
      <c r="AU139" s="188" t="s">
        <v>81</v>
      </c>
      <c r="AV139" s="11" t="s">
        <v>81</v>
      </c>
      <c r="AW139" s="11" t="s">
        <v>37</v>
      </c>
      <c r="AX139" s="11" t="s">
        <v>22</v>
      </c>
      <c r="AY139" s="188" t="s">
        <v>128</v>
      </c>
    </row>
    <row r="140" spans="2:65" s="1" customFormat="1" ht="22.5" customHeight="1">
      <c r="B140" s="163"/>
      <c r="C140" s="164" t="s">
        <v>222</v>
      </c>
      <c r="D140" s="164" t="s">
        <v>130</v>
      </c>
      <c r="E140" s="165" t="s">
        <v>931</v>
      </c>
      <c r="F140" s="166" t="s">
        <v>932</v>
      </c>
      <c r="G140" s="167" t="s">
        <v>357</v>
      </c>
      <c r="H140" s="168">
        <v>2</v>
      </c>
      <c r="I140" s="169"/>
      <c r="J140" s="170">
        <f>ROUND(I140*H140,2)</f>
        <v>0</v>
      </c>
      <c r="K140" s="166" t="s">
        <v>134</v>
      </c>
      <c r="L140" s="33"/>
      <c r="M140" s="171" t="s">
        <v>20</v>
      </c>
      <c r="N140" s="172" t="s">
        <v>44</v>
      </c>
      <c r="O140" s="34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AR140" s="16" t="s">
        <v>135</v>
      </c>
      <c r="AT140" s="16" t="s">
        <v>130</v>
      </c>
      <c r="AU140" s="16" t="s">
        <v>81</v>
      </c>
      <c r="AY140" s="16" t="s">
        <v>128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6" t="s">
        <v>22</v>
      </c>
      <c r="BK140" s="175">
        <f>ROUND(I140*H140,2)</f>
        <v>0</v>
      </c>
      <c r="BL140" s="16" t="s">
        <v>135</v>
      </c>
      <c r="BM140" s="16" t="s">
        <v>933</v>
      </c>
    </row>
    <row r="141" spans="2:47" s="1" customFormat="1" ht="30" customHeight="1">
      <c r="B141" s="33"/>
      <c r="D141" s="176" t="s">
        <v>137</v>
      </c>
      <c r="F141" s="177" t="s">
        <v>934</v>
      </c>
      <c r="I141" s="137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137</v>
      </c>
      <c r="AU141" s="16" t="s">
        <v>81</v>
      </c>
    </row>
    <row r="142" spans="2:47" s="1" customFormat="1" ht="30" customHeight="1">
      <c r="B142" s="33"/>
      <c r="D142" s="180" t="s">
        <v>139</v>
      </c>
      <c r="F142" s="189" t="s">
        <v>935</v>
      </c>
      <c r="I142" s="137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139</v>
      </c>
      <c r="AU142" s="16" t="s">
        <v>81</v>
      </c>
    </row>
    <row r="143" spans="2:65" s="1" customFormat="1" ht="31.5" customHeight="1">
      <c r="B143" s="163"/>
      <c r="C143" s="164" t="s">
        <v>228</v>
      </c>
      <c r="D143" s="164" t="s">
        <v>130</v>
      </c>
      <c r="E143" s="165" t="s">
        <v>936</v>
      </c>
      <c r="F143" s="166" t="s">
        <v>937</v>
      </c>
      <c r="G143" s="167" t="s">
        <v>357</v>
      </c>
      <c r="H143" s="168">
        <v>540</v>
      </c>
      <c r="I143" s="169"/>
      <c r="J143" s="170">
        <f>ROUND(I143*H143,2)</f>
        <v>0</v>
      </c>
      <c r="K143" s="166" t="s">
        <v>134</v>
      </c>
      <c r="L143" s="33"/>
      <c r="M143" s="171" t="s">
        <v>20</v>
      </c>
      <c r="N143" s="172" t="s">
        <v>44</v>
      </c>
      <c r="O143" s="34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AR143" s="16" t="s">
        <v>135</v>
      </c>
      <c r="AT143" s="16" t="s">
        <v>130</v>
      </c>
      <c r="AU143" s="16" t="s">
        <v>81</v>
      </c>
      <c r="AY143" s="16" t="s">
        <v>128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6" t="s">
        <v>22</v>
      </c>
      <c r="BK143" s="175">
        <f>ROUND(I143*H143,2)</f>
        <v>0</v>
      </c>
      <c r="BL143" s="16" t="s">
        <v>135</v>
      </c>
      <c r="BM143" s="16" t="s">
        <v>938</v>
      </c>
    </row>
    <row r="144" spans="2:47" s="1" customFormat="1" ht="30" customHeight="1">
      <c r="B144" s="33"/>
      <c r="D144" s="176" t="s">
        <v>137</v>
      </c>
      <c r="F144" s="177" t="s">
        <v>939</v>
      </c>
      <c r="I144" s="137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137</v>
      </c>
      <c r="AU144" s="16" t="s">
        <v>81</v>
      </c>
    </row>
    <row r="145" spans="2:51" s="11" customFormat="1" ht="22.5" customHeight="1">
      <c r="B145" s="179"/>
      <c r="D145" s="180" t="s">
        <v>141</v>
      </c>
      <c r="E145" s="181" t="s">
        <v>20</v>
      </c>
      <c r="F145" s="182" t="s">
        <v>940</v>
      </c>
      <c r="H145" s="183">
        <v>540</v>
      </c>
      <c r="I145" s="184"/>
      <c r="L145" s="179"/>
      <c r="M145" s="185"/>
      <c r="N145" s="186"/>
      <c r="O145" s="186"/>
      <c r="P145" s="186"/>
      <c r="Q145" s="186"/>
      <c r="R145" s="186"/>
      <c r="S145" s="186"/>
      <c r="T145" s="187"/>
      <c r="AT145" s="188" t="s">
        <v>141</v>
      </c>
      <c r="AU145" s="188" t="s">
        <v>81</v>
      </c>
      <c r="AV145" s="11" t="s">
        <v>81</v>
      </c>
      <c r="AW145" s="11" t="s">
        <v>37</v>
      </c>
      <c r="AX145" s="11" t="s">
        <v>22</v>
      </c>
      <c r="AY145" s="188" t="s">
        <v>128</v>
      </c>
    </row>
    <row r="146" spans="2:65" s="1" customFormat="1" ht="22.5" customHeight="1">
      <c r="B146" s="163"/>
      <c r="C146" s="164" t="s">
        <v>8</v>
      </c>
      <c r="D146" s="164" t="s">
        <v>130</v>
      </c>
      <c r="E146" s="165" t="s">
        <v>941</v>
      </c>
      <c r="F146" s="166" t="s">
        <v>942</v>
      </c>
      <c r="G146" s="167" t="s">
        <v>357</v>
      </c>
      <c r="H146" s="168">
        <v>15</v>
      </c>
      <c r="I146" s="169"/>
      <c r="J146" s="170">
        <f>ROUND(I146*H146,2)</f>
        <v>0</v>
      </c>
      <c r="K146" s="166" t="s">
        <v>134</v>
      </c>
      <c r="L146" s="33"/>
      <c r="M146" s="171" t="s">
        <v>20</v>
      </c>
      <c r="N146" s="172" t="s">
        <v>44</v>
      </c>
      <c r="O146" s="34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6" t="s">
        <v>135</v>
      </c>
      <c r="AT146" s="16" t="s">
        <v>130</v>
      </c>
      <c r="AU146" s="16" t="s">
        <v>81</v>
      </c>
      <c r="AY146" s="16" t="s">
        <v>128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22</v>
      </c>
      <c r="BK146" s="175">
        <f>ROUND(I146*H146,2)</f>
        <v>0</v>
      </c>
      <c r="BL146" s="16" t="s">
        <v>135</v>
      </c>
      <c r="BM146" s="16" t="s">
        <v>943</v>
      </c>
    </row>
    <row r="147" spans="2:47" s="1" customFormat="1" ht="22.5" customHeight="1">
      <c r="B147" s="33"/>
      <c r="D147" s="176" t="s">
        <v>137</v>
      </c>
      <c r="F147" s="177" t="s">
        <v>944</v>
      </c>
      <c r="I147" s="137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137</v>
      </c>
      <c r="AU147" s="16" t="s">
        <v>81</v>
      </c>
    </row>
    <row r="148" spans="2:47" s="1" customFormat="1" ht="30" customHeight="1">
      <c r="B148" s="33"/>
      <c r="D148" s="176" t="s">
        <v>139</v>
      </c>
      <c r="F148" s="178" t="s">
        <v>945</v>
      </c>
      <c r="I148" s="137"/>
      <c r="L148" s="33"/>
      <c r="M148" s="62"/>
      <c r="N148" s="34"/>
      <c r="O148" s="34"/>
      <c r="P148" s="34"/>
      <c r="Q148" s="34"/>
      <c r="R148" s="34"/>
      <c r="S148" s="34"/>
      <c r="T148" s="63"/>
      <c r="AT148" s="16" t="s">
        <v>139</v>
      </c>
      <c r="AU148" s="16" t="s">
        <v>81</v>
      </c>
    </row>
    <row r="149" spans="2:51" s="11" customFormat="1" ht="22.5" customHeight="1">
      <c r="B149" s="179"/>
      <c r="D149" s="180" t="s">
        <v>141</v>
      </c>
      <c r="E149" s="181" t="s">
        <v>20</v>
      </c>
      <c r="F149" s="182" t="s">
        <v>946</v>
      </c>
      <c r="H149" s="183">
        <v>15</v>
      </c>
      <c r="I149" s="184"/>
      <c r="L149" s="179"/>
      <c r="M149" s="185"/>
      <c r="N149" s="186"/>
      <c r="O149" s="186"/>
      <c r="P149" s="186"/>
      <c r="Q149" s="186"/>
      <c r="R149" s="186"/>
      <c r="S149" s="186"/>
      <c r="T149" s="187"/>
      <c r="AT149" s="188" t="s">
        <v>141</v>
      </c>
      <c r="AU149" s="188" t="s">
        <v>81</v>
      </c>
      <c r="AV149" s="11" t="s">
        <v>81</v>
      </c>
      <c r="AW149" s="11" t="s">
        <v>37</v>
      </c>
      <c r="AX149" s="11" t="s">
        <v>22</v>
      </c>
      <c r="AY149" s="188" t="s">
        <v>128</v>
      </c>
    </row>
    <row r="150" spans="2:65" s="1" customFormat="1" ht="22.5" customHeight="1">
      <c r="B150" s="163"/>
      <c r="C150" s="164" t="s">
        <v>239</v>
      </c>
      <c r="D150" s="164" t="s">
        <v>130</v>
      </c>
      <c r="E150" s="165" t="s">
        <v>947</v>
      </c>
      <c r="F150" s="166" t="s">
        <v>948</v>
      </c>
      <c r="G150" s="167" t="s">
        <v>357</v>
      </c>
      <c r="H150" s="168">
        <v>15</v>
      </c>
      <c r="I150" s="169"/>
      <c r="J150" s="170">
        <f>ROUND(I150*H150,2)</f>
        <v>0</v>
      </c>
      <c r="K150" s="166" t="s">
        <v>134</v>
      </c>
      <c r="L150" s="33"/>
      <c r="M150" s="171" t="s">
        <v>20</v>
      </c>
      <c r="N150" s="172" t="s">
        <v>44</v>
      </c>
      <c r="O150" s="34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6" t="s">
        <v>135</v>
      </c>
      <c r="AT150" s="16" t="s">
        <v>130</v>
      </c>
      <c r="AU150" s="16" t="s">
        <v>81</v>
      </c>
      <c r="AY150" s="16" t="s">
        <v>128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22</v>
      </c>
      <c r="BK150" s="175">
        <f>ROUND(I150*H150,2)</f>
        <v>0</v>
      </c>
      <c r="BL150" s="16" t="s">
        <v>135</v>
      </c>
      <c r="BM150" s="16" t="s">
        <v>949</v>
      </c>
    </row>
    <row r="151" spans="2:47" s="1" customFormat="1" ht="22.5" customHeight="1">
      <c r="B151" s="33"/>
      <c r="D151" s="176" t="s">
        <v>137</v>
      </c>
      <c r="F151" s="177" t="s">
        <v>950</v>
      </c>
      <c r="I151" s="137"/>
      <c r="L151" s="33"/>
      <c r="M151" s="62"/>
      <c r="N151" s="34"/>
      <c r="O151" s="34"/>
      <c r="P151" s="34"/>
      <c r="Q151" s="34"/>
      <c r="R151" s="34"/>
      <c r="S151" s="34"/>
      <c r="T151" s="63"/>
      <c r="AT151" s="16" t="s">
        <v>137</v>
      </c>
      <c r="AU151" s="16" t="s">
        <v>81</v>
      </c>
    </row>
    <row r="152" spans="2:47" s="1" customFormat="1" ht="30" customHeight="1">
      <c r="B152" s="33"/>
      <c r="D152" s="176" t="s">
        <v>139</v>
      </c>
      <c r="F152" s="178" t="s">
        <v>945</v>
      </c>
      <c r="I152" s="137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139</v>
      </c>
      <c r="AU152" s="16" t="s">
        <v>81</v>
      </c>
    </row>
    <row r="153" spans="2:51" s="11" customFormat="1" ht="22.5" customHeight="1">
      <c r="B153" s="179"/>
      <c r="D153" s="176" t="s">
        <v>141</v>
      </c>
      <c r="E153" s="188" t="s">
        <v>20</v>
      </c>
      <c r="F153" s="190" t="s">
        <v>951</v>
      </c>
      <c r="H153" s="191">
        <v>15</v>
      </c>
      <c r="I153" s="184"/>
      <c r="L153" s="179"/>
      <c r="M153" s="185"/>
      <c r="N153" s="186"/>
      <c r="O153" s="186"/>
      <c r="P153" s="186"/>
      <c r="Q153" s="186"/>
      <c r="R153" s="186"/>
      <c r="S153" s="186"/>
      <c r="T153" s="187"/>
      <c r="AT153" s="188" t="s">
        <v>141</v>
      </c>
      <c r="AU153" s="188" t="s">
        <v>81</v>
      </c>
      <c r="AV153" s="11" t="s">
        <v>81</v>
      </c>
      <c r="AW153" s="11" t="s">
        <v>37</v>
      </c>
      <c r="AX153" s="11" t="s">
        <v>22</v>
      </c>
      <c r="AY153" s="188" t="s">
        <v>128</v>
      </c>
    </row>
    <row r="154" spans="2:63" s="10" customFormat="1" ht="29.25" customHeight="1">
      <c r="B154" s="149"/>
      <c r="D154" s="160" t="s">
        <v>72</v>
      </c>
      <c r="E154" s="161" t="s">
        <v>750</v>
      </c>
      <c r="F154" s="161" t="s">
        <v>751</v>
      </c>
      <c r="I154" s="152"/>
      <c r="J154" s="162">
        <f>BK154</f>
        <v>0</v>
      </c>
      <c r="L154" s="149"/>
      <c r="M154" s="154"/>
      <c r="N154" s="155"/>
      <c r="O154" s="155"/>
      <c r="P154" s="156">
        <f>SUM(P155:P162)</f>
        <v>0</v>
      </c>
      <c r="Q154" s="155"/>
      <c r="R154" s="156">
        <f>SUM(R155:R162)</f>
        <v>0</v>
      </c>
      <c r="S154" s="155"/>
      <c r="T154" s="157">
        <f>SUM(T155:T162)</f>
        <v>0</v>
      </c>
      <c r="AR154" s="150" t="s">
        <v>22</v>
      </c>
      <c r="AT154" s="158" t="s">
        <v>72</v>
      </c>
      <c r="AU154" s="158" t="s">
        <v>22</v>
      </c>
      <c r="AY154" s="150" t="s">
        <v>128</v>
      </c>
      <c r="BK154" s="159">
        <f>SUM(BK155:BK162)</f>
        <v>0</v>
      </c>
    </row>
    <row r="155" spans="2:65" s="1" customFormat="1" ht="22.5" customHeight="1">
      <c r="B155" s="163"/>
      <c r="C155" s="164" t="s">
        <v>247</v>
      </c>
      <c r="D155" s="164" t="s">
        <v>130</v>
      </c>
      <c r="E155" s="165" t="s">
        <v>753</v>
      </c>
      <c r="F155" s="166" t="s">
        <v>754</v>
      </c>
      <c r="G155" s="167" t="s">
        <v>231</v>
      </c>
      <c r="H155" s="168">
        <v>3534.65</v>
      </c>
      <c r="I155" s="169"/>
      <c r="J155" s="170">
        <f>ROUND(I155*H155,2)</f>
        <v>0</v>
      </c>
      <c r="K155" s="166" t="s">
        <v>134</v>
      </c>
      <c r="L155" s="33"/>
      <c r="M155" s="171" t="s">
        <v>20</v>
      </c>
      <c r="N155" s="172" t="s">
        <v>44</v>
      </c>
      <c r="O155" s="34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AR155" s="16" t="s">
        <v>135</v>
      </c>
      <c r="AT155" s="16" t="s">
        <v>130</v>
      </c>
      <c r="AU155" s="16" t="s">
        <v>81</v>
      </c>
      <c r="AY155" s="16" t="s">
        <v>128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22</v>
      </c>
      <c r="BK155" s="175">
        <f>ROUND(I155*H155,2)</f>
        <v>0</v>
      </c>
      <c r="BL155" s="16" t="s">
        <v>135</v>
      </c>
      <c r="BM155" s="16" t="s">
        <v>952</v>
      </c>
    </row>
    <row r="156" spans="2:47" s="1" customFormat="1" ht="30" customHeight="1">
      <c r="B156" s="33"/>
      <c r="D156" s="176" t="s">
        <v>137</v>
      </c>
      <c r="F156" s="177" t="s">
        <v>756</v>
      </c>
      <c r="I156" s="13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137</v>
      </c>
      <c r="AU156" s="16" t="s">
        <v>81</v>
      </c>
    </row>
    <row r="157" spans="2:47" s="1" customFormat="1" ht="30" customHeight="1">
      <c r="B157" s="33"/>
      <c r="D157" s="176" t="s">
        <v>139</v>
      </c>
      <c r="F157" s="178" t="s">
        <v>953</v>
      </c>
      <c r="I157" s="137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139</v>
      </c>
      <c r="AU157" s="16" t="s">
        <v>81</v>
      </c>
    </row>
    <row r="158" spans="2:51" s="11" customFormat="1" ht="22.5" customHeight="1">
      <c r="B158" s="179"/>
      <c r="D158" s="180" t="s">
        <v>141</v>
      </c>
      <c r="E158" s="181" t="s">
        <v>20</v>
      </c>
      <c r="F158" s="182" t="s">
        <v>954</v>
      </c>
      <c r="H158" s="183">
        <v>3534.65</v>
      </c>
      <c r="I158" s="184"/>
      <c r="L158" s="179"/>
      <c r="M158" s="185"/>
      <c r="N158" s="186"/>
      <c r="O158" s="186"/>
      <c r="P158" s="186"/>
      <c r="Q158" s="186"/>
      <c r="R158" s="186"/>
      <c r="S158" s="186"/>
      <c r="T158" s="187"/>
      <c r="AT158" s="188" t="s">
        <v>141</v>
      </c>
      <c r="AU158" s="188" t="s">
        <v>81</v>
      </c>
      <c r="AV158" s="11" t="s">
        <v>81</v>
      </c>
      <c r="AW158" s="11" t="s">
        <v>37</v>
      </c>
      <c r="AX158" s="11" t="s">
        <v>22</v>
      </c>
      <c r="AY158" s="188" t="s">
        <v>128</v>
      </c>
    </row>
    <row r="159" spans="2:65" s="1" customFormat="1" ht="22.5" customHeight="1">
      <c r="B159" s="163"/>
      <c r="C159" s="164" t="s">
        <v>254</v>
      </c>
      <c r="D159" s="164" t="s">
        <v>130</v>
      </c>
      <c r="E159" s="165" t="s">
        <v>760</v>
      </c>
      <c r="F159" s="166" t="s">
        <v>761</v>
      </c>
      <c r="G159" s="167" t="s">
        <v>231</v>
      </c>
      <c r="H159" s="168">
        <v>67158.35</v>
      </c>
      <c r="I159" s="169"/>
      <c r="J159" s="170">
        <f>ROUND(I159*H159,2)</f>
        <v>0</v>
      </c>
      <c r="K159" s="166" t="s">
        <v>134</v>
      </c>
      <c r="L159" s="33"/>
      <c r="M159" s="171" t="s">
        <v>20</v>
      </c>
      <c r="N159" s="172" t="s">
        <v>44</v>
      </c>
      <c r="O159" s="34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AR159" s="16" t="s">
        <v>135</v>
      </c>
      <c r="AT159" s="16" t="s">
        <v>130</v>
      </c>
      <c r="AU159" s="16" t="s">
        <v>81</v>
      </c>
      <c r="AY159" s="16" t="s">
        <v>128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6" t="s">
        <v>22</v>
      </c>
      <c r="BK159" s="175">
        <f>ROUND(I159*H159,2)</f>
        <v>0</v>
      </c>
      <c r="BL159" s="16" t="s">
        <v>135</v>
      </c>
      <c r="BM159" s="16" t="s">
        <v>955</v>
      </c>
    </row>
    <row r="160" spans="2:47" s="1" customFormat="1" ht="30" customHeight="1">
      <c r="B160" s="33"/>
      <c r="D160" s="176" t="s">
        <v>137</v>
      </c>
      <c r="F160" s="177" t="s">
        <v>763</v>
      </c>
      <c r="I160" s="137"/>
      <c r="L160" s="33"/>
      <c r="M160" s="62"/>
      <c r="N160" s="34"/>
      <c r="O160" s="34"/>
      <c r="P160" s="34"/>
      <c r="Q160" s="34"/>
      <c r="R160" s="34"/>
      <c r="S160" s="34"/>
      <c r="T160" s="63"/>
      <c r="AT160" s="16" t="s">
        <v>137</v>
      </c>
      <c r="AU160" s="16" t="s">
        <v>81</v>
      </c>
    </row>
    <row r="161" spans="2:47" s="1" customFormat="1" ht="42" customHeight="1">
      <c r="B161" s="33"/>
      <c r="D161" s="176" t="s">
        <v>139</v>
      </c>
      <c r="F161" s="178" t="s">
        <v>764</v>
      </c>
      <c r="I161" s="137"/>
      <c r="L161" s="33"/>
      <c r="M161" s="62"/>
      <c r="N161" s="34"/>
      <c r="O161" s="34"/>
      <c r="P161" s="34"/>
      <c r="Q161" s="34"/>
      <c r="R161" s="34"/>
      <c r="S161" s="34"/>
      <c r="T161" s="63"/>
      <c r="AT161" s="16" t="s">
        <v>139</v>
      </c>
      <c r="AU161" s="16" t="s">
        <v>81</v>
      </c>
    </row>
    <row r="162" spans="2:51" s="11" customFormat="1" ht="22.5" customHeight="1">
      <c r="B162" s="179"/>
      <c r="D162" s="176" t="s">
        <v>141</v>
      </c>
      <c r="F162" s="190" t="s">
        <v>956</v>
      </c>
      <c r="H162" s="191">
        <v>67158.35</v>
      </c>
      <c r="I162" s="184"/>
      <c r="L162" s="179"/>
      <c r="M162" s="185"/>
      <c r="N162" s="186"/>
      <c r="O162" s="186"/>
      <c r="P162" s="186"/>
      <c r="Q162" s="186"/>
      <c r="R162" s="186"/>
      <c r="S162" s="186"/>
      <c r="T162" s="187"/>
      <c r="AT162" s="188" t="s">
        <v>141</v>
      </c>
      <c r="AU162" s="188" t="s">
        <v>81</v>
      </c>
      <c r="AV162" s="11" t="s">
        <v>81</v>
      </c>
      <c r="AW162" s="11" t="s">
        <v>4</v>
      </c>
      <c r="AX162" s="11" t="s">
        <v>22</v>
      </c>
      <c r="AY162" s="188" t="s">
        <v>128</v>
      </c>
    </row>
    <row r="163" spans="2:63" s="10" customFormat="1" ht="29.25" customHeight="1">
      <c r="B163" s="149"/>
      <c r="D163" s="160" t="s">
        <v>72</v>
      </c>
      <c r="E163" s="161" t="s">
        <v>796</v>
      </c>
      <c r="F163" s="161" t="s">
        <v>797</v>
      </c>
      <c r="I163" s="152"/>
      <c r="J163" s="162">
        <f>BK163</f>
        <v>0</v>
      </c>
      <c r="L163" s="149"/>
      <c r="M163" s="154"/>
      <c r="N163" s="155"/>
      <c r="O163" s="155"/>
      <c r="P163" s="156">
        <f>SUM(P164:P165)</f>
        <v>0</v>
      </c>
      <c r="Q163" s="155"/>
      <c r="R163" s="156">
        <f>SUM(R164:R165)</f>
        <v>0</v>
      </c>
      <c r="S163" s="155"/>
      <c r="T163" s="157">
        <f>SUM(T164:T165)</f>
        <v>0</v>
      </c>
      <c r="AR163" s="150" t="s">
        <v>22</v>
      </c>
      <c r="AT163" s="158" t="s">
        <v>72</v>
      </c>
      <c r="AU163" s="158" t="s">
        <v>22</v>
      </c>
      <c r="AY163" s="150" t="s">
        <v>128</v>
      </c>
      <c r="BK163" s="159">
        <f>SUM(BK164:BK165)</f>
        <v>0</v>
      </c>
    </row>
    <row r="164" spans="2:65" s="1" customFormat="1" ht="22.5" customHeight="1">
      <c r="B164" s="163"/>
      <c r="C164" s="164" t="s">
        <v>259</v>
      </c>
      <c r="D164" s="164" t="s">
        <v>130</v>
      </c>
      <c r="E164" s="165" t="s">
        <v>957</v>
      </c>
      <c r="F164" s="166" t="s">
        <v>958</v>
      </c>
      <c r="G164" s="167" t="s">
        <v>231</v>
      </c>
      <c r="H164" s="168">
        <v>22.806</v>
      </c>
      <c r="I164" s="169"/>
      <c r="J164" s="170">
        <f>ROUND(I164*H164,2)</f>
        <v>0</v>
      </c>
      <c r="K164" s="166" t="s">
        <v>134</v>
      </c>
      <c r="L164" s="33"/>
      <c r="M164" s="171" t="s">
        <v>20</v>
      </c>
      <c r="N164" s="172" t="s">
        <v>44</v>
      </c>
      <c r="O164" s="34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AR164" s="16" t="s">
        <v>135</v>
      </c>
      <c r="AT164" s="16" t="s">
        <v>130</v>
      </c>
      <c r="AU164" s="16" t="s">
        <v>81</v>
      </c>
      <c r="AY164" s="16" t="s">
        <v>128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6" t="s">
        <v>22</v>
      </c>
      <c r="BK164" s="175">
        <f>ROUND(I164*H164,2)</f>
        <v>0</v>
      </c>
      <c r="BL164" s="16" t="s">
        <v>135</v>
      </c>
      <c r="BM164" s="16" t="s">
        <v>959</v>
      </c>
    </row>
    <row r="165" spans="2:47" s="1" customFormat="1" ht="30" customHeight="1">
      <c r="B165" s="33"/>
      <c r="D165" s="176" t="s">
        <v>137</v>
      </c>
      <c r="F165" s="177" t="s">
        <v>960</v>
      </c>
      <c r="I165" s="137"/>
      <c r="L165" s="33"/>
      <c r="M165" s="215"/>
      <c r="N165" s="216"/>
      <c r="O165" s="216"/>
      <c r="P165" s="216"/>
      <c r="Q165" s="216"/>
      <c r="R165" s="216"/>
      <c r="S165" s="216"/>
      <c r="T165" s="217"/>
      <c r="AT165" s="16" t="s">
        <v>137</v>
      </c>
      <c r="AU165" s="16" t="s">
        <v>81</v>
      </c>
    </row>
    <row r="166" spans="2:12" s="1" customFormat="1" ht="6.75" customHeight="1">
      <c r="B166" s="48"/>
      <c r="C166" s="49"/>
      <c r="D166" s="49"/>
      <c r="E166" s="49"/>
      <c r="F166" s="49"/>
      <c r="G166" s="49"/>
      <c r="H166" s="49"/>
      <c r="I166" s="115"/>
      <c r="J166" s="49"/>
      <c r="K166" s="49"/>
      <c r="L166" s="33"/>
    </row>
    <row r="518" ht="12">
      <c r="AT518" s="218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70" customWidth="1"/>
    <col min="2" max="2" width="1.28515625" style="270" customWidth="1"/>
    <col min="3" max="4" width="3.8515625" style="270" customWidth="1"/>
    <col min="5" max="5" width="9.140625" style="270" customWidth="1"/>
    <col min="6" max="6" width="7.140625" style="270" customWidth="1"/>
    <col min="7" max="7" width="3.8515625" style="270" customWidth="1"/>
    <col min="8" max="8" width="60.57421875" style="270" customWidth="1"/>
    <col min="9" max="10" width="15.57421875" style="270" customWidth="1"/>
    <col min="11" max="11" width="1.28515625" style="270" customWidth="1"/>
    <col min="12" max="16384" width="8.85156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7" customFormat="1" ht="45" customHeight="1">
      <c r="B3" s="274"/>
      <c r="C3" s="275" t="s">
        <v>968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8"/>
      <c r="C4" s="279" t="s">
        <v>969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970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971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4"/>
      <c r="D8" s="284"/>
      <c r="E8" s="284"/>
      <c r="F8" s="284"/>
      <c r="G8" s="284"/>
      <c r="H8" s="284"/>
      <c r="I8" s="284"/>
      <c r="J8" s="284"/>
      <c r="K8" s="280"/>
    </row>
    <row r="9" spans="2:11" ht="15" customHeight="1">
      <c r="B9" s="283"/>
      <c r="C9" s="282" t="s">
        <v>972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4"/>
      <c r="D10" s="282" t="s">
        <v>973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5"/>
      <c r="D11" s="282" t="s">
        <v>974</v>
      </c>
      <c r="E11" s="282"/>
      <c r="F11" s="282"/>
      <c r="G11" s="282"/>
      <c r="H11" s="282"/>
      <c r="I11" s="282"/>
      <c r="J11" s="282"/>
      <c r="K11" s="280"/>
    </row>
    <row r="12" spans="2:11" ht="12.75" customHeight="1">
      <c r="B12" s="283"/>
      <c r="C12" s="285"/>
      <c r="D12" s="285"/>
      <c r="E12" s="285"/>
      <c r="F12" s="285"/>
      <c r="G12" s="285"/>
      <c r="H12" s="285"/>
      <c r="I12" s="285"/>
      <c r="J12" s="285"/>
      <c r="K12" s="280"/>
    </row>
    <row r="13" spans="2:11" ht="15" customHeight="1">
      <c r="B13" s="283"/>
      <c r="C13" s="285"/>
      <c r="D13" s="282" t="s">
        <v>975</v>
      </c>
      <c r="E13" s="282"/>
      <c r="F13" s="282"/>
      <c r="G13" s="282"/>
      <c r="H13" s="282"/>
      <c r="I13" s="282"/>
      <c r="J13" s="282"/>
      <c r="K13" s="280"/>
    </row>
    <row r="14" spans="2:11" ht="15" customHeight="1">
      <c r="B14" s="283"/>
      <c r="C14" s="285"/>
      <c r="D14" s="282" t="s">
        <v>976</v>
      </c>
      <c r="E14" s="282"/>
      <c r="F14" s="282"/>
      <c r="G14" s="282"/>
      <c r="H14" s="282"/>
      <c r="I14" s="282"/>
      <c r="J14" s="282"/>
      <c r="K14" s="280"/>
    </row>
    <row r="15" spans="2:11" ht="15" customHeight="1">
      <c r="B15" s="283"/>
      <c r="C15" s="285"/>
      <c r="D15" s="282" t="s">
        <v>977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5"/>
      <c r="D16" s="285"/>
      <c r="E16" s="286" t="s">
        <v>79</v>
      </c>
      <c r="F16" s="282" t="s">
        <v>978</v>
      </c>
      <c r="G16" s="282"/>
      <c r="H16" s="282"/>
      <c r="I16" s="282"/>
      <c r="J16" s="282"/>
      <c r="K16" s="280"/>
    </row>
    <row r="17" spans="2:11" ht="15" customHeight="1">
      <c r="B17" s="283"/>
      <c r="C17" s="285"/>
      <c r="D17" s="285"/>
      <c r="E17" s="286" t="s">
        <v>979</v>
      </c>
      <c r="F17" s="282" t="s">
        <v>980</v>
      </c>
      <c r="G17" s="282"/>
      <c r="H17" s="282"/>
      <c r="I17" s="282"/>
      <c r="J17" s="282"/>
      <c r="K17" s="280"/>
    </row>
    <row r="18" spans="2:11" ht="15" customHeight="1">
      <c r="B18" s="283"/>
      <c r="C18" s="285"/>
      <c r="D18" s="285"/>
      <c r="E18" s="286" t="s">
        <v>981</v>
      </c>
      <c r="F18" s="282" t="s">
        <v>982</v>
      </c>
      <c r="G18" s="282"/>
      <c r="H18" s="282"/>
      <c r="I18" s="282"/>
      <c r="J18" s="282"/>
      <c r="K18" s="280"/>
    </row>
    <row r="19" spans="2:11" ht="15" customHeight="1">
      <c r="B19" s="283"/>
      <c r="C19" s="285"/>
      <c r="D19" s="285"/>
      <c r="E19" s="286" t="s">
        <v>983</v>
      </c>
      <c r="F19" s="282" t="s">
        <v>984</v>
      </c>
      <c r="G19" s="282"/>
      <c r="H19" s="282"/>
      <c r="I19" s="282"/>
      <c r="J19" s="282"/>
      <c r="K19" s="280"/>
    </row>
    <row r="20" spans="2:11" ht="15" customHeight="1">
      <c r="B20" s="283"/>
      <c r="C20" s="285"/>
      <c r="D20" s="285"/>
      <c r="E20" s="286" t="s">
        <v>985</v>
      </c>
      <c r="F20" s="282" t="s">
        <v>986</v>
      </c>
      <c r="G20" s="282"/>
      <c r="H20" s="282"/>
      <c r="I20" s="282"/>
      <c r="J20" s="282"/>
      <c r="K20" s="280"/>
    </row>
    <row r="21" spans="2:11" ht="15" customHeight="1">
      <c r="B21" s="283"/>
      <c r="C21" s="285"/>
      <c r="D21" s="285"/>
      <c r="E21" s="286" t="s">
        <v>987</v>
      </c>
      <c r="F21" s="282" t="s">
        <v>988</v>
      </c>
      <c r="G21" s="282"/>
      <c r="H21" s="282"/>
      <c r="I21" s="282"/>
      <c r="J21" s="282"/>
      <c r="K21" s="280"/>
    </row>
    <row r="22" spans="2:11" ht="12.75" customHeight="1">
      <c r="B22" s="283"/>
      <c r="C22" s="285"/>
      <c r="D22" s="285"/>
      <c r="E22" s="285"/>
      <c r="F22" s="285"/>
      <c r="G22" s="285"/>
      <c r="H22" s="285"/>
      <c r="I22" s="285"/>
      <c r="J22" s="285"/>
      <c r="K22" s="280"/>
    </row>
    <row r="23" spans="2:11" ht="15" customHeight="1">
      <c r="B23" s="283"/>
      <c r="C23" s="282" t="s">
        <v>989</v>
      </c>
      <c r="D23" s="282"/>
      <c r="E23" s="282"/>
      <c r="F23" s="282"/>
      <c r="G23" s="282"/>
      <c r="H23" s="282"/>
      <c r="I23" s="282"/>
      <c r="J23" s="282"/>
      <c r="K23" s="280"/>
    </row>
    <row r="24" spans="2:11" ht="15" customHeight="1">
      <c r="B24" s="283"/>
      <c r="C24" s="282" t="s">
        <v>990</v>
      </c>
      <c r="D24" s="282"/>
      <c r="E24" s="282"/>
      <c r="F24" s="282"/>
      <c r="G24" s="282"/>
      <c r="H24" s="282"/>
      <c r="I24" s="282"/>
      <c r="J24" s="282"/>
      <c r="K24" s="280"/>
    </row>
    <row r="25" spans="2:11" ht="15" customHeight="1">
      <c r="B25" s="283"/>
      <c r="C25" s="284"/>
      <c r="D25" s="282" t="s">
        <v>991</v>
      </c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5"/>
      <c r="D26" s="282" t="s">
        <v>992</v>
      </c>
      <c r="E26" s="282"/>
      <c r="F26" s="282"/>
      <c r="G26" s="282"/>
      <c r="H26" s="282"/>
      <c r="I26" s="282"/>
      <c r="J26" s="282"/>
      <c r="K26" s="280"/>
    </row>
    <row r="27" spans="2:11" ht="12.75" customHeight="1">
      <c r="B27" s="283"/>
      <c r="C27" s="285"/>
      <c r="D27" s="285"/>
      <c r="E27" s="285"/>
      <c r="F27" s="285"/>
      <c r="G27" s="285"/>
      <c r="H27" s="285"/>
      <c r="I27" s="285"/>
      <c r="J27" s="285"/>
      <c r="K27" s="280"/>
    </row>
    <row r="28" spans="2:11" ht="15" customHeight="1">
      <c r="B28" s="283"/>
      <c r="C28" s="285"/>
      <c r="D28" s="282" t="s">
        <v>993</v>
      </c>
      <c r="E28" s="282"/>
      <c r="F28" s="282"/>
      <c r="G28" s="282"/>
      <c r="H28" s="282"/>
      <c r="I28" s="282"/>
      <c r="J28" s="282"/>
      <c r="K28" s="280"/>
    </row>
    <row r="29" spans="2:11" ht="15" customHeight="1">
      <c r="B29" s="283"/>
      <c r="C29" s="285"/>
      <c r="D29" s="282" t="s">
        <v>994</v>
      </c>
      <c r="E29" s="282"/>
      <c r="F29" s="282"/>
      <c r="G29" s="282"/>
      <c r="H29" s="282"/>
      <c r="I29" s="282"/>
      <c r="J29" s="282"/>
      <c r="K29" s="280"/>
    </row>
    <row r="30" spans="2:11" ht="12.75" customHeight="1">
      <c r="B30" s="283"/>
      <c r="C30" s="285"/>
      <c r="D30" s="285"/>
      <c r="E30" s="285"/>
      <c r="F30" s="285"/>
      <c r="G30" s="285"/>
      <c r="H30" s="285"/>
      <c r="I30" s="285"/>
      <c r="J30" s="285"/>
      <c r="K30" s="280"/>
    </row>
    <row r="31" spans="2:11" ht="15" customHeight="1">
      <c r="B31" s="283"/>
      <c r="C31" s="285"/>
      <c r="D31" s="282" t="s">
        <v>995</v>
      </c>
      <c r="E31" s="282"/>
      <c r="F31" s="282"/>
      <c r="G31" s="282"/>
      <c r="H31" s="282"/>
      <c r="I31" s="282"/>
      <c r="J31" s="282"/>
      <c r="K31" s="280"/>
    </row>
    <row r="32" spans="2:11" ht="15" customHeight="1">
      <c r="B32" s="283"/>
      <c r="C32" s="285"/>
      <c r="D32" s="282" t="s">
        <v>996</v>
      </c>
      <c r="E32" s="282"/>
      <c r="F32" s="282"/>
      <c r="G32" s="282"/>
      <c r="H32" s="282"/>
      <c r="I32" s="282"/>
      <c r="J32" s="282"/>
      <c r="K32" s="280"/>
    </row>
    <row r="33" spans="2:11" ht="15" customHeight="1">
      <c r="B33" s="283"/>
      <c r="C33" s="285"/>
      <c r="D33" s="282" t="s">
        <v>997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5"/>
      <c r="D34" s="284"/>
      <c r="E34" s="287" t="s">
        <v>113</v>
      </c>
      <c r="F34" s="284"/>
      <c r="G34" s="282" t="s">
        <v>998</v>
      </c>
      <c r="H34" s="282"/>
      <c r="I34" s="282"/>
      <c r="J34" s="282"/>
      <c r="K34" s="280"/>
    </row>
    <row r="35" spans="2:11" ht="30.75" customHeight="1">
      <c r="B35" s="283"/>
      <c r="C35" s="285"/>
      <c r="D35" s="284"/>
      <c r="E35" s="287" t="s">
        <v>999</v>
      </c>
      <c r="F35" s="284"/>
      <c r="G35" s="282" t="s">
        <v>1000</v>
      </c>
      <c r="H35" s="282"/>
      <c r="I35" s="282"/>
      <c r="J35" s="282"/>
      <c r="K35" s="280"/>
    </row>
    <row r="36" spans="2:11" ht="15" customHeight="1">
      <c r="B36" s="283"/>
      <c r="C36" s="285"/>
      <c r="D36" s="284"/>
      <c r="E36" s="287" t="s">
        <v>54</v>
      </c>
      <c r="F36" s="284"/>
      <c r="G36" s="282" t="s">
        <v>1001</v>
      </c>
      <c r="H36" s="282"/>
      <c r="I36" s="282"/>
      <c r="J36" s="282"/>
      <c r="K36" s="280"/>
    </row>
    <row r="37" spans="2:11" ht="15" customHeight="1">
      <c r="B37" s="283"/>
      <c r="C37" s="285"/>
      <c r="D37" s="284"/>
      <c r="E37" s="287" t="s">
        <v>114</v>
      </c>
      <c r="F37" s="284"/>
      <c r="G37" s="282" t="s">
        <v>1002</v>
      </c>
      <c r="H37" s="282"/>
      <c r="I37" s="282"/>
      <c r="J37" s="282"/>
      <c r="K37" s="280"/>
    </row>
    <row r="38" spans="2:11" ht="15" customHeight="1">
      <c r="B38" s="283"/>
      <c r="C38" s="285"/>
      <c r="D38" s="284"/>
      <c r="E38" s="287" t="s">
        <v>115</v>
      </c>
      <c r="F38" s="284"/>
      <c r="G38" s="282" t="s">
        <v>1003</v>
      </c>
      <c r="H38" s="282"/>
      <c r="I38" s="282"/>
      <c r="J38" s="282"/>
      <c r="K38" s="280"/>
    </row>
    <row r="39" spans="2:11" ht="15" customHeight="1">
      <c r="B39" s="283"/>
      <c r="C39" s="285"/>
      <c r="D39" s="284"/>
      <c r="E39" s="287" t="s">
        <v>116</v>
      </c>
      <c r="F39" s="284"/>
      <c r="G39" s="282" t="s">
        <v>1004</v>
      </c>
      <c r="H39" s="282"/>
      <c r="I39" s="282"/>
      <c r="J39" s="282"/>
      <c r="K39" s="280"/>
    </row>
    <row r="40" spans="2:11" ht="15" customHeight="1">
      <c r="B40" s="283"/>
      <c r="C40" s="285"/>
      <c r="D40" s="284"/>
      <c r="E40" s="287" t="s">
        <v>1005</v>
      </c>
      <c r="F40" s="284"/>
      <c r="G40" s="282" t="s">
        <v>1006</v>
      </c>
      <c r="H40" s="282"/>
      <c r="I40" s="282"/>
      <c r="J40" s="282"/>
      <c r="K40" s="280"/>
    </row>
    <row r="41" spans="2:11" ht="15" customHeight="1">
      <c r="B41" s="283"/>
      <c r="C41" s="285"/>
      <c r="D41" s="284"/>
      <c r="E41" s="287"/>
      <c r="F41" s="284"/>
      <c r="G41" s="282" t="s">
        <v>1007</v>
      </c>
      <c r="H41" s="282"/>
      <c r="I41" s="282"/>
      <c r="J41" s="282"/>
      <c r="K41" s="280"/>
    </row>
    <row r="42" spans="2:11" ht="15" customHeight="1">
      <c r="B42" s="283"/>
      <c r="C42" s="285"/>
      <c r="D42" s="284"/>
      <c r="E42" s="287" t="s">
        <v>1008</v>
      </c>
      <c r="F42" s="284"/>
      <c r="G42" s="282" t="s">
        <v>1009</v>
      </c>
      <c r="H42" s="282"/>
      <c r="I42" s="282"/>
      <c r="J42" s="282"/>
      <c r="K42" s="280"/>
    </row>
    <row r="43" spans="2:11" ht="15" customHeight="1">
      <c r="B43" s="283"/>
      <c r="C43" s="285"/>
      <c r="D43" s="284"/>
      <c r="E43" s="287" t="s">
        <v>118</v>
      </c>
      <c r="F43" s="284"/>
      <c r="G43" s="282" t="s">
        <v>1010</v>
      </c>
      <c r="H43" s="282"/>
      <c r="I43" s="282"/>
      <c r="J43" s="282"/>
      <c r="K43" s="280"/>
    </row>
    <row r="44" spans="2:11" ht="12.75" customHeight="1">
      <c r="B44" s="283"/>
      <c r="C44" s="285"/>
      <c r="D44" s="284"/>
      <c r="E44" s="284"/>
      <c r="F44" s="284"/>
      <c r="G44" s="284"/>
      <c r="H44" s="284"/>
      <c r="I44" s="284"/>
      <c r="J44" s="284"/>
      <c r="K44" s="280"/>
    </row>
    <row r="45" spans="2:11" ht="15" customHeight="1">
      <c r="B45" s="283"/>
      <c r="C45" s="285"/>
      <c r="D45" s="282" t="s">
        <v>1011</v>
      </c>
      <c r="E45" s="282"/>
      <c r="F45" s="282"/>
      <c r="G45" s="282"/>
      <c r="H45" s="282"/>
      <c r="I45" s="282"/>
      <c r="J45" s="282"/>
      <c r="K45" s="280"/>
    </row>
    <row r="46" spans="2:11" ht="15" customHeight="1">
      <c r="B46" s="283"/>
      <c r="C46" s="285"/>
      <c r="D46" s="285"/>
      <c r="E46" s="282" t="s">
        <v>1012</v>
      </c>
      <c r="F46" s="282"/>
      <c r="G46" s="282"/>
      <c r="H46" s="282"/>
      <c r="I46" s="282"/>
      <c r="J46" s="282"/>
      <c r="K46" s="280"/>
    </row>
    <row r="47" spans="2:11" ht="15" customHeight="1">
      <c r="B47" s="283"/>
      <c r="C47" s="285"/>
      <c r="D47" s="285"/>
      <c r="E47" s="282" t="s">
        <v>1013</v>
      </c>
      <c r="F47" s="282"/>
      <c r="G47" s="282"/>
      <c r="H47" s="282"/>
      <c r="I47" s="282"/>
      <c r="J47" s="282"/>
      <c r="K47" s="280"/>
    </row>
    <row r="48" spans="2:11" ht="15" customHeight="1">
      <c r="B48" s="283"/>
      <c r="C48" s="285"/>
      <c r="D48" s="285"/>
      <c r="E48" s="282" t="s">
        <v>1014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5"/>
      <c r="D49" s="282" t="s">
        <v>1015</v>
      </c>
      <c r="E49" s="282"/>
      <c r="F49" s="282"/>
      <c r="G49" s="282"/>
      <c r="H49" s="282"/>
      <c r="I49" s="282"/>
      <c r="J49" s="282"/>
      <c r="K49" s="280"/>
    </row>
    <row r="50" spans="2:11" ht="25.5" customHeight="1">
      <c r="B50" s="278"/>
      <c r="C50" s="279" t="s">
        <v>1016</v>
      </c>
      <c r="D50" s="279"/>
      <c r="E50" s="279"/>
      <c r="F50" s="279"/>
      <c r="G50" s="279"/>
      <c r="H50" s="279"/>
      <c r="I50" s="279"/>
      <c r="J50" s="279"/>
      <c r="K50" s="280"/>
    </row>
    <row r="51" spans="2:11" ht="5.25" customHeight="1">
      <c r="B51" s="278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8"/>
      <c r="C52" s="282" t="s">
        <v>1017</v>
      </c>
      <c r="D52" s="282"/>
      <c r="E52" s="282"/>
      <c r="F52" s="282"/>
      <c r="G52" s="282"/>
      <c r="H52" s="282"/>
      <c r="I52" s="282"/>
      <c r="J52" s="282"/>
      <c r="K52" s="280"/>
    </row>
    <row r="53" spans="2:11" ht="15" customHeight="1">
      <c r="B53" s="278"/>
      <c r="C53" s="282" t="s">
        <v>1018</v>
      </c>
      <c r="D53" s="282"/>
      <c r="E53" s="282"/>
      <c r="F53" s="282"/>
      <c r="G53" s="282"/>
      <c r="H53" s="282"/>
      <c r="I53" s="282"/>
      <c r="J53" s="282"/>
      <c r="K53" s="280"/>
    </row>
    <row r="54" spans="2:11" ht="12.75" customHeight="1">
      <c r="B54" s="278"/>
      <c r="C54" s="284"/>
      <c r="D54" s="284"/>
      <c r="E54" s="284"/>
      <c r="F54" s="284"/>
      <c r="G54" s="284"/>
      <c r="H54" s="284"/>
      <c r="I54" s="284"/>
      <c r="J54" s="284"/>
      <c r="K54" s="280"/>
    </row>
    <row r="55" spans="2:11" ht="15" customHeight="1">
      <c r="B55" s="278"/>
      <c r="C55" s="282" t="s">
        <v>1019</v>
      </c>
      <c r="D55" s="282"/>
      <c r="E55" s="282"/>
      <c r="F55" s="282"/>
      <c r="G55" s="282"/>
      <c r="H55" s="282"/>
      <c r="I55" s="282"/>
      <c r="J55" s="282"/>
      <c r="K55" s="280"/>
    </row>
    <row r="56" spans="2:11" ht="15" customHeight="1">
      <c r="B56" s="278"/>
      <c r="C56" s="285"/>
      <c r="D56" s="282" t="s">
        <v>1020</v>
      </c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5"/>
      <c r="D57" s="282" t="s">
        <v>1021</v>
      </c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5"/>
      <c r="D58" s="282" t="s">
        <v>1022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5"/>
      <c r="D59" s="282" t="s">
        <v>1023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5"/>
      <c r="D60" s="288" t="s">
        <v>1024</v>
      </c>
      <c r="E60" s="288"/>
      <c r="F60" s="288"/>
      <c r="G60" s="288"/>
      <c r="H60" s="288"/>
      <c r="I60" s="288"/>
      <c r="J60" s="288"/>
      <c r="K60" s="280"/>
    </row>
    <row r="61" spans="2:11" ht="15" customHeight="1">
      <c r="B61" s="278"/>
      <c r="C61" s="285"/>
      <c r="D61" s="282" t="s">
        <v>1025</v>
      </c>
      <c r="E61" s="282"/>
      <c r="F61" s="282"/>
      <c r="G61" s="282"/>
      <c r="H61" s="282"/>
      <c r="I61" s="282"/>
      <c r="J61" s="282"/>
      <c r="K61" s="280"/>
    </row>
    <row r="62" spans="2:11" ht="12.75" customHeight="1">
      <c r="B62" s="278"/>
      <c r="C62" s="285"/>
      <c r="D62" s="285"/>
      <c r="E62" s="289"/>
      <c r="F62" s="285"/>
      <c r="G62" s="285"/>
      <c r="H62" s="285"/>
      <c r="I62" s="285"/>
      <c r="J62" s="285"/>
      <c r="K62" s="280"/>
    </row>
    <row r="63" spans="2:11" ht="15" customHeight="1">
      <c r="B63" s="278"/>
      <c r="C63" s="285"/>
      <c r="D63" s="282" t="s">
        <v>1026</v>
      </c>
      <c r="E63" s="282"/>
      <c r="F63" s="282"/>
      <c r="G63" s="282"/>
      <c r="H63" s="282"/>
      <c r="I63" s="282"/>
      <c r="J63" s="282"/>
      <c r="K63" s="280"/>
    </row>
    <row r="64" spans="2:11" ht="15" customHeight="1">
      <c r="B64" s="278"/>
      <c r="C64" s="285"/>
      <c r="D64" s="288" t="s">
        <v>1027</v>
      </c>
      <c r="E64" s="288"/>
      <c r="F64" s="288"/>
      <c r="G64" s="288"/>
      <c r="H64" s="288"/>
      <c r="I64" s="288"/>
      <c r="J64" s="288"/>
      <c r="K64" s="280"/>
    </row>
    <row r="65" spans="2:11" ht="15" customHeight="1">
      <c r="B65" s="278"/>
      <c r="C65" s="285"/>
      <c r="D65" s="282" t="s">
        <v>1028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5"/>
      <c r="D66" s="282" t="s">
        <v>1029</v>
      </c>
      <c r="E66" s="282"/>
      <c r="F66" s="282"/>
      <c r="G66" s="282"/>
      <c r="H66" s="282"/>
      <c r="I66" s="282"/>
      <c r="J66" s="282"/>
      <c r="K66" s="280"/>
    </row>
    <row r="67" spans="2:11" ht="15" customHeight="1">
      <c r="B67" s="278"/>
      <c r="C67" s="285"/>
      <c r="D67" s="282" t="s">
        <v>1030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5"/>
      <c r="D68" s="282" t="s">
        <v>1031</v>
      </c>
      <c r="E68" s="282"/>
      <c r="F68" s="282"/>
      <c r="G68" s="282"/>
      <c r="H68" s="282"/>
      <c r="I68" s="282"/>
      <c r="J68" s="282"/>
      <c r="K68" s="280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967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1032</v>
      </c>
      <c r="D74" s="301"/>
      <c r="E74" s="301"/>
      <c r="F74" s="301" t="s">
        <v>1033</v>
      </c>
      <c r="G74" s="302"/>
      <c r="H74" s="301" t="s">
        <v>114</v>
      </c>
      <c r="I74" s="301" t="s">
        <v>58</v>
      </c>
      <c r="J74" s="301" t="s">
        <v>1034</v>
      </c>
      <c r="K74" s="300"/>
    </row>
    <row r="75" spans="2:11" ht="17.25" customHeight="1">
      <c r="B75" s="298"/>
      <c r="C75" s="303" t="s">
        <v>1035</v>
      </c>
      <c r="D75" s="303"/>
      <c r="E75" s="303"/>
      <c r="F75" s="304" t="s">
        <v>1036</v>
      </c>
      <c r="G75" s="305"/>
      <c r="H75" s="303"/>
      <c r="I75" s="303"/>
      <c r="J75" s="303" t="s">
        <v>1037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54</v>
      </c>
      <c r="D77" s="306"/>
      <c r="E77" s="306"/>
      <c r="F77" s="308" t="s">
        <v>1038</v>
      </c>
      <c r="G77" s="307"/>
      <c r="H77" s="287" t="s">
        <v>1039</v>
      </c>
      <c r="I77" s="287" t="s">
        <v>1040</v>
      </c>
      <c r="J77" s="287">
        <v>20</v>
      </c>
      <c r="K77" s="300"/>
    </row>
    <row r="78" spans="2:11" ht="15" customHeight="1">
      <c r="B78" s="298"/>
      <c r="C78" s="287" t="s">
        <v>1041</v>
      </c>
      <c r="D78" s="287"/>
      <c r="E78" s="287"/>
      <c r="F78" s="308" t="s">
        <v>1038</v>
      </c>
      <c r="G78" s="307"/>
      <c r="H78" s="287" t="s">
        <v>1042</v>
      </c>
      <c r="I78" s="287" t="s">
        <v>1040</v>
      </c>
      <c r="J78" s="287">
        <v>120</v>
      </c>
      <c r="K78" s="300"/>
    </row>
    <row r="79" spans="2:11" ht="15" customHeight="1">
      <c r="B79" s="309"/>
      <c r="C79" s="287" t="s">
        <v>1043</v>
      </c>
      <c r="D79" s="287"/>
      <c r="E79" s="287"/>
      <c r="F79" s="308" t="s">
        <v>1044</v>
      </c>
      <c r="G79" s="307"/>
      <c r="H79" s="287" t="s">
        <v>1045</v>
      </c>
      <c r="I79" s="287" t="s">
        <v>1040</v>
      </c>
      <c r="J79" s="287">
        <v>50</v>
      </c>
      <c r="K79" s="300"/>
    </row>
    <row r="80" spans="2:11" ht="15" customHeight="1">
      <c r="B80" s="309"/>
      <c r="C80" s="287" t="s">
        <v>1046</v>
      </c>
      <c r="D80" s="287"/>
      <c r="E80" s="287"/>
      <c r="F80" s="308" t="s">
        <v>1038</v>
      </c>
      <c r="G80" s="307"/>
      <c r="H80" s="287" t="s">
        <v>1047</v>
      </c>
      <c r="I80" s="287" t="s">
        <v>1048</v>
      </c>
      <c r="J80" s="287"/>
      <c r="K80" s="300"/>
    </row>
    <row r="81" spans="2:11" ht="15" customHeight="1">
      <c r="B81" s="309"/>
      <c r="C81" s="310" t="s">
        <v>1049</v>
      </c>
      <c r="D81" s="310"/>
      <c r="E81" s="310"/>
      <c r="F81" s="311" t="s">
        <v>1044</v>
      </c>
      <c r="G81" s="310"/>
      <c r="H81" s="310" t="s">
        <v>1050</v>
      </c>
      <c r="I81" s="310" t="s">
        <v>1040</v>
      </c>
      <c r="J81" s="310">
        <v>15</v>
      </c>
      <c r="K81" s="300"/>
    </row>
    <row r="82" spans="2:11" ht="15" customHeight="1">
      <c r="B82" s="309"/>
      <c r="C82" s="310" t="s">
        <v>1051</v>
      </c>
      <c r="D82" s="310"/>
      <c r="E82" s="310"/>
      <c r="F82" s="311" t="s">
        <v>1044</v>
      </c>
      <c r="G82" s="310"/>
      <c r="H82" s="310" t="s">
        <v>1052</v>
      </c>
      <c r="I82" s="310" t="s">
        <v>1040</v>
      </c>
      <c r="J82" s="310">
        <v>15</v>
      </c>
      <c r="K82" s="300"/>
    </row>
    <row r="83" spans="2:11" ht="15" customHeight="1">
      <c r="B83" s="309"/>
      <c r="C83" s="310" t="s">
        <v>1053</v>
      </c>
      <c r="D83" s="310"/>
      <c r="E83" s="310"/>
      <c r="F83" s="311" t="s">
        <v>1044</v>
      </c>
      <c r="G83" s="310"/>
      <c r="H83" s="310" t="s">
        <v>1054</v>
      </c>
      <c r="I83" s="310" t="s">
        <v>1040</v>
      </c>
      <c r="J83" s="310">
        <v>20</v>
      </c>
      <c r="K83" s="300"/>
    </row>
    <row r="84" spans="2:11" ht="15" customHeight="1">
      <c r="B84" s="309"/>
      <c r="C84" s="310" t="s">
        <v>1055</v>
      </c>
      <c r="D84" s="310"/>
      <c r="E84" s="310"/>
      <c r="F84" s="311" t="s">
        <v>1044</v>
      </c>
      <c r="G84" s="310"/>
      <c r="H84" s="310" t="s">
        <v>1056</v>
      </c>
      <c r="I84" s="310" t="s">
        <v>1040</v>
      </c>
      <c r="J84" s="310">
        <v>20</v>
      </c>
      <c r="K84" s="300"/>
    </row>
    <row r="85" spans="2:11" ht="15" customHeight="1">
      <c r="B85" s="309"/>
      <c r="C85" s="287" t="s">
        <v>1057</v>
      </c>
      <c r="D85" s="287"/>
      <c r="E85" s="287"/>
      <c r="F85" s="308" t="s">
        <v>1044</v>
      </c>
      <c r="G85" s="307"/>
      <c r="H85" s="287" t="s">
        <v>1058</v>
      </c>
      <c r="I85" s="287" t="s">
        <v>1040</v>
      </c>
      <c r="J85" s="287">
        <v>50</v>
      </c>
      <c r="K85" s="300"/>
    </row>
    <row r="86" spans="2:11" ht="15" customHeight="1">
      <c r="B86" s="309"/>
      <c r="C86" s="287" t="s">
        <v>1059</v>
      </c>
      <c r="D86" s="287"/>
      <c r="E86" s="287"/>
      <c r="F86" s="308" t="s">
        <v>1044</v>
      </c>
      <c r="G86" s="307"/>
      <c r="H86" s="287" t="s">
        <v>1060</v>
      </c>
      <c r="I86" s="287" t="s">
        <v>1040</v>
      </c>
      <c r="J86" s="287">
        <v>20</v>
      </c>
      <c r="K86" s="300"/>
    </row>
    <row r="87" spans="2:11" ht="15" customHeight="1">
      <c r="B87" s="309"/>
      <c r="C87" s="287" t="s">
        <v>1061</v>
      </c>
      <c r="D87" s="287"/>
      <c r="E87" s="287"/>
      <c r="F87" s="308" t="s">
        <v>1044</v>
      </c>
      <c r="G87" s="307"/>
      <c r="H87" s="287" t="s">
        <v>1062</v>
      </c>
      <c r="I87" s="287" t="s">
        <v>1040</v>
      </c>
      <c r="J87" s="287">
        <v>20</v>
      </c>
      <c r="K87" s="300"/>
    </row>
    <row r="88" spans="2:11" ht="15" customHeight="1">
      <c r="B88" s="309"/>
      <c r="C88" s="287" t="s">
        <v>1063</v>
      </c>
      <c r="D88" s="287"/>
      <c r="E88" s="287"/>
      <c r="F88" s="308" t="s">
        <v>1044</v>
      </c>
      <c r="G88" s="307"/>
      <c r="H88" s="287" t="s">
        <v>1064</v>
      </c>
      <c r="I88" s="287" t="s">
        <v>1040</v>
      </c>
      <c r="J88" s="287">
        <v>50</v>
      </c>
      <c r="K88" s="300"/>
    </row>
    <row r="89" spans="2:11" ht="15" customHeight="1">
      <c r="B89" s="309"/>
      <c r="C89" s="287" t="s">
        <v>1065</v>
      </c>
      <c r="D89" s="287"/>
      <c r="E89" s="287"/>
      <c r="F89" s="308" t="s">
        <v>1044</v>
      </c>
      <c r="G89" s="307"/>
      <c r="H89" s="287" t="s">
        <v>1065</v>
      </c>
      <c r="I89" s="287" t="s">
        <v>1040</v>
      </c>
      <c r="J89" s="287">
        <v>50</v>
      </c>
      <c r="K89" s="300"/>
    </row>
    <row r="90" spans="2:11" ht="15" customHeight="1">
      <c r="B90" s="309"/>
      <c r="C90" s="287" t="s">
        <v>119</v>
      </c>
      <c r="D90" s="287"/>
      <c r="E90" s="287"/>
      <c r="F90" s="308" t="s">
        <v>1044</v>
      </c>
      <c r="G90" s="307"/>
      <c r="H90" s="287" t="s">
        <v>1066</v>
      </c>
      <c r="I90" s="287" t="s">
        <v>1040</v>
      </c>
      <c r="J90" s="287">
        <v>255</v>
      </c>
      <c r="K90" s="300"/>
    </row>
    <row r="91" spans="2:11" ht="15" customHeight="1">
      <c r="B91" s="309"/>
      <c r="C91" s="287" t="s">
        <v>1067</v>
      </c>
      <c r="D91" s="287"/>
      <c r="E91" s="287"/>
      <c r="F91" s="308" t="s">
        <v>1038</v>
      </c>
      <c r="G91" s="307"/>
      <c r="H91" s="287" t="s">
        <v>1068</v>
      </c>
      <c r="I91" s="287" t="s">
        <v>1069</v>
      </c>
      <c r="J91" s="287"/>
      <c r="K91" s="300"/>
    </row>
    <row r="92" spans="2:11" ht="15" customHeight="1">
      <c r="B92" s="309"/>
      <c r="C92" s="287" t="s">
        <v>1070</v>
      </c>
      <c r="D92" s="287"/>
      <c r="E92" s="287"/>
      <c r="F92" s="308" t="s">
        <v>1038</v>
      </c>
      <c r="G92" s="307"/>
      <c r="H92" s="287" t="s">
        <v>1071</v>
      </c>
      <c r="I92" s="287" t="s">
        <v>1072</v>
      </c>
      <c r="J92" s="287"/>
      <c r="K92" s="300"/>
    </row>
    <row r="93" spans="2:11" ht="15" customHeight="1">
      <c r="B93" s="309"/>
      <c r="C93" s="287" t="s">
        <v>1073</v>
      </c>
      <c r="D93" s="287"/>
      <c r="E93" s="287"/>
      <c r="F93" s="308" t="s">
        <v>1038</v>
      </c>
      <c r="G93" s="307"/>
      <c r="H93" s="287" t="s">
        <v>1073</v>
      </c>
      <c r="I93" s="287" t="s">
        <v>1072</v>
      </c>
      <c r="J93" s="287"/>
      <c r="K93" s="300"/>
    </row>
    <row r="94" spans="2:11" ht="15" customHeight="1">
      <c r="B94" s="309"/>
      <c r="C94" s="287" t="s">
        <v>39</v>
      </c>
      <c r="D94" s="287"/>
      <c r="E94" s="287"/>
      <c r="F94" s="308" t="s">
        <v>1038</v>
      </c>
      <c r="G94" s="307"/>
      <c r="H94" s="287" t="s">
        <v>1074</v>
      </c>
      <c r="I94" s="287" t="s">
        <v>1072</v>
      </c>
      <c r="J94" s="287"/>
      <c r="K94" s="300"/>
    </row>
    <row r="95" spans="2:11" ht="15" customHeight="1">
      <c r="B95" s="309"/>
      <c r="C95" s="287" t="s">
        <v>49</v>
      </c>
      <c r="D95" s="287"/>
      <c r="E95" s="287"/>
      <c r="F95" s="308" t="s">
        <v>1038</v>
      </c>
      <c r="G95" s="307"/>
      <c r="H95" s="287" t="s">
        <v>1075</v>
      </c>
      <c r="I95" s="287" t="s">
        <v>1072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1076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1032</v>
      </c>
      <c r="D101" s="301"/>
      <c r="E101" s="301"/>
      <c r="F101" s="301" t="s">
        <v>1033</v>
      </c>
      <c r="G101" s="302"/>
      <c r="H101" s="301" t="s">
        <v>114</v>
      </c>
      <c r="I101" s="301" t="s">
        <v>58</v>
      </c>
      <c r="J101" s="301" t="s">
        <v>1034</v>
      </c>
      <c r="K101" s="300"/>
    </row>
    <row r="102" spans="2:11" ht="17.25" customHeight="1">
      <c r="B102" s="298"/>
      <c r="C102" s="303" t="s">
        <v>1035</v>
      </c>
      <c r="D102" s="303"/>
      <c r="E102" s="303"/>
      <c r="F102" s="304" t="s">
        <v>1036</v>
      </c>
      <c r="G102" s="305"/>
      <c r="H102" s="303"/>
      <c r="I102" s="303"/>
      <c r="J102" s="303" t="s">
        <v>1037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54</v>
      </c>
      <c r="D104" s="306"/>
      <c r="E104" s="306"/>
      <c r="F104" s="308" t="s">
        <v>1038</v>
      </c>
      <c r="G104" s="317"/>
      <c r="H104" s="287" t="s">
        <v>1077</v>
      </c>
      <c r="I104" s="287" t="s">
        <v>1040</v>
      </c>
      <c r="J104" s="287">
        <v>20</v>
      </c>
      <c r="K104" s="300"/>
    </row>
    <row r="105" spans="2:11" ht="15" customHeight="1">
      <c r="B105" s="298"/>
      <c r="C105" s="287" t="s">
        <v>1041</v>
      </c>
      <c r="D105" s="287"/>
      <c r="E105" s="287"/>
      <c r="F105" s="308" t="s">
        <v>1038</v>
      </c>
      <c r="G105" s="287"/>
      <c r="H105" s="287" t="s">
        <v>1077</v>
      </c>
      <c r="I105" s="287" t="s">
        <v>1040</v>
      </c>
      <c r="J105" s="287">
        <v>120</v>
      </c>
      <c r="K105" s="300"/>
    </row>
    <row r="106" spans="2:11" ht="15" customHeight="1">
      <c r="B106" s="309"/>
      <c r="C106" s="287" t="s">
        <v>1043</v>
      </c>
      <c r="D106" s="287"/>
      <c r="E106" s="287"/>
      <c r="F106" s="308" t="s">
        <v>1044</v>
      </c>
      <c r="G106" s="287"/>
      <c r="H106" s="287" t="s">
        <v>1077</v>
      </c>
      <c r="I106" s="287" t="s">
        <v>1040</v>
      </c>
      <c r="J106" s="287">
        <v>50</v>
      </c>
      <c r="K106" s="300"/>
    </row>
    <row r="107" spans="2:11" ht="15" customHeight="1">
      <c r="B107" s="309"/>
      <c r="C107" s="287" t="s">
        <v>1046</v>
      </c>
      <c r="D107" s="287"/>
      <c r="E107" s="287"/>
      <c r="F107" s="308" t="s">
        <v>1038</v>
      </c>
      <c r="G107" s="287"/>
      <c r="H107" s="287" t="s">
        <v>1077</v>
      </c>
      <c r="I107" s="287" t="s">
        <v>1048</v>
      </c>
      <c r="J107" s="287"/>
      <c r="K107" s="300"/>
    </row>
    <row r="108" spans="2:11" ht="15" customHeight="1">
      <c r="B108" s="309"/>
      <c r="C108" s="287" t="s">
        <v>1057</v>
      </c>
      <c r="D108" s="287"/>
      <c r="E108" s="287"/>
      <c r="F108" s="308" t="s">
        <v>1044</v>
      </c>
      <c r="G108" s="287"/>
      <c r="H108" s="287" t="s">
        <v>1077</v>
      </c>
      <c r="I108" s="287" t="s">
        <v>1040</v>
      </c>
      <c r="J108" s="287">
        <v>50</v>
      </c>
      <c r="K108" s="300"/>
    </row>
    <row r="109" spans="2:11" ht="15" customHeight="1">
      <c r="B109" s="309"/>
      <c r="C109" s="287" t="s">
        <v>1065</v>
      </c>
      <c r="D109" s="287"/>
      <c r="E109" s="287"/>
      <c r="F109" s="308" t="s">
        <v>1044</v>
      </c>
      <c r="G109" s="287"/>
      <c r="H109" s="287" t="s">
        <v>1077</v>
      </c>
      <c r="I109" s="287" t="s">
        <v>1040</v>
      </c>
      <c r="J109" s="287">
        <v>50</v>
      </c>
      <c r="K109" s="300"/>
    </row>
    <row r="110" spans="2:11" ht="15" customHeight="1">
      <c r="B110" s="309"/>
      <c r="C110" s="287" t="s">
        <v>1063</v>
      </c>
      <c r="D110" s="287"/>
      <c r="E110" s="287"/>
      <c r="F110" s="308" t="s">
        <v>1044</v>
      </c>
      <c r="G110" s="287"/>
      <c r="H110" s="287" t="s">
        <v>1077</v>
      </c>
      <c r="I110" s="287" t="s">
        <v>1040</v>
      </c>
      <c r="J110" s="287">
        <v>50</v>
      </c>
      <c r="K110" s="300"/>
    </row>
    <row r="111" spans="2:11" ht="15" customHeight="1">
      <c r="B111" s="309"/>
      <c r="C111" s="287" t="s">
        <v>54</v>
      </c>
      <c r="D111" s="287"/>
      <c r="E111" s="287"/>
      <c r="F111" s="308" t="s">
        <v>1038</v>
      </c>
      <c r="G111" s="287"/>
      <c r="H111" s="287" t="s">
        <v>1078</v>
      </c>
      <c r="I111" s="287" t="s">
        <v>1040</v>
      </c>
      <c r="J111" s="287">
        <v>20</v>
      </c>
      <c r="K111" s="300"/>
    </row>
    <row r="112" spans="2:11" ht="15" customHeight="1">
      <c r="B112" s="309"/>
      <c r="C112" s="287" t="s">
        <v>1079</v>
      </c>
      <c r="D112" s="287"/>
      <c r="E112" s="287"/>
      <c r="F112" s="308" t="s">
        <v>1038</v>
      </c>
      <c r="G112" s="287"/>
      <c r="H112" s="287" t="s">
        <v>1080</v>
      </c>
      <c r="I112" s="287" t="s">
        <v>1040</v>
      </c>
      <c r="J112" s="287">
        <v>120</v>
      </c>
      <c r="K112" s="300"/>
    </row>
    <row r="113" spans="2:11" ht="15" customHeight="1">
      <c r="B113" s="309"/>
      <c r="C113" s="287" t="s">
        <v>39</v>
      </c>
      <c r="D113" s="287"/>
      <c r="E113" s="287"/>
      <c r="F113" s="308" t="s">
        <v>1038</v>
      </c>
      <c r="G113" s="287"/>
      <c r="H113" s="287" t="s">
        <v>1081</v>
      </c>
      <c r="I113" s="287" t="s">
        <v>1072</v>
      </c>
      <c r="J113" s="287"/>
      <c r="K113" s="300"/>
    </row>
    <row r="114" spans="2:11" ht="15" customHeight="1">
      <c r="B114" s="309"/>
      <c r="C114" s="287" t="s">
        <v>49</v>
      </c>
      <c r="D114" s="287"/>
      <c r="E114" s="287"/>
      <c r="F114" s="308" t="s">
        <v>1038</v>
      </c>
      <c r="G114" s="287"/>
      <c r="H114" s="287" t="s">
        <v>1082</v>
      </c>
      <c r="I114" s="287" t="s">
        <v>1072</v>
      </c>
      <c r="J114" s="287"/>
      <c r="K114" s="300"/>
    </row>
    <row r="115" spans="2:11" ht="15" customHeight="1">
      <c r="B115" s="309"/>
      <c r="C115" s="287" t="s">
        <v>58</v>
      </c>
      <c r="D115" s="287"/>
      <c r="E115" s="287"/>
      <c r="F115" s="308" t="s">
        <v>1038</v>
      </c>
      <c r="G115" s="287"/>
      <c r="H115" s="287" t="s">
        <v>1083</v>
      </c>
      <c r="I115" s="287" t="s">
        <v>1084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4"/>
      <c r="D117" s="284"/>
      <c r="E117" s="284"/>
      <c r="F117" s="320"/>
      <c r="G117" s="284"/>
      <c r="H117" s="284"/>
      <c r="I117" s="284"/>
      <c r="J117" s="284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5" t="s">
        <v>1085</v>
      </c>
      <c r="D120" s="275"/>
      <c r="E120" s="275"/>
      <c r="F120" s="275"/>
      <c r="G120" s="275"/>
      <c r="H120" s="275"/>
      <c r="I120" s="275"/>
      <c r="J120" s="275"/>
      <c r="K120" s="325"/>
    </row>
    <row r="121" spans="2:11" ht="17.25" customHeight="1">
      <c r="B121" s="326"/>
      <c r="C121" s="301" t="s">
        <v>1032</v>
      </c>
      <c r="D121" s="301"/>
      <c r="E121" s="301"/>
      <c r="F121" s="301" t="s">
        <v>1033</v>
      </c>
      <c r="G121" s="302"/>
      <c r="H121" s="301" t="s">
        <v>114</v>
      </c>
      <c r="I121" s="301" t="s">
        <v>58</v>
      </c>
      <c r="J121" s="301" t="s">
        <v>1034</v>
      </c>
      <c r="K121" s="327"/>
    </row>
    <row r="122" spans="2:11" ht="17.25" customHeight="1">
      <c r="B122" s="326"/>
      <c r="C122" s="303" t="s">
        <v>1035</v>
      </c>
      <c r="D122" s="303"/>
      <c r="E122" s="303"/>
      <c r="F122" s="304" t="s">
        <v>1036</v>
      </c>
      <c r="G122" s="305"/>
      <c r="H122" s="303"/>
      <c r="I122" s="303"/>
      <c r="J122" s="303" t="s">
        <v>1037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1041</v>
      </c>
      <c r="D124" s="306"/>
      <c r="E124" s="306"/>
      <c r="F124" s="308" t="s">
        <v>1038</v>
      </c>
      <c r="G124" s="287"/>
      <c r="H124" s="287" t="s">
        <v>1077</v>
      </c>
      <c r="I124" s="287" t="s">
        <v>1040</v>
      </c>
      <c r="J124" s="287">
        <v>120</v>
      </c>
      <c r="K124" s="330"/>
    </row>
    <row r="125" spans="2:11" ht="15" customHeight="1">
      <c r="B125" s="328"/>
      <c r="C125" s="287" t="s">
        <v>1086</v>
      </c>
      <c r="D125" s="287"/>
      <c r="E125" s="287"/>
      <c r="F125" s="308" t="s">
        <v>1038</v>
      </c>
      <c r="G125" s="287"/>
      <c r="H125" s="287" t="s">
        <v>1087</v>
      </c>
      <c r="I125" s="287" t="s">
        <v>1040</v>
      </c>
      <c r="J125" s="287" t="s">
        <v>1088</v>
      </c>
      <c r="K125" s="330"/>
    </row>
    <row r="126" spans="2:11" ht="15" customHeight="1">
      <c r="B126" s="328"/>
      <c r="C126" s="287" t="s">
        <v>987</v>
      </c>
      <c r="D126" s="287"/>
      <c r="E126" s="287"/>
      <c r="F126" s="308" t="s">
        <v>1038</v>
      </c>
      <c r="G126" s="287"/>
      <c r="H126" s="287" t="s">
        <v>1089</v>
      </c>
      <c r="I126" s="287" t="s">
        <v>1040</v>
      </c>
      <c r="J126" s="287" t="s">
        <v>1088</v>
      </c>
      <c r="K126" s="330"/>
    </row>
    <row r="127" spans="2:11" ht="15" customHeight="1">
      <c r="B127" s="328"/>
      <c r="C127" s="287" t="s">
        <v>1049</v>
      </c>
      <c r="D127" s="287"/>
      <c r="E127" s="287"/>
      <c r="F127" s="308" t="s">
        <v>1044</v>
      </c>
      <c r="G127" s="287"/>
      <c r="H127" s="287" t="s">
        <v>1050</v>
      </c>
      <c r="I127" s="287" t="s">
        <v>1040</v>
      </c>
      <c r="J127" s="287">
        <v>15</v>
      </c>
      <c r="K127" s="330"/>
    </row>
    <row r="128" spans="2:11" ht="15" customHeight="1">
      <c r="B128" s="328"/>
      <c r="C128" s="310" t="s">
        <v>1051</v>
      </c>
      <c r="D128" s="310"/>
      <c r="E128" s="310"/>
      <c r="F128" s="311" t="s">
        <v>1044</v>
      </c>
      <c r="G128" s="310"/>
      <c r="H128" s="310" t="s">
        <v>1052</v>
      </c>
      <c r="I128" s="310" t="s">
        <v>1040</v>
      </c>
      <c r="J128" s="310">
        <v>15</v>
      </c>
      <c r="K128" s="330"/>
    </row>
    <row r="129" spans="2:11" ht="15" customHeight="1">
      <c r="B129" s="328"/>
      <c r="C129" s="310" t="s">
        <v>1053</v>
      </c>
      <c r="D129" s="310"/>
      <c r="E129" s="310"/>
      <c r="F129" s="311" t="s">
        <v>1044</v>
      </c>
      <c r="G129" s="310"/>
      <c r="H129" s="310" t="s">
        <v>1054</v>
      </c>
      <c r="I129" s="310" t="s">
        <v>1040</v>
      </c>
      <c r="J129" s="310">
        <v>20</v>
      </c>
      <c r="K129" s="330"/>
    </row>
    <row r="130" spans="2:11" ht="15" customHeight="1">
      <c r="B130" s="328"/>
      <c r="C130" s="310" t="s">
        <v>1055</v>
      </c>
      <c r="D130" s="310"/>
      <c r="E130" s="310"/>
      <c r="F130" s="311" t="s">
        <v>1044</v>
      </c>
      <c r="G130" s="310"/>
      <c r="H130" s="310" t="s">
        <v>1056</v>
      </c>
      <c r="I130" s="310" t="s">
        <v>1040</v>
      </c>
      <c r="J130" s="310">
        <v>20</v>
      </c>
      <c r="K130" s="330"/>
    </row>
    <row r="131" spans="2:11" ht="15" customHeight="1">
      <c r="B131" s="328"/>
      <c r="C131" s="287" t="s">
        <v>1043</v>
      </c>
      <c r="D131" s="287"/>
      <c r="E131" s="287"/>
      <c r="F131" s="308" t="s">
        <v>1044</v>
      </c>
      <c r="G131" s="287"/>
      <c r="H131" s="287" t="s">
        <v>1077</v>
      </c>
      <c r="I131" s="287" t="s">
        <v>1040</v>
      </c>
      <c r="J131" s="287">
        <v>50</v>
      </c>
      <c r="K131" s="330"/>
    </row>
    <row r="132" spans="2:11" ht="15" customHeight="1">
      <c r="B132" s="328"/>
      <c r="C132" s="287" t="s">
        <v>1057</v>
      </c>
      <c r="D132" s="287"/>
      <c r="E132" s="287"/>
      <c r="F132" s="308" t="s">
        <v>1044</v>
      </c>
      <c r="G132" s="287"/>
      <c r="H132" s="287" t="s">
        <v>1077</v>
      </c>
      <c r="I132" s="287" t="s">
        <v>1040</v>
      </c>
      <c r="J132" s="287">
        <v>50</v>
      </c>
      <c r="K132" s="330"/>
    </row>
    <row r="133" spans="2:11" ht="15" customHeight="1">
      <c r="B133" s="328"/>
      <c r="C133" s="287" t="s">
        <v>1063</v>
      </c>
      <c r="D133" s="287"/>
      <c r="E133" s="287"/>
      <c r="F133" s="308" t="s">
        <v>1044</v>
      </c>
      <c r="G133" s="287"/>
      <c r="H133" s="287" t="s">
        <v>1077</v>
      </c>
      <c r="I133" s="287" t="s">
        <v>1040</v>
      </c>
      <c r="J133" s="287">
        <v>50</v>
      </c>
      <c r="K133" s="330"/>
    </row>
    <row r="134" spans="2:11" ht="15" customHeight="1">
      <c r="B134" s="328"/>
      <c r="C134" s="287" t="s">
        <v>1065</v>
      </c>
      <c r="D134" s="287"/>
      <c r="E134" s="287"/>
      <c r="F134" s="308" t="s">
        <v>1044</v>
      </c>
      <c r="G134" s="287"/>
      <c r="H134" s="287" t="s">
        <v>1077</v>
      </c>
      <c r="I134" s="287" t="s">
        <v>1040</v>
      </c>
      <c r="J134" s="287">
        <v>50</v>
      </c>
      <c r="K134" s="330"/>
    </row>
    <row r="135" spans="2:11" ht="15" customHeight="1">
      <c r="B135" s="328"/>
      <c r="C135" s="287" t="s">
        <v>119</v>
      </c>
      <c r="D135" s="287"/>
      <c r="E135" s="287"/>
      <c r="F135" s="308" t="s">
        <v>1044</v>
      </c>
      <c r="G135" s="287"/>
      <c r="H135" s="287" t="s">
        <v>1090</v>
      </c>
      <c r="I135" s="287" t="s">
        <v>1040</v>
      </c>
      <c r="J135" s="287">
        <v>255</v>
      </c>
      <c r="K135" s="330"/>
    </row>
    <row r="136" spans="2:11" ht="15" customHeight="1">
      <c r="B136" s="328"/>
      <c r="C136" s="287" t="s">
        <v>1067</v>
      </c>
      <c r="D136" s="287"/>
      <c r="E136" s="287"/>
      <c r="F136" s="308" t="s">
        <v>1038</v>
      </c>
      <c r="G136" s="287"/>
      <c r="H136" s="287" t="s">
        <v>1091</v>
      </c>
      <c r="I136" s="287" t="s">
        <v>1069</v>
      </c>
      <c r="J136" s="287"/>
      <c r="K136" s="330"/>
    </row>
    <row r="137" spans="2:11" ht="15" customHeight="1">
      <c r="B137" s="328"/>
      <c r="C137" s="287" t="s">
        <v>1070</v>
      </c>
      <c r="D137" s="287"/>
      <c r="E137" s="287"/>
      <c r="F137" s="308" t="s">
        <v>1038</v>
      </c>
      <c r="G137" s="287"/>
      <c r="H137" s="287" t="s">
        <v>1092</v>
      </c>
      <c r="I137" s="287" t="s">
        <v>1072</v>
      </c>
      <c r="J137" s="287"/>
      <c r="K137" s="330"/>
    </row>
    <row r="138" spans="2:11" ht="15" customHeight="1">
      <c r="B138" s="328"/>
      <c r="C138" s="287" t="s">
        <v>1073</v>
      </c>
      <c r="D138" s="287"/>
      <c r="E138" s="287"/>
      <c r="F138" s="308" t="s">
        <v>1038</v>
      </c>
      <c r="G138" s="287"/>
      <c r="H138" s="287" t="s">
        <v>1073</v>
      </c>
      <c r="I138" s="287" t="s">
        <v>1072</v>
      </c>
      <c r="J138" s="287"/>
      <c r="K138" s="330"/>
    </row>
    <row r="139" spans="2:11" ht="15" customHeight="1">
      <c r="B139" s="328"/>
      <c r="C139" s="287" t="s">
        <v>39</v>
      </c>
      <c r="D139" s="287"/>
      <c r="E139" s="287"/>
      <c r="F139" s="308" t="s">
        <v>1038</v>
      </c>
      <c r="G139" s="287"/>
      <c r="H139" s="287" t="s">
        <v>1093</v>
      </c>
      <c r="I139" s="287" t="s">
        <v>1072</v>
      </c>
      <c r="J139" s="287"/>
      <c r="K139" s="330"/>
    </row>
    <row r="140" spans="2:11" ht="15" customHeight="1">
      <c r="B140" s="328"/>
      <c r="C140" s="287" t="s">
        <v>1094</v>
      </c>
      <c r="D140" s="287"/>
      <c r="E140" s="287"/>
      <c r="F140" s="308" t="s">
        <v>1038</v>
      </c>
      <c r="G140" s="287"/>
      <c r="H140" s="287" t="s">
        <v>1095</v>
      </c>
      <c r="I140" s="287" t="s">
        <v>1072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4"/>
      <c r="C142" s="284"/>
      <c r="D142" s="284"/>
      <c r="E142" s="284"/>
      <c r="F142" s="320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1096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1032</v>
      </c>
      <c r="D146" s="301"/>
      <c r="E146" s="301"/>
      <c r="F146" s="301" t="s">
        <v>1033</v>
      </c>
      <c r="G146" s="302"/>
      <c r="H146" s="301" t="s">
        <v>114</v>
      </c>
      <c r="I146" s="301" t="s">
        <v>58</v>
      </c>
      <c r="J146" s="301" t="s">
        <v>1034</v>
      </c>
      <c r="K146" s="300"/>
    </row>
    <row r="147" spans="2:11" ht="17.25" customHeight="1">
      <c r="B147" s="298"/>
      <c r="C147" s="303" t="s">
        <v>1035</v>
      </c>
      <c r="D147" s="303"/>
      <c r="E147" s="303"/>
      <c r="F147" s="304" t="s">
        <v>1036</v>
      </c>
      <c r="G147" s="305"/>
      <c r="H147" s="303"/>
      <c r="I147" s="303"/>
      <c r="J147" s="303" t="s">
        <v>1037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1041</v>
      </c>
      <c r="D149" s="287"/>
      <c r="E149" s="287"/>
      <c r="F149" s="335" t="s">
        <v>1038</v>
      </c>
      <c r="G149" s="287"/>
      <c r="H149" s="334" t="s">
        <v>1077</v>
      </c>
      <c r="I149" s="334" t="s">
        <v>1040</v>
      </c>
      <c r="J149" s="334">
        <v>120</v>
      </c>
      <c r="K149" s="330"/>
    </row>
    <row r="150" spans="2:11" ht="15" customHeight="1">
      <c r="B150" s="309"/>
      <c r="C150" s="334" t="s">
        <v>1086</v>
      </c>
      <c r="D150" s="287"/>
      <c r="E150" s="287"/>
      <c r="F150" s="335" t="s">
        <v>1038</v>
      </c>
      <c r="G150" s="287"/>
      <c r="H150" s="334" t="s">
        <v>1097</v>
      </c>
      <c r="I150" s="334" t="s">
        <v>1040</v>
      </c>
      <c r="J150" s="334" t="s">
        <v>1088</v>
      </c>
      <c r="K150" s="330"/>
    </row>
    <row r="151" spans="2:11" ht="15" customHeight="1">
      <c r="B151" s="309"/>
      <c r="C151" s="334" t="s">
        <v>987</v>
      </c>
      <c r="D151" s="287"/>
      <c r="E151" s="287"/>
      <c r="F151" s="335" t="s">
        <v>1038</v>
      </c>
      <c r="G151" s="287"/>
      <c r="H151" s="334" t="s">
        <v>1098</v>
      </c>
      <c r="I151" s="334" t="s">
        <v>1040</v>
      </c>
      <c r="J151" s="334" t="s">
        <v>1088</v>
      </c>
      <c r="K151" s="330"/>
    </row>
    <row r="152" spans="2:11" ht="15" customHeight="1">
      <c r="B152" s="309"/>
      <c r="C152" s="334" t="s">
        <v>1043</v>
      </c>
      <c r="D152" s="287"/>
      <c r="E152" s="287"/>
      <c r="F152" s="335" t="s">
        <v>1044</v>
      </c>
      <c r="G152" s="287"/>
      <c r="H152" s="334" t="s">
        <v>1077</v>
      </c>
      <c r="I152" s="334" t="s">
        <v>1040</v>
      </c>
      <c r="J152" s="334">
        <v>50</v>
      </c>
      <c r="K152" s="330"/>
    </row>
    <row r="153" spans="2:11" ht="15" customHeight="1">
      <c r="B153" s="309"/>
      <c r="C153" s="334" t="s">
        <v>1046</v>
      </c>
      <c r="D153" s="287"/>
      <c r="E153" s="287"/>
      <c r="F153" s="335" t="s">
        <v>1038</v>
      </c>
      <c r="G153" s="287"/>
      <c r="H153" s="334" t="s">
        <v>1077</v>
      </c>
      <c r="I153" s="334" t="s">
        <v>1048</v>
      </c>
      <c r="J153" s="334"/>
      <c r="K153" s="330"/>
    </row>
    <row r="154" spans="2:11" ht="15" customHeight="1">
      <c r="B154" s="309"/>
      <c r="C154" s="334" t="s">
        <v>1057</v>
      </c>
      <c r="D154" s="287"/>
      <c r="E154" s="287"/>
      <c r="F154" s="335" t="s">
        <v>1044</v>
      </c>
      <c r="G154" s="287"/>
      <c r="H154" s="334" t="s">
        <v>1077</v>
      </c>
      <c r="I154" s="334" t="s">
        <v>1040</v>
      </c>
      <c r="J154" s="334">
        <v>50</v>
      </c>
      <c r="K154" s="330"/>
    </row>
    <row r="155" spans="2:11" ht="15" customHeight="1">
      <c r="B155" s="309"/>
      <c r="C155" s="334" t="s">
        <v>1065</v>
      </c>
      <c r="D155" s="287"/>
      <c r="E155" s="287"/>
      <c r="F155" s="335" t="s">
        <v>1044</v>
      </c>
      <c r="G155" s="287"/>
      <c r="H155" s="334" t="s">
        <v>1077</v>
      </c>
      <c r="I155" s="334" t="s">
        <v>1040</v>
      </c>
      <c r="J155" s="334">
        <v>50</v>
      </c>
      <c r="K155" s="330"/>
    </row>
    <row r="156" spans="2:11" ht="15" customHeight="1">
      <c r="B156" s="309"/>
      <c r="C156" s="334" t="s">
        <v>1063</v>
      </c>
      <c r="D156" s="287"/>
      <c r="E156" s="287"/>
      <c r="F156" s="335" t="s">
        <v>1044</v>
      </c>
      <c r="G156" s="287"/>
      <c r="H156" s="334" t="s">
        <v>1077</v>
      </c>
      <c r="I156" s="334" t="s">
        <v>1040</v>
      </c>
      <c r="J156" s="334">
        <v>50</v>
      </c>
      <c r="K156" s="330"/>
    </row>
    <row r="157" spans="2:11" ht="15" customHeight="1">
      <c r="B157" s="309"/>
      <c r="C157" s="334" t="s">
        <v>91</v>
      </c>
      <c r="D157" s="287"/>
      <c r="E157" s="287"/>
      <c r="F157" s="335" t="s">
        <v>1038</v>
      </c>
      <c r="G157" s="287"/>
      <c r="H157" s="334" t="s">
        <v>1099</v>
      </c>
      <c r="I157" s="334" t="s">
        <v>1040</v>
      </c>
      <c r="J157" s="334" t="s">
        <v>1100</v>
      </c>
      <c r="K157" s="330"/>
    </row>
    <row r="158" spans="2:11" ht="15" customHeight="1">
      <c r="B158" s="309"/>
      <c r="C158" s="334" t="s">
        <v>1101</v>
      </c>
      <c r="D158" s="287"/>
      <c r="E158" s="287"/>
      <c r="F158" s="335" t="s">
        <v>1038</v>
      </c>
      <c r="G158" s="287"/>
      <c r="H158" s="334" t="s">
        <v>1102</v>
      </c>
      <c r="I158" s="334" t="s">
        <v>1072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4"/>
      <c r="C160" s="287"/>
      <c r="D160" s="287"/>
      <c r="E160" s="287"/>
      <c r="F160" s="308"/>
      <c r="G160" s="287"/>
      <c r="H160" s="287"/>
      <c r="I160" s="287"/>
      <c r="J160" s="287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1103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301" t="s">
        <v>1032</v>
      </c>
      <c r="D164" s="301"/>
      <c r="E164" s="301"/>
      <c r="F164" s="301" t="s">
        <v>1033</v>
      </c>
      <c r="G164" s="338"/>
      <c r="H164" s="339" t="s">
        <v>114</v>
      </c>
      <c r="I164" s="339" t="s">
        <v>58</v>
      </c>
      <c r="J164" s="301" t="s">
        <v>1034</v>
      </c>
      <c r="K164" s="276"/>
    </row>
    <row r="165" spans="2:11" ht="17.25" customHeight="1">
      <c r="B165" s="278"/>
      <c r="C165" s="303" t="s">
        <v>1035</v>
      </c>
      <c r="D165" s="303"/>
      <c r="E165" s="303"/>
      <c r="F165" s="304" t="s">
        <v>1036</v>
      </c>
      <c r="G165" s="340"/>
      <c r="H165" s="341"/>
      <c r="I165" s="341"/>
      <c r="J165" s="303" t="s">
        <v>1037</v>
      </c>
      <c r="K165" s="280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1041</v>
      </c>
      <c r="D167" s="287"/>
      <c r="E167" s="287"/>
      <c r="F167" s="308" t="s">
        <v>1038</v>
      </c>
      <c r="G167" s="287"/>
      <c r="H167" s="287" t="s">
        <v>1077</v>
      </c>
      <c r="I167" s="287" t="s">
        <v>1040</v>
      </c>
      <c r="J167" s="287">
        <v>120</v>
      </c>
      <c r="K167" s="330"/>
    </row>
    <row r="168" spans="2:11" ht="15" customHeight="1">
      <c r="B168" s="309"/>
      <c r="C168" s="287" t="s">
        <v>1086</v>
      </c>
      <c r="D168" s="287"/>
      <c r="E168" s="287"/>
      <c r="F168" s="308" t="s">
        <v>1038</v>
      </c>
      <c r="G168" s="287"/>
      <c r="H168" s="287" t="s">
        <v>1087</v>
      </c>
      <c r="I168" s="287" t="s">
        <v>1040</v>
      </c>
      <c r="J168" s="287" t="s">
        <v>1088</v>
      </c>
      <c r="K168" s="330"/>
    </row>
    <row r="169" spans="2:11" ht="15" customHeight="1">
      <c r="B169" s="309"/>
      <c r="C169" s="287" t="s">
        <v>987</v>
      </c>
      <c r="D169" s="287"/>
      <c r="E169" s="287"/>
      <c r="F169" s="308" t="s">
        <v>1038</v>
      </c>
      <c r="G169" s="287"/>
      <c r="H169" s="287" t="s">
        <v>1104</v>
      </c>
      <c r="I169" s="287" t="s">
        <v>1040</v>
      </c>
      <c r="J169" s="287" t="s">
        <v>1088</v>
      </c>
      <c r="K169" s="330"/>
    </row>
    <row r="170" spans="2:11" ht="15" customHeight="1">
      <c r="B170" s="309"/>
      <c r="C170" s="287" t="s">
        <v>1043</v>
      </c>
      <c r="D170" s="287"/>
      <c r="E170" s="287"/>
      <c r="F170" s="308" t="s">
        <v>1044</v>
      </c>
      <c r="G170" s="287"/>
      <c r="H170" s="287" t="s">
        <v>1104</v>
      </c>
      <c r="I170" s="287" t="s">
        <v>1040</v>
      </c>
      <c r="J170" s="287">
        <v>50</v>
      </c>
      <c r="K170" s="330"/>
    </row>
    <row r="171" spans="2:11" ht="15" customHeight="1">
      <c r="B171" s="309"/>
      <c r="C171" s="287" t="s">
        <v>1046</v>
      </c>
      <c r="D171" s="287"/>
      <c r="E171" s="287"/>
      <c r="F171" s="308" t="s">
        <v>1038</v>
      </c>
      <c r="G171" s="287"/>
      <c r="H171" s="287" t="s">
        <v>1104</v>
      </c>
      <c r="I171" s="287" t="s">
        <v>1048</v>
      </c>
      <c r="J171" s="287"/>
      <c r="K171" s="330"/>
    </row>
    <row r="172" spans="2:11" ht="15" customHeight="1">
      <c r="B172" s="309"/>
      <c r="C172" s="287" t="s">
        <v>1057</v>
      </c>
      <c r="D172" s="287"/>
      <c r="E172" s="287"/>
      <c r="F172" s="308" t="s">
        <v>1044</v>
      </c>
      <c r="G172" s="287"/>
      <c r="H172" s="287" t="s">
        <v>1104</v>
      </c>
      <c r="I172" s="287" t="s">
        <v>1040</v>
      </c>
      <c r="J172" s="287">
        <v>50</v>
      </c>
      <c r="K172" s="330"/>
    </row>
    <row r="173" spans="2:11" ht="15" customHeight="1">
      <c r="B173" s="309"/>
      <c r="C173" s="287" t="s">
        <v>1065</v>
      </c>
      <c r="D173" s="287"/>
      <c r="E173" s="287"/>
      <c r="F173" s="308" t="s">
        <v>1044</v>
      </c>
      <c r="G173" s="287"/>
      <c r="H173" s="287" t="s">
        <v>1104</v>
      </c>
      <c r="I173" s="287" t="s">
        <v>1040</v>
      </c>
      <c r="J173" s="287">
        <v>50</v>
      </c>
      <c r="K173" s="330"/>
    </row>
    <row r="174" spans="2:11" ht="15" customHeight="1">
      <c r="B174" s="309"/>
      <c r="C174" s="287" t="s">
        <v>1063</v>
      </c>
      <c r="D174" s="287"/>
      <c r="E174" s="287"/>
      <c r="F174" s="308" t="s">
        <v>1044</v>
      </c>
      <c r="G174" s="287"/>
      <c r="H174" s="287" t="s">
        <v>1104</v>
      </c>
      <c r="I174" s="287" t="s">
        <v>1040</v>
      </c>
      <c r="J174" s="287">
        <v>50</v>
      </c>
      <c r="K174" s="330"/>
    </row>
    <row r="175" spans="2:11" ht="15" customHeight="1">
      <c r="B175" s="309"/>
      <c r="C175" s="287" t="s">
        <v>113</v>
      </c>
      <c r="D175" s="287"/>
      <c r="E175" s="287"/>
      <c r="F175" s="308" t="s">
        <v>1038</v>
      </c>
      <c r="G175" s="287"/>
      <c r="H175" s="287" t="s">
        <v>1105</v>
      </c>
      <c r="I175" s="287" t="s">
        <v>1106</v>
      </c>
      <c r="J175" s="287"/>
      <c r="K175" s="330"/>
    </row>
    <row r="176" spans="2:11" ht="15" customHeight="1">
      <c r="B176" s="309"/>
      <c r="C176" s="287" t="s">
        <v>58</v>
      </c>
      <c r="D176" s="287"/>
      <c r="E176" s="287"/>
      <c r="F176" s="308" t="s">
        <v>1038</v>
      </c>
      <c r="G176" s="287"/>
      <c r="H176" s="287" t="s">
        <v>1107</v>
      </c>
      <c r="I176" s="287" t="s">
        <v>1108</v>
      </c>
      <c r="J176" s="287">
        <v>1</v>
      </c>
      <c r="K176" s="330"/>
    </row>
    <row r="177" spans="2:11" ht="15" customHeight="1">
      <c r="B177" s="309"/>
      <c r="C177" s="287" t="s">
        <v>54</v>
      </c>
      <c r="D177" s="287"/>
      <c r="E177" s="287"/>
      <c r="F177" s="308" t="s">
        <v>1038</v>
      </c>
      <c r="G177" s="287"/>
      <c r="H177" s="287" t="s">
        <v>1109</v>
      </c>
      <c r="I177" s="287" t="s">
        <v>1040</v>
      </c>
      <c r="J177" s="287">
        <v>20</v>
      </c>
      <c r="K177" s="330"/>
    </row>
    <row r="178" spans="2:11" ht="15" customHeight="1">
      <c r="B178" s="309"/>
      <c r="C178" s="287" t="s">
        <v>114</v>
      </c>
      <c r="D178" s="287"/>
      <c r="E178" s="287"/>
      <c r="F178" s="308" t="s">
        <v>1038</v>
      </c>
      <c r="G178" s="287"/>
      <c r="H178" s="287" t="s">
        <v>1110</v>
      </c>
      <c r="I178" s="287" t="s">
        <v>1040</v>
      </c>
      <c r="J178" s="287">
        <v>255</v>
      </c>
      <c r="K178" s="330"/>
    </row>
    <row r="179" spans="2:11" ht="15" customHeight="1">
      <c r="B179" s="309"/>
      <c r="C179" s="287" t="s">
        <v>115</v>
      </c>
      <c r="D179" s="287"/>
      <c r="E179" s="287"/>
      <c r="F179" s="308" t="s">
        <v>1038</v>
      </c>
      <c r="G179" s="287"/>
      <c r="H179" s="287" t="s">
        <v>1003</v>
      </c>
      <c r="I179" s="287" t="s">
        <v>1040</v>
      </c>
      <c r="J179" s="287">
        <v>10</v>
      </c>
      <c r="K179" s="330"/>
    </row>
    <row r="180" spans="2:11" ht="15" customHeight="1">
      <c r="B180" s="309"/>
      <c r="C180" s="287" t="s">
        <v>116</v>
      </c>
      <c r="D180" s="287"/>
      <c r="E180" s="287"/>
      <c r="F180" s="308" t="s">
        <v>1038</v>
      </c>
      <c r="G180" s="287"/>
      <c r="H180" s="287" t="s">
        <v>1111</v>
      </c>
      <c r="I180" s="287" t="s">
        <v>1072</v>
      </c>
      <c r="J180" s="287"/>
      <c r="K180" s="330"/>
    </row>
    <row r="181" spans="2:11" ht="15" customHeight="1">
      <c r="B181" s="309"/>
      <c r="C181" s="287" t="s">
        <v>1112</v>
      </c>
      <c r="D181" s="287"/>
      <c r="E181" s="287"/>
      <c r="F181" s="308" t="s">
        <v>1038</v>
      </c>
      <c r="G181" s="287"/>
      <c r="H181" s="287" t="s">
        <v>1113</v>
      </c>
      <c r="I181" s="287" t="s">
        <v>1072</v>
      </c>
      <c r="J181" s="287"/>
      <c r="K181" s="330"/>
    </row>
    <row r="182" spans="2:11" ht="15" customHeight="1">
      <c r="B182" s="309"/>
      <c r="C182" s="287" t="s">
        <v>1101</v>
      </c>
      <c r="D182" s="287"/>
      <c r="E182" s="287"/>
      <c r="F182" s="308" t="s">
        <v>1038</v>
      </c>
      <c r="G182" s="287"/>
      <c r="H182" s="287" t="s">
        <v>1114</v>
      </c>
      <c r="I182" s="287" t="s">
        <v>1072</v>
      </c>
      <c r="J182" s="287"/>
      <c r="K182" s="330"/>
    </row>
    <row r="183" spans="2:11" ht="15" customHeight="1">
      <c r="B183" s="309"/>
      <c r="C183" s="287" t="s">
        <v>118</v>
      </c>
      <c r="D183" s="287"/>
      <c r="E183" s="287"/>
      <c r="F183" s="308" t="s">
        <v>1044</v>
      </c>
      <c r="G183" s="287"/>
      <c r="H183" s="287" t="s">
        <v>1115</v>
      </c>
      <c r="I183" s="287" t="s">
        <v>1040</v>
      </c>
      <c r="J183" s="287">
        <v>50</v>
      </c>
      <c r="K183" s="330"/>
    </row>
    <row r="184" spans="2:11" ht="15" customHeight="1">
      <c r="B184" s="309"/>
      <c r="C184" s="287" t="s">
        <v>1116</v>
      </c>
      <c r="D184" s="287"/>
      <c r="E184" s="287"/>
      <c r="F184" s="308" t="s">
        <v>1044</v>
      </c>
      <c r="G184" s="287"/>
      <c r="H184" s="287" t="s">
        <v>1117</v>
      </c>
      <c r="I184" s="287" t="s">
        <v>1118</v>
      </c>
      <c r="J184" s="287"/>
      <c r="K184" s="330"/>
    </row>
    <row r="185" spans="2:11" ht="15" customHeight="1">
      <c r="B185" s="309"/>
      <c r="C185" s="287" t="s">
        <v>1119</v>
      </c>
      <c r="D185" s="287"/>
      <c r="E185" s="287"/>
      <c r="F185" s="308" t="s">
        <v>1044</v>
      </c>
      <c r="G185" s="287"/>
      <c r="H185" s="287" t="s">
        <v>1120</v>
      </c>
      <c r="I185" s="287" t="s">
        <v>1118</v>
      </c>
      <c r="J185" s="287"/>
      <c r="K185" s="330"/>
    </row>
    <row r="186" spans="2:11" ht="15" customHeight="1">
      <c r="B186" s="309"/>
      <c r="C186" s="287" t="s">
        <v>1121</v>
      </c>
      <c r="D186" s="287"/>
      <c r="E186" s="287"/>
      <c r="F186" s="308" t="s">
        <v>1044</v>
      </c>
      <c r="G186" s="287"/>
      <c r="H186" s="287" t="s">
        <v>1122</v>
      </c>
      <c r="I186" s="287" t="s">
        <v>1118</v>
      </c>
      <c r="J186" s="287"/>
      <c r="K186" s="330"/>
    </row>
    <row r="187" spans="2:11" ht="15" customHeight="1">
      <c r="B187" s="309"/>
      <c r="C187" s="342" t="s">
        <v>1123</v>
      </c>
      <c r="D187" s="287"/>
      <c r="E187" s="287"/>
      <c r="F187" s="308" t="s">
        <v>1044</v>
      </c>
      <c r="G187" s="287"/>
      <c r="H187" s="287" t="s">
        <v>1124</v>
      </c>
      <c r="I187" s="287" t="s">
        <v>1125</v>
      </c>
      <c r="J187" s="343" t="s">
        <v>1126</v>
      </c>
      <c r="K187" s="330"/>
    </row>
    <row r="188" spans="2:11" ht="15" customHeight="1">
      <c r="B188" s="336"/>
      <c r="C188" s="344"/>
      <c r="D188" s="318"/>
      <c r="E188" s="318"/>
      <c r="F188" s="318"/>
      <c r="G188" s="318"/>
      <c r="H188" s="318"/>
      <c r="I188" s="318"/>
      <c r="J188" s="318"/>
      <c r="K188" s="337"/>
    </row>
    <row r="189" spans="2:11" ht="18.75" customHeight="1">
      <c r="B189" s="345"/>
      <c r="C189" s="346"/>
      <c r="D189" s="346"/>
      <c r="E189" s="346"/>
      <c r="F189" s="347"/>
      <c r="G189" s="287"/>
      <c r="H189" s="287"/>
      <c r="I189" s="287"/>
      <c r="J189" s="287"/>
      <c r="K189" s="284"/>
    </row>
    <row r="190" spans="2:11" ht="18.75" customHeight="1">
      <c r="B190" s="284"/>
      <c r="C190" s="287"/>
      <c r="D190" s="287"/>
      <c r="E190" s="287"/>
      <c r="F190" s="308"/>
      <c r="G190" s="287"/>
      <c r="H190" s="287"/>
      <c r="I190" s="287"/>
      <c r="J190" s="287"/>
      <c r="K190" s="284"/>
    </row>
    <row r="191" spans="2:11" ht="18.75" customHeight="1"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</row>
    <row r="192" spans="2:11" ht="12">
      <c r="B192" s="271"/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2:11" ht="21.75">
      <c r="B193" s="274"/>
      <c r="C193" s="275" t="s">
        <v>1127</v>
      </c>
      <c r="D193" s="275"/>
      <c r="E193" s="275"/>
      <c r="F193" s="275"/>
      <c r="G193" s="275"/>
      <c r="H193" s="275"/>
      <c r="I193" s="275"/>
      <c r="J193" s="275"/>
      <c r="K193" s="276"/>
    </row>
    <row r="194" spans="2:11" ht="25.5" customHeight="1">
      <c r="B194" s="274"/>
      <c r="C194" s="348" t="s">
        <v>1128</v>
      </c>
      <c r="D194" s="348"/>
      <c r="E194" s="348"/>
      <c r="F194" s="348" t="s">
        <v>1129</v>
      </c>
      <c r="G194" s="349"/>
      <c r="H194" s="350" t="s">
        <v>1130</v>
      </c>
      <c r="I194" s="350"/>
      <c r="J194" s="350"/>
      <c r="K194" s="276"/>
    </row>
    <row r="195" spans="2:11" ht="5.25" customHeight="1">
      <c r="B195" s="309"/>
      <c r="C195" s="306"/>
      <c r="D195" s="306"/>
      <c r="E195" s="306"/>
      <c r="F195" s="306"/>
      <c r="G195" s="287"/>
      <c r="H195" s="306"/>
      <c r="I195" s="306"/>
      <c r="J195" s="306"/>
      <c r="K195" s="330"/>
    </row>
    <row r="196" spans="2:11" ht="15" customHeight="1">
      <c r="B196" s="309"/>
      <c r="C196" s="287" t="s">
        <v>1131</v>
      </c>
      <c r="D196" s="287"/>
      <c r="E196" s="287"/>
      <c r="F196" s="308" t="s">
        <v>44</v>
      </c>
      <c r="G196" s="287"/>
      <c r="H196" s="351" t="s">
        <v>1132</v>
      </c>
      <c r="I196" s="351"/>
      <c r="J196" s="351"/>
      <c r="K196" s="330"/>
    </row>
    <row r="197" spans="2:11" ht="15" customHeight="1">
      <c r="B197" s="309"/>
      <c r="C197" s="315"/>
      <c r="D197" s="287"/>
      <c r="E197" s="287"/>
      <c r="F197" s="308" t="s">
        <v>45</v>
      </c>
      <c r="G197" s="287"/>
      <c r="H197" s="351" t="s">
        <v>1133</v>
      </c>
      <c r="I197" s="351"/>
      <c r="J197" s="351"/>
      <c r="K197" s="330"/>
    </row>
    <row r="198" spans="2:11" ht="15" customHeight="1">
      <c r="B198" s="309"/>
      <c r="C198" s="315"/>
      <c r="D198" s="287"/>
      <c r="E198" s="287"/>
      <c r="F198" s="308" t="s">
        <v>48</v>
      </c>
      <c r="G198" s="287"/>
      <c r="H198" s="351" t="s">
        <v>1134</v>
      </c>
      <c r="I198" s="351"/>
      <c r="J198" s="351"/>
      <c r="K198" s="330"/>
    </row>
    <row r="199" spans="2:11" ht="15" customHeight="1">
      <c r="B199" s="309"/>
      <c r="C199" s="287"/>
      <c r="D199" s="287"/>
      <c r="E199" s="287"/>
      <c r="F199" s="308" t="s">
        <v>46</v>
      </c>
      <c r="G199" s="287"/>
      <c r="H199" s="351" t="s">
        <v>1135</v>
      </c>
      <c r="I199" s="351"/>
      <c r="J199" s="351"/>
      <c r="K199" s="330"/>
    </row>
    <row r="200" spans="2:11" ht="15" customHeight="1">
      <c r="B200" s="309"/>
      <c r="C200" s="287"/>
      <c r="D200" s="287"/>
      <c r="E200" s="287"/>
      <c r="F200" s="308" t="s">
        <v>47</v>
      </c>
      <c r="G200" s="287"/>
      <c r="H200" s="351" t="s">
        <v>1136</v>
      </c>
      <c r="I200" s="351"/>
      <c r="J200" s="351"/>
      <c r="K200" s="330"/>
    </row>
    <row r="201" spans="2:11" ht="15" customHeight="1">
      <c r="B201" s="309"/>
      <c r="C201" s="287"/>
      <c r="D201" s="287"/>
      <c r="E201" s="287"/>
      <c r="F201" s="308"/>
      <c r="G201" s="287"/>
      <c r="H201" s="287"/>
      <c r="I201" s="287"/>
      <c r="J201" s="287"/>
      <c r="K201" s="330"/>
    </row>
    <row r="202" spans="2:11" ht="15" customHeight="1">
      <c r="B202" s="309"/>
      <c r="C202" s="287" t="s">
        <v>1084</v>
      </c>
      <c r="D202" s="287"/>
      <c r="E202" s="287"/>
      <c r="F202" s="308" t="s">
        <v>79</v>
      </c>
      <c r="G202" s="287"/>
      <c r="H202" s="351" t="s">
        <v>1137</v>
      </c>
      <c r="I202" s="351"/>
      <c r="J202" s="351"/>
      <c r="K202" s="330"/>
    </row>
    <row r="203" spans="2:11" ht="15" customHeight="1">
      <c r="B203" s="309"/>
      <c r="C203" s="315"/>
      <c r="D203" s="287"/>
      <c r="E203" s="287"/>
      <c r="F203" s="308" t="s">
        <v>981</v>
      </c>
      <c r="G203" s="287"/>
      <c r="H203" s="351" t="s">
        <v>982</v>
      </c>
      <c r="I203" s="351"/>
      <c r="J203" s="351"/>
      <c r="K203" s="330"/>
    </row>
    <row r="204" spans="2:11" ht="15" customHeight="1">
      <c r="B204" s="309"/>
      <c r="C204" s="287"/>
      <c r="D204" s="287"/>
      <c r="E204" s="287"/>
      <c r="F204" s="308" t="s">
        <v>979</v>
      </c>
      <c r="G204" s="287"/>
      <c r="H204" s="351" t="s">
        <v>1138</v>
      </c>
      <c r="I204" s="351"/>
      <c r="J204" s="351"/>
      <c r="K204" s="330"/>
    </row>
    <row r="205" spans="2:11" ht="15" customHeight="1">
      <c r="B205" s="352"/>
      <c r="C205" s="315"/>
      <c r="D205" s="315"/>
      <c r="E205" s="315"/>
      <c r="F205" s="308" t="s">
        <v>983</v>
      </c>
      <c r="G205" s="293"/>
      <c r="H205" s="353" t="s">
        <v>984</v>
      </c>
      <c r="I205" s="353"/>
      <c r="J205" s="353"/>
      <c r="K205" s="354"/>
    </row>
    <row r="206" spans="2:11" ht="15" customHeight="1">
      <c r="B206" s="352"/>
      <c r="C206" s="315"/>
      <c r="D206" s="315"/>
      <c r="E206" s="315"/>
      <c r="F206" s="308" t="s">
        <v>985</v>
      </c>
      <c r="G206" s="293"/>
      <c r="H206" s="353" t="s">
        <v>1139</v>
      </c>
      <c r="I206" s="353"/>
      <c r="J206" s="353"/>
      <c r="K206" s="354"/>
    </row>
    <row r="207" spans="2:11" ht="15" customHeight="1">
      <c r="B207" s="352"/>
      <c r="C207" s="315"/>
      <c r="D207" s="315"/>
      <c r="E207" s="315"/>
      <c r="F207" s="355"/>
      <c r="G207" s="293"/>
      <c r="H207" s="356"/>
      <c r="I207" s="356"/>
      <c r="J207" s="356"/>
      <c r="K207" s="354"/>
    </row>
    <row r="208" spans="2:11" ht="15" customHeight="1">
      <c r="B208" s="352"/>
      <c r="C208" s="287" t="s">
        <v>1108</v>
      </c>
      <c r="D208" s="315"/>
      <c r="E208" s="315"/>
      <c r="F208" s="308">
        <v>1</v>
      </c>
      <c r="G208" s="293"/>
      <c r="H208" s="353" t="s">
        <v>1140</v>
      </c>
      <c r="I208" s="353"/>
      <c r="J208" s="353"/>
      <c r="K208" s="354"/>
    </row>
    <row r="209" spans="2:11" ht="15" customHeight="1">
      <c r="B209" s="352"/>
      <c r="C209" s="315"/>
      <c r="D209" s="315"/>
      <c r="E209" s="315"/>
      <c r="F209" s="308">
        <v>2</v>
      </c>
      <c r="G209" s="293"/>
      <c r="H209" s="353" t="s">
        <v>1141</v>
      </c>
      <c r="I209" s="353"/>
      <c r="J209" s="353"/>
      <c r="K209" s="354"/>
    </row>
    <row r="210" spans="2:11" ht="15" customHeight="1">
      <c r="B210" s="352"/>
      <c r="C210" s="315"/>
      <c r="D210" s="315"/>
      <c r="E210" s="315"/>
      <c r="F210" s="308">
        <v>3</v>
      </c>
      <c r="G210" s="293"/>
      <c r="H210" s="353" t="s">
        <v>1142</v>
      </c>
      <c r="I210" s="353"/>
      <c r="J210" s="353"/>
      <c r="K210" s="354"/>
    </row>
    <row r="211" spans="2:11" ht="15" customHeight="1">
      <c r="B211" s="352"/>
      <c r="C211" s="315"/>
      <c r="D211" s="315"/>
      <c r="E211" s="315"/>
      <c r="F211" s="308">
        <v>4</v>
      </c>
      <c r="G211" s="293"/>
      <c r="H211" s="353" t="s">
        <v>1143</v>
      </c>
      <c r="I211" s="353"/>
      <c r="J211" s="353"/>
      <c r="K211" s="354"/>
    </row>
    <row r="212" spans="2:11" ht="12.75" customHeight="1">
      <c r="B212" s="357"/>
      <c r="C212" s="358"/>
      <c r="D212" s="358"/>
      <c r="E212" s="358"/>
      <c r="F212" s="358"/>
      <c r="G212" s="358"/>
      <c r="H212" s="358"/>
      <c r="I212" s="358"/>
      <c r="J212" s="358"/>
      <c r="K212" s="35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Hanzlova</dc:creator>
  <cp:keywords/>
  <dc:description/>
  <cp:lastModifiedBy>Katerina Hanzlova</cp:lastModifiedBy>
  <dcterms:created xsi:type="dcterms:W3CDTF">2016-09-02T12:22:37Z</dcterms:created>
  <dcterms:modified xsi:type="dcterms:W3CDTF">2016-09-02T12:22:44Z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