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Rekapitulace" sheetId="1" r:id="rId1"/>
    <sheet name="SO 101" sheetId="2" r:id="rId2"/>
    <sheet name="SO 182" sheetId="3" r:id="rId3"/>
    <sheet name="SO 193" sheetId="4" r:id="rId4"/>
    <sheet name="SO VON" sheetId="5" r:id="rId5"/>
  </sheets>
  <definedNames/>
  <calcPr fullCalcOnLoad="1"/>
</workbook>
</file>

<file path=xl/sharedStrings.xml><?xml version="1.0" encoding="utf-8"?>
<sst xmlns="http://schemas.openxmlformats.org/spreadsheetml/2006/main" count="1589" uniqueCount="567">
  <si>
    <t>Firma: Atelier PROMIKA s.r.o.</t>
  </si>
  <si>
    <t>Soupis objektů s DPH</t>
  </si>
  <si>
    <t>Stavba: 1830 - II/508 Mirošovice - Mnichovice, obnova protismykových vlastností a rovnosti krytu, km 1,503-3,702</t>
  </si>
  <si>
    <t>Varianta: ZŘ - Základní řešení</t>
  </si>
  <si>
    <t>Odbytová cena:</t>
  </si>
  <si>
    <t>OC+DPH:</t>
  </si>
  <si>
    <t>Objekt</t>
  </si>
  <si>
    <t>Popis</t>
  </si>
  <si>
    <t>OC</t>
  </si>
  <si>
    <t>DPH</t>
  </si>
  <si>
    <t>OC+DPH</t>
  </si>
  <si>
    <t>ASPE10</t>
  </si>
  <si>
    <t>S</t>
  </si>
  <si>
    <t>Příloha k formuláři pro ocenění nabídky</t>
  </si>
  <si>
    <t>Stavba:</t>
  </si>
  <si>
    <t>1830</t>
  </si>
  <si>
    <t>II/508 Mirošovice - Mnichovice, obnova protismykových vlastností a rovnosti krytu, km 1,503-3,702</t>
  </si>
  <si>
    <t>O</t>
  </si>
  <si>
    <t>Rozpočet:</t>
  </si>
  <si>
    <t>0,00</t>
  </si>
  <si>
    <t>15,00</t>
  </si>
  <si>
    <t>21,00</t>
  </si>
  <si>
    <t>3</t>
  </si>
  <si>
    <t>2</t>
  </si>
  <si>
    <t>SO 101</t>
  </si>
  <si>
    <t>Silnice II/508</t>
  </si>
  <si>
    <t>Typ</t>
  </si>
  <si>
    <t>0</t>
  </si>
  <si>
    <t>Poř. číslo</t>
  </si>
  <si>
    <t>1</t>
  </si>
  <si>
    <t>Kód položky</t>
  </si>
  <si>
    <t>Varianta</t>
  </si>
  <si>
    <t>Název položky</t>
  </si>
  <si>
    <t>4</t>
  </si>
  <si>
    <t>MJ</t>
  </si>
  <si>
    <t>5</t>
  </si>
  <si>
    <t>Množství</t>
  </si>
  <si>
    <t>6</t>
  </si>
  <si>
    <t>Cena</t>
  </si>
  <si>
    <t>Jednotková</t>
  </si>
  <si>
    <t>9</t>
  </si>
  <si>
    <t>Celkem</t>
  </si>
  <si>
    <t>10</t>
  </si>
  <si>
    <t>SD</t>
  </si>
  <si>
    <t>Všeobecné konstrukce a práce</t>
  </si>
  <si>
    <t>P</t>
  </si>
  <si>
    <t>014102</t>
  </si>
  <si>
    <t>a</t>
  </si>
  <si>
    <t>POPLATKY ZA SKLÁDKU</t>
  </si>
  <si>
    <t>T</t>
  </si>
  <si>
    <t>PP</t>
  </si>
  <si>
    <t>zemina, kamen</t>
  </si>
  <si>
    <t>VV</t>
  </si>
  <si>
    <t>pol. 113328: 1598,098*2,1=3 356,006 [A] 
pol. 121108: 965,0*1,8=1 737,000 [B] 
pol. 126738: 3151,4*1,8=5 672,520 [C] 
pol. 12924: 2991*0,15*2,0=897,300 [D] 
pol. 12932: 953*0,5*1,8=857,700 [E] 
pol. 129946: 9,0*0,1*1,8=1,620 [F] 
pol. 131738: 249,75*1,8=449,550 [G] 
pol. 966138: 0,8*2,6=2,080 [H] 
Celkem: A+B+C+D+E+F+G+H=12 973,776 [I]</t>
  </si>
  <si>
    <t>TS</t>
  </si>
  <si>
    <t>zahrnuje veškeré poplatky provozovateli skládky související s uložením odpadu na skládce.</t>
  </si>
  <si>
    <t>b</t>
  </si>
  <si>
    <t>zemina, kamen 
položka čerpána v rozsahu dle pokynu TDI</t>
  </si>
  <si>
    <t>pol. 123738: 1048,75*1,8=1 887,750 [A]</t>
  </si>
  <si>
    <t>c</t>
  </si>
  <si>
    <t>prostý beton</t>
  </si>
  <si>
    <t>pol. 113188: 3,0*2,4=7,200 [A]</t>
  </si>
  <si>
    <t>d</t>
  </si>
  <si>
    <t>železový beton</t>
  </si>
  <si>
    <t>pol. 966168: 94,5*2,5=236,250 [A] 
pol. 966345: 8,0*1,0*0,2*2,5=4,000 [B] 
pol. 966357: 14,7*1,6*0,2*2,5=11,760 [C] 
pol. 966358: 14,5*1,9*0,2*2,5=13,775 [D] 
Celkem: A+B+C+D=265,785 [E]</t>
  </si>
  <si>
    <t>e</t>
  </si>
  <si>
    <t>živice</t>
  </si>
  <si>
    <t>pol. 113338: 173,16*2,3=398,268 [A] 
pol. 113728: 795,45*2,3=1 829,535 [B] 
Celkem: A+B=2 227,803 [C]</t>
  </si>
  <si>
    <t>014212</t>
  </si>
  <si>
    <t/>
  </si>
  <si>
    <t>POPLATKY ZA ZEMNÍK - ORNICE</t>
  </si>
  <si>
    <t>pořízení zeminy schopné zúrodnění</t>
  </si>
  <si>
    <t>ohumusování tl. 0,10m a osetí travním semenem, péče do předání správci: (995*2,5+841*0,8+384*1,8)*0,1*1,8=693,270 [A]</t>
  </si>
  <si>
    <t>zahrnuje veškeré poplatky majiteli zemníku související s nákupem zeminy (nikoliv s otvírkou zemníku)</t>
  </si>
  <si>
    <t>Zemní práce</t>
  </si>
  <si>
    <t>7</t>
  </si>
  <si>
    <t>11120</t>
  </si>
  <si>
    <t>ODSTRANĚNÍ KŘOVIN</t>
  </si>
  <si>
    <t>M2</t>
  </si>
  <si>
    <t>vč. likvidace dřevní hmoty dle dispozic zhotovitele</t>
  </si>
  <si>
    <t>odstranění křovin a stromů do DN 100mm (cca 30% u vyztužených svahů) - odborný odhad: 300=300,000 [A]</t>
  </si>
  <si>
    <t>odstranění křovin a stromů do průměru 100 mm 
doprava dřevin bez ohledu na vzdálenost 
spálení na hromadách nebo štěpkování</t>
  </si>
  <si>
    <t>8</t>
  </si>
  <si>
    <t>113188</t>
  </si>
  <si>
    <t>ODSTRANĚNÍ KRYTU ZPEVNĚNÝCH PLOCH Z DLAŽDIC, ODVOZ DO 20KM</t>
  </si>
  <si>
    <t>M3</t>
  </si>
  <si>
    <t>s odvozem a uložením na skládku, resp. recyklační středisko dle dispozic zhotovitele, vzdálenost uvedena orientačně</t>
  </si>
  <si>
    <t>odstranění konstrukce vjezdu ze zámkové dlažby (odměřeno ze situace): 30,0*0,1=3,000 [A]</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</si>
  <si>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</si>
  <si>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113328</t>
  </si>
  <si>
    <t>ODSTRAN PODKL ZPEVNĚNÝCH PLOCH Z KAMENIVA NESTMEL, ODVOZ DO 20KM</t>
  </si>
  <si>
    <t>odstranění stávající konstrukce (nestmelený materiál tl. průměr 350 mm) (výpočet) vč. rozšíření podkladních vrstev, predikce 5%: (135+1492,5+1423,5+1278)*0,35*1,05=1 590,908 [A] 
odstranění případné konstrukce sjezdu a zeminy potřebné pro obnovu či zřízení propustku, tloušťka cca 70 mm (odborný odhad): 17,0*0,07=1,190 [B] 
odstranění konstrukce vjezdu ze zámkové dlažby - podklad predikce tl. 200mm (odměřeno ze situace): 30,0*0,2=6,000 [C] 
Celkem: A+B+C=1 598,098 [D]</t>
  </si>
  <si>
    <t>113338</t>
  </si>
  <si>
    <t>ODSTRAN PODKL ZPEVNĚNÝCH PLOCH S ASFALT POJIVEM, ODVOZ DO 20KM</t>
  </si>
  <si>
    <t>odstranění stávající konstrukce (asfaltem stmelené vrstvy tl. průměrně 40mm), prováděno po odfrézování (výpočet): (135+1492,5+1423,5+1278)*0,04=173,160 [A]</t>
  </si>
  <si>
    <t>11</t>
  </si>
  <si>
    <t>113722</t>
  </si>
  <si>
    <t>FRÉZOVÁNÍ ZPEVNĚNÝCH PLOCH ASFALTOVÝCH, ODVOZ DO 2KM</t>
  </si>
  <si>
    <t>s odvozem a uložením materiálu na meziskládku dle dispozic zhotovitele, vzdálenost uvedena orientačně 
asf. recyklát 0/32, součástí položky je i výběr vhodného materiálu 
celkové frézování dle pol. 113728</t>
  </si>
  <si>
    <t>materiál pro doplnění konstrukce v místě sanace tl. 150mm (výpočet): 4329,0*0,15=649,350 [A] 
materiál pro doplnění konstrukce sjezdů tl. 100mm (dborný odhad): 288,0*0,1=28,800 [B] 
Celkem: A+B=678,150 [C]</t>
  </si>
  <si>
    <t>12</t>
  </si>
  <si>
    <t>113728</t>
  </si>
  <si>
    <t>FRÉZOVÁNÍ ZPEVNĚNÝCH PLOCH ASFALTOVÝCH, ODVOZ DO 20KM</t>
  </si>
  <si>
    <t>s odvozem a uložením na skládku, resp. recyklační středisko dle dispozic zhotovitele, vzdálenost uvedena orientačně 
POZN.: O využití zbývajícího materiálu pro sanační opatření (zlepšení zeminy aktivní zóny) rozhodne geolog stavby.</t>
  </si>
  <si>
    <t>frézování vozovky v celém rozsahu stavby (tl. průměrně 120mm) a reprofilace příčného sklonu (odměřeno ze situace): 12280,0*0,12=1 473,600 [A] 
materiál pro zpětné použití - odpočet: -678,15=- 678,150 [B] 
Celkem: A+B=795,450 [C]</t>
  </si>
  <si>
    <t>13</t>
  </si>
  <si>
    <t>121108</t>
  </si>
  <si>
    <t>SEJMUTÍ ORNICE NEBO LESNÍ PŮDY S ODVOZEM DO 20KM</t>
  </si>
  <si>
    <t>ornice nevhodná pro zpětné použití (drn, degradovaná ornice) s odvozem na skládku dle dispozic zhotovitele, vzdálenost uvedena orientačně 
POZN.: V případě zastižení vhodné zeminy pro zpětné použití (ohumusování), bude tato odvezena sejmuta, odvezena na meziskládku dle dispozic zhotovitele, ošetřena a následně uložena zpět v rámci stavby.</t>
  </si>
  <si>
    <t>odhumusování v tl. 0,1m (výpočet): 7740*0,1=774,000 [A] 
úprava doplňkové zeleně v šířce cca 2,0m a tl. cca 0,25m (odborný odhad dle situace): 764*0,25=191,000 [B] 
Celkem: A+B=965,000 [C]</t>
  </si>
  <si>
    <t>položka zahrnuje sejmutí ornice bez ohledu na tloušťku vrstvy a její vodorovnou dopravu 
nezahrnuje uložení na trvalou skládku</t>
  </si>
  <si>
    <t>14</t>
  </si>
  <si>
    <t>123738</t>
  </si>
  <si>
    <t>ODKOP PRO SPOD STAVBU SILNIC A ŽELEZNIC TŘ. I, ODVOZ DO 20KM</t>
  </si>
  <si>
    <t>s odvozem na skládku, resp. recyklační středisko dle dispozic zhotovitele, vzdálenost uvedena orientačně 
Sanační opatření - zlepšení zeminy aktivní zóny, v tloušťce 0,5m půdní frézou 3% směsného silničního pojiva, 47% asfaltový recyklát Rmat, 50% místní zemina 
položka čerpána v rozsahu dle pokynu TDI</t>
  </si>
  <si>
    <t>Odkop přebytečných 50% stávající zeminy (3%+47%) (výpočet): 4194*0,5*(0,03+0,47)=1 048,500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</si>
  <si>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</si>
  <si>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15</t>
  </si>
  <si>
    <t>125732</t>
  </si>
  <si>
    <t>VYKOPÁVKY ZE ZEMNÍKŮ A SKLÁDEK TŘ. I, ODVOZ DO 2KM</t>
  </si>
  <si>
    <t>dovoz frézované z meziskládky dle dispozic zhotovitele, vzdálenost uvedena orientačně</t>
  </si>
  <si>
    <t>Nová konstrukce sjezdů z R-mat tl. 100mm (dborný odhad - (vjezdy * 1,0m v místě nových propustků 2,5m + parkovací záliv cca 20,0 m2): 288,0*0,1=28,800 [A] 
Doplnění konstrukce v místě sanace podkladních vrstev tl. 150mm (výpočet): 4329,0*0,15=649,350 [B] 
Celkem: A+B=678,150 [C]</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</si>
  <si>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</si>
  <si>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16</t>
  </si>
  <si>
    <t>125738</t>
  </si>
  <si>
    <t>VYKOPÁVKY ZE ZEMNÍKŮ A SKLÁDEK TŘ. I, ODVOZ DO 20KM</t>
  </si>
  <si>
    <t>pořízení zeminy schopné zúrodnění 
dovoz ze zemníku dle dispozic zhotovitele, vzdálenost uvedena orientačně</t>
  </si>
  <si>
    <t>ohumusování tl. 0,10m a osetí travním semenem, péče do předání správci: (995*2,5+841*0,8+384*1,8)*0,1=385,150 [A]</t>
  </si>
  <si>
    <t>17</t>
  </si>
  <si>
    <t>126738</t>
  </si>
  <si>
    <t>ZŘÍZENÍ STUPŇŮ V PODLOŽÍ NÁSYPŮ TŘ. I, ODVOZ DO 20KM</t>
  </si>
  <si>
    <t>s odvozem na skládku dle dispozic zhotovitele, vzdálenost uvedena orientačně</t>
  </si>
  <si>
    <t>výpočet - vyztužené svahy 
armovaný zpevněný svah, sklon 1:2,5-1:1,5 do h=3,0m: 2149,6+842,8=2 992,400 [A] 
armovaný zpevněný svah, sklon 1:1,5-1:1,0 do h=3,0m: 117,7+41,3=159,000 [B] 
Celkem: A+B=3 151,400 [C]</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</si>
  <si>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</si>
  <si>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18</t>
  </si>
  <si>
    <t>12924</t>
  </si>
  <si>
    <t>ČIŠTĚNÍ KRAJNIC OD NÁNOSU TL. DO 200MM</t>
  </si>
  <si>
    <t>predikce průměrná tl. 150mm 
s odvozem a uložením na skládku dle dispozic zhotovitele</t>
  </si>
  <si>
    <t>stržení krajnice v šířce cca 0,5m, včetně odstranění nánosu (výpočet): 2991=2 991,000 [A]</t>
  </si>
  <si>
    <t>- vodorovná a svislá doprava, přemístění, přeložení, manipulace s výkopkem a uložení na skládku (bez poplatku)</t>
  </si>
  <si>
    <t>19</t>
  </si>
  <si>
    <t>12932</t>
  </si>
  <si>
    <t>ČIŠTĚNÍ PŘÍKOPŮ OD NÁNOSU DO 0,5M3/M</t>
  </si>
  <si>
    <t>M</t>
  </si>
  <si>
    <t>s odvozem a uložením na skládku dle dispozic zhotovitele</t>
  </si>
  <si>
    <t>pročištění příkopu příkopovým rypadlem (odměřeno ze situace): 953=953,000 [A]</t>
  </si>
  <si>
    <t>20</t>
  </si>
  <si>
    <t>129946</t>
  </si>
  <si>
    <t>ČIŠTĚNÍ POTRUBÍ DN DO 400MM</t>
  </si>
  <si>
    <t>s odvozem a uložením nánosu na skládku dle dispozic zhotovitele</t>
  </si>
  <si>
    <t>čištění propustků pod vjezdem DN cca 400 (odměřeno): 9,0=9,000 [A]</t>
  </si>
  <si>
    <t>21</t>
  </si>
  <si>
    <t>131738</t>
  </si>
  <si>
    <t>HLOUBENÍ JAM ZAPAŽ I NEPAŽ TŘ. I, ODVOZ DO 20KM</t>
  </si>
  <si>
    <t>výkopy po odstranění stávající konstrukce vozovky pro obnovu propustků tl. 1,5 - 2,2m (odměřeno ze situace): 135,0*1,85=249,750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</si>
  <si>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</si>
  <si>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22</t>
  </si>
  <si>
    <t>17120</t>
  </si>
  <si>
    <t>ULOŽENÍ SYPANINY DO NÁSYPŮ A NA SKLÁDKY BEZ ZHUTNĚNÍ</t>
  </si>
  <si>
    <t>pol. 121108: 965,0=965,000 [A] 
pol. 126738: 3151,4=3 151,400 [B] 
pol. 131738: 249,75=249,750 [C] 
Celkem: A+B+C=4 366,150 [D]</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</si>
  <si>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</si>
  <si>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23</t>
  </si>
  <si>
    <t>položka čerpána v rozsahu dle pokynu TDI</t>
  </si>
  <si>
    <t>pol. 123738: 1048,75=1 048,750 [A]</t>
  </si>
  <si>
    <t>24</t>
  </si>
  <si>
    <t>17180</t>
  </si>
  <si>
    <t>ULOŽENÍ SYPANINY DO NÁSYPŮ Z NAKUPOVANÝCH MATERIÁLŮ</t>
  </si>
  <si>
    <t>násypy vhodnou zeminou, hutnění po vrstvách</t>
  </si>
  <si>
    <t>- po odstranění stávající konstrukce vozovky na úroveň navrhované pláně (výpočet): 447,0=447,000 [A] 
- výpočet - vyztužené svahy: 
armovaný zpevněný svah, sklon 1:2,5-1:1,5 do h=3,0m: 2518,5=2 518,500 [B] 
armovaný zpevněný svah, sklon 1:1,5-1:1,0 do h=3,0m: 132,0=132,000 [C] 
Celkem: A+B+C=3 097,500 [D]</t>
  </si>
  <si>
    <t>položka zahrnuje: 
- kompletní provedení zemní konstrukce (násypového tělesa včetně aktivní zóny)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</si>
  <si>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25</t>
  </si>
  <si>
    <t>17380</t>
  </si>
  <si>
    <t>ZEMNÍ KRAJNICE A DOSYPÁVKY Z NAKUPOVANÝCH MATERIÁLŮ</t>
  </si>
  <si>
    <t>nezpevněná krajnice stěrkodrtí frakce 0-32, tř. B tl. 0,1 m: 2042*0,5*0,1=102,100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</si>
  <si>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</si>
  <si>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26</t>
  </si>
  <si>
    <t>17481</t>
  </si>
  <si>
    <t>ZÁSYP JAM A RÝH Z NAKUPOVANÝCH MATERIÁLŮ</t>
  </si>
  <si>
    <t>dosypávka krajnice vhodným materiálem (výpočet): 306,5=306,500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</si>
  <si>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</si>
  <si>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27</t>
  </si>
  <si>
    <t>17581</t>
  </si>
  <si>
    <t>OBSYP POTRUBÍ A OBJEKTŮ Z NAKUPOVANÝCH MATERIÁLŮ</t>
  </si>
  <si>
    <t>obsyp propustlů z vhodné zeminy (odborný odhad): 166=166,000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</si>
  <si>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</si>
  <si>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28</t>
  </si>
  <si>
    <t>18110</t>
  </si>
  <si>
    <t>ÚPRAVA PLÁNĚ SE ZHUTNĚNÍM V HORNINĚ TŘ. I</t>
  </si>
  <si>
    <t>příprava a hutnění pláně</t>
  </si>
  <si>
    <t>Sanace: 4329=4 329,000 [A] 
Nová vozovka: 12300*1,07=13 161,000 [B] 
Vjezdy: 288=288,000 [C] 
Celkem: A+B+C=17 778,000 [D]</t>
  </si>
  <si>
    <t>položka zahrnuje úpravu pláně včetně vyrovnání výškových rozdílů. Míru zhutnění určuje projekt.</t>
  </si>
  <si>
    <t>29</t>
  </si>
  <si>
    <t>18221</t>
  </si>
  <si>
    <t>ROZPROSTŘENÍ ORNICE VE SVAHU V TL DO 0,10M</t>
  </si>
  <si>
    <t>ohumusování tl. 0,10m a osetí travním semenem, péče do předání správci: 995*2,5+841*0,8+384*1,8-114,4=3 737,100 [A]</t>
  </si>
  <si>
    <t>položka zahrnuje: 
nutné přemístění ornice z dočasných skládek vzdálených do 50m 
rozprostření ornice v předepsané tloušťce ve svahu přes 1:5</t>
  </si>
  <si>
    <t>30</t>
  </si>
  <si>
    <t>18242</t>
  </si>
  <si>
    <t>ZALOŽENÍ TRÁVNÍKU HYDROOSEVEM NA ORNICI</t>
  </si>
  <si>
    <t>v místě zástavby (chodníky, ploty, podezdívky ap.) ruční osetí</t>
  </si>
  <si>
    <t>Zahrnuje dodání předepsané travní směsi, hydroosev na ornici, zalévání, první pokosení, to vše bez ohledu na sklon terénu</t>
  </si>
  <si>
    <t>31</t>
  </si>
  <si>
    <t>18245</t>
  </si>
  <si>
    <t>ZALOŽENÍ TRÁVNÍKU ZATRAVŇOVACÍ TEXTILIÍ (ROHOŽÍ)</t>
  </si>
  <si>
    <t>zatravňovací rohož, podklad protierozní ochrana z PP, 100% kokos, vč kotvení</t>
  </si>
  <si>
    <t>armovaný zpevněný svah, sklon 1:1,5-1:1,0 do h=3,0m: 44*2,6=114,400 [A]</t>
  </si>
  <si>
    <t>Zahrnuje dodání a položení předepsané zatravňovací textilie bez ohledu na sklon terénu, zalévání, první pokosení</t>
  </si>
  <si>
    <t>32</t>
  </si>
  <si>
    <t>18247</t>
  </si>
  <si>
    <t>OŠETŘOVÁNÍ TRÁVNÍKU</t>
  </si>
  <si>
    <t>ohumusování tl. 0,10m a osetí travním semenem, péče do předání správci: 995*2,5+841*0,8+384*1,8=3 851,500 [A]</t>
  </si>
  <si>
    <t>Zahrnuje pokosení se shrabáním, naložení shrabků na dopravní prostředek, s odvozem a se složením, to vše bez ohledu na sklon terénu 
zahrnuje nutné zalití a hnojení</t>
  </si>
  <si>
    <t>Základy</t>
  </si>
  <si>
    <t>33</t>
  </si>
  <si>
    <t>21152</t>
  </si>
  <si>
    <t>SANAČNÍ ŽEBRA Z KAMENIVA DRCENÉHO</t>
  </si>
  <si>
    <t>hutněný štěrkový polštář 0/125, hutnit dle VZ</t>
  </si>
  <si>
    <t>výpočet - vyztužené svahy 
armovaný zpevněný svah, sklon 1:2,5-1:1,5 do h=3,0m: 843,0=843,000 [A] 
armovaný zpevněný svah, sklon 1:1,5-1:1,0 do h=3,0m: 41,5=41,500 [B] 
Celkem: A+B=884,500 [C]</t>
  </si>
  <si>
    <t>položka zahrnuje dodávku předepsaného kameniva, mimostaveništní a vnitrostaveništní dopravu a jeho uložení 
není-li v zadávací dokumentaci uvedeno jinak, jedná se o nakupovaný materiál</t>
  </si>
  <si>
    <t>34</t>
  </si>
  <si>
    <t>21197</t>
  </si>
  <si>
    <t>OPLÁŠTĚNÍ ODVODŇOVACÍCH ŽEBER Z GEOTEXTILIE</t>
  </si>
  <si>
    <t>Podélná drenáž DN 100mm (odměřeno ze situace): 297,0*1,6=475,200 [A]</t>
  </si>
  <si>
    <t>položka zahrnuje dodávku předepsané geotextilie, mimostaveništní a vnitrostaveništní dopravu a její uložení včetně potřebných přesahů (nezapočítávají se do výměry)</t>
  </si>
  <si>
    <t>35</t>
  </si>
  <si>
    <t>21262</t>
  </si>
  <si>
    <t>TRATIVODY KOMPLET Z TRUB Z PLAST HMOT DN DO 100MM</t>
  </si>
  <si>
    <t>výplň ze ŠD 16/32m, vč. zaústění do HV, 
výkop rýhy součástí zemních prací</t>
  </si>
  <si>
    <t>Podélná drenáž DN 100mm (odměřeno ze situace): 297,0=297,000 [A]</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</si>
  <si>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</si>
  <si>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36</t>
  </si>
  <si>
    <t>21461</t>
  </si>
  <si>
    <t>SEPARAČNÍ GEOTEXTILIE</t>
  </si>
  <si>
    <t>tkaná separační - filtrační geotextílie</t>
  </si>
  <si>
    <t>výpočet - vyztužené svahy 
armovaný zpevněný svah, sklon 1:2,5-1:1,5 do h=3,0m: 951*7=6 657,000 [A] 
armovaný zpevněný svah, sklon 1:1,5-1:1,0 do h=3,0m: 44*7=308,000 [B] 
Celkem: A+B=6 965,000 [C]</t>
  </si>
  <si>
    <t>Položka zahrnuje:  
- dodávku předepsané geotextilie  
- úpravu, očištění a ochranu podkladu  
- přichycení k podkladu, případně zatížení  
- úpravy spojů a zajištění okrajů  
- úpravy pro odvodnění  
- nutné přesahy  
- mimostaveništní a vnitrostaveništní dopravu  
není-li v zadávací dokumentaci uvedeno jinak, jedná se o nakupovaný materiál</t>
  </si>
  <si>
    <t>37</t>
  </si>
  <si>
    <t>28995</t>
  </si>
  <si>
    <t>KOTEVNÍ SÍTĚ PRO GABIONY A ARMOVANÉ ZEMINY</t>
  </si>
  <si>
    <t>ocelový koš ze dvou síť. panelů s oky 10/10mm rozm. 2,0/0,7m, spojených spirálou, vč. vzpěr a kotevního materiálu</t>
  </si>
  <si>
    <t>Armovaný svah, 3ks košů nad sebou v délce 44m: 44*(2,0+0,7)*3=356,400 [A]</t>
  </si>
  <si>
    <t>Položka zahrnuje: 
- dodávku předepsané kotevní sítě 
- úpravu, očištění a ochranu podkladu 
- přichycení k podkladu, případně zatížení 
- úpravy spojů a zajištění okrajů 
- nutné přesahy 
- mimostaveništní a vnitrostaveništní dopravu</t>
  </si>
  <si>
    <t>38</t>
  </si>
  <si>
    <t>289972</t>
  </si>
  <si>
    <t>OPLÁŠTĚNÍ (ZPEVNĚNÍ) Z GEOMŘÍŽOVIN</t>
  </si>
  <si>
    <t>jednoosá ohebná výztužní geomříž PET/PVC s UV ochranou, velikost oka 25x25mm 
POZN.: výměry bez přesahů</t>
  </si>
  <si>
    <t>výpočet - vyztužené svahy 
armovaný zpevněný svah, sklon 1:2,5-1:1,5 do h=3,0m: 951*10=9 510,000 [A] 
armovaný zpevněný svah, sklon 1:1,5-1:1,0 do h=3,0m: 44*10=440,000 [B] 
Celkem: A+B=9 950,000 [C]</t>
  </si>
  <si>
    <t>Položka zahrnuje: 
- dodávku předepsané geomřížoviny 
- úpravu, očištění a ochranu podkladu 
- přichycení k podkladu, případně zatížení 
- úpravy spojů a zajištění okrajů 
- úpravy pro odvodnění 
- nutné přesahy 
- mimostaveništní a vnitrostaveništní dopravu</t>
  </si>
  <si>
    <t>39</t>
  </si>
  <si>
    <t>289973</t>
  </si>
  <si>
    <t>OPLÁŠTĚNÍ (ZPEVNĚNÍ) Z GEOSÍTÍ A GEOROHOŽÍ</t>
  </si>
  <si>
    <t>protierozní georohož, min 400g/m2, kotvena do svahu roxorem tvaru "J" DN 6mm 
POZN.: výměry bez přesahů</t>
  </si>
  <si>
    <t>výpočet - vyztužené svahy - armovaný zpevněný svah, sklon 1:2,5-1:1,5 do h=3,0m: 2473,0=2 473,000 [A]</t>
  </si>
  <si>
    <t>Položka zahrnuje:  
- dodávku předepsané geosítě nebi georohože  
- úpravu, očištění a ochranu podkladu  
- přichycení k podkladu, případně zatížení  
- úpravy spojů a zajištění okrajů  
- úpravy pro odvodnění  
- nutné přesahy  
- mimostaveništní a vnitrostaveništní dopravu</t>
  </si>
  <si>
    <t>Vodorovné konstrukce</t>
  </si>
  <si>
    <t>40</t>
  </si>
  <si>
    <t>451314</t>
  </si>
  <si>
    <t>PODKLADNÍ A VÝPLŇOVÉ VRSTVY Z PROSTÉHO BETONU DO C25/30</t>
  </si>
  <si>
    <t>Betonové lože C 20/25 n XF3 vč. rezervy na rozšíření, příp. nerovnost podkladu 10%</t>
  </si>
  <si>
    <t>Propustky 
DN 300 v km 2,240: 12,0*0,7*0,1*1,1=0,924 [A] 
DN 500 v km 2,646: 11,5*0,9*0,1*1,1=1,139 [B] 
DN 500 v km 2,862: 9,5*0,9*0,1*1,1=0,941 [C] 
DN 300 v km 2,870: 9,0*0,7*0,1*1,1=0,693 [D] 
DN 600 v km 3,161: 12,5*1,0*0,1*1,1=1,375 [E] 
DN 500 v km 3,230: 8,5*0,9*0,1*1,1=0,842 [F] 
DN 500 v km 3,394: 8,5*0,9*0,1*1,1=0,842 [G] 
DN 500 v km 3,529: 8,0*0,9*0,1*1,1=0,792 [H] 
Dlažba z LK (průměrné množství 5,0 m2 / 1 ks. čela): 2*8*5,0*0,1*1,1=8,800 [I] 
Přeskládání dna kamenného propustku včetně spárování MC 25-XF4, předpoklad použití původního kamene + 30% z plochy nutnost použití nového (odborný odhad): 19*0,1*1,1=2,090 [J] 
Vytvoření nového čela  propustku na vtokové straně, včetně opevnění vtoku kamennou dlažbou v km 1,807: 5,0*0,1*1,1=0,550 [K] 
Horská vpusť prefabrikovaná: 5*1,8*1,3*0,1*1,1=1,287 [L] 
Celkem: A+B+C+D+E+F+G+H+I+J+K+L=20,275 [M]</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</si>
  <si>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</si>
  <si>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41</t>
  </si>
  <si>
    <t>45157</t>
  </si>
  <si>
    <t>PODKLADNÍ A VÝPLŇOVÉ VRSTVY Z KAMENIVA TĚŽENÉHO</t>
  </si>
  <si>
    <t>ŠP lože propustků tl. 0,1m vč. rezervy na nerovnost podkladu 10%</t>
  </si>
  <si>
    <t>Propustky 
DN 300 v km 2,240: 12,0*0,7*0,1*1,1=0,924 [A] 
DN 500 v km 2,646: 11,5*0,9*0,1*1,1=1,139 [B] 
DN 500 v km 2,862: 9,5*0,9*0,1*1,1=0,941 [C] 
DN 300 v km 2,870: 9,0*0,7*0,1*1,1=0,693 [D] 
DN 600 v km 3,161: 12,5*1,0*0,1*1,1=1,375 [E] 
DN 500 v km 3,230: 8,5*0,9*0,1*1,1=0,842 [F] 
DN 500 v km 3,394: 8,5*0,9*0,1*1,1=0,842 [G] 
DN 500 v km 3,529: 8,0*0,9*0,1*1,1=0,792 [H] 
Celkem: A+B+C+D+E+F+G+H=7,548 [I]</t>
  </si>
  <si>
    <t>42</t>
  </si>
  <si>
    <t>46321</t>
  </si>
  <si>
    <t>ROVNANINA Z LOMOVÉHO KAMENE</t>
  </si>
  <si>
    <t>zpevnění svahu lomovým kamenem na výtoku odtoku HV (odměřeno): 20,0=20,000 [A]</t>
  </si>
  <si>
    <t>položka zahrnuje: 
- dodávku a vyrovnání lomového kamene předepsané frakce do předepsaného tvaru včetně mimostaveništní a vnitrostaveništní dopravy 
není-li v zadávací dokumentaci uvedeno jinak, jedná se o nakupovaný materiál</t>
  </si>
  <si>
    <t>43</t>
  </si>
  <si>
    <t>465512</t>
  </si>
  <si>
    <t>DLAŽBY Z LOMOVÉHO KAMENE NA MC</t>
  </si>
  <si>
    <t>Odláždění čel propustků a vyústění tl. 0,2m - dažba z LK (průměrné množství 5,0 m2 / 1 ks. čela): 2*8*5,0*0,2=16,000 [A] 
Přeskládání dna kamenného propustku včetně spárování MC 25-XF4, předpoklad použití původního kamene + 30% z plochy nutnost použití nového (odborný odhad): 19*0,3*0,2=1,140 [B] 
Vytvoření nového čela  propustku na vtokové straně, včetně opevnění vtoku kamennou dlažbou v km 1,807: 5,0*0,2=1,000 [C] 
Celkem: A+B+C=18,140 [D]</t>
  </si>
  <si>
    <t>položka zahrnuje: 
- nutné zemní práce (svahování, úpravu pláně a pod.) 
- zřízení spojovací vrstvy 
- zřízení lože dlažby z cementové malty předepsané kvality a předepsané tloušťky 
- dodávku a položení dlažby z lomového kamene do předepsaného tvaru 
- spárování, těsnění, tmelení a vyplnění spar MC případně s vyklínováním 
- úprava povrchu pro odvedení srážkové vody 
- nezahrnuje podklad pod dlažbu, vykazuje se samostatně položkami SD 45</t>
  </si>
  <si>
    <t>44</t>
  </si>
  <si>
    <t>465513</t>
  </si>
  <si>
    <t>PŘEDLÁŽDĚNÍ DLAŽBY Z LOMOVÉHO KAMENE</t>
  </si>
  <si>
    <t>Přeskládání dna kamenného propustku včetně spárování MC 25-XF4, předpoklad použití původního kamene + 30% z plochy nutnost použití nového (odborný odhad): 19*0,7*0,2=2,660 [A]</t>
  </si>
  <si>
    <t>- pod pojmem *předláždění* se rozumí rozebrání stávající dlažby a pokládka dlažby ze stávajícího dlažebního materiálu (bez dodávky nového) 
- zahrnuje nezbytnou manipulaci s tímto materiálem (nakládání, doprava, složení, očištění) 
- dodání a rozprostření materiálu pro lože a jeho tloušťku předepsanou dokumentací a pro předepsanou výplň spar 
- nutné zemní práce (svahování, úpravu pláně a pod.) 
- nezahrnuje podklad pod dlažbu, vykazuje se samostatně položkami SD 45</t>
  </si>
  <si>
    <t>45</t>
  </si>
  <si>
    <t>467314</t>
  </si>
  <si>
    <t>STUPNĚ A PRAHY VODNÍCH KORYT Z PROSTÉHO BETONU C25/30</t>
  </si>
  <si>
    <t>vč. zemních prací 
Betonové prahy C 25/30 n XF3 vč. rezervy na nerovnost podkladu 10%</t>
  </si>
  <si>
    <t>Propustky 
DN 300 v km 2,240: 2*0,7*0,4*0,3*1,1=0,185 [A] 
DN 500 v km 2,646: 2*0,9*0,4*0,3*1,1=0,238 [B] 
DN 500 v km 2,862: 2*0,9*0,4*0,3*1,1=0,238 [C] 
DN 300 v km 2,870: 2*0,7*0,4*0,3*1,1=0,185 [D] 
DN 600 v km 3,161: 2*1,0*0,4*0,3*1,1=0,264 [E] 
DN 500 v km 3,230: 2*0,9*0,4*0,3*1,1=0,238 [F] 
DN 500 v km 3,394: 2*0,9*0,4*0,3*1,1=0,238 [G] 
DN 500 v km 3,529: 2*0,9*0,4*0,3*1,1=0,238 [H] 
Celkem: A+B+C+D+E+F+G+H=1,824 [I]</t>
  </si>
  <si>
    <t>položka zahrnuje: 
- nutné zemní práce (hloubení rýh apod.) 
- dodání  čerstvého  betonu  (betonové  směsi)  požadované  kvality,  jeho  uložení  do požadovaného tvaru při jakékoliv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doplňkových konstrukcí a vybavení, 
- úpravy povrchu pro položení požadované izolace, povlaků a nátěrů, případně vyspravení,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t>
  </si>
  <si>
    <t>Komunikace</t>
  </si>
  <si>
    <t>46</t>
  </si>
  <si>
    <t>56335</t>
  </si>
  <si>
    <t>VOZOVKOVÉ VRSTVY ZE ŠTĚRKODRTI TL. DO 250MM</t>
  </si>
  <si>
    <t>vč. rezervy na rozšíření, příp. nerovnost podkladu 10%</t>
  </si>
  <si>
    <t>Nová konstrukce sjezdů z ŠD tl. 250mm (dborný odhad - (vjezdy * 1,0m v místě nových propustků 2,5m + parkovací záliv cca 20,0 m2): 288,0*1,1=316,800 [A]</t>
  </si>
  <si>
    <t>- dodání kameniva předepsané kvality a zrnitosti 
- rozprostření a zhutnění vrstvy v předepsané tloušťce 
- zřízení vrstvy bez rozlišení šířky, pokládání vrstvy po etapách 
- nezahrnuje postřiky, nátěry</t>
  </si>
  <si>
    <t>47</t>
  </si>
  <si>
    <t>56362</t>
  </si>
  <si>
    <t>VOZOVKOVÉ VRSTVY Z RECYKLOVANÉHO MATERIÁLU TL DO 100MM</t>
  </si>
  <si>
    <t>předpoklad použití materiálu z frézování</t>
  </si>
  <si>
    <t>Nová konstrukce sjezdů z R-mat tl. 100mm (dborný odhad - (vjezdy * 1,0m v místě nových propustků 2,5m + parkovací záliv cca 20,0 m2): 288,0=288,000 [A]</t>
  </si>
  <si>
    <t>-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</si>
  <si>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48</t>
  </si>
  <si>
    <t>56363</t>
  </si>
  <si>
    <t>VOZOVKOVÉ VRSTVY Z RECYKLOVANÉHO MATERIÁLU TL DO 150MM</t>
  </si>
  <si>
    <t>Doplnění konstrukce v místě sanace podkladních vrstev tl. 150mm (výpočet): 4329,0=4 329,000 [A]</t>
  </si>
  <si>
    <t>49</t>
  </si>
  <si>
    <t>567306</t>
  </si>
  <si>
    <t>VRSTVY PRO OBNOVU A OPRAVY Z RECYKLOVANÉHO MATERIÁLU</t>
  </si>
  <si>
    <t>Sanační opatření - zlepšení zeminy aktivní zóny, v tloušťce 0,5m půdní frézou 
POŘÍZENÍ MATERIÁLU 47% asfaltový recyklát Rmat 
položka čerpána v rozsahu dle pokynu TDI</t>
  </si>
  <si>
    <t>Sanace v tl. 2*0,25m (výpočet): 2*0,25*4194*0,47=985,590 [A]</t>
  </si>
  <si>
    <t>50</t>
  </si>
  <si>
    <t>567534</t>
  </si>
  <si>
    <t>VRST PRO OBNOVU A OPR RECYK ZA STUD CEM A ASF EM TL DO 150MM</t>
  </si>
  <si>
    <t>R 0/32 C3/4 CA ; tl. 150mm 
vč. rozšíření pod živičné vrstvy 7,0%</t>
  </si>
  <si>
    <t>Konstrukce nové vozovky (odměřeno ze situace): 12300*1,07=13 161,000 [A]</t>
  </si>
  <si>
    <t>- dodání materiálů předepsaných pro recyklaci za studena 
- provedení recyklace dle předepsaného technologického předpisu, zhutnění vrstvy v předepsané tloušťce 
- zřízení vrstvy bez rozlišení šířky, pokládání vrstvy po etapách 
- úpravu napojení, ukončení 
- nezahrnuje postřiky, nátěry</t>
  </si>
  <si>
    <t>51</t>
  </si>
  <si>
    <t>567554</t>
  </si>
  <si>
    <t>VRST PRO OBNOVU A OPR RECYK ZA STUD CEM A ASF EM TL DO 250MM</t>
  </si>
  <si>
    <t>Sanační opatření - zlepšení zeminy aktivní zóny, v tloušťce 0,5m půdní frézou 3% směsného silničního pojiva, 47% asfaltový recyklát Rmat, 50% místní zemina 
PŘEDPOKLAD POŘÍZENÍ VHODNÉHO RECYKLÁTU - VYKÁZÁNO ZVLÁŠŤ 
položka čerpána v rozsahu dle pokynu TDI</t>
  </si>
  <si>
    <t>Sanace v tl. 2*0,25m (výpočet): 2*4194=8 388,000 [A]</t>
  </si>
  <si>
    <t>52</t>
  </si>
  <si>
    <t>572213</t>
  </si>
  <si>
    <t>SPOJOVACÍ POSTŘIK Z EMULZE DO 0,5KG/M2</t>
  </si>
  <si>
    <t>PS-E ; 0,25kg/m2 
vč. rozšíření pod živičnou vrstvu 1,0%</t>
  </si>
  <si>
    <t>Konstrukce nové vozovky (odměřeno ze situace): 12300*1,01=12 423,000 [A]</t>
  </si>
  <si>
    <t>- dodání všech předepsaných materiálů pro postřiky v předepsaném množství 
- provedení dle předepsaného technologického předpisu 
- zřízení vrstvy bez rozlišení šířky, pokládání vrstvy po etapách 
- úpravu napojení, ukončení</t>
  </si>
  <si>
    <t>53</t>
  </si>
  <si>
    <t>PS-E ; 0,3kg/m2 
vč. rozšíření pod živičnou vrstvu 3,0, resp. 5,0%</t>
  </si>
  <si>
    <t>Konstrukce nové vozovky (odměřeno ze situace): 12300*1,03+12300*1,05=25 584,000 [A]</t>
  </si>
  <si>
    <t>54</t>
  </si>
  <si>
    <t>574A34</t>
  </si>
  <si>
    <t>ASFALTOVÝ BETON PRO OBRUSNÉ VRSTVY ACO 11+, 11S TL. 40MM</t>
  </si>
  <si>
    <t>ACO 11+ 50/70 ; tl. 40mm</t>
  </si>
  <si>
    <t>Konstrukce nové vozovky (odměřeno ze situace): 12300=12 300,000 [A]</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</si>
  <si>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</si>
  <si>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55</t>
  </si>
  <si>
    <t>574C56</t>
  </si>
  <si>
    <t>ASFALTOVÝ BETON PRO LOŽNÍ VRSTVY ACL 16+, 16S TL. 60MM</t>
  </si>
  <si>
    <t>ACL 16+ 50/70 ; tl. 60mm 
vč. rozšíření ložní vrstvy 2,0%</t>
  </si>
  <si>
    <t>Konstrukce nové vozovky (odměřeno ze situace): 12300*1,02=12 546,000 [A]</t>
  </si>
  <si>
    <t>56</t>
  </si>
  <si>
    <t>57764</t>
  </si>
  <si>
    <t>VRSTVY SE ZVÝŠENOU ODOLNOSTÍ PROTI ŠÍŘENÍ TRHLIN (SAL) TL. 20MM</t>
  </si>
  <si>
    <t>SAL CRmB ; tl. 20mm 
vč. rozšíření podkladní vrstvy 4,0%</t>
  </si>
  <si>
    <t>Konstrukce nové vozovky (odměřeno ze situace): 12300*1,04=12 792,000 [A]</t>
  </si>
  <si>
    <t>membrána SAL se provede ve smyslu čl. 5.4 a 6.6 TP 147 
položka nezahrnuje spojovací postřik</t>
  </si>
  <si>
    <t>Úpravy povrchů, podlahy, výplně otvorů</t>
  </si>
  <si>
    <t>57</t>
  </si>
  <si>
    <t>626112</t>
  </si>
  <si>
    <t>REPROFILACE PODHLEDŮ, SVISLÝCH PLOCH SANAČNÍ MALTOU JEDNOVRST TL 20MM</t>
  </si>
  <si>
    <t>obnova poškozeného povrchu opěrné zdi: 24,5*1,52+88*1,0=125,240 [A]</t>
  </si>
  <si>
    <t>položka zahrnuje: 
dodávku veškerého materiálu potřebného pro předepsanou úpravu v předepsané kvalitě 
nutné vyspravení podkladu, případně zatření spar zdiva 
položení vrstvy v předepsané tloušťce 
potřebná lešení a podpěrné konstrukce</t>
  </si>
  <si>
    <t>58</t>
  </si>
  <si>
    <t>631366</t>
  </si>
  <si>
    <t>VÝZTUŽ MAZANIN Z KARI SÍTÍ</t>
  </si>
  <si>
    <t>Rigol z kostek do betonu C20/25n XF3, výztuž podkladního betonu (odměřeno ze situace): 841,0*0,7*2*5,0/1000=5,887 [A] 
Pokrytí detailů v navázání na současný stav a u horských vpustí: 20,0*2*5,0/1000=0,200 [B] 
Celkem: A+B=6,087 [C]</t>
  </si>
  <si>
    <t>-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Dokumentace pro zadání stavby může dále předepsat, že cena položky ještě obsahuje například: 
- povrchovou antikorozní úpravu výztuže, 
- separaci výztuže, 
- osazení měřících zařízení a úpravy pro ně, 
- osazení měřících skříní nebo míst pro měření bludných proudů.</t>
  </si>
  <si>
    <t>Přidružená stavební výroba</t>
  </si>
  <si>
    <t>59</t>
  </si>
  <si>
    <t>78322</t>
  </si>
  <si>
    <t>R</t>
  </si>
  <si>
    <t>PROTIKOROZ OCHRANA DOPLŇK ZÁBRADLÍ NÁTĚREM VÍCEVRST</t>
  </si>
  <si>
    <t>vč. přípravy podkladu (stržení původního nátěru a očištění)</t>
  </si>
  <si>
    <t>Zábradlí u opěrné zdi (odměřeno ze situace): 112,0=112,000 [A]</t>
  </si>
  <si>
    <t>- položky nátěrů zahrnují kompletní povlaky (i různobarevné), včetně úpravy podkladu (odmaštění, odrezivění, odstranění starých nátěrů a nečistot) a jeho vyspravení, provedení nátěru předepsaným postupem a splnění všech požadavků daných technologickým předpisem.</t>
  </si>
  <si>
    <t>Potrubí</t>
  </si>
  <si>
    <t>60</t>
  </si>
  <si>
    <t>89722</t>
  </si>
  <si>
    <t>VPUSŤ KANALIZAČNÍ HORSKÁ KOMPLETNÍ Z BETON DÍLCŮ</t>
  </si>
  <si>
    <t>KUS</t>
  </si>
  <si>
    <t>Dodávka a osazení betonové horské vpusti prefabrikované (výroba na zakázku), včetně vyvrtaného otvoru pro odtok DN 500, podkladní bet. desky tl. 0,1m (vykázáno zvlášť), včetně výkopu a zásypu, rozměr HV 1,5 x 1,0 m, odhad výšky 1,7m (dle možnosti výroby), mříž C250: 5=5,000 [A]</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</si>
  <si>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</si>
  <si>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61</t>
  </si>
  <si>
    <t>899524</t>
  </si>
  <si>
    <t>OBETONOVÁNÍ POTRUBÍ Z PROSTÉHO BETONU DO C25/30</t>
  </si>
  <si>
    <t>Obetonování propustků C 25/30 n XF2</t>
  </si>
  <si>
    <t>DN 300 v km 2,240: 12,0*0,9*0,1=1,080 [A] 
DN 500 v km 2,646: 11,5*1,5*0,1=1,725 [B] 
DN 500 v km 2,862: 9,5*1,5*0,1=1,425 [C] 
DN 300 v km 2,870: 9,0*0,9*0,1=0,810 [D] 
DN 600 v km 3,161: 12,5*1,8*0,1=2,250 [E] 
DN 500 v km 3,230: 8,5*1,5*0,1=1,275 [F] 
DN 500 v km 3,394: 8,5*1,5*0,1=1,275 [G] 
DN 500 v km 3,529: 8,0*1,5*0,1=1,200 [H] 
Celkem: A+B+C+D+E+F+G+H=11,040 [I]</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</si>
  <si>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</si>
  <si>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Ostatní konstrukce a práce</t>
  </si>
  <si>
    <t>62</t>
  </si>
  <si>
    <t>9113A1</t>
  </si>
  <si>
    <t>SVODIDLO OCEL SILNIČ JEDNOSTR, ÚROVEŇ ZADRŽ N1, N2 - DODÁVKA A MONTÁŽ</t>
  </si>
  <si>
    <t>ocelové jednostranné svodidlo s úrovní zadržení N2 a krátkými náběhy (dl. 8,0m, 4 x krátký náběh a 2x napojení na svodidlo mostu): 44+87+87=218,000 [A]</t>
  </si>
  <si>
    <t>položka zahrnuje: 
- kompletní dodávku všech dílů ocelového svodidla s předepsanou povrchovou úpravou včetně spojovacích prvků 
- montáž a osazení svodidla, osazení sloupků zaberaněním nebo osazením do betonových bloků (včetně betonových bloků a nutných zemních prací 
- ukončení zapuštěním do betonových bloků (včetně betonového bloku a nutných zemních prací) nebo koncovkou 
- přechod na jiný typ svodidla nebo přes mostní závěr 
- ochranu proti bludným proudům a vývody pro jejich měření 
nezahrnuje odrazky nebo retroreflexní fólie</t>
  </si>
  <si>
    <t>63</t>
  </si>
  <si>
    <t>9113A3</t>
  </si>
  <si>
    <t>SVODIDLO OCEL SILNIČ JEDNOSTR, ÚROVEŇ ZADRŽ N1, N2 - DEMONTÁŽ S PŘESUNEM</t>
  </si>
  <si>
    <t>vč. likvidace dle dispozic zhotovitele</t>
  </si>
  <si>
    <t>odstranění stávajícího svodidla (odměřeno ze situace): 175=175,000 [A]</t>
  </si>
  <si>
    <t>položka zahrnuje: 
- demontáž a odstranění zařízení 
- jeho odvoz na předepsané místo</t>
  </si>
  <si>
    <t>64</t>
  </si>
  <si>
    <t>91228</t>
  </si>
  <si>
    <t>SMĚROVÉ SLOUPKY Z PLAST HMOT VČETNĚ ODRAZNÉHO PÁSKU</t>
  </si>
  <si>
    <t>směrové sloupky červené kulaté: 16=16,000 [A]</t>
  </si>
  <si>
    <t>položka zahrnuje: 
- dodání a osazení sloupku včetně nutných zemních prací 
- vnitrostaveništní a mimostaveništní doprava 
- odrazky plastové nebo z retroreflexní fólie</t>
  </si>
  <si>
    <t>65</t>
  </si>
  <si>
    <t>směrové sloupky bílé: 72=72,000 [A]</t>
  </si>
  <si>
    <t>66</t>
  </si>
  <si>
    <t>912283</t>
  </si>
  <si>
    <t>SMĚROVÉ SLOUPKY - DEMONTÁŽ A ODVOZ</t>
  </si>
  <si>
    <t>vč. likvidace odpadu dle dispozic zhotovitele</t>
  </si>
  <si>
    <t>odstranění stávajícího směrového sloupku: 72=72,000 [A]</t>
  </si>
  <si>
    <t>položka zahrnuje demontáž stávajícího sloupku, jeho odvoz do skladu nebo na skládku</t>
  </si>
  <si>
    <t>67</t>
  </si>
  <si>
    <t>91257</t>
  </si>
  <si>
    <t>ODRAŽEČE PROTI ZVĚŘI</t>
  </si>
  <si>
    <t>odražeče zvěře dle TP 130 (např. SWAREFLEX) - zařízení odrazující zvěř od vstupu do silnice včetně osazení na směrový sloupek bílý: 72=72,000 [A]</t>
  </si>
  <si>
    <t>položka zahrnuje dodání a montáž odražeče včetně připevňovacích dílů</t>
  </si>
  <si>
    <t>68</t>
  </si>
  <si>
    <t>91267</t>
  </si>
  <si>
    <t>ODRAZKY NA SVODIDLA</t>
  </si>
  <si>
    <t>ocelové jednostranné svodidlo s úrovní zadržení N2 - odrazky: 4+6+6=16,000 [A]</t>
  </si>
  <si>
    <t>- kompletní dodávka se všemi pomocnými a doplňujícími pracemi a součástmi</t>
  </si>
  <si>
    <t>69</t>
  </si>
  <si>
    <t>91710</t>
  </si>
  <si>
    <t>OBRUBY Z BETONOVÝCH PALISÁD</t>
  </si>
  <si>
    <t>betonová palisáda v. 0,6m do betonového lože s opěrou (odměřeno ze situace): 80*0,2*0,6=9,600 [A] 
betonová palisáda v. 1,0m do betonového lože s opěrou (odměřeno ze situace): 20,0*0,2*1,0=4,000 [B] 
Celkem: A+B=13,600 [C]</t>
  </si>
  <si>
    <t>Položka zahrnuje: 
dodání a pokládku betonových palisád o rozměrech předepsaných zadávací dokumentací 
betonové lože i boční betonovou opěrku.</t>
  </si>
  <si>
    <t>70</t>
  </si>
  <si>
    <t>917224</t>
  </si>
  <si>
    <t>SILNIČNÍ A CHODNÍKOVÉ OBRUBY Z BETONOVÝCH OBRUBNÍKŮ ŠÍŘ 150MM</t>
  </si>
  <si>
    <t>betonový obrubník silniční 250x150mm do betonového lože s opěrou, přímé i obloukové prvky (odměřeno ze situace): 741=741,000 [A]</t>
  </si>
  <si>
    <t>Položka zahrnuje: 
dodání a pokládku betonových obrubníků o rozměrech předepsaných zadávací dokumentací 
betonové lože i boční betonovou opěrku.</t>
  </si>
  <si>
    <t>71</t>
  </si>
  <si>
    <t>9181E4</t>
  </si>
  <si>
    <t>ČELA PROPUSTU Z TRUB DN DO 800MM Z BETONU DO C 25/30</t>
  </si>
  <si>
    <t>vč. výztuže z KARI sítí</t>
  </si>
  <si>
    <t>Vytvoření nového čela na vtokové, resp. doplnění stávajícího čela  propustku na výtokové straně v km 1,807: 2=2,000 [A]</t>
  </si>
  <si>
    <t>Položka zahrnuje kompletní čelo (základ, dřík, římsu)  
- dodání čerstvého betonu (betonové směsi) požadované kvality, jeho uložení do požadovaného tvaru při jakékoliv hustotě výztuže, konzistenci čerstvého betonu a způsobu hutnění, ošetření a ochranu betonu,  
- dodání a osazení výztuže,  
- případně dokumentací předepsaný kamenný obklad,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Nezahrnuje zábradlí.</t>
  </si>
  <si>
    <t>72</t>
  </si>
  <si>
    <t>9183A3</t>
  </si>
  <si>
    <t>PROPUSTY Z TRUB DN 300MM PLASTOVÝCH</t>
  </si>
  <si>
    <t>Provedení propustku DN 300 PP nebo PE-HD, SN 16, pod vjezdem, s šikmými čely na vtoku i výtoku</t>
  </si>
  <si>
    <t>odměřeno ze situace 
km 2,240: 12,0=12,000 [A] 
km 2,870: 9,0=9,000 [B] 
Celkem: A+B=21,000 [C]</t>
  </si>
  <si>
    <t>Položka zahrnuje:  
- dodání a položení potrubí z trub z dokumentací předepsaného materiálu a předepsaného průměru  
- případné úpravy trub (zkrácení, šikmé seříznutí)  
Nezahrnuje podkladní vrstvy a obetonování.</t>
  </si>
  <si>
    <t>73</t>
  </si>
  <si>
    <t>9183C3</t>
  </si>
  <si>
    <t>PROPUSTY Z TRUB DN 500MM PLASTOVÝCH</t>
  </si>
  <si>
    <t>Provedení propustku DN 500 PP nebo PE-HD, SN 16, s šikmým čelem na výtoku</t>
  </si>
  <si>
    <t>odměřeno ze situace 
km 2,646 pod silnicí v místě odstraněného propustku: 11,5=11,500 [A] 
km 2,862 pod silnicí v místě odstraněného propustku: 9,5=9,500 [B] 
km 3,230 pod silnicí: 8,5=8,500 [C] 
km 3,394 pod silnicí v místě odstraněného propustku: 8,5=8,500 [D] 
km 3,529 pod silnicí v místě odstraněného propustku: 8,0=8,000 [E] 
Celkem: A+B+C+D+E=46,000 [F]</t>
  </si>
  <si>
    <t>74</t>
  </si>
  <si>
    <t>9183D3</t>
  </si>
  <si>
    <t>PROPUSTY Z TRUB DN 600MM PLASTOVÝCH</t>
  </si>
  <si>
    <t>Provedení propustku DN 600 PP nebo PE-HD, SN 16, pod silnicí v místě odstraněného propustku, s šikmými čely na vtoku i výtoku</t>
  </si>
  <si>
    <t>km 3,161: 12,5=12,500 [A]</t>
  </si>
  <si>
    <t>75</t>
  </si>
  <si>
    <t>919113</t>
  </si>
  <si>
    <t>ŘEZÁNÍ ASFALTOVÉHO KRYTU VOZOVEK TL DO 150MM</t>
  </si>
  <si>
    <t>zaříznutí živičného krytu stávající vozovky (odměřeno ze situace): 183=183,000 [A]</t>
  </si>
  <si>
    <t>položka zahrnuje řezání vozovkové vrstvy v předepsané tloušťce, včetně spotřeby vody</t>
  </si>
  <si>
    <t>76</t>
  </si>
  <si>
    <t>931316</t>
  </si>
  <si>
    <t>TĚSNĚNÍ DILATAČ SPAR ASF ZÁLIVKOU PRŮŘ DO 800MM2</t>
  </si>
  <si>
    <t>ošetření spar živičného krytu stávající vozovky zálivkou (odměřeno ze situace): 183=183,000 [A]</t>
  </si>
  <si>
    <t>položka zahrnuje dodávku a osazení předepsaného materiálu, očištění ploch spáry před úpravou, očištění okolí spáry po úpravě 
nezahrnuje těsnící profil</t>
  </si>
  <si>
    <t>77</t>
  </si>
  <si>
    <t>935212</t>
  </si>
  <si>
    <t>PŘÍKOPOVÉ ŽLABY Z BETON TVÁRNIC ŠÍŘ DO 600MM DO BETONU TL 100MM</t>
  </si>
  <si>
    <t>osazení příkopové cementobetonové tvárnice š. 0,6m z betonu C25/30-XF4 do bet. lože tl. 0,1m z betonu C 25/25-XF3, spárováno MC 25-XF4 (odměřeno ze situace): 118,0=118,000 [A]</t>
  </si>
  <si>
    <t>položka zahrnuje: 
- dodávku a uložení příkopových tvárnic předepsaného rozměru a kvality 
- dodání a rozprostření lože z předepsaného materiálu v předepsané kvalitěa v předepsané tloušťce 
- veškerou manipulaci s materiálem, vnitrostaveništní i mimostaveništní dopravu 
- ukončení, patky, spárování 
- měří se v metrech běžných délky osy žlabu</t>
  </si>
  <si>
    <t>78</t>
  </si>
  <si>
    <t>935812</t>
  </si>
  <si>
    <t>ŽLABY A RIGOLY DLÁŽDĚNÉ Z KOSTEK DROBNÝCH DO BETONU TL 100MM</t>
  </si>
  <si>
    <t>Rigol z kostek do betonu C20/25n XF3, vyspárování cementovou maltou MC25 - XF4 (odměřeno ze situace): 841,0*0,75=630,750 [A] 
Pokrytí detailů v navázání na současný stav a u horských vpustí: 20,0=20,000 [B] 
Celkem: A+B=650,750 [C]</t>
  </si>
  <si>
    <t>položka zahrnuje: 
- dodání a uložení předepsaného dlažebního materiálu v požadované kvalitě do předepsaného tvaru a v předepsané šířce 
- dodání a rozprostření lože z předepsaného materiálu v předepsané tloušťce a šířce 
- úravu napojení a ukončení 
- vnitrostaveništní i mimostaveništní dopravu 
- měří se vydlážděná plocha.</t>
  </si>
  <si>
    <t>79</t>
  </si>
  <si>
    <t>938542</t>
  </si>
  <si>
    <t>OČIŠTĚNÍ BETON KONSTR OTRYSKÁNÍM TLAK VODOU DO 500 BARŮ</t>
  </si>
  <si>
    <t>otryskání poškozeného povrchu opěrné zdi: 24,5*1,52+88*1,0=125,240 [A]</t>
  </si>
  <si>
    <t>položka zahrnuje očištění předepsaným způsobem včetně odklizení vzniklého odpadu</t>
  </si>
  <si>
    <t>80</t>
  </si>
  <si>
    <t>966138</t>
  </si>
  <si>
    <t>BOURÁNÍ KONSTRUKCÍ Z KAMENE NA MC S ODVOZEM DO 20KM</t>
  </si>
  <si>
    <t>odstranění kamenné vylomené římsy propustku pod opěrnou zdí (odborný odhad): 0,8=0,800 [A]</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</si>
  <si>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</si>
  <si>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81</t>
  </si>
  <si>
    <t>966168</t>
  </si>
  <si>
    <t>BOURÁNÍ KONSTRUKCÍ ZE ŽELEZOBETONU S ODVOZEM DO 20KM</t>
  </si>
  <si>
    <t>km 1,807 odstranění degradovaného čela propustku (pouze na vtokové straně) (odborný odhad): 7,0=7,000 [A] 
čela stávajících propustků průměrných rozměrů (vč. základu) 3,5/1,0/2,5m, tzn. 8,75m3: 
km 2,646: 2*8,75=17,500 [B] 
km 2,862: 2*8,75=17,500 [C] 
km 3,161: 2*8,75=17,500 [D] 
km 3,394: 2*8,75=17,500 [E] 
km 3,529: 2*8,75=17,500 [F] 
Celkem: A+B+C+D+E+F=94,500 [G]</t>
  </si>
  <si>
    <t>82</t>
  </si>
  <si>
    <t>966345</t>
  </si>
  <si>
    <t>BOURÁNÍ PROPUSTŮ Z TRUB DN DO 300MM</t>
  </si>
  <si>
    <t>stávající propustky (predikce mat. ŽB), vč. obetonování a lože 
s odvozem a uložením na skládku, resp. recyklační středisko dle dispozic zhotovitele</t>
  </si>
  <si>
    <t>km 3,529 DN 300: 8,0=8,000 [A]</t>
  </si>
  <si>
    <t>položka zahrnuje: 
- odstranění trub včetně případného obetonování a lože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 
- nezahrnuje bourání čel, vtokových a výtokových jímek, odstranění zábradlí</t>
  </si>
  <si>
    <t>83</t>
  </si>
  <si>
    <t>966357</t>
  </si>
  <si>
    <t>BOURÁNÍ PROPUSTŮ Z TRUB DN DO 500MM</t>
  </si>
  <si>
    <t>km 2,862 DN 500: 7,2=7,200 [A] 
km 3,394 DN 500: 7,5=7,500 [B] 
Celkem: A+B=14,700 [C]</t>
  </si>
  <si>
    <t>84</t>
  </si>
  <si>
    <t>966358</t>
  </si>
  <si>
    <t>BOURÁNÍ PROPUSTŮ Z TRUB DN DO 600MM</t>
  </si>
  <si>
    <t>km 2,646 DN 600: 7,5=7,500 [A] 
km 3,161 DN 600: 7,0=7,000 [B] 
Celkem: A+B=14,500 [C]</t>
  </si>
  <si>
    <t>SO 182</t>
  </si>
  <si>
    <t>Přechodné dopravní značení</t>
  </si>
  <si>
    <t>02710</t>
  </si>
  <si>
    <t>POMOC PRÁCE ZŘÍZ NEBO ZAJIŠŤ OBJÍŽĎKY A PŘÍSTUP CESTY</t>
  </si>
  <si>
    <t>KPL</t>
  </si>
  <si>
    <t>Položka zahrnuje projednání a koordinaci s DIO navazující stavby. 
STANOVISKO GP: 
Detailní návrh přechodného dopravního značení bude proveden až po vydání finálního harmonogramu stavebních úprav a záborů vybraným zhotovitelem včetně koordinace se stavbou „D1 modernizace – úsek 02, exit 21 Mirošovice – exit 29 Hvězdonice – SO 02-130 Silnice II/508 v km 22,190“ na kterou přímo navazuje tato stavba a předpokládá se, že objízdné trasy pro obě stavby budou shodné. 
položka čerpána v rozsahu dle pokynů a pouze se souhlaserm zadavatele!</t>
  </si>
  <si>
    <t>zahrnuje veškeré náklady spojené s objednatelem požadovanými zařízeními</t>
  </si>
  <si>
    <t>02720</t>
  </si>
  <si>
    <t>POMOC PRÁCE ZŘÍZ NEBO ZAJIŠŤ REGULACI A OCHRANU DOPRAVY</t>
  </si>
  <si>
    <t>Položka zahrnuje vypracování návrhu DIO, projednání návrhu s DOSS, zajištění DIR a vlastní provedení DIO dle TP66 - osazení, pronájem, přesuny a následná demontáž DZ. 
položka čerpána v rozsahu dle pokynů a pouze se souhlaserm zadavatele!</t>
  </si>
  <si>
    <t>SO 193</t>
  </si>
  <si>
    <t>Stálé dopravní značení</t>
  </si>
  <si>
    <t>914131</t>
  </si>
  <si>
    <t>DOPRAVNÍ ZNAČKY ZÁKLADNÍ VELIKOSTI OCELOVÉ FÓLIE TŘ 2 - DODÁVKA A MONTÁŽ</t>
  </si>
  <si>
    <t>nové DZ 
1 značka + 1 sloupek: 4*1=4,000 [A] 
2 značky + 1 sloupek: 6*2=12,000 [B] 
4 značky + 1 sloupek: 2*4=8,000 [C] 
Celkem: A+B+C=24,000 [D]</t>
  </si>
  <si>
    <t>položka zahrnuje: 
- dodávku a montáž značek v požadovaném provedení</t>
  </si>
  <si>
    <t>914133</t>
  </si>
  <si>
    <t>DOPRAVNÍ ZNAČKY ZÁKLADNÍ VELIKOSTI OCELOVÉ FÓLIE TŘ 2 - DEMONTÁŽ</t>
  </si>
  <si>
    <t>stávající DZ 
1 značka + 1 sloupek: 3*1=3,000 [A] 
2 značky + 1 sloupek: 6*2=12,000 [B] 
3 značky + 1 sloupek: 3*3=9,000 [C] 
Celkem: A+B+C=24,000 [D]</t>
  </si>
  <si>
    <t>Položka zahrnuje odstranění, demontáž a odklizení materiálu s odvozem na předepsané místo</t>
  </si>
  <si>
    <t>914911</t>
  </si>
  <si>
    <t>SLOUPKY A STOJKY DOPRAVNÍCH ZNAČEK Z OCEL TRUBEK SE ZABETONOVÁNÍM - DODÁVKA A MONTÁŽ</t>
  </si>
  <si>
    <t>nové DZ 
1 značka + 1 sloupek: 4=4,000 [A] 
2 značky + 1 sloupek: 6=6,000 [B] 
4 značky + 1 sloupek: 2=2,000 [C] 
Celkem: A+B+C=12,000 [D]</t>
  </si>
  <si>
    <t>položka zahrnuje:  
- sloupky a upevňovací zařízení včetně jejich osazení (betonová patka, zemní práce)</t>
  </si>
  <si>
    <t>914913</t>
  </si>
  <si>
    <t>SLOUPKY A STOJKY DZ Z OCEL TRUBEK ZABETON DEMONTÁŽ</t>
  </si>
  <si>
    <t>stávající DZ 
1 značka + 1 sloupek: 3=3,000 [A] 
2 značky + 1 sloupek: 6=6,000 [B] 
3 značky + 1 sloupek: 3=3,000 [C] 
Celkem: A+B+C=12,000 [D]</t>
  </si>
  <si>
    <t>915111</t>
  </si>
  <si>
    <t>VODOROVNÉ DOPRAVNÍ ZNAČENÍ BARVOU HLADKÉ - DODÁVKA A POKLÁDKA</t>
  </si>
  <si>
    <t>1. fáze VDZ: (4582*0,25)+(119*0,125)+((142,5*0,125)/2)=1 169,281 [A]</t>
  </si>
  <si>
    <t>položka zahrnuje: 
- dodání a pokládku nátěrového materiálu (měří se pouze natíraná plocha) 
- předznačení a reflexní úpravu</t>
  </si>
  <si>
    <t>915221</t>
  </si>
  <si>
    <t>VODOR DOPRAV ZNAČ PLASTEM STRUKTURÁLNÍ NEHLUČNÉ - DOD A POKLÁDKA</t>
  </si>
  <si>
    <t>2. fáze VDZ: (4582*0,25)+(119*0,125)+((142,5*0,125)/2)=1 169,281 [A]</t>
  </si>
  <si>
    <t>93808</t>
  </si>
  <si>
    <t>OČIŠTĚNÍ VOZOVEK ZAMETENÍM</t>
  </si>
  <si>
    <t>před provedením 2. fáze VDZ</t>
  </si>
  <si>
    <t>SO VON</t>
  </si>
  <si>
    <t>Vedlejší a ostatní náklady</t>
  </si>
  <si>
    <t>Oprava objízdných tras po provedení stavby 
stanoveno jako 2,5% z celkových stavebních nákladů SO 101, zaokr. na celé tisíce Kč bez DPH, 
čerpáno způsobem a v rozsahu dle pokynů investora</t>
  </si>
  <si>
    <t>Čištění komunikací a prostoru dotčeného výstavbou během stavby</t>
  </si>
  <si>
    <t>02730</t>
  </si>
  <si>
    <t>POMOC PRÁCE ZŘÍZ NEBO ZAJIŠŤ OCHRANU INŽENÝRSKÝCH SÍTÍ</t>
  </si>
  <si>
    <t>Vytýčení veškerých inženýrských sítí a jejich ochrana během výstavby - náklady správců sítí včetně zemních prací a ostatních přípomocí zhotovitele</t>
  </si>
  <si>
    <t>02811</t>
  </si>
  <si>
    <t>PRŮZKUMNÉ PRÁCE GEOTECHNICKÉ NA POVRCHU</t>
  </si>
  <si>
    <t>zahrnuje veškeré náklady spojené s objednatelem požadovanými pracemi</t>
  </si>
  <si>
    <t>02910</t>
  </si>
  <si>
    <t>OSTATNÍ POŽADAVKY - ZEMĚMĚŘIČSKÁ MĚŘENÍ</t>
  </si>
  <si>
    <t>zahrnuje veškeré náklady spojené s objednatelem požadovanými pracemi,   
- pro stanovení orientační investorské ceny určete jednotkovou cenu jako 1% odhadované ceny stavby</t>
  </si>
  <si>
    <t>029101</t>
  </si>
  <si>
    <t>OSTATNÍ POŽADAVKY - ÚZEMNÍ VLIVY</t>
  </si>
  <si>
    <t>029102</t>
  </si>
  <si>
    <t>OSTATNÍ POŽADAVKY - PROVOZNÍ VLIVY</t>
  </si>
  <si>
    <t>029113</t>
  </si>
  <si>
    <t>OSTATNÍ POŽADAVKY - GEODETICKÉ ZAMĚŘENÍ - CELKY</t>
  </si>
  <si>
    <t>Zaměření skutečného stavu po dokončení stavby vč.zákresu do katastrální mapy a její digitalizace</t>
  </si>
  <si>
    <t>02943</t>
  </si>
  <si>
    <t>OSTATNÍ POŽADAVKY - VYPRACOVÁNÍ RDS</t>
  </si>
  <si>
    <t>Celá stavba: 1=1,000 [A]</t>
  </si>
  <si>
    <t>02944</t>
  </si>
  <si>
    <t>OSTAT POŽADAVKY - DOKUMENTACE SKUTEČ PROVEDENÍ V DIGIT FORMĚ</t>
  </si>
  <si>
    <t>a tištěné</t>
  </si>
  <si>
    <t>02946</t>
  </si>
  <si>
    <t>OSTAT POŽADAVKY - FOTODOKUMENTACE</t>
  </si>
  <si>
    <t>položka zahrnuje:  
- fotodokumentaci zadavatelem požadovaného děje a konstrukcí v požadovaných časových intervalech  
- zadavatelem specifikované výstupy (fotografie v papírovém a digitálním formátu) v požadovaném počtu</t>
  </si>
  <si>
    <t>02991</t>
  </si>
  <si>
    <t>OSTATNÍ POŽADAVKY - INFORMAČNÍ TABULE</t>
  </si>
  <si>
    <t>Středočeský kraj, omlouváme se za dočasné omezení: 2=2,000 [A]</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</si>
  <si>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</si>
  <si>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03100</t>
  </si>
  <si>
    <t>ZAŘÍZENÍ STAVENIŠTĚ - ZŘÍZENÍ, PROVOZ, DEMONTÁŽ</t>
  </si>
  <si>
    <t>vč. uvedení ploch ZS do původního, resp. projektovaného stavu</t>
  </si>
  <si>
    <t>zahrnuje objednatelem povolené náklady na pořízení (event. pronájem), provozování, udržování a likvidaci zhotovitelova zařízení</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</si>
</sst>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
  </numFmts>
  <fonts count="41">
    <font>
      <sz val="10"/>
      <name val="Arial"/>
      <family val="0"/>
    </font>
    <font>
      <b/>
      <sz val="16"/>
      <color indexed="8"/>
      <name val="Arial"/>
      <family val="0"/>
    </font>
    <font>
      <b/>
      <sz val="16"/>
      <name val="Arial"/>
      <family val="0"/>
    </font>
    <font>
      <b/>
      <sz val="10"/>
      <name val="Arial"/>
      <family val="0"/>
    </font>
    <font>
      <sz val="10"/>
      <color indexed="9"/>
      <name val="Arial"/>
      <family val="0"/>
    </font>
    <font>
      <b/>
      <sz val="11"/>
      <name val="Arial"/>
      <family val="0"/>
    </font>
    <font>
      <i/>
      <sz val="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9D9D9"/>
        <bgColor indexed="64"/>
      </patternFill>
    </fill>
    <fill>
      <patternFill patternType="solid">
        <fgColor rgb="FFCB441A"/>
        <bgColor indexed="64"/>
      </patternFill>
    </fill>
  </fills>
  <borders count="1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0" borderId="0" applyNumberFormat="0" applyBorder="0" applyAlignment="0" applyProtection="0"/>
    <xf numFmtId="0" fontId="2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4" fillId="0" borderId="7" applyNumberFormat="0" applyFill="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8" applyNumberFormat="0" applyAlignment="0" applyProtection="0"/>
    <xf numFmtId="0" fontId="38" fillId="26" borderId="8" applyNumberFormat="0" applyAlignment="0" applyProtection="0"/>
    <xf numFmtId="0" fontId="39" fillId="26" borderId="9" applyNumberFormat="0" applyAlignment="0" applyProtection="0"/>
    <xf numFmtId="0" fontId="40" fillId="0" borderId="0" applyNumberFormat="0" applyFill="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cellStyleXfs>
  <cellXfs count="40">
    <xf numFmtId="0" fontId="0" fillId="0" borderId="0" xfId="0" applyAlignment="1">
      <alignment vertical="center"/>
    </xf>
    <xf numFmtId="0" fontId="0" fillId="33" borderId="0" xfId="0" applyFill="1" applyAlignment="1">
      <alignment vertical="center"/>
    </xf>
    <xf numFmtId="0" fontId="1" fillId="33" borderId="0" xfId="0" applyFont="1" applyFill="1" applyAlignment="1">
      <alignment horizontal="center" vertical="center"/>
    </xf>
    <xf numFmtId="0" fontId="3" fillId="33" borderId="0" xfId="0" applyFont="1" applyFill="1" applyAlignment="1">
      <alignment horizontal="right" vertical="center"/>
    </xf>
    <xf numFmtId="0" fontId="4" fillId="34" borderId="10" xfId="0" applyFont="1" applyFill="1" applyBorder="1" applyAlignment="1">
      <alignment horizontal="center" vertical="center"/>
    </xf>
    <xf numFmtId="0" fontId="0" fillId="33" borderId="11" xfId="0" applyFill="1" applyBorder="1" applyAlignment="1">
      <alignment vertical="center"/>
    </xf>
    <xf numFmtId="4" fontId="3" fillId="33" borderId="0" xfId="0" applyNumberFormat="1" applyFont="1" applyFill="1" applyAlignment="1">
      <alignment horizontal="right" vertical="center"/>
    </xf>
    <xf numFmtId="0" fontId="0" fillId="33" borderId="10" xfId="0" applyFill="1" applyBorder="1" applyAlignment="1">
      <alignment horizontal="center" vertical="center"/>
    </xf>
    <xf numFmtId="0" fontId="0" fillId="33" borderId="12" xfId="0" applyFill="1" applyBorder="1" applyAlignment="1">
      <alignment vertical="center"/>
    </xf>
    <xf numFmtId="0" fontId="5" fillId="33" borderId="0" xfId="0" applyFont="1" applyFill="1" applyAlignment="1">
      <alignment vertical="center"/>
    </xf>
    <xf numFmtId="0" fontId="5" fillId="33" borderId="0" xfId="0" applyFont="1" applyFill="1" applyAlignment="1">
      <alignment horizontal="left" vertical="center"/>
    </xf>
    <xf numFmtId="0" fontId="4" fillId="34" borderId="10" xfId="0" applyFont="1" applyFill="1" applyBorder="1" applyAlignment="1">
      <alignment horizontal="center" vertical="center" wrapText="1"/>
    </xf>
    <xf numFmtId="0" fontId="5" fillId="33" borderId="11" xfId="0" applyFont="1" applyFill="1" applyBorder="1" applyAlignment="1">
      <alignment vertical="center"/>
    </xf>
    <xf numFmtId="0" fontId="5" fillId="33" borderId="11" xfId="0" applyFont="1" applyFill="1" applyBorder="1" applyAlignment="1">
      <alignment horizontal="left" vertical="center"/>
    </xf>
    <xf numFmtId="0" fontId="0" fillId="33" borderId="13" xfId="0" applyFill="1" applyBorder="1" applyAlignment="1">
      <alignment vertical="center"/>
    </xf>
    <xf numFmtId="0" fontId="0" fillId="0" borderId="10" xfId="0" applyBorder="1" applyAlignment="1">
      <alignment horizontal="left" vertical="center"/>
    </xf>
    <xf numFmtId="4" fontId="0" fillId="0" borderId="10" xfId="0" applyNumberFormat="1" applyBorder="1" applyAlignment="1">
      <alignment horizontal="right" vertical="center"/>
    </xf>
    <xf numFmtId="0" fontId="0" fillId="0" borderId="10" xfId="0" applyBorder="1" applyAlignment="1">
      <alignment vertical="center"/>
    </xf>
    <xf numFmtId="0" fontId="3" fillId="33" borderId="13" xfId="0" applyFont="1" applyFill="1" applyBorder="1" applyAlignment="1">
      <alignment horizontal="right" vertical="center"/>
    </xf>
    <xf numFmtId="0" fontId="3" fillId="33" borderId="13" xfId="0" applyFont="1" applyFill="1" applyBorder="1" applyAlignment="1">
      <alignment vertical="center" wrapText="1"/>
    </xf>
    <xf numFmtId="4" fontId="3" fillId="33" borderId="13" xfId="0" applyNumberFormat="1" applyFont="1" applyFill="1" applyBorder="1" applyAlignment="1">
      <alignment horizontal="center" vertical="center"/>
    </xf>
    <xf numFmtId="0" fontId="0" fillId="0" borderId="10" xfId="0" applyBorder="1" applyAlignment="1">
      <alignment horizontal="right" vertical="center"/>
    </xf>
    <xf numFmtId="0" fontId="0" fillId="0" borderId="10" xfId="0" applyBorder="1" applyAlignment="1">
      <alignment vertical="center" wrapText="1"/>
    </xf>
    <xf numFmtId="0" fontId="0" fillId="0" borderId="10" xfId="0" applyBorder="1" applyAlignment="1">
      <alignment horizontal="center" vertical="center"/>
    </xf>
    <xf numFmtId="164" fontId="0" fillId="0" borderId="10" xfId="0" applyNumberFormat="1" applyBorder="1" applyAlignment="1">
      <alignment horizontal="center" vertical="center"/>
    </xf>
    <xf numFmtId="4" fontId="0" fillId="0" borderId="10" xfId="0" applyNumberFormat="1" applyBorder="1" applyAlignment="1">
      <alignment horizontal="center" vertical="center"/>
    </xf>
    <xf numFmtId="0" fontId="0" fillId="0" borderId="14" xfId="0" applyBorder="1" applyAlignment="1">
      <alignment vertical="top"/>
    </xf>
    <xf numFmtId="0" fontId="0" fillId="0" borderId="10" xfId="0" applyBorder="1" applyAlignment="1">
      <alignment horizontal="left" vertical="center" wrapText="1"/>
    </xf>
    <xf numFmtId="0" fontId="0" fillId="0" borderId="0" xfId="0" applyAlignment="1">
      <alignment vertical="top"/>
    </xf>
    <xf numFmtId="0" fontId="6" fillId="0" borderId="10" xfId="0" applyFont="1" applyBorder="1" applyAlignment="1">
      <alignment horizontal="left" vertical="center" wrapText="1"/>
    </xf>
    <xf numFmtId="0" fontId="3" fillId="33" borderId="11" xfId="0" applyFont="1" applyFill="1" applyBorder="1" applyAlignment="1">
      <alignment horizontal="right" vertical="center"/>
    </xf>
    <xf numFmtId="4" fontId="3" fillId="33" borderId="11" xfId="0" applyNumberFormat="1" applyFont="1" applyFill="1" applyBorder="1" applyAlignment="1">
      <alignment horizontal="center" vertical="center"/>
    </xf>
    <xf numFmtId="4" fontId="0" fillId="33" borderId="10" xfId="0" applyNumberFormat="1" applyFill="1" applyBorder="1" applyAlignment="1">
      <alignment horizontal="center" vertical="center"/>
    </xf>
    <xf numFmtId="0" fontId="0" fillId="33" borderId="0" xfId="0" applyFill="1" applyAlignment="1">
      <alignment vertical="center"/>
    </xf>
    <xf numFmtId="0" fontId="1" fillId="33" borderId="0" xfId="0" applyFont="1" applyFill="1" applyAlignment="1">
      <alignment horizontal="center" vertical="center"/>
    </xf>
    <xf numFmtId="0" fontId="2" fillId="33" borderId="0" xfId="0" applyFont="1" applyFill="1" applyAlignment="1">
      <alignment vertical="center"/>
    </xf>
    <xf numFmtId="0" fontId="5" fillId="33" borderId="0" xfId="0" applyFont="1" applyFill="1" applyAlignment="1">
      <alignment horizontal="right" vertical="center"/>
    </xf>
    <xf numFmtId="0" fontId="5" fillId="33" borderId="11" xfId="0" applyFont="1" applyFill="1" applyBorder="1" applyAlignment="1">
      <alignment horizontal="right" vertical="center"/>
    </xf>
    <xf numFmtId="0" fontId="0" fillId="33" borderId="11" xfId="0" applyFill="1" applyBorder="1" applyAlignment="1">
      <alignment vertical="center"/>
    </xf>
    <xf numFmtId="0" fontId="4" fillId="34" borderId="10" xfId="0" applyFont="1" applyFill="1" applyBorder="1" applyAlignment="1">
      <alignment horizontal="center" vertical="center"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0</xdr:col>
      <xdr:colOff>1390650</xdr:colOff>
      <xdr:row>3</xdr:row>
      <xdr:rowOff>28575</xdr:rowOff>
    </xdr:to>
    <xdr:pic>
      <xdr:nvPicPr>
        <xdr:cNvPr id="1" name="Picture 1"/>
        <xdr:cNvPicPr preferRelativeResize="1">
          <a:picLocks noChangeAspect="1"/>
        </xdr:cNvPicPr>
      </xdr:nvPicPr>
      <xdr:blipFill>
        <a:blip r:embed="rId1"/>
        <a:stretch>
          <a:fillRect/>
        </a:stretch>
      </xdr:blipFill>
      <xdr:spPr>
        <a:xfrm>
          <a:off x="57150" y="28575"/>
          <a:ext cx="13335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pageSetUpPr fitToPage="1"/>
  </sheetPr>
  <dimension ref="A1:E13"/>
  <sheetViews>
    <sheetView tabSelected="1" zoomScalePageLayoutView="0" workbookViewId="0" topLeftCell="A1">
      <selection activeCell="A1" sqref="A1:A3"/>
    </sheetView>
  </sheetViews>
  <sheetFormatPr defaultColWidth="9.140625" defaultRowHeight="12.75" customHeight="1"/>
  <cols>
    <col min="1" max="1" width="25.7109375" style="0" customWidth="1"/>
    <col min="2" max="2" width="66.7109375" style="0" customWidth="1"/>
    <col min="3" max="5" width="20.7109375" style="0" customWidth="1"/>
  </cols>
  <sheetData>
    <row r="1" spans="1:5" ht="12.75" customHeight="1">
      <c r="A1" s="33"/>
      <c r="B1" s="1" t="s">
        <v>0</v>
      </c>
      <c r="C1" s="1"/>
      <c r="D1" s="1"/>
      <c r="E1" s="1"/>
    </row>
    <row r="2" spans="1:5" ht="12.75" customHeight="1">
      <c r="A2" s="33"/>
      <c r="B2" s="34" t="s">
        <v>1</v>
      </c>
      <c r="C2" s="1"/>
      <c r="D2" s="1"/>
      <c r="E2" s="1"/>
    </row>
    <row r="3" spans="1:5" ht="19.5" customHeight="1">
      <c r="A3" s="33"/>
      <c r="B3" s="33"/>
      <c r="C3" s="1"/>
      <c r="D3" s="1"/>
      <c r="E3" s="1"/>
    </row>
    <row r="4" spans="1:5" ht="19.5" customHeight="1">
      <c r="A4" s="1"/>
      <c r="B4" s="35" t="s">
        <v>2</v>
      </c>
      <c r="C4" s="33"/>
      <c r="D4" s="33"/>
      <c r="E4" s="1"/>
    </row>
    <row r="5" spans="1:5" ht="12.75" customHeight="1">
      <c r="A5" s="1"/>
      <c r="B5" s="33" t="s">
        <v>3</v>
      </c>
      <c r="C5" s="33"/>
      <c r="D5" s="33"/>
      <c r="E5" s="1"/>
    </row>
    <row r="6" spans="1:5" ht="12.75" customHeight="1">
      <c r="A6" s="1"/>
      <c r="B6" s="3" t="s">
        <v>4</v>
      </c>
      <c r="C6" s="6">
        <f>SUM(C10:C13)</f>
        <v>0</v>
      </c>
      <c r="D6" s="1"/>
      <c r="E6" s="1"/>
    </row>
    <row r="7" spans="1:5" ht="12.75" customHeight="1">
      <c r="A7" s="1"/>
      <c r="B7" s="3" t="s">
        <v>5</v>
      </c>
      <c r="C7" s="6">
        <f>SUM(E10:E13)</f>
        <v>0</v>
      </c>
      <c r="D7" s="1"/>
      <c r="E7" s="1"/>
    </row>
    <row r="8" spans="1:5" ht="12.75" customHeight="1">
      <c r="A8" s="5"/>
      <c r="B8" s="5"/>
      <c r="C8" s="5"/>
      <c r="D8" s="5"/>
      <c r="E8" s="5"/>
    </row>
    <row r="9" spans="1:5" ht="12.75" customHeight="1">
      <c r="A9" s="4" t="s">
        <v>6</v>
      </c>
      <c r="B9" s="4" t="s">
        <v>7</v>
      </c>
      <c r="C9" s="4" t="s">
        <v>8</v>
      </c>
      <c r="D9" s="4" t="s">
        <v>9</v>
      </c>
      <c r="E9" s="4" t="s">
        <v>10</v>
      </c>
    </row>
    <row r="10" spans="1:5" ht="12.75" customHeight="1">
      <c r="A10" s="15" t="s">
        <v>24</v>
      </c>
      <c r="B10" s="15" t="s">
        <v>25</v>
      </c>
      <c r="C10" s="16">
        <f>'SO 101'!I3</f>
        <v>0</v>
      </c>
      <c r="D10" s="16">
        <f>'SO 101'!O2</f>
        <v>0</v>
      </c>
      <c r="E10" s="16">
        <f>C10+D10</f>
        <v>0</v>
      </c>
    </row>
    <row r="11" spans="1:5" ht="12.75" customHeight="1">
      <c r="A11" s="15" t="s">
        <v>493</v>
      </c>
      <c r="B11" s="15" t="s">
        <v>494</v>
      </c>
      <c r="C11" s="16">
        <f>'SO 182'!I3</f>
        <v>0</v>
      </c>
      <c r="D11" s="16">
        <f>'SO 182'!O2</f>
        <v>0</v>
      </c>
      <c r="E11" s="16">
        <f>C11+D11</f>
        <v>0</v>
      </c>
    </row>
    <row r="12" spans="1:5" ht="12.75" customHeight="1">
      <c r="A12" s="15" t="s">
        <v>503</v>
      </c>
      <c r="B12" s="15" t="s">
        <v>504</v>
      </c>
      <c r="C12" s="16">
        <f>'SO 193'!I3</f>
        <v>0</v>
      </c>
      <c r="D12" s="16">
        <f>'SO 193'!O2</f>
        <v>0</v>
      </c>
      <c r="E12" s="16">
        <f>C12+D12</f>
        <v>0</v>
      </c>
    </row>
    <row r="13" spans="1:5" ht="12.75" customHeight="1">
      <c r="A13" s="15" t="s">
        <v>530</v>
      </c>
      <c r="B13" s="15" t="s">
        <v>531</v>
      </c>
      <c r="C13" s="16">
        <f>'SO VON'!I3</f>
        <v>0</v>
      </c>
      <c r="D13" s="16">
        <f>'SO VON'!O2</f>
        <v>0</v>
      </c>
      <c r="E13" s="16">
        <f>C13+D13</f>
        <v>0</v>
      </c>
    </row>
  </sheetData>
  <sheetProtection/>
  <mergeCells count="4">
    <mergeCell ref="A1:A3"/>
    <mergeCell ref="B2:B3"/>
    <mergeCell ref="B4:D4"/>
    <mergeCell ref="B5:D5"/>
  </mergeCells>
  <printOptions/>
  <pageMargins left="0.75" right="0.75" top="1" bottom="1" header="0.5" footer="0.5"/>
  <pageSetup fitToHeight="0"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R352"/>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0+O8+O33+O138+O167+O192+O237+O246+O251+O260</f>
        <v>0</v>
      </c>
      <c r="P2" t="s">
        <v>22</v>
      </c>
    </row>
    <row r="3" spans="1:16" ht="15" customHeight="1">
      <c r="A3" t="s">
        <v>12</v>
      </c>
      <c r="B3" s="9" t="s">
        <v>14</v>
      </c>
      <c r="C3" s="36" t="s">
        <v>15</v>
      </c>
      <c r="D3" s="33"/>
      <c r="E3" s="10" t="s">
        <v>16</v>
      </c>
      <c r="F3" s="1"/>
      <c r="G3" s="8"/>
      <c r="H3" s="7" t="s">
        <v>24</v>
      </c>
      <c r="I3" s="32">
        <f>0+I8+I33+I138+I167+I192+I237+I246+I251+I260</f>
        <v>0</v>
      </c>
      <c r="O3" t="s">
        <v>19</v>
      </c>
      <c r="P3" t="s">
        <v>23</v>
      </c>
    </row>
    <row r="4" spans="1:16" ht="15" customHeight="1">
      <c r="A4" t="s">
        <v>17</v>
      </c>
      <c r="B4" s="12" t="s">
        <v>18</v>
      </c>
      <c r="C4" s="37" t="s">
        <v>24</v>
      </c>
      <c r="D4" s="38"/>
      <c r="E4" s="13" t="s">
        <v>25</v>
      </c>
      <c r="F4" s="5"/>
      <c r="G4" s="5"/>
      <c r="H4" s="14"/>
      <c r="I4" s="14"/>
      <c r="O4" t="s">
        <v>20</v>
      </c>
      <c r="P4" t="s">
        <v>23</v>
      </c>
    </row>
    <row r="5" spans="1:16" ht="12.75" customHeight="1">
      <c r="A5" s="39" t="s">
        <v>26</v>
      </c>
      <c r="B5" s="39" t="s">
        <v>28</v>
      </c>
      <c r="C5" s="39" t="s">
        <v>30</v>
      </c>
      <c r="D5" s="39" t="s">
        <v>31</v>
      </c>
      <c r="E5" s="39" t="s">
        <v>32</v>
      </c>
      <c r="F5" s="39" t="s">
        <v>34</v>
      </c>
      <c r="G5" s="39" t="s">
        <v>36</v>
      </c>
      <c r="H5" s="39" t="s">
        <v>38</v>
      </c>
      <c r="I5" s="39"/>
      <c r="O5" t="s">
        <v>21</v>
      </c>
      <c r="P5" t="s">
        <v>23</v>
      </c>
    </row>
    <row r="6" spans="1:9" ht="12.75" customHeight="1">
      <c r="A6" s="39"/>
      <c r="B6" s="39"/>
      <c r="C6" s="39"/>
      <c r="D6" s="39"/>
      <c r="E6" s="39"/>
      <c r="F6" s="39"/>
      <c r="G6" s="39"/>
      <c r="H6" s="11" t="s">
        <v>39</v>
      </c>
      <c r="I6" s="11" t="s">
        <v>41</v>
      </c>
    </row>
    <row r="7" spans="1:9" ht="12.75" customHeight="1">
      <c r="A7" s="11" t="s">
        <v>27</v>
      </c>
      <c r="B7" s="11" t="s">
        <v>29</v>
      </c>
      <c r="C7" s="11" t="s">
        <v>23</v>
      </c>
      <c r="D7" s="11" t="s">
        <v>22</v>
      </c>
      <c r="E7" s="11" t="s">
        <v>33</v>
      </c>
      <c r="F7" s="11" t="s">
        <v>35</v>
      </c>
      <c r="G7" s="11" t="s">
        <v>37</v>
      </c>
      <c r="H7" s="11" t="s">
        <v>40</v>
      </c>
      <c r="I7" s="11" t="s">
        <v>42</v>
      </c>
    </row>
    <row r="8" spans="1:18" ht="12.75" customHeight="1">
      <c r="A8" s="14" t="s">
        <v>43</v>
      </c>
      <c r="B8" s="14"/>
      <c r="C8" s="18" t="s">
        <v>27</v>
      </c>
      <c r="D8" s="14"/>
      <c r="E8" s="19" t="s">
        <v>44</v>
      </c>
      <c r="F8" s="14"/>
      <c r="G8" s="14"/>
      <c r="H8" s="14"/>
      <c r="I8" s="20">
        <f>0+Q8</f>
        <v>0</v>
      </c>
      <c r="O8">
        <f>0+R8</f>
        <v>0</v>
      </c>
      <c r="Q8">
        <f>0+I9+I13+I17+I21+I25+I29</f>
        <v>0</v>
      </c>
      <c r="R8">
        <f>0+O9+O13+O17+O21+O25+O29</f>
        <v>0</v>
      </c>
    </row>
    <row r="9" spans="1:16" ht="12.75">
      <c r="A9" s="17" t="s">
        <v>45</v>
      </c>
      <c r="B9" s="21" t="s">
        <v>29</v>
      </c>
      <c r="C9" s="21" t="s">
        <v>46</v>
      </c>
      <c r="D9" s="17" t="s">
        <v>47</v>
      </c>
      <c r="E9" s="22" t="s">
        <v>48</v>
      </c>
      <c r="F9" s="23" t="s">
        <v>49</v>
      </c>
      <c r="G9" s="24">
        <v>12973.776</v>
      </c>
      <c r="H9" s="25">
        <v>0</v>
      </c>
      <c r="I9" s="25">
        <f>ROUND(ROUND(H9,2)*ROUND(G9,3),2)</f>
        <v>0</v>
      </c>
      <c r="O9">
        <f>(I9*21)/100</f>
        <v>0</v>
      </c>
      <c r="P9" t="s">
        <v>23</v>
      </c>
    </row>
    <row r="10" spans="1:5" ht="12.75">
      <c r="A10" s="26" t="s">
        <v>50</v>
      </c>
      <c r="E10" s="27" t="s">
        <v>51</v>
      </c>
    </row>
    <row r="11" spans="1:5" ht="114.75">
      <c r="A11" s="28" t="s">
        <v>52</v>
      </c>
      <c r="E11" s="29" t="s">
        <v>53</v>
      </c>
    </row>
    <row r="12" spans="1:5" ht="25.5">
      <c r="A12" t="s">
        <v>54</v>
      </c>
      <c r="E12" s="27" t="s">
        <v>55</v>
      </c>
    </row>
    <row r="13" spans="1:16" ht="12.75">
      <c r="A13" s="17" t="s">
        <v>45</v>
      </c>
      <c r="B13" s="21" t="s">
        <v>23</v>
      </c>
      <c r="C13" s="21" t="s">
        <v>46</v>
      </c>
      <c r="D13" s="17" t="s">
        <v>56</v>
      </c>
      <c r="E13" s="22" t="s">
        <v>48</v>
      </c>
      <c r="F13" s="23" t="s">
        <v>49</v>
      </c>
      <c r="G13" s="24">
        <v>1887.75</v>
      </c>
      <c r="H13" s="25">
        <v>0</v>
      </c>
      <c r="I13" s="25">
        <f>ROUND(ROUND(H13,2)*ROUND(G13,3),2)</f>
        <v>0</v>
      </c>
      <c r="O13">
        <f>(I13*21)/100</f>
        <v>0</v>
      </c>
      <c r="P13" t="s">
        <v>23</v>
      </c>
    </row>
    <row r="14" spans="1:5" ht="25.5">
      <c r="A14" s="26" t="s">
        <v>50</v>
      </c>
      <c r="E14" s="27" t="s">
        <v>57</v>
      </c>
    </row>
    <row r="15" spans="1:5" ht="12.75">
      <c r="A15" s="28" t="s">
        <v>52</v>
      </c>
      <c r="E15" s="29" t="s">
        <v>58</v>
      </c>
    </row>
    <row r="16" spans="1:5" ht="25.5">
      <c r="A16" t="s">
        <v>54</v>
      </c>
      <c r="E16" s="27" t="s">
        <v>55</v>
      </c>
    </row>
    <row r="17" spans="1:16" ht="12.75">
      <c r="A17" s="17" t="s">
        <v>45</v>
      </c>
      <c r="B17" s="21" t="s">
        <v>22</v>
      </c>
      <c r="C17" s="21" t="s">
        <v>46</v>
      </c>
      <c r="D17" s="17" t="s">
        <v>59</v>
      </c>
      <c r="E17" s="22" t="s">
        <v>48</v>
      </c>
      <c r="F17" s="23" t="s">
        <v>49</v>
      </c>
      <c r="G17" s="24">
        <v>7.2</v>
      </c>
      <c r="H17" s="25">
        <v>0</v>
      </c>
      <c r="I17" s="25">
        <f>ROUND(ROUND(H17,2)*ROUND(G17,3),2)</f>
        <v>0</v>
      </c>
      <c r="O17">
        <f>(I17*21)/100</f>
        <v>0</v>
      </c>
      <c r="P17" t="s">
        <v>23</v>
      </c>
    </row>
    <row r="18" spans="1:5" ht="12.75">
      <c r="A18" s="26" t="s">
        <v>50</v>
      </c>
      <c r="E18" s="27" t="s">
        <v>60</v>
      </c>
    </row>
    <row r="19" spans="1:5" ht="12.75">
      <c r="A19" s="28" t="s">
        <v>52</v>
      </c>
      <c r="E19" s="29" t="s">
        <v>61</v>
      </c>
    </row>
    <row r="20" spans="1:5" ht="25.5">
      <c r="A20" t="s">
        <v>54</v>
      </c>
      <c r="E20" s="27" t="s">
        <v>55</v>
      </c>
    </row>
    <row r="21" spans="1:16" ht="12.75">
      <c r="A21" s="17" t="s">
        <v>45</v>
      </c>
      <c r="B21" s="21" t="s">
        <v>33</v>
      </c>
      <c r="C21" s="21" t="s">
        <v>46</v>
      </c>
      <c r="D21" s="17" t="s">
        <v>62</v>
      </c>
      <c r="E21" s="22" t="s">
        <v>48</v>
      </c>
      <c r="F21" s="23" t="s">
        <v>49</v>
      </c>
      <c r="G21" s="24">
        <v>265.785</v>
      </c>
      <c r="H21" s="25">
        <v>0</v>
      </c>
      <c r="I21" s="25">
        <f>ROUND(ROUND(H21,2)*ROUND(G21,3),2)</f>
        <v>0</v>
      </c>
      <c r="O21">
        <f>(I21*21)/100</f>
        <v>0</v>
      </c>
      <c r="P21" t="s">
        <v>23</v>
      </c>
    </row>
    <row r="22" spans="1:5" ht="12.75">
      <c r="A22" s="26" t="s">
        <v>50</v>
      </c>
      <c r="E22" s="27" t="s">
        <v>63</v>
      </c>
    </row>
    <row r="23" spans="1:5" ht="63.75">
      <c r="A23" s="28" t="s">
        <v>52</v>
      </c>
      <c r="E23" s="29" t="s">
        <v>64</v>
      </c>
    </row>
    <row r="24" spans="1:5" ht="25.5">
      <c r="A24" t="s">
        <v>54</v>
      </c>
      <c r="E24" s="27" t="s">
        <v>55</v>
      </c>
    </row>
    <row r="25" spans="1:16" ht="12.75">
      <c r="A25" s="17" t="s">
        <v>45</v>
      </c>
      <c r="B25" s="21" t="s">
        <v>35</v>
      </c>
      <c r="C25" s="21" t="s">
        <v>46</v>
      </c>
      <c r="D25" s="17" t="s">
        <v>65</v>
      </c>
      <c r="E25" s="22" t="s">
        <v>48</v>
      </c>
      <c r="F25" s="23" t="s">
        <v>49</v>
      </c>
      <c r="G25" s="24">
        <v>2227.803</v>
      </c>
      <c r="H25" s="25">
        <v>0</v>
      </c>
      <c r="I25" s="25">
        <f>ROUND(ROUND(H25,2)*ROUND(G25,3),2)</f>
        <v>0</v>
      </c>
      <c r="O25">
        <f>(I25*21)/100</f>
        <v>0</v>
      </c>
      <c r="P25" t="s">
        <v>23</v>
      </c>
    </row>
    <row r="26" spans="1:5" ht="12.75">
      <c r="A26" s="26" t="s">
        <v>50</v>
      </c>
      <c r="E26" s="27" t="s">
        <v>66</v>
      </c>
    </row>
    <row r="27" spans="1:5" ht="38.25">
      <c r="A27" s="28" t="s">
        <v>52</v>
      </c>
      <c r="E27" s="29" t="s">
        <v>67</v>
      </c>
    </row>
    <row r="28" spans="1:5" ht="25.5">
      <c r="A28" t="s">
        <v>54</v>
      </c>
      <c r="E28" s="27" t="s">
        <v>55</v>
      </c>
    </row>
    <row r="29" spans="1:16" ht="12.75">
      <c r="A29" s="17" t="s">
        <v>45</v>
      </c>
      <c r="B29" s="21" t="s">
        <v>37</v>
      </c>
      <c r="C29" s="21" t="s">
        <v>68</v>
      </c>
      <c r="D29" s="17" t="s">
        <v>69</v>
      </c>
      <c r="E29" s="22" t="s">
        <v>70</v>
      </c>
      <c r="F29" s="23" t="s">
        <v>49</v>
      </c>
      <c r="G29" s="24">
        <v>693.27</v>
      </c>
      <c r="H29" s="25">
        <v>0</v>
      </c>
      <c r="I29" s="25">
        <f>ROUND(ROUND(H29,2)*ROUND(G29,3),2)</f>
        <v>0</v>
      </c>
      <c r="O29">
        <f>(I29*21)/100</f>
        <v>0</v>
      </c>
      <c r="P29" t="s">
        <v>23</v>
      </c>
    </row>
    <row r="30" spans="1:5" ht="12.75">
      <c r="A30" s="26" t="s">
        <v>50</v>
      </c>
      <c r="E30" s="27" t="s">
        <v>71</v>
      </c>
    </row>
    <row r="31" spans="1:5" ht="25.5">
      <c r="A31" s="28" t="s">
        <v>52</v>
      </c>
      <c r="E31" s="29" t="s">
        <v>72</v>
      </c>
    </row>
    <row r="32" spans="1:5" ht="25.5">
      <c r="A32" t="s">
        <v>54</v>
      </c>
      <c r="E32" s="27" t="s">
        <v>73</v>
      </c>
    </row>
    <row r="33" spans="1:18" ht="12.75" customHeight="1">
      <c r="A33" s="5" t="s">
        <v>43</v>
      </c>
      <c r="B33" s="5"/>
      <c r="C33" s="30" t="s">
        <v>29</v>
      </c>
      <c r="D33" s="5"/>
      <c r="E33" s="19" t="s">
        <v>74</v>
      </c>
      <c r="F33" s="5"/>
      <c r="G33" s="5"/>
      <c r="H33" s="5"/>
      <c r="I33" s="31">
        <f>0+Q33</f>
        <v>0</v>
      </c>
      <c r="O33">
        <f>0+R33</f>
        <v>0</v>
      </c>
      <c r="Q33">
        <f>0+I34+I38+I42+I46+I50+I54+I58+I62+I66+I70+I74+I78+I82+I86+I90+I94+I98+I102+I106+I110+I114+I118+I122+I126+I130+I134</f>
        <v>0</v>
      </c>
      <c r="R33">
        <f>0+O34+O38+O42+O46+O50+O54+O58+O62+O66+O70+O74+O78+O82+O86+O90+O94+O98+O102+O106+O110+O114+O118+O122+O126+O130+O134</f>
        <v>0</v>
      </c>
    </row>
    <row r="34" spans="1:16" ht="12.75">
      <c r="A34" s="17" t="s">
        <v>45</v>
      </c>
      <c r="B34" s="21" t="s">
        <v>75</v>
      </c>
      <c r="C34" s="21" t="s">
        <v>76</v>
      </c>
      <c r="D34" s="17" t="s">
        <v>69</v>
      </c>
      <c r="E34" s="22" t="s">
        <v>77</v>
      </c>
      <c r="F34" s="23" t="s">
        <v>78</v>
      </c>
      <c r="G34" s="24">
        <v>300</v>
      </c>
      <c r="H34" s="25">
        <v>0</v>
      </c>
      <c r="I34" s="25">
        <f>ROUND(ROUND(H34,2)*ROUND(G34,3),2)</f>
        <v>0</v>
      </c>
      <c r="O34">
        <f>(I34*21)/100</f>
        <v>0</v>
      </c>
      <c r="P34" t="s">
        <v>23</v>
      </c>
    </row>
    <row r="35" spans="1:5" ht="12.75">
      <c r="A35" s="26" t="s">
        <v>50</v>
      </c>
      <c r="E35" s="27" t="s">
        <v>79</v>
      </c>
    </row>
    <row r="36" spans="1:5" ht="25.5">
      <c r="A36" s="28" t="s">
        <v>52</v>
      </c>
      <c r="E36" s="29" t="s">
        <v>80</v>
      </c>
    </row>
    <row r="37" spans="1:5" ht="38.25">
      <c r="A37" t="s">
        <v>54</v>
      </c>
      <c r="E37" s="27" t="s">
        <v>81</v>
      </c>
    </row>
    <row r="38" spans="1:16" ht="12.75">
      <c r="A38" s="17" t="s">
        <v>45</v>
      </c>
      <c r="B38" s="21" t="s">
        <v>82</v>
      </c>
      <c r="C38" s="21" t="s">
        <v>83</v>
      </c>
      <c r="D38" s="17" t="s">
        <v>69</v>
      </c>
      <c r="E38" s="22" t="s">
        <v>84</v>
      </c>
      <c r="F38" s="23" t="s">
        <v>85</v>
      </c>
      <c r="G38" s="24">
        <v>3</v>
      </c>
      <c r="H38" s="25">
        <v>0</v>
      </c>
      <c r="I38" s="25">
        <f>ROUND(ROUND(H38,2)*ROUND(G38,3),2)</f>
        <v>0</v>
      </c>
      <c r="O38">
        <f>(I38*21)/100</f>
        <v>0</v>
      </c>
      <c r="P38" t="s">
        <v>23</v>
      </c>
    </row>
    <row r="39" spans="1:5" ht="25.5">
      <c r="A39" s="26" t="s">
        <v>50</v>
      </c>
      <c r="E39" s="27" t="s">
        <v>86</v>
      </c>
    </row>
    <row r="40" spans="1:5" ht="25.5">
      <c r="A40" s="28" t="s">
        <v>52</v>
      </c>
      <c r="E40" s="29" t="s">
        <v>87</v>
      </c>
    </row>
    <row r="41" spans="1:5" ht="63.75">
      <c r="A41" t="s">
        <v>54</v>
      </c>
      <c r="E41" s="27" t="s">
        <v>88</v>
      </c>
    </row>
    <row r="42" spans="1:16" ht="25.5">
      <c r="A42" s="17" t="s">
        <v>45</v>
      </c>
      <c r="B42" s="21" t="s">
        <v>40</v>
      </c>
      <c r="C42" s="21" t="s">
        <v>89</v>
      </c>
      <c r="D42" s="17" t="s">
        <v>69</v>
      </c>
      <c r="E42" s="22" t="s">
        <v>90</v>
      </c>
      <c r="F42" s="23" t="s">
        <v>85</v>
      </c>
      <c r="G42" s="24">
        <v>1598.098</v>
      </c>
      <c r="H42" s="25">
        <v>0</v>
      </c>
      <c r="I42" s="25">
        <f>ROUND(ROUND(H42,2)*ROUND(G42,3),2)</f>
        <v>0</v>
      </c>
      <c r="O42">
        <f>(I42*21)/100</f>
        <v>0</v>
      </c>
      <c r="P42" t="s">
        <v>23</v>
      </c>
    </row>
    <row r="43" spans="1:5" ht="25.5">
      <c r="A43" s="26" t="s">
        <v>50</v>
      </c>
      <c r="E43" s="27" t="s">
        <v>86</v>
      </c>
    </row>
    <row r="44" spans="1:5" ht="102">
      <c r="A44" s="28" t="s">
        <v>52</v>
      </c>
      <c r="E44" s="29" t="s">
        <v>91</v>
      </c>
    </row>
    <row r="45" spans="1:5" ht="63.75">
      <c r="A45" t="s">
        <v>54</v>
      </c>
      <c r="E45" s="27" t="s">
        <v>88</v>
      </c>
    </row>
    <row r="46" spans="1:16" ht="25.5">
      <c r="A46" s="17" t="s">
        <v>45</v>
      </c>
      <c r="B46" s="21" t="s">
        <v>42</v>
      </c>
      <c r="C46" s="21" t="s">
        <v>92</v>
      </c>
      <c r="D46" s="17" t="s">
        <v>69</v>
      </c>
      <c r="E46" s="22" t="s">
        <v>93</v>
      </c>
      <c r="F46" s="23" t="s">
        <v>85</v>
      </c>
      <c r="G46" s="24">
        <v>173.16</v>
      </c>
      <c r="H46" s="25">
        <v>0</v>
      </c>
      <c r="I46" s="25">
        <f>ROUND(ROUND(H46,2)*ROUND(G46,3),2)</f>
        <v>0</v>
      </c>
      <c r="O46">
        <f>(I46*21)/100</f>
        <v>0</v>
      </c>
      <c r="P46" t="s">
        <v>23</v>
      </c>
    </row>
    <row r="47" spans="1:5" ht="25.5">
      <c r="A47" s="26" t="s">
        <v>50</v>
      </c>
      <c r="E47" s="27" t="s">
        <v>86</v>
      </c>
    </row>
    <row r="48" spans="1:5" ht="38.25">
      <c r="A48" s="28" t="s">
        <v>52</v>
      </c>
      <c r="E48" s="29" t="s">
        <v>94</v>
      </c>
    </row>
    <row r="49" spans="1:5" ht="63.75">
      <c r="A49" t="s">
        <v>54</v>
      </c>
      <c r="E49" s="27" t="s">
        <v>88</v>
      </c>
    </row>
    <row r="50" spans="1:16" ht="12.75">
      <c r="A50" s="17" t="s">
        <v>45</v>
      </c>
      <c r="B50" s="21" t="s">
        <v>95</v>
      </c>
      <c r="C50" s="21" t="s">
        <v>96</v>
      </c>
      <c r="D50" s="17" t="s">
        <v>69</v>
      </c>
      <c r="E50" s="22" t="s">
        <v>97</v>
      </c>
      <c r="F50" s="23" t="s">
        <v>85</v>
      </c>
      <c r="G50" s="24">
        <v>678.15</v>
      </c>
      <c r="H50" s="25">
        <v>0</v>
      </c>
      <c r="I50" s="25">
        <f>ROUND(ROUND(H50,2)*ROUND(G50,3),2)</f>
        <v>0</v>
      </c>
      <c r="O50">
        <f>(I50*21)/100</f>
        <v>0</v>
      </c>
      <c r="P50" t="s">
        <v>23</v>
      </c>
    </row>
    <row r="51" spans="1:5" ht="51">
      <c r="A51" s="26" t="s">
        <v>50</v>
      </c>
      <c r="E51" s="27" t="s">
        <v>98</v>
      </c>
    </row>
    <row r="52" spans="1:5" ht="63.75">
      <c r="A52" s="28" t="s">
        <v>52</v>
      </c>
      <c r="E52" s="29" t="s">
        <v>99</v>
      </c>
    </row>
    <row r="53" spans="1:5" ht="63.75">
      <c r="A53" t="s">
        <v>54</v>
      </c>
      <c r="E53" s="27" t="s">
        <v>88</v>
      </c>
    </row>
    <row r="54" spans="1:16" ht="12.75">
      <c r="A54" s="17" t="s">
        <v>45</v>
      </c>
      <c r="B54" s="21" t="s">
        <v>100</v>
      </c>
      <c r="C54" s="21" t="s">
        <v>101</v>
      </c>
      <c r="D54" s="17" t="s">
        <v>69</v>
      </c>
      <c r="E54" s="22" t="s">
        <v>102</v>
      </c>
      <c r="F54" s="23" t="s">
        <v>85</v>
      </c>
      <c r="G54" s="24">
        <v>795.45</v>
      </c>
      <c r="H54" s="25">
        <v>0</v>
      </c>
      <c r="I54" s="25">
        <f>ROUND(ROUND(H54,2)*ROUND(G54,3),2)</f>
        <v>0</v>
      </c>
      <c r="O54">
        <f>(I54*21)/100</f>
        <v>0</v>
      </c>
      <c r="P54" t="s">
        <v>23</v>
      </c>
    </row>
    <row r="55" spans="1:5" ht="51">
      <c r="A55" s="26" t="s">
        <v>50</v>
      </c>
      <c r="E55" s="27" t="s">
        <v>103</v>
      </c>
    </row>
    <row r="56" spans="1:5" ht="51">
      <c r="A56" s="28" t="s">
        <v>52</v>
      </c>
      <c r="E56" s="29" t="s">
        <v>104</v>
      </c>
    </row>
    <row r="57" spans="1:5" ht="63.75">
      <c r="A57" t="s">
        <v>54</v>
      </c>
      <c r="E57" s="27" t="s">
        <v>88</v>
      </c>
    </row>
    <row r="58" spans="1:16" ht="12.75">
      <c r="A58" s="17" t="s">
        <v>45</v>
      </c>
      <c r="B58" s="21" t="s">
        <v>105</v>
      </c>
      <c r="C58" s="21" t="s">
        <v>106</v>
      </c>
      <c r="D58" s="17" t="s">
        <v>69</v>
      </c>
      <c r="E58" s="22" t="s">
        <v>107</v>
      </c>
      <c r="F58" s="23" t="s">
        <v>85</v>
      </c>
      <c r="G58" s="24">
        <v>965</v>
      </c>
      <c r="H58" s="25">
        <v>0</v>
      </c>
      <c r="I58" s="25">
        <f>ROUND(ROUND(H58,2)*ROUND(G58,3),2)</f>
        <v>0</v>
      </c>
      <c r="O58">
        <f>(I58*21)/100</f>
        <v>0</v>
      </c>
      <c r="P58" t="s">
        <v>23</v>
      </c>
    </row>
    <row r="59" spans="1:5" ht="63.75">
      <c r="A59" s="26" t="s">
        <v>50</v>
      </c>
      <c r="E59" s="27" t="s">
        <v>108</v>
      </c>
    </row>
    <row r="60" spans="1:5" ht="51">
      <c r="A60" s="28" t="s">
        <v>52</v>
      </c>
      <c r="E60" s="29" t="s">
        <v>109</v>
      </c>
    </row>
    <row r="61" spans="1:5" ht="38.25">
      <c r="A61" t="s">
        <v>54</v>
      </c>
      <c r="E61" s="27" t="s">
        <v>110</v>
      </c>
    </row>
    <row r="62" spans="1:16" ht="12.75">
      <c r="A62" s="17" t="s">
        <v>45</v>
      </c>
      <c r="B62" s="21" t="s">
        <v>111</v>
      </c>
      <c r="C62" s="21" t="s">
        <v>112</v>
      </c>
      <c r="D62" s="17" t="s">
        <v>69</v>
      </c>
      <c r="E62" s="22" t="s">
        <v>113</v>
      </c>
      <c r="F62" s="23" t="s">
        <v>85</v>
      </c>
      <c r="G62" s="24">
        <v>1048.5</v>
      </c>
      <c r="H62" s="25">
        <v>0</v>
      </c>
      <c r="I62" s="25">
        <f>ROUND(ROUND(H62,2)*ROUND(G62,3),2)</f>
        <v>0</v>
      </c>
      <c r="O62">
        <f>(I62*21)/100</f>
        <v>0</v>
      </c>
      <c r="P62" t="s">
        <v>23</v>
      </c>
    </row>
    <row r="63" spans="1:5" ht="63.75">
      <c r="A63" s="26" t="s">
        <v>50</v>
      </c>
      <c r="E63" s="27" t="s">
        <v>114</v>
      </c>
    </row>
    <row r="64" spans="1:5" ht="25.5">
      <c r="A64" s="28" t="s">
        <v>52</v>
      </c>
      <c r="E64" s="29" t="s">
        <v>115</v>
      </c>
    </row>
    <row r="65" spans="1:5" ht="369.75">
      <c r="A65" t="s">
        <v>54</v>
      </c>
      <c r="E65" s="27" t="s">
        <v>116</v>
      </c>
    </row>
    <row r="66" spans="1:16" ht="12.75">
      <c r="A66" s="17" t="s">
        <v>45</v>
      </c>
      <c r="B66" s="21" t="s">
        <v>117</v>
      </c>
      <c r="C66" s="21" t="s">
        <v>118</v>
      </c>
      <c r="D66" s="17" t="s">
        <v>69</v>
      </c>
      <c r="E66" s="22" t="s">
        <v>119</v>
      </c>
      <c r="F66" s="23" t="s">
        <v>85</v>
      </c>
      <c r="G66" s="24">
        <v>678.15</v>
      </c>
      <c r="H66" s="25">
        <v>0</v>
      </c>
      <c r="I66" s="25">
        <f>ROUND(ROUND(H66,2)*ROUND(G66,3),2)</f>
        <v>0</v>
      </c>
      <c r="O66">
        <f>(I66*21)/100</f>
        <v>0</v>
      </c>
      <c r="P66" t="s">
        <v>23</v>
      </c>
    </row>
    <row r="67" spans="1:5" ht="25.5">
      <c r="A67" s="26" t="s">
        <v>50</v>
      </c>
      <c r="E67" s="27" t="s">
        <v>120</v>
      </c>
    </row>
    <row r="68" spans="1:5" ht="76.5">
      <c r="A68" s="28" t="s">
        <v>52</v>
      </c>
      <c r="E68" s="29" t="s">
        <v>121</v>
      </c>
    </row>
    <row r="69" spans="1:5" ht="306">
      <c r="A69" t="s">
        <v>54</v>
      </c>
      <c r="E69" s="27" t="s">
        <v>122</v>
      </c>
    </row>
    <row r="70" spans="1:16" ht="12.75">
      <c r="A70" s="17" t="s">
        <v>45</v>
      </c>
      <c r="B70" s="21" t="s">
        <v>123</v>
      </c>
      <c r="C70" s="21" t="s">
        <v>124</v>
      </c>
      <c r="D70" s="17" t="s">
        <v>69</v>
      </c>
      <c r="E70" s="22" t="s">
        <v>125</v>
      </c>
      <c r="F70" s="23" t="s">
        <v>85</v>
      </c>
      <c r="G70" s="24">
        <v>385.15</v>
      </c>
      <c r="H70" s="25">
        <v>0</v>
      </c>
      <c r="I70" s="25">
        <f>ROUND(ROUND(H70,2)*ROUND(G70,3),2)</f>
        <v>0</v>
      </c>
      <c r="O70">
        <f>(I70*21)/100</f>
        <v>0</v>
      </c>
      <c r="P70" t="s">
        <v>23</v>
      </c>
    </row>
    <row r="71" spans="1:5" ht="25.5">
      <c r="A71" s="26" t="s">
        <v>50</v>
      </c>
      <c r="E71" s="27" t="s">
        <v>126</v>
      </c>
    </row>
    <row r="72" spans="1:5" ht="25.5">
      <c r="A72" s="28" t="s">
        <v>52</v>
      </c>
      <c r="E72" s="29" t="s">
        <v>127</v>
      </c>
    </row>
    <row r="73" spans="1:5" ht="306">
      <c r="A73" t="s">
        <v>54</v>
      </c>
      <c r="E73" s="27" t="s">
        <v>122</v>
      </c>
    </row>
    <row r="74" spans="1:16" ht="12.75">
      <c r="A74" s="17" t="s">
        <v>45</v>
      </c>
      <c r="B74" s="21" t="s">
        <v>128</v>
      </c>
      <c r="C74" s="21" t="s">
        <v>129</v>
      </c>
      <c r="D74" s="17" t="s">
        <v>69</v>
      </c>
      <c r="E74" s="22" t="s">
        <v>130</v>
      </c>
      <c r="F74" s="23" t="s">
        <v>85</v>
      </c>
      <c r="G74" s="24">
        <v>3151.4</v>
      </c>
      <c r="H74" s="25">
        <v>0</v>
      </c>
      <c r="I74" s="25">
        <f>ROUND(ROUND(H74,2)*ROUND(G74,3),2)</f>
        <v>0</v>
      </c>
      <c r="O74">
        <f>(I74*21)/100</f>
        <v>0</v>
      </c>
      <c r="P74" t="s">
        <v>23</v>
      </c>
    </row>
    <row r="75" spans="1:5" ht="12.75">
      <c r="A75" s="26" t="s">
        <v>50</v>
      </c>
      <c r="E75" s="27" t="s">
        <v>131</v>
      </c>
    </row>
    <row r="76" spans="1:5" ht="63.75">
      <c r="A76" s="28" t="s">
        <v>52</v>
      </c>
      <c r="E76" s="29" t="s">
        <v>132</v>
      </c>
    </row>
    <row r="77" spans="1:5" ht="293.25">
      <c r="A77" t="s">
        <v>54</v>
      </c>
      <c r="E77" s="27" t="s">
        <v>133</v>
      </c>
    </row>
    <row r="78" spans="1:16" ht="12.75">
      <c r="A78" s="17" t="s">
        <v>45</v>
      </c>
      <c r="B78" s="21" t="s">
        <v>134</v>
      </c>
      <c r="C78" s="21" t="s">
        <v>135</v>
      </c>
      <c r="D78" s="17" t="s">
        <v>69</v>
      </c>
      <c r="E78" s="22" t="s">
        <v>136</v>
      </c>
      <c r="F78" s="23" t="s">
        <v>78</v>
      </c>
      <c r="G78" s="24">
        <v>2991</v>
      </c>
      <c r="H78" s="25">
        <v>0</v>
      </c>
      <c r="I78" s="25">
        <f>ROUND(ROUND(H78,2)*ROUND(G78,3),2)</f>
        <v>0</v>
      </c>
      <c r="O78">
        <f>(I78*21)/100</f>
        <v>0</v>
      </c>
      <c r="P78" t="s">
        <v>23</v>
      </c>
    </row>
    <row r="79" spans="1:5" ht="25.5">
      <c r="A79" s="26" t="s">
        <v>50</v>
      </c>
      <c r="E79" s="27" t="s">
        <v>137</v>
      </c>
    </row>
    <row r="80" spans="1:5" ht="25.5">
      <c r="A80" s="28" t="s">
        <v>52</v>
      </c>
      <c r="E80" s="29" t="s">
        <v>138</v>
      </c>
    </row>
    <row r="81" spans="1:5" ht="25.5">
      <c r="A81" t="s">
        <v>54</v>
      </c>
      <c r="E81" s="27" t="s">
        <v>139</v>
      </c>
    </row>
    <row r="82" spans="1:16" ht="12.75">
      <c r="A82" s="17" t="s">
        <v>45</v>
      </c>
      <c r="B82" s="21" t="s">
        <v>140</v>
      </c>
      <c r="C82" s="21" t="s">
        <v>141</v>
      </c>
      <c r="D82" s="17" t="s">
        <v>69</v>
      </c>
      <c r="E82" s="22" t="s">
        <v>142</v>
      </c>
      <c r="F82" s="23" t="s">
        <v>143</v>
      </c>
      <c r="G82" s="24">
        <v>953</v>
      </c>
      <c r="H82" s="25">
        <v>0</v>
      </c>
      <c r="I82" s="25">
        <f>ROUND(ROUND(H82,2)*ROUND(G82,3),2)</f>
        <v>0</v>
      </c>
      <c r="O82">
        <f>(I82*21)/100</f>
        <v>0</v>
      </c>
      <c r="P82" t="s">
        <v>23</v>
      </c>
    </row>
    <row r="83" spans="1:5" ht="12.75">
      <c r="A83" s="26" t="s">
        <v>50</v>
      </c>
      <c r="E83" s="27" t="s">
        <v>144</v>
      </c>
    </row>
    <row r="84" spans="1:5" ht="12.75">
      <c r="A84" s="28" t="s">
        <v>52</v>
      </c>
      <c r="E84" s="29" t="s">
        <v>145</v>
      </c>
    </row>
    <row r="85" spans="1:5" ht="25.5">
      <c r="A85" t="s">
        <v>54</v>
      </c>
      <c r="E85" s="27" t="s">
        <v>139</v>
      </c>
    </row>
    <row r="86" spans="1:16" ht="12.75">
      <c r="A86" s="17" t="s">
        <v>45</v>
      </c>
      <c r="B86" s="21" t="s">
        <v>146</v>
      </c>
      <c r="C86" s="21" t="s">
        <v>147</v>
      </c>
      <c r="D86" s="17" t="s">
        <v>69</v>
      </c>
      <c r="E86" s="22" t="s">
        <v>148</v>
      </c>
      <c r="F86" s="23" t="s">
        <v>143</v>
      </c>
      <c r="G86" s="24">
        <v>9</v>
      </c>
      <c r="H86" s="25">
        <v>0</v>
      </c>
      <c r="I86" s="25">
        <f>ROUND(ROUND(H86,2)*ROUND(G86,3),2)</f>
        <v>0</v>
      </c>
      <c r="O86">
        <f>(I86*21)/100</f>
        <v>0</v>
      </c>
      <c r="P86" t="s">
        <v>23</v>
      </c>
    </row>
    <row r="87" spans="1:5" ht="12.75">
      <c r="A87" s="26" t="s">
        <v>50</v>
      </c>
      <c r="E87" s="27" t="s">
        <v>149</v>
      </c>
    </row>
    <row r="88" spans="1:5" ht="12.75">
      <c r="A88" s="28" t="s">
        <v>52</v>
      </c>
      <c r="E88" s="29" t="s">
        <v>150</v>
      </c>
    </row>
    <row r="89" spans="1:5" ht="25.5">
      <c r="A89" t="s">
        <v>54</v>
      </c>
      <c r="E89" s="27" t="s">
        <v>139</v>
      </c>
    </row>
    <row r="90" spans="1:16" ht="12.75">
      <c r="A90" s="17" t="s">
        <v>45</v>
      </c>
      <c r="B90" s="21" t="s">
        <v>151</v>
      </c>
      <c r="C90" s="21" t="s">
        <v>152</v>
      </c>
      <c r="D90" s="17" t="s">
        <v>69</v>
      </c>
      <c r="E90" s="22" t="s">
        <v>153</v>
      </c>
      <c r="F90" s="23" t="s">
        <v>85</v>
      </c>
      <c r="G90" s="24">
        <v>249.75</v>
      </c>
      <c r="H90" s="25">
        <v>0</v>
      </c>
      <c r="I90" s="25">
        <f>ROUND(ROUND(H90,2)*ROUND(G90,3),2)</f>
        <v>0</v>
      </c>
      <c r="O90">
        <f>(I90*21)/100</f>
        <v>0</v>
      </c>
      <c r="P90" t="s">
        <v>23</v>
      </c>
    </row>
    <row r="91" spans="1:5" ht="12.75">
      <c r="A91" s="26" t="s">
        <v>50</v>
      </c>
      <c r="E91" s="27" t="s">
        <v>131</v>
      </c>
    </row>
    <row r="92" spans="1:5" ht="25.5">
      <c r="A92" s="28" t="s">
        <v>52</v>
      </c>
      <c r="E92" s="29" t="s">
        <v>154</v>
      </c>
    </row>
    <row r="93" spans="1:5" ht="318.75">
      <c r="A93" t="s">
        <v>54</v>
      </c>
      <c r="E93" s="27" t="s">
        <v>155</v>
      </c>
    </row>
    <row r="94" spans="1:16" ht="12.75">
      <c r="A94" s="17" t="s">
        <v>45</v>
      </c>
      <c r="B94" s="21" t="s">
        <v>156</v>
      </c>
      <c r="C94" s="21" t="s">
        <v>157</v>
      </c>
      <c r="D94" s="17" t="s">
        <v>47</v>
      </c>
      <c r="E94" s="22" t="s">
        <v>158</v>
      </c>
      <c r="F94" s="23" t="s">
        <v>85</v>
      </c>
      <c r="G94" s="24">
        <v>4366.15</v>
      </c>
      <c r="H94" s="25">
        <v>0</v>
      </c>
      <c r="I94" s="25">
        <f>ROUND(ROUND(H94,2)*ROUND(G94,3),2)</f>
        <v>0</v>
      </c>
      <c r="O94">
        <f>(I94*21)/100</f>
        <v>0</v>
      </c>
      <c r="P94" t="s">
        <v>23</v>
      </c>
    </row>
    <row r="95" spans="1:5" ht="12.75">
      <c r="A95" s="26" t="s">
        <v>50</v>
      </c>
      <c r="E95" s="27" t="s">
        <v>69</v>
      </c>
    </row>
    <row r="96" spans="1:5" ht="51">
      <c r="A96" s="28" t="s">
        <v>52</v>
      </c>
      <c r="E96" s="29" t="s">
        <v>159</v>
      </c>
    </row>
    <row r="97" spans="1:5" ht="191.25">
      <c r="A97" t="s">
        <v>54</v>
      </c>
      <c r="E97" s="27" t="s">
        <v>160</v>
      </c>
    </row>
    <row r="98" spans="1:16" ht="12.75">
      <c r="A98" s="17" t="s">
        <v>45</v>
      </c>
      <c r="B98" s="21" t="s">
        <v>161</v>
      </c>
      <c r="C98" s="21" t="s">
        <v>157</v>
      </c>
      <c r="D98" s="17" t="s">
        <v>56</v>
      </c>
      <c r="E98" s="22" t="s">
        <v>158</v>
      </c>
      <c r="F98" s="23" t="s">
        <v>85</v>
      </c>
      <c r="G98" s="24">
        <v>1048.75</v>
      </c>
      <c r="H98" s="25">
        <v>0</v>
      </c>
      <c r="I98" s="25">
        <f>ROUND(ROUND(H98,2)*ROUND(G98,3),2)</f>
        <v>0</v>
      </c>
      <c r="O98">
        <f>(I98*21)/100</f>
        <v>0</v>
      </c>
      <c r="P98" t="s">
        <v>23</v>
      </c>
    </row>
    <row r="99" spans="1:5" ht="12.75">
      <c r="A99" s="26" t="s">
        <v>50</v>
      </c>
      <c r="E99" s="27" t="s">
        <v>162</v>
      </c>
    </row>
    <row r="100" spans="1:5" ht="12.75">
      <c r="A100" s="28" t="s">
        <v>52</v>
      </c>
      <c r="E100" s="29" t="s">
        <v>163</v>
      </c>
    </row>
    <row r="101" spans="1:5" ht="191.25">
      <c r="A101" t="s">
        <v>54</v>
      </c>
      <c r="E101" s="27" t="s">
        <v>160</v>
      </c>
    </row>
    <row r="102" spans="1:16" ht="12.75">
      <c r="A102" s="17" t="s">
        <v>45</v>
      </c>
      <c r="B102" s="21" t="s">
        <v>164</v>
      </c>
      <c r="C102" s="21" t="s">
        <v>165</v>
      </c>
      <c r="D102" s="17" t="s">
        <v>69</v>
      </c>
      <c r="E102" s="22" t="s">
        <v>166</v>
      </c>
      <c r="F102" s="23" t="s">
        <v>85</v>
      </c>
      <c r="G102" s="24">
        <v>3097.5</v>
      </c>
      <c r="H102" s="25">
        <v>0</v>
      </c>
      <c r="I102" s="25">
        <f>ROUND(ROUND(H102,2)*ROUND(G102,3),2)</f>
        <v>0</v>
      </c>
      <c r="O102">
        <f>(I102*21)/100</f>
        <v>0</v>
      </c>
      <c r="P102" t="s">
        <v>23</v>
      </c>
    </row>
    <row r="103" spans="1:5" ht="12.75">
      <c r="A103" s="26" t="s">
        <v>50</v>
      </c>
      <c r="E103" s="27" t="s">
        <v>167</v>
      </c>
    </row>
    <row r="104" spans="1:5" ht="76.5">
      <c r="A104" s="28" t="s">
        <v>52</v>
      </c>
      <c r="E104" s="29" t="s">
        <v>168</v>
      </c>
    </row>
    <row r="105" spans="1:5" ht="280.5">
      <c r="A105" t="s">
        <v>54</v>
      </c>
      <c r="E105" s="27" t="s">
        <v>169</v>
      </c>
    </row>
    <row r="106" spans="1:16" ht="12.75">
      <c r="A106" s="17" t="s">
        <v>45</v>
      </c>
      <c r="B106" s="21" t="s">
        <v>170</v>
      </c>
      <c r="C106" s="21" t="s">
        <v>171</v>
      </c>
      <c r="D106" s="17" t="s">
        <v>69</v>
      </c>
      <c r="E106" s="22" t="s">
        <v>172</v>
      </c>
      <c r="F106" s="23" t="s">
        <v>85</v>
      </c>
      <c r="G106" s="24">
        <v>102.1</v>
      </c>
      <c r="H106" s="25">
        <v>0</v>
      </c>
      <c r="I106" s="25">
        <f>ROUND(ROUND(H106,2)*ROUND(G106,3),2)</f>
        <v>0</v>
      </c>
      <c r="O106">
        <f>(I106*21)/100</f>
        <v>0</v>
      </c>
      <c r="P106" t="s">
        <v>23</v>
      </c>
    </row>
    <row r="107" spans="1:5" ht="12.75">
      <c r="A107" s="26" t="s">
        <v>50</v>
      </c>
      <c r="E107" s="27" t="s">
        <v>69</v>
      </c>
    </row>
    <row r="108" spans="1:5" ht="25.5">
      <c r="A108" s="28" t="s">
        <v>52</v>
      </c>
      <c r="E108" s="29" t="s">
        <v>173</v>
      </c>
    </row>
    <row r="109" spans="1:5" ht="242.25">
      <c r="A109" t="s">
        <v>54</v>
      </c>
      <c r="E109" s="27" t="s">
        <v>174</v>
      </c>
    </row>
    <row r="110" spans="1:16" ht="12.75">
      <c r="A110" s="17" t="s">
        <v>45</v>
      </c>
      <c r="B110" s="21" t="s">
        <v>175</v>
      </c>
      <c r="C110" s="21" t="s">
        <v>176</v>
      </c>
      <c r="D110" s="17" t="s">
        <v>69</v>
      </c>
      <c r="E110" s="22" t="s">
        <v>177</v>
      </c>
      <c r="F110" s="23" t="s">
        <v>85</v>
      </c>
      <c r="G110" s="24">
        <v>306.5</v>
      </c>
      <c r="H110" s="25">
        <v>0</v>
      </c>
      <c r="I110" s="25">
        <f>ROUND(ROUND(H110,2)*ROUND(G110,3),2)</f>
        <v>0</v>
      </c>
      <c r="O110">
        <f>(I110*21)/100</f>
        <v>0</v>
      </c>
      <c r="P110" t="s">
        <v>23</v>
      </c>
    </row>
    <row r="111" spans="1:5" ht="12.75">
      <c r="A111" s="26" t="s">
        <v>50</v>
      </c>
      <c r="E111" s="27" t="s">
        <v>69</v>
      </c>
    </row>
    <row r="112" spans="1:5" ht="12.75">
      <c r="A112" s="28" t="s">
        <v>52</v>
      </c>
      <c r="E112" s="29" t="s">
        <v>178</v>
      </c>
    </row>
    <row r="113" spans="1:5" ht="229.5">
      <c r="A113" t="s">
        <v>54</v>
      </c>
      <c r="E113" s="27" t="s">
        <v>179</v>
      </c>
    </row>
    <row r="114" spans="1:16" ht="12.75">
      <c r="A114" s="17" t="s">
        <v>45</v>
      </c>
      <c r="B114" s="21" t="s">
        <v>180</v>
      </c>
      <c r="C114" s="21" t="s">
        <v>181</v>
      </c>
      <c r="D114" s="17" t="s">
        <v>69</v>
      </c>
      <c r="E114" s="22" t="s">
        <v>182</v>
      </c>
      <c r="F114" s="23" t="s">
        <v>85</v>
      </c>
      <c r="G114" s="24">
        <v>166</v>
      </c>
      <c r="H114" s="25">
        <v>0</v>
      </c>
      <c r="I114" s="25">
        <f>ROUND(ROUND(H114,2)*ROUND(G114,3),2)</f>
        <v>0</v>
      </c>
      <c r="O114">
        <f>(I114*21)/100</f>
        <v>0</v>
      </c>
      <c r="P114" t="s">
        <v>23</v>
      </c>
    </row>
    <row r="115" spans="1:5" ht="12.75">
      <c r="A115" s="26" t="s">
        <v>50</v>
      </c>
      <c r="E115" s="27" t="s">
        <v>69</v>
      </c>
    </row>
    <row r="116" spans="1:5" ht="12.75">
      <c r="A116" s="28" t="s">
        <v>52</v>
      </c>
      <c r="E116" s="29" t="s">
        <v>183</v>
      </c>
    </row>
    <row r="117" spans="1:5" ht="293.25">
      <c r="A117" t="s">
        <v>54</v>
      </c>
      <c r="E117" s="27" t="s">
        <v>184</v>
      </c>
    </row>
    <row r="118" spans="1:16" ht="12.75">
      <c r="A118" s="17" t="s">
        <v>45</v>
      </c>
      <c r="B118" s="21" t="s">
        <v>185</v>
      </c>
      <c r="C118" s="21" t="s">
        <v>186</v>
      </c>
      <c r="D118" s="17" t="s">
        <v>69</v>
      </c>
      <c r="E118" s="22" t="s">
        <v>187</v>
      </c>
      <c r="F118" s="23" t="s">
        <v>78</v>
      </c>
      <c r="G118" s="24">
        <v>17778</v>
      </c>
      <c r="H118" s="25">
        <v>0</v>
      </c>
      <c r="I118" s="25">
        <f>ROUND(ROUND(H118,2)*ROUND(G118,3),2)</f>
        <v>0</v>
      </c>
      <c r="O118">
        <f>(I118*21)/100</f>
        <v>0</v>
      </c>
      <c r="P118" t="s">
        <v>23</v>
      </c>
    </row>
    <row r="119" spans="1:5" ht="12.75">
      <c r="A119" s="26" t="s">
        <v>50</v>
      </c>
      <c r="E119" s="27" t="s">
        <v>188</v>
      </c>
    </row>
    <row r="120" spans="1:5" ht="51">
      <c r="A120" s="28" t="s">
        <v>52</v>
      </c>
      <c r="E120" s="29" t="s">
        <v>189</v>
      </c>
    </row>
    <row r="121" spans="1:5" ht="25.5">
      <c r="A121" t="s">
        <v>54</v>
      </c>
      <c r="E121" s="27" t="s">
        <v>190</v>
      </c>
    </row>
    <row r="122" spans="1:16" ht="12.75">
      <c r="A122" s="17" t="s">
        <v>45</v>
      </c>
      <c r="B122" s="21" t="s">
        <v>191</v>
      </c>
      <c r="C122" s="21" t="s">
        <v>192</v>
      </c>
      <c r="D122" s="17" t="s">
        <v>69</v>
      </c>
      <c r="E122" s="22" t="s">
        <v>193</v>
      </c>
      <c r="F122" s="23" t="s">
        <v>78</v>
      </c>
      <c r="G122" s="24">
        <v>3737.1</v>
      </c>
      <c r="H122" s="25">
        <v>0</v>
      </c>
      <c r="I122" s="25">
        <f>ROUND(ROUND(H122,2)*ROUND(G122,3),2)</f>
        <v>0</v>
      </c>
      <c r="O122">
        <f>(I122*21)/100</f>
        <v>0</v>
      </c>
      <c r="P122" t="s">
        <v>23</v>
      </c>
    </row>
    <row r="123" spans="1:5" ht="12.75">
      <c r="A123" s="26" t="s">
        <v>50</v>
      </c>
      <c r="E123" s="27" t="s">
        <v>69</v>
      </c>
    </row>
    <row r="124" spans="1:5" ht="25.5">
      <c r="A124" s="28" t="s">
        <v>52</v>
      </c>
      <c r="E124" s="29" t="s">
        <v>194</v>
      </c>
    </row>
    <row r="125" spans="1:5" ht="38.25">
      <c r="A125" t="s">
        <v>54</v>
      </c>
      <c r="E125" s="27" t="s">
        <v>195</v>
      </c>
    </row>
    <row r="126" spans="1:16" ht="12.75">
      <c r="A126" s="17" t="s">
        <v>45</v>
      </c>
      <c r="B126" s="21" t="s">
        <v>196</v>
      </c>
      <c r="C126" s="21" t="s">
        <v>197</v>
      </c>
      <c r="D126" s="17" t="s">
        <v>69</v>
      </c>
      <c r="E126" s="22" t="s">
        <v>198</v>
      </c>
      <c r="F126" s="23" t="s">
        <v>78</v>
      </c>
      <c r="G126" s="24">
        <v>3737.1</v>
      </c>
      <c r="H126" s="25">
        <v>0</v>
      </c>
      <c r="I126" s="25">
        <f>ROUND(ROUND(H126,2)*ROUND(G126,3),2)</f>
        <v>0</v>
      </c>
      <c r="O126">
        <f>(I126*21)/100</f>
        <v>0</v>
      </c>
      <c r="P126" t="s">
        <v>23</v>
      </c>
    </row>
    <row r="127" spans="1:5" ht="12.75">
      <c r="A127" s="26" t="s">
        <v>50</v>
      </c>
      <c r="E127" s="27" t="s">
        <v>199</v>
      </c>
    </row>
    <row r="128" spans="1:5" ht="25.5">
      <c r="A128" s="28" t="s">
        <v>52</v>
      </c>
      <c r="E128" s="29" t="s">
        <v>194</v>
      </c>
    </row>
    <row r="129" spans="1:5" ht="25.5">
      <c r="A129" t="s">
        <v>54</v>
      </c>
      <c r="E129" s="27" t="s">
        <v>200</v>
      </c>
    </row>
    <row r="130" spans="1:16" ht="12.75">
      <c r="A130" s="17" t="s">
        <v>45</v>
      </c>
      <c r="B130" s="21" t="s">
        <v>201</v>
      </c>
      <c r="C130" s="21" t="s">
        <v>202</v>
      </c>
      <c r="D130" s="17" t="s">
        <v>69</v>
      </c>
      <c r="E130" s="22" t="s">
        <v>203</v>
      </c>
      <c r="F130" s="23" t="s">
        <v>78</v>
      </c>
      <c r="G130" s="24">
        <v>114.4</v>
      </c>
      <c r="H130" s="25">
        <v>0</v>
      </c>
      <c r="I130" s="25">
        <f>ROUND(ROUND(H130,2)*ROUND(G130,3),2)</f>
        <v>0</v>
      </c>
      <c r="O130">
        <f>(I130*21)/100</f>
        <v>0</v>
      </c>
      <c r="P130" t="s">
        <v>23</v>
      </c>
    </row>
    <row r="131" spans="1:5" ht="12.75">
      <c r="A131" s="26" t="s">
        <v>50</v>
      </c>
      <c r="E131" s="27" t="s">
        <v>204</v>
      </c>
    </row>
    <row r="132" spans="1:5" ht="12.75">
      <c r="A132" s="28" t="s">
        <v>52</v>
      </c>
      <c r="E132" s="29" t="s">
        <v>205</v>
      </c>
    </row>
    <row r="133" spans="1:5" ht="25.5">
      <c r="A133" t="s">
        <v>54</v>
      </c>
      <c r="E133" s="27" t="s">
        <v>206</v>
      </c>
    </row>
    <row r="134" spans="1:16" ht="12.75">
      <c r="A134" s="17" t="s">
        <v>45</v>
      </c>
      <c r="B134" s="21" t="s">
        <v>207</v>
      </c>
      <c r="C134" s="21" t="s">
        <v>208</v>
      </c>
      <c r="D134" s="17" t="s">
        <v>69</v>
      </c>
      <c r="E134" s="22" t="s">
        <v>209</v>
      </c>
      <c r="F134" s="23" t="s">
        <v>78</v>
      </c>
      <c r="G134" s="24">
        <v>3851.5</v>
      </c>
      <c r="H134" s="25">
        <v>0</v>
      </c>
      <c r="I134" s="25">
        <f>ROUND(ROUND(H134,2)*ROUND(G134,3),2)</f>
        <v>0</v>
      </c>
      <c r="O134">
        <f>(I134*21)/100</f>
        <v>0</v>
      </c>
      <c r="P134" t="s">
        <v>23</v>
      </c>
    </row>
    <row r="135" spans="1:5" ht="12.75">
      <c r="A135" s="26" t="s">
        <v>50</v>
      </c>
      <c r="E135" s="27" t="s">
        <v>69</v>
      </c>
    </row>
    <row r="136" spans="1:5" ht="25.5">
      <c r="A136" s="28" t="s">
        <v>52</v>
      </c>
      <c r="E136" s="29" t="s">
        <v>210</v>
      </c>
    </row>
    <row r="137" spans="1:5" ht="38.25">
      <c r="A137" t="s">
        <v>54</v>
      </c>
      <c r="E137" s="27" t="s">
        <v>211</v>
      </c>
    </row>
    <row r="138" spans="1:18" ht="12.75" customHeight="1">
      <c r="A138" s="5" t="s">
        <v>43</v>
      </c>
      <c r="B138" s="5"/>
      <c r="C138" s="30" t="s">
        <v>23</v>
      </c>
      <c r="D138" s="5"/>
      <c r="E138" s="19" t="s">
        <v>212</v>
      </c>
      <c r="F138" s="5"/>
      <c r="G138" s="5"/>
      <c r="H138" s="5"/>
      <c r="I138" s="31">
        <f>0+Q138</f>
        <v>0</v>
      </c>
      <c r="O138">
        <f>0+R138</f>
        <v>0</v>
      </c>
      <c r="Q138">
        <f>0+I139+I143+I147+I151+I155+I159+I163</f>
        <v>0</v>
      </c>
      <c r="R138">
        <f>0+O139+O143+O147+O151+O155+O159+O163</f>
        <v>0</v>
      </c>
    </row>
    <row r="139" spans="1:16" ht="12.75">
      <c r="A139" s="17" t="s">
        <v>45</v>
      </c>
      <c r="B139" s="21" t="s">
        <v>213</v>
      </c>
      <c r="C139" s="21" t="s">
        <v>214</v>
      </c>
      <c r="D139" s="17" t="s">
        <v>69</v>
      </c>
      <c r="E139" s="22" t="s">
        <v>215</v>
      </c>
      <c r="F139" s="23" t="s">
        <v>85</v>
      </c>
      <c r="G139" s="24">
        <v>884.5</v>
      </c>
      <c r="H139" s="25">
        <v>0</v>
      </c>
      <c r="I139" s="25">
        <f>ROUND(ROUND(H139,2)*ROUND(G139,3),2)</f>
        <v>0</v>
      </c>
      <c r="O139">
        <f>(I139*21)/100</f>
        <v>0</v>
      </c>
      <c r="P139" t="s">
        <v>23</v>
      </c>
    </row>
    <row r="140" spans="1:5" ht="12.75">
      <c r="A140" s="26" t="s">
        <v>50</v>
      </c>
      <c r="E140" s="27" t="s">
        <v>216</v>
      </c>
    </row>
    <row r="141" spans="1:5" ht="51">
      <c r="A141" s="28" t="s">
        <v>52</v>
      </c>
      <c r="E141" s="29" t="s">
        <v>217</v>
      </c>
    </row>
    <row r="142" spans="1:5" ht="38.25">
      <c r="A142" t="s">
        <v>54</v>
      </c>
      <c r="E142" s="27" t="s">
        <v>218</v>
      </c>
    </row>
    <row r="143" spans="1:16" ht="12.75">
      <c r="A143" s="17" t="s">
        <v>45</v>
      </c>
      <c r="B143" s="21" t="s">
        <v>219</v>
      </c>
      <c r="C143" s="21" t="s">
        <v>220</v>
      </c>
      <c r="D143" s="17" t="s">
        <v>69</v>
      </c>
      <c r="E143" s="22" t="s">
        <v>221</v>
      </c>
      <c r="F143" s="23" t="s">
        <v>78</v>
      </c>
      <c r="G143" s="24">
        <v>475.2</v>
      </c>
      <c r="H143" s="25">
        <v>0</v>
      </c>
      <c r="I143" s="25">
        <f>ROUND(ROUND(H143,2)*ROUND(G143,3),2)</f>
        <v>0</v>
      </c>
      <c r="O143">
        <f>(I143*21)/100</f>
        <v>0</v>
      </c>
      <c r="P143" t="s">
        <v>23</v>
      </c>
    </row>
    <row r="144" spans="1:5" ht="12.75">
      <c r="A144" s="26" t="s">
        <v>50</v>
      </c>
      <c r="E144" s="27" t="s">
        <v>69</v>
      </c>
    </row>
    <row r="145" spans="1:5" ht="12.75">
      <c r="A145" s="28" t="s">
        <v>52</v>
      </c>
      <c r="E145" s="29" t="s">
        <v>222</v>
      </c>
    </row>
    <row r="146" spans="1:5" ht="38.25">
      <c r="A146" t="s">
        <v>54</v>
      </c>
      <c r="E146" s="27" t="s">
        <v>223</v>
      </c>
    </row>
    <row r="147" spans="1:16" ht="12.75">
      <c r="A147" s="17" t="s">
        <v>45</v>
      </c>
      <c r="B147" s="21" t="s">
        <v>224</v>
      </c>
      <c r="C147" s="21" t="s">
        <v>225</v>
      </c>
      <c r="D147" s="17" t="s">
        <v>69</v>
      </c>
      <c r="E147" s="22" t="s">
        <v>226</v>
      </c>
      <c r="F147" s="23" t="s">
        <v>143</v>
      </c>
      <c r="G147" s="24">
        <v>297</v>
      </c>
      <c r="H147" s="25">
        <v>0</v>
      </c>
      <c r="I147" s="25">
        <f>ROUND(ROUND(H147,2)*ROUND(G147,3),2)</f>
        <v>0</v>
      </c>
      <c r="O147">
        <f>(I147*21)/100</f>
        <v>0</v>
      </c>
      <c r="P147" t="s">
        <v>23</v>
      </c>
    </row>
    <row r="148" spans="1:5" ht="25.5">
      <c r="A148" s="26" t="s">
        <v>50</v>
      </c>
      <c r="E148" s="27" t="s">
        <v>227</v>
      </c>
    </row>
    <row r="149" spans="1:5" ht="12.75">
      <c r="A149" s="28" t="s">
        <v>52</v>
      </c>
      <c r="E149" s="29" t="s">
        <v>228</v>
      </c>
    </row>
    <row r="150" spans="1:5" ht="165.75">
      <c r="A150" t="s">
        <v>54</v>
      </c>
      <c r="E150" s="27" t="s">
        <v>229</v>
      </c>
    </row>
    <row r="151" spans="1:16" ht="12.75">
      <c r="A151" s="17" t="s">
        <v>45</v>
      </c>
      <c r="B151" s="21" t="s">
        <v>230</v>
      </c>
      <c r="C151" s="21" t="s">
        <v>231</v>
      </c>
      <c r="D151" s="17" t="s">
        <v>69</v>
      </c>
      <c r="E151" s="22" t="s">
        <v>232</v>
      </c>
      <c r="F151" s="23" t="s">
        <v>78</v>
      </c>
      <c r="G151" s="24">
        <v>6965</v>
      </c>
      <c r="H151" s="25">
        <v>0</v>
      </c>
      <c r="I151" s="25">
        <f>ROUND(ROUND(H151,2)*ROUND(G151,3),2)</f>
        <v>0</v>
      </c>
      <c r="O151">
        <f>(I151*21)/100</f>
        <v>0</v>
      </c>
      <c r="P151" t="s">
        <v>23</v>
      </c>
    </row>
    <row r="152" spans="1:5" ht="12.75">
      <c r="A152" s="26" t="s">
        <v>50</v>
      </c>
      <c r="E152" s="27" t="s">
        <v>233</v>
      </c>
    </row>
    <row r="153" spans="1:5" ht="51">
      <c r="A153" s="28" t="s">
        <v>52</v>
      </c>
      <c r="E153" s="29" t="s">
        <v>234</v>
      </c>
    </row>
    <row r="154" spans="1:5" ht="114.75">
      <c r="A154" t="s">
        <v>54</v>
      </c>
      <c r="E154" s="27" t="s">
        <v>235</v>
      </c>
    </row>
    <row r="155" spans="1:16" ht="12.75">
      <c r="A155" s="17" t="s">
        <v>45</v>
      </c>
      <c r="B155" s="21" t="s">
        <v>236</v>
      </c>
      <c r="C155" s="21" t="s">
        <v>237</v>
      </c>
      <c r="D155" s="17" t="s">
        <v>69</v>
      </c>
      <c r="E155" s="22" t="s">
        <v>238</v>
      </c>
      <c r="F155" s="23" t="s">
        <v>78</v>
      </c>
      <c r="G155" s="24">
        <v>356.4</v>
      </c>
      <c r="H155" s="25">
        <v>0</v>
      </c>
      <c r="I155" s="25">
        <f>ROUND(ROUND(H155,2)*ROUND(G155,3),2)</f>
        <v>0</v>
      </c>
      <c r="O155">
        <f>(I155*21)/100</f>
        <v>0</v>
      </c>
      <c r="P155" t="s">
        <v>23</v>
      </c>
    </row>
    <row r="156" spans="1:5" ht="25.5">
      <c r="A156" s="26" t="s">
        <v>50</v>
      </c>
      <c r="E156" s="27" t="s">
        <v>239</v>
      </c>
    </row>
    <row r="157" spans="1:5" ht="12.75">
      <c r="A157" s="28" t="s">
        <v>52</v>
      </c>
      <c r="E157" s="29" t="s">
        <v>240</v>
      </c>
    </row>
    <row r="158" spans="1:5" ht="89.25">
      <c r="A158" t="s">
        <v>54</v>
      </c>
      <c r="E158" s="27" t="s">
        <v>241</v>
      </c>
    </row>
    <row r="159" spans="1:16" ht="12.75">
      <c r="A159" s="17" t="s">
        <v>45</v>
      </c>
      <c r="B159" s="21" t="s">
        <v>242</v>
      </c>
      <c r="C159" s="21" t="s">
        <v>243</v>
      </c>
      <c r="D159" s="17" t="s">
        <v>69</v>
      </c>
      <c r="E159" s="22" t="s">
        <v>244</v>
      </c>
      <c r="F159" s="23" t="s">
        <v>78</v>
      </c>
      <c r="G159" s="24">
        <v>9950</v>
      </c>
      <c r="H159" s="25">
        <v>0</v>
      </c>
      <c r="I159" s="25">
        <f>ROUND(ROUND(H159,2)*ROUND(G159,3),2)</f>
        <v>0</v>
      </c>
      <c r="O159">
        <f>(I159*21)/100</f>
        <v>0</v>
      </c>
      <c r="P159" t="s">
        <v>23</v>
      </c>
    </row>
    <row r="160" spans="1:5" ht="38.25">
      <c r="A160" s="26" t="s">
        <v>50</v>
      </c>
      <c r="E160" s="27" t="s">
        <v>245</v>
      </c>
    </row>
    <row r="161" spans="1:5" ht="51">
      <c r="A161" s="28" t="s">
        <v>52</v>
      </c>
      <c r="E161" s="29" t="s">
        <v>246</v>
      </c>
    </row>
    <row r="162" spans="1:5" ht="102">
      <c r="A162" t="s">
        <v>54</v>
      </c>
      <c r="E162" s="27" t="s">
        <v>247</v>
      </c>
    </row>
    <row r="163" spans="1:16" ht="12.75">
      <c r="A163" s="17" t="s">
        <v>45</v>
      </c>
      <c r="B163" s="21" t="s">
        <v>248</v>
      </c>
      <c r="C163" s="21" t="s">
        <v>249</v>
      </c>
      <c r="D163" s="17" t="s">
        <v>69</v>
      </c>
      <c r="E163" s="22" t="s">
        <v>250</v>
      </c>
      <c r="F163" s="23" t="s">
        <v>78</v>
      </c>
      <c r="G163" s="24">
        <v>2473</v>
      </c>
      <c r="H163" s="25">
        <v>0</v>
      </c>
      <c r="I163" s="25">
        <f>ROUND(ROUND(H163,2)*ROUND(G163,3),2)</f>
        <v>0</v>
      </c>
      <c r="O163">
        <f>(I163*21)/100</f>
        <v>0</v>
      </c>
      <c r="P163" t="s">
        <v>23</v>
      </c>
    </row>
    <row r="164" spans="1:5" ht="25.5">
      <c r="A164" s="26" t="s">
        <v>50</v>
      </c>
      <c r="E164" s="27" t="s">
        <v>251</v>
      </c>
    </row>
    <row r="165" spans="1:5" ht="25.5">
      <c r="A165" s="28" t="s">
        <v>52</v>
      </c>
      <c r="E165" s="29" t="s">
        <v>252</v>
      </c>
    </row>
    <row r="166" spans="1:5" ht="102">
      <c r="A166" t="s">
        <v>54</v>
      </c>
      <c r="E166" s="27" t="s">
        <v>253</v>
      </c>
    </row>
    <row r="167" spans="1:18" ht="12.75" customHeight="1">
      <c r="A167" s="5" t="s">
        <v>43</v>
      </c>
      <c r="B167" s="5"/>
      <c r="C167" s="30" t="s">
        <v>33</v>
      </c>
      <c r="D167" s="5"/>
      <c r="E167" s="19" t="s">
        <v>254</v>
      </c>
      <c r="F167" s="5"/>
      <c r="G167" s="5"/>
      <c r="H167" s="5"/>
      <c r="I167" s="31">
        <f>0+Q167</f>
        <v>0</v>
      </c>
      <c r="O167">
        <f>0+R167</f>
        <v>0</v>
      </c>
      <c r="Q167">
        <f>0+I168+I172+I176+I180+I184+I188</f>
        <v>0</v>
      </c>
      <c r="R167">
        <f>0+O168+O172+O176+O180+O184+O188</f>
        <v>0</v>
      </c>
    </row>
    <row r="168" spans="1:16" ht="12.75">
      <c r="A168" s="17" t="s">
        <v>45</v>
      </c>
      <c r="B168" s="21" t="s">
        <v>255</v>
      </c>
      <c r="C168" s="21" t="s">
        <v>256</v>
      </c>
      <c r="D168" s="17" t="s">
        <v>69</v>
      </c>
      <c r="E168" s="22" t="s">
        <v>257</v>
      </c>
      <c r="F168" s="23" t="s">
        <v>85</v>
      </c>
      <c r="G168" s="24">
        <v>20.275</v>
      </c>
      <c r="H168" s="25">
        <v>0</v>
      </c>
      <c r="I168" s="25">
        <f>ROUND(ROUND(H168,2)*ROUND(G168,3),2)</f>
        <v>0</v>
      </c>
      <c r="O168">
        <f>(I168*21)/100</f>
        <v>0</v>
      </c>
      <c r="P168" t="s">
        <v>23</v>
      </c>
    </row>
    <row r="169" spans="1:5" ht="25.5">
      <c r="A169" s="26" t="s">
        <v>50</v>
      </c>
      <c r="E169" s="27" t="s">
        <v>258</v>
      </c>
    </row>
    <row r="170" spans="1:5" ht="216.75">
      <c r="A170" s="28" t="s">
        <v>52</v>
      </c>
      <c r="E170" s="29" t="s">
        <v>259</v>
      </c>
    </row>
    <row r="171" spans="1:5" ht="369.75">
      <c r="A171" t="s">
        <v>54</v>
      </c>
      <c r="E171" s="27" t="s">
        <v>260</v>
      </c>
    </row>
    <row r="172" spans="1:16" ht="12.75">
      <c r="A172" s="17" t="s">
        <v>45</v>
      </c>
      <c r="B172" s="21" t="s">
        <v>261</v>
      </c>
      <c r="C172" s="21" t="s">
        <v>262</v>
      </c>
      <c r="D172" s="17" t="s">
        <v>69</v>
      </c>
      <c r="E172" s="22" t="s">
        <v>263</v>
      </c>
      <c r="F172" s="23" t="s">
        <v>85</v>
      </c>
      <c r="G172" s="24">
        <v>7.548</v>
      </c>
      <c r="H172" s="25">
        <v>0</v>
      </c>
      <c r="I172" s="25">
        <f>ROUND(ROUND(H172,2)*ROUND(G172,3),2)</f>
        <v>0</v>
      </c>
      <c r="O172">
        <f>(I172*21)/100</f>
        <v>0</v>
      </c>
      <c r="P172" t="s">
        <v>23</v>
      </c>
    </row>
    <row r="173" spans="1:5" ht="12.75">
      <c r="A173" s="26" t="s">
        <v>50</v>
      </c>
      <c r="E173" s="27" t="s">
        <v>264</v>
      </c>
    </row>
    <row r="174" spans="1:5" ht="127.5">
      <c r="A174" s="28" t="s">
        <v>52</v>
      </c>
      <c r="E174" s="29" t="s">
        <v>265</v>
      </c>
    </row>
    <row r="175" spans="1:5" ht="38.25">
      <c r="A175" t="s">
        <v>54</v>
      </c>
      <c r="E175" s="27" t="s">
        <v>218</v>
      </c>
    </row>
    <row r="176" spans="1:16" ht="12.75">
      <c r="A176" s="17" t="s">
        <v>45</v>
      </c>
      <c r="B176" s="21" t="s">
        <v>266</v>
      </c>
      <c r="C176" s="21" t="s">
        <v>267</v>
      </c>
      <c r="D176" s="17" t="s">
        <v>69</v>
      </c>
      <c r="E176" s="22" t="s">
        <v>268</v>
      </c>
      <c r="F176" s="23" t="s">
        <v>85</v>
      </c>
      <c r="G176" s="24">
        <v>20</v>
      </c>
      <c r="H176" s="25">
        <v>0</v>
      </c>
      <c r="I176" s="25">
        <f>ROUND(ROUND(H176,2)*ROUND(G176,3),2)</f>
        <v>0</v>
      </c>
      <c r="O176">
        <f>(I176*21)/100</f>
        <v>0</v>
      </c>
      <c r="P176" t="s">
        <v>23</v>
      </c>
    </row>
    <row r="177" spans="1:5" ht="12.75">
      <c r="A177" s="26" t="s">
        <v>50</v>
      </c>
      <c r="E177" s="27" t="s">
        <v>69</v>
      </c>
    </row>
    <row r="178" spans="1:5" ht="25.5">
      <c r="A178" s="28" t="s">
        <v>52</v>
      </c>
      <c r="E178" s="29" t="s">
        <v>269</v>
      </c>
    </row>
    <row r="179" spans="1:5" ht="51">
      <c r="A179" t="s">
        <v>54</v>
      </c>
      <c r="E179" s="27" t="s">
        <v>270</v>
      </c>
    </row>
    <row r="180" spans="1:16" ht="12.75">
      <c r="A180" s="17" t="s">
        <v>45</v>
      </c>
      <c r="B180" s="21" t="s">
        <v>271</v>
      </c>
      <c r="C180" s="21" t="s">
        <v>272</v>
      </c>
      <c r="D180" s="17" t="s">
        <v>69</v>
      </c>
      <c r="E180" s="22" t="s">
        <v>273</v>
      </c>
      <c r="F180" s="23" t="s">
        <v>85</v>
      </c>
      <c r="G180" s="24">
        <v>18.14</v>
      </c>
      <c r="H180" s="25">
        <v>0</v>
      </c>
      <c r="I180" s="25">
        <f>ROUND(ROUND(H180,2)*ROUND(G180,3),2)</f>
        <v>0</v>
      </c>
      <c r="O180">
        <f>(I180*21)/100</f>
        <v>0</v>
      </c>
      <c r="P180" t="s">
        <v>23</v>
      </c>
    </row>
    <row r="181" spans="1:5" ht="12.75">
      <c r="A181" s="26" t="s">
        <v>50</v>
      </c>
      <c r="E181" s="27" t="s">
        <v>69</v>
      </c>
    </row>
    <row r="182" spans="1:5" ht="102">
      <c r="A182" s="28" t="s">
        <v>52</v>
      </c>
      <c r="E182" s="29" t="s">
        <v>274</v>
      </c>
    </row>
    <row r="183" spans="1:5" ht="102">
      <c r="A183" t="s">
        <v>54</v>
      </c>
      <c r="E183" s="27" t="s">
        <v>275</v>
      </c>
    </row>
    <row r="184" spans="1:16" ht="12.75">
      <c r="A184" s="17" t="s">
        <v>45</v>
      </c>
      <c r="B184" s="21" t="s">
        <v>276</v>
      </c>
      <c r="C184" s="21" t="s">
        <v>277</v>
      </c>
      <c r="D184" s="17" t="s">
        <v>69</v>
      </c>
      <c r="E184" s="22" t="s">
        <v>278</v>
      </c>
      <c r="F184" s="23" t="s">
        <v>85</v>
      </c>
      <c r="G184" s="24">
        <v>2.66</v>
      </c>
      <c r="H184" s="25">
        <v>0</v>
      </c>
      <c r="I184" s="25">
        <f>ROUND(ROUND(H184,2)*ROUND(G184,3),2)</f>
        <v>0</v>
      </c>
      <c r="O184">
        <f>(I184*21)/100</f>
        <v>0</v>
      </c>
      <c r="P184" t="s">
        <v>23</v>
      </c>
    </row>
    <row r="185" spans="1:5" ht="12.75">
      <c r="A185" s="26" t="s">
        <v>50</v>
      </c>
      <c r="E185" s="27" t="s">
        <v>69</v>
      </c>
    </row>
    <row r="186" spans="1:5" ht="38.25">
      <c r="A186" s="28" t="s">
        <v>52</v>
      </c>
      <c r="E186" s="29" t="s">
        <v>279</v>
      </c>
    </row>
    <row r="187" spans="1:5" ht="102">
      <c r="A187" t="s">
        <v>54</v>
      </c>
      <c r="E187" s="27" t="s">
        <v>280</v>
      </c>
    </row>
    <row r="188" spans="1:16" ht="12.75">
      <c r="A188" s="17" t="s">
        <v>45</v>
      </c>
      <c r="B188" s="21" t="s">
        <v>281</v>
      </c>
      <c r="C188" s="21" t="s">
        <v>282</v>
      </c>
      <c r="D188" s="17" t="s">
        <v>69</v>
      </c>
      <c r="E188" s="22" t="s">
        <v>283</v>
      </c>
      <c r="F188" s="23" t="s">
        <v>85</v>
      </c>
      <c r="G188" s="24">
        <v>1.824</v>
      </c>
      <c r="H188" s="25">
        <v>0</v>
      </c>
      <c r="I188" s="25">
        <f>ROUND(ROUND(H188,2)*ROUND(G188,3),2)</f>
        <v>0</v>
      </c>
      <c r="O188">
        <f>(I188*21)/100</f>
        <v>0</v>
      </c>
      <c r="P188" t="s">
        <v>23</v>
      </c>
    </row>
    <row r="189" spans="1:5" ht="25.5">
      <c r="A189" s="26" t="s">
        <v>50</v>
      </c>
      <c r="E189" s="27" t="s">
        <v>284</v>
      </c>
    </row>
    <row r="190" spans="1:5" ht="127.5">
      <c r="A190" s="28" t="s">
        <v>52</v>
      </c>
      <c r="E190" s="29" t="s">
        <v>285</v>
      </c>
    </row>
    <row r="191" spans="1:5" ht="357">
      <c r="A191" t="s">
        <v>54</v>
      </c>
      <c r="E191" s="27" t="s">
        <v>286</v>
      </c>
    </row>
    <row r="192" spans="1:18" ht="12.75" customHeight="1">
      <c r="A192" s="5" t="s">
        <v>43</v>
      </c>
      <c r="B192" s="5"/>
      <c r="C192" s="30" t="s">
        <v>35</v>
      </c>
      <c r="D192" s="5"/>
      <c r="E192" s="19" t="s">
        <v>287</v>
      </c>
      <c r="F192" s="5"/>
      <c r="G192" s="5"/>
      <c r="H192" s="5"/>
      <c r="I192" s="31">
        <f>0+Q192</f>
        <v>0</v>
      </c>
      <c r="O192">
        <f>0+R192</f>
        <v>0</v>
      </c>
      <c r="Q192">
        <f>0+I193+I197+I201+I205+I209+I213+I217+I221+I225+I229+I233</f>
        <v>0</v>
      </c>
      <c r="R192">
        <f>0+O193+O197+O201+O205+O209+O213+O217+O221+O225+O229+O233</f>
        <v>0</v>
      </c>
    </row>
    <row r="193" spans="1:16" ht="12.75">
      <c r="A193" s="17" t="s">
        <v>45</v>
      </c>
      <c r="B193" s="21" t="s">
        <v>288</v>
      </c>
      <c r="C193" s="21" t="s">
        <v>289</v>
      </c>
      <c r="D193" s="17" t="s">
        <v>69</v>
      </c>
      <c r="E193" s="22" t="s">
        <v>290</v>
      </c>
      <c r="F193" s="23" t="s">
        <v>78</v>
      </c>
      <c r="G193" s="24">
        <v>316.8</v>
      </c>
      <c r="H193" s="25">
        <v>0</v>
      </c>
      <c r="I193" s="25">
        <f>ROUND(ROUND(H193,2)*ROUND(G193,3),2)</f>
        <v>0</v>
      </c>
      <c r="O193">
        <f>(I193*21)/100</f>
        <v>0</v>
      </c>
      <c r="P193" t="s">
        <v>23</v>
      </c>
    </row>
    <row r="194" spans="1:5" ht="12.75">
      <c r="A194" s="26" t="s">
        <v>50</v>
      </c>
      <c r="E194" s="27" t="s">
        <v>291</v>
      </c>
    </row>
    <row r="195" spans="1:5" ht="25.5">
      <c r="A195" s="28" t="s">
        <v>52</v>
      </c>
      <c r="E195" s="29" t="s">
        <v>292</v>
      </c>
    </row>
    <row r="196" spans="1:5" ht="51">
      <c r="A196" t="s">
        <v>54</v>
      </c>
      <c r="E196" s="27" t="s">
        <v>293</v>
      </c>
    </row>
    <row r="197" spans="1:16" ht="12.75">
      <c r="A197" s="17" t="s">
        <v>45</v>
      </c>
      <c r="B197" s="21" t="s">
        <v>294</v>
      </c>
      <c r="C197" s="21" t="s">
        <v>295</v>
      </c>
      <c r="D197" s="17" t="s">
        <v>69</v>
      </c>
      <c r="E197" s="22" t="s">
        <v>296</v>
      </c>
      <c r="F197" s="23" t="s">
        <v>78</v>
      </c>
      <c r="G197" s="24">
        <v>288</v>
      </c>
      <c r="H197" s="25">
        <v>0</v>
      </c>
      <c r="I197" s="25">
        <f>ROUND(ROUND(H197,2)*ROUND(G197,3),2)</f>
        <v>0</v>
      </c>
      <c r="O197">
        <f>(I197*21)/100</f>
        <v>0</v>
      </c>
      <c r="P197" t="s">
        <v>23</v>
      </c>
    </row>
    <row r="198" spans="1:5" ht="12.75">
      <c r="A198" s="26" t="s">
        <v>50</v>
      </c>
      <c r="E198" s="27" t="s">
        <v>297</v>
      </c>
    </row>
    <row r="199" spans="1:5" ht="25.5">
      <c r="A199" s="28" t="s">
        <v>52</v>
      </c>
      <c r="E199" s="29" t="s">
        <v>298</v>
      </c>
    </row>
    <row r="200" spans="1:5" ht="102">
      <c r="A200" t="s">
        <v>54</v>
      </c>
      <c r="E200" s="27" t="s">
        <v>299</v>
      </c>
    </row>
    <row r="201" spans="1:16" ht="12.75">
      <c r="A201" s="17" t="s">
        <v>45</v>
      </c>
      <c r="B201" s="21" t="s">
        <v>300</v>
      </c>
      <c r="C201" s="21" t="s">
        <v>301</v>
      </c>
      <c r="D201" s="17" t="s">
        <v>69</v>
      </c>
      <c r="E201" s="22" t="s">
        <v>302</v>
      </c>
      <c r="F201" s="23" t="s">
        <v>78</v>
      </c>
      <c r="G201" s="24">
        <v>4329</v>
      </c>
      <c r="H201" s="25">
        <v>0</v>
      </c>
      <c r="I201" s="25">
        <f>ROUND(ROUND(H201,2)*ROUND(G201,3),2)</f>
        <v>0</v>
      </c>
      <c r="O201">
        <f>(I201*21)/100</f>
        <v>0</v>
      </c>
      <c r="P201" t="s">
        <v>23</v>
      </c>
    </row>
    <row r="202" spans="1:5" ht="12.75">
      <c r="A202" s="26" t="s">
        <v>50</v>
      </c>
      <c r="E202" s="27" t="s">
        <v>297</v>
      </c>
    </row>
    <row r="203" spans="1:5" ht="25.5">
      <c r="A203" s="28" t="s">
        <v>52</v>
      </c>
      <c r="E203" s="29" t="s">
        <v>303</v>
      </c>
    </row>
    <row r="204" spans="1:5" ht="102">
      <c r="A204" t="s">
        <v>54</v>
      </c>
      <c r="E204" s="27" t="s">
        <v>299</v>
      </c>
    </row>
    <row r="205" spans="1:16" ht="12.75">
      <c r="A205" s="17" t="s">
        <v>45</v>
      </c>
      <c r="B205" s="21" t="s">
        <v>304</v>
      </c>
      <c r="C205" s="21" t="s">
        <v>305</v>
      </c>
      <c r="D205" s="17" t="s">
        <v>69</v>
      </c>
      <c r="E205" s="22" t="s">
        <v>306</v>
      </c>
      <c r="F205" s="23" t="s">
        <v>85</v>
      </c>
      <c r="G205" s="24">
        <v>985.59</v>
      </c>
      <c r="H205" s="25">
        <v>0</v>
      </c>
      <c r="I205" s="25">
        <f>ROUND(ROUND(H205,2)*ROUND(G205,3),2)</f>
        <v>0</v>
      </c>
      <c r="O205">
        <f>(I205*21)/100</f>
        <v>0</v>
      </c>
      <c r="P205" t="s">
        <v>23</v>
      </c>
    </row>
    <row r="206" spans="1:5" ht="38.25">
      <c r="A206" s="26" t="s">
        <v>50</v>
      </c>
      <c r="E206" s="27" t="s">
        <v>307</v>
      </c>
    </row>
    <row r="207" spans="1:5" ht="12.75">
      <c r="A207" s="28" t="s">
        <v>52</v>
      </c>
      <c r="E207" s="29" t="s">
        <v>308</v>
      </c>
    </row>
    <row r="208" spans="1:5" ht="102">
      <c r="A208" t="s">
        <v>54</v>
      </c>
      <c r="E208" s="27" t="s">
        <v>299</v>
      </c>
    </row>
    <row r="209" spans="1:16" ht="12.75">
      <c r="A209" s="17" t="s">
        <v>45</v>
      </c>
      <c r="B209" s="21" t="s">
        <v>309</v>
      </c>
      <c r="C209" s="21" t="s">
        <v>310</v>
      </c>
      <c r="D209" s="17" t="s">
        <v>69</v>
      </c>
      <c r="E209" s="22" t="s">
        <v>311</v>
      </c>
      <c r="F209" s="23" t="s">
        <v>78</v>
      </c>
      <c r="G209" s="24">
        <v>13161</v>
      </c>
      <c r="H209" s="25">
        <v>0</v>
      </c>
      <c r="I209" s="25">
        <f>ROUND(ROUND(H209,2)*ROUND(G209,3),2)</f>
        <v>0</v>
      </c>
      <c r="O209">
        <f>(I209*21)/100</f>
        <v>0</v>
      </c>
      <c r="P209" t="s">
        <v>23</v>
      </c>
    </row>
    <row r="210" spans="1:5" ht="25.5">
      <c r="A210" s="26" t="s">
        <v>50</v>
      </c>
      <c r="E210" s="27" t="s">
        <v>312</v>
      </c>
    </row>
    <row r="211" spans="1:5" ht="12.75">
      <c r="A211" s="28" t="s">
        <v>52</v>
      </c>
      <c r="E211" s="29" t="s">
        <v>313</v>
      </c>
    </row>
    <row r="212" spans="1:5" ht="76.5">
      <c r="A212" t="s">
        <v>54</v>
      </c>
      <c r="E212" s="27" t="s">
        <v>314</v>
      </c>
    </row>
    <row r="213" spans="1:16" ht="12.75">
      <c r="A213" s="17" t="s">
        <v>45</v>
      </c>
      <c r="B213" s="21" t="s">
        <v>315</v>
      </c>
      <c r="C213" s="21" t="s">
        <v>316</v>
      </c>
      <c r="D213" s="17" t="s">
        <v>69</v>
      </c>
      <c r="E213" s="22" t="s">
        <v>317</v>
      </c>
      <c r="F213" s="23" t="s">
        <v>78</v>
      </c>
      <c r="G213" s="24">
        <v>8388</v>
      </c>
      <c r="H213" s="25">
        <v>0</v>
      </c>
      <c r="I213" s="25">
        <f>ROUND(ROUND(H213,2)*ROUND(G213,3),2)</f>
        <v>0</v>
      </c>
      <c r="O213">
        <f>(I213*21)/100</f>
        <v>0</v>
      </c>
      <c r="P213" t="s">
        <v>23</v>
      </c>
    </row>
    <row r="214" spans="1:5" ht="51">
      <c r="A214" s="26" t="s">
        <v>50</v>
      </c>
      <c r="E214" s="27" t="s">
        <v>318</v>
      </c>
    </row>
    <row r="215" spans="1:5" ht="12.75">
      <c r="A215" s="28" t="s">
        <v>52</v>
      </c>
      <c r="E215" s="29" t="s">
        <v>319</v>
      </c>
    </row>
    <row r="216" spans="1:5" ht="76.5">
      <c r="A216" t="s">
        <v>54</v>
      </c>
      <c r="E216" s="27" t="s">
        <v>314</v>
      </c>
    </row>
    <row r="217" spans="1:16" ht="12.75">
      <c r="A217" s="17" t="s">
        <v>45</v>
      </c>
      <c r="B217" s="21" t="s">
        <v>320</v>
      </c>
      <c r="C217" s="21" t="s">
        <v>321</v>
      </c>
      <c r="D217" s="17" t="s">
        <v>47</v>
      </c>
      <c r="E217" s="22" t="s">
        <v>322</v>
      </c>
      <c r="F217" s="23" t="s">
        <v>78</v>
      </c>
      <c r="G217" s="24">
        <v>12423</v>
      </c>
      <c r="H217" s="25">
        <v>0</v>
      </c>
      <c r="I217" s="25">
        <f>ROUND(ROUND(H217,2)*ROUND(G217,3),2)</f>
        <v>0</v>
      </c>
      <c r="O217">
        <f>(I217*21)/100</f>
        <v>0</v>
      </c>
      <c r="P217" t="s">
        <v>23</v>
      </c>
    </row>
    <row r="218" spans="1:5" ht="25.5">
      <c r="A218" s="26" t="s">
        <v>50</v>
      </c>
      <c r="E218" s="27" t="s">
        <v>323</v>
      </c>
    </row>
    <row r="219" spans="1:5" ht="12.75">
      <c r="A219" s="28" t="s">
        <v>52</v>
      </c>
      <c r="E219" s="29" t="s">
        <v>324</v>
      </c>
    </row>
    <row r="220" spans="1:5" ht="51">
      <c r="A220" t="s">
        <v>54</v>
      </c>
      <c r="E220" s="27" t="s">
        <v>325</v>
      </c>
    </row>
    <row r="221" spans="1:16" ht="12.75">
      <c r="A221" s="17" t="s">
        <v>45</v>
      </c>
      <c r="B221" s="21" t="s">
        <v>326</v>
      </c>
      <c r="C221" s="21" t="s">
        <v>321</v>
      </c>
      <c r="D221" s="17" t="s">
        <v>56</v>
      </c>
      <c r="E221" s="22" t="s">
        <v>322</v>
      </c>
      <c r="F221" s="23" t="s">
        <v>78</v>
      </c>
      <c r="G221" s="24">
        <v>25584</v>
      </c>
      <c r="H221" s="25">
        <v>0</v>
      </c>
      <c r="I221" s="25">
        <f>ROUND(ROUND(H221,2)*ROUND(G221,3),2)</f>
        <v>0</v>
      </c>
      <c r="O221">
        <f>(I221*21)/100</f>
        <v>0</v>
      </c>
      <c r="P221" t="s">
        <v>23</v>
      </c>
    </row>
    <row r="222" spans="1:5" ht="25.5">
      <c r="A222" s="26" t="s">
        <v>50</v>
      </c>
      <c r="E222" s="27" t="s">
        <v>327</v>
      </c>
    </row>
    <row r="223" spans="1:5" ht="25.5">
      <c r="A223" s="28" t="s">
        <v>52</v>
      </c>
      <c r="E223" s="29" t="s">
        <v>328</v>
      </c>
    </row>
    <row r="224" spans="1:5" ht="51">
      <c r="A224" t="s">
        <v>54</v>
      </c>
      <c r="E224" s="27" t="s">
        <v>325</v>
      </c>
    </row>
    <row r="225" spans="1:16" ht="12.75">
      <c r="A225" s="17" t="s">
        <v>45</v>
      </c>
      <c r="B225" s="21" t="s">
        <v>329</v>
      </c>
      <c r="C225" s="21" t="s">
        <v>330</v>
      </c>
      <c r="D225" s="17" t="s">
        <v>69</v>
      </c>
      <c r="E225" s="22" t="s">
        <v>331</v>
      </c>
      <c r="F225" s="23" t="s">
        <v>78</v>
      </c>
      <c r="G225" s="24">
        <v>12300</v>
      </c>
      <c r="H225" s="25">
        <v>0</v>
      </c>
      <c r="I225" s="25">
        <f>ROUND(ROUND(H225,2)*ROUND(G225,3),2)</f>
        <v>0</v>
      </c>
      <c r="O225">
        <f>(I225*21)/100</f>
        <v>0</v>
      </c>
      <c r="P225" t="s">
        <v>23</v>
      </c>
    </row>
    <row r="226" spans="1:5" ht="12.75">
      <c r="A226" s="26" t="s">
        <v>50</v>
      </c>
      <c r="E226" s="27" t="s">
        <v>332</v>
      </c>
    </row>
    <row r="227" spans="1:5" ht="12.75">
      <c r="A227" s="28" t="s">
        <v>52</v>
      </c>
      <c r="E227" s="29" t="s">
        <v>333</v>
      </c>
    </row>
    <row r="228" spans="1:5" ht="140.25">
      <c r="A228" t="s">
        <v>54</v>
      </c>
      <c r="E228" s="27" t="s">
        <v>334</v>
      </c>
    </row>
    <row r="229" spans="1:16" ht="12.75">
      <c r="A229" s="17" t="s">
        <v>45</v>
      </c>
      <c r="B229" s="21" t="s">
        <v>335</v>
      </c>
      <c r="C229" s="21" t="s">
        <v>336</v>
      </c>
      <c r="D229" s="17" t="s">
        <v>69</v>
      </c>
      <c r="E229" s="22" t="s">
        <v>337</v>
      </c>
      <c r="F229" s="23" t="s">
        <v>78</v>
      </c>
      <c r="G229" s="24">
        <v>12546</v>
      </c>
      <c r="H229" s="25">
        <v>0</v>
      </c>
      <c r="I229" s="25">
        <f>ROUND(ROUND(H229,2)*ROUND(G229,3),2)</f>
        <v>0</v>
      </c>
      <c r="O229">
        <f>(I229*21)/100</f>
        <v>0</v>
      </c>
      <c r="P229" t="s">
        <v>23</v>
      </c>
    </row>
    <row r="230" spans="1:5" ht="25.5">
      <c r="A230" s="26" t="s">
        <v>50</v>
      </c>
      <c r="E230" s="27" t="s">
        <v>338</v>
      </c>
    </row>
    <row r="231" spans="1:5" ht="12.75">
      <c r="A231" s="28" t="s">
        <v>52</v>
      </c>
      <c r="E231" s="29" t="s">
        <v>339</v>
      </c>
    </row>
    <row r="232" spans="1:5" ht="140.25">
      <c r="A232" t="s">
        <v>54</v>
      </c>
      <c r="E232" s="27" t="s">
        <v>334</v>
      </c>
    </row>
    <row r="233" spans="1:16" ht="12.75">
      <c r="A233" s="17" t="s">
        <v>45</v>
      </c>
      <c r="B233" s="21" t="s">
        <v>340</v>
      </c>
      <c r="C233" s="21" t="s">
        <v>341</v>
      </c>
      <c r="D233" s="17" t="s">
        <v>69</v>
      </c>
      <c r="E233" s="22" t="s">
        <v>342</v>
      </c>
      <c r="F233" s="23" t="s">
        <v>78</v>
      </c>
      <c r="G233" s="24">
        <v>12792</v>
      </c>
      <c r="H233" s="25">
        <v>0</v>
      </c>
      <c r="I233" s="25">
        <f>ROUND(ROUND(H233,2)*ROUND(G233,3),2)</f>
        <v>0</v>
      </c>
      <c r="O233">
        <f>(I233*21)/100</f>
        <v>0</v>
      </c>
      <c r="P233" t="s">
        <v>23</v>
      </c>
    </row>
    <row r="234" spans="1:5" ht="25.5">
      <c r="A234" s="26" t="s">
        <v>50</v>
      </c>
      <c r="E234" s="27" t="s">
        <v>343</v>
      </c>
    </row>
    <row r="235" spans="1:5" ht="12.75">
      <c r="A235" s="28" t="s">
        <v>52</v>
      </c>
      <c r="E235" s="29" t="s">
        <v>344</v>
      </c>
    </row>
    <row r="236" spans="1:5" ht="25.5">
      <c r="A236" t="s">
        <v>54</v>
      </c>
      <c r="E236" s="27" t="s">
        <v>345</v>
      </c>
    </row>
    <row r="237" spans="1:18" ht="12.75" customHeight="1">
      <c r="A237" s="5" t="s">
        <v>43</v>
      </c>
      <c r="B237" s="5"/>
      <c r="C237" s="30" t="s">
        <v>37</v>
      </c>
      <c r="D237" s="5"/>
      <c r="E237" s="19" t="s">
        <v>346</v>
      </c>
      <c r="F237" s="5"/>
      <c r="G237" s="5"/>
      <c r="H237" s="5"/>
      <c r="I237" s="31">
        <f>0+Q237</f>
        <v>0</v>
      </c>
      <c r="O237">
        <f>0+R237</f>
        <v>0</v>
      </c>
      <c r="Q237">
        <f>0+I238+I242</f>
        <v>0</v>
      </c>
      <c r="R237">
        <f>0+O238+O242</f>
        <v>0</v>
      </c>
    </row>
    <row r="238" spans="1:16" ht="25.5">
      <c r="A238" s="17" t="s">
        <v>45</v>
      </c>
      <c r="B238" s="21" t="s">
        <v>347</v>
      </c>
      <c r="C238" s="21" t="s">
        <v>348</v>
      </c>
      <c r="D238" s="17" t="s">
        <v>69</v>
      </c>
      <c r="E238" s="22" t="s">
        <v>349</v>
      </c>
      <c r="F238" s="23" t="s">
        <v>78</v>
      </c>
      <c r="G238" s="24">
        <v>125.24</v>
      </c>
      <c r="H238" s="25">
        <v>0</v>
      </c>
      <c r="I238" s="25">
        <f>ROUND(ROUND(H238,2)*ROUND(G238,3),2)</f>
        <v>0</v>
      </c>
      <c r="O238">
        <f>(I238*21)/100</f>
        <v>0</v>
      </c>
      <c r="P238" t="s">
        <v>23</v>
      </c>
    </row>
    <row r="239" spans="1:5" ht="12.75">
      <c r="A239" s="26" t="s">
        <v>50</v>
      </c>
      <c r="E239" s="27" t="s">
        <v>69</v>
      </c>
    </row>
    <row r="240" spans="1:5" ht="12.75">
      <c r="A240" s="28" t="s">
        <v>52</v>
      </c>
      <c r="E240" s="29" t="s">
        <v>350</v>
      </c>
    </row>
    <row r="241" spans="1:5" ht="76.5">
      <c r="A241" t="s">
        <v>54</v>
      </c>
      <c r="E241" s="27" t="s">
        <v>351</v>
      </c>
    </row>
    <row r="242" spans="1:16" ht="12.75">
      <c r="A242" s="17" t="s">
        <v>45</v>
      </c>
      <c r="B242" s="21" t="s">
        <v>352</v>
      </c>
      <c r="C242" s="21" t="s">
        <v>353</v>
      </c>
      <c r="D242" s="17" t="s">
        <v>69</v>
      </c>
      <c r="E242" s="22" t="s">
        <v>354</v>
      </c>
      <c r="F242" s="23" t="s">
        <v>49</v>
      </c>
      <c r="G242" s="24">
        <v>6.087</v>
      </c>
      <c r="H242" s="25">
        <v>0</v>
      </c>
      <c r="I242" s="25">
        <f>ROUND(ROUND(H242,2)*ROUND(G242,3),2)</f>
        <v>0</v>
      </c>
      <c r="O242">
        <f>(I242*21)/100</f>
        <v>0</v>
      </c>
      <c r="P242" t="s">
        <v>23</v>
      </c>
    </row>
    <row r="243" spans="1:5" ht="12.75">
      <c r="A243" s="26" t="s">
        <v>50</v>
      </c>
      <c r="E243" s="27" t="s">
        <v>69</v>
      </c>
    </row>
    <row r="244" spans="1:5" ht="63.75">
      <c r="A244" s="28" t="s">
        <v>52</v>
      </c>
      <c r="E244" s="29" t="s">
        <v>355</v>
      </c>
    </row>
    <row r="245" spans="1:5" ht="267.75">
      <c r="A245" t="s">
        <v>54</v>
      </c>
      <c r="E245" s="27" t="s">
        <v>356</v>
      </c>
    </row>
    <row r="246" spans="1:18" ht="12.75" customHeight="1">
      <c r="A246" s="5" t="s">
        <v>43</v>
      </c>
      <c r="B246" s="5"/>
      <c r="C246" s="30" t="s">
        <v>75</v>
      </c>
      <c r="D246" s="5"/>
      <c r="E246" s="19" t="s">
        <v>357</v>
      </c>
      <c r="F246" s="5"/>
      <c r="G246" s="5"/>
      <c r="H246" s="5"/>
      <c r="I246" s="31">
        <f>0+Q246</f>
        <v>0</v>
      </c>
      <c r="O246">
        <f>0+R246</f>
        <v>0</v>
      </c>
      <c r="Q246">
        <f>0+I247</f>
        <v>0</v>
      </c>
      <c r="R246">
        <f>0+O247</f>
        <v>0</v>
      </c>
    </row>
    <row r="247" spans="1:16" ht="12.75">
      <c r="A247" s="17" t="s">
        <v>45</v>
      </c>
      <c r="B247" s="21" t="s">
        <v>358</v>
      </c>
      <c r="C247" s="21" t="s">
        <v>359</v>
      </c>
      <c r="D247" s="17" t="s">
        <v>360</v>
      </c>
      <c r="E247" s="22" t="s">
        <v>361</v>
      </c>
      <c r="F247" s="23" t="s">
        <v>143</v>
      </c>
      <c r="G247" s="24">
        <v>112</v>
      </c>
      <c r="H247" s="25">
        <v>0</v>
      </c>
      <c r="I247" s="25">
        <f>ROUND(ROUND(H247,2)*ROUND(G247,3),2)</f>
        <v>0</v>
      </c>
      <c r="O247">
        <f>(I247*21)/100</f>
        <v>0</v>
      </c>
      <c r="P247" t="s">
        <v>23</v>
      </c>
    </row>
    <row r="248" spans="1:5" ht="12.75">
      <c r="A248" s="26" t="s">
        <v>50</v>
      </c>
      <c r="E248" s="27" t="s">
        <v>362</v>
      </c>
    </row>
    <row r="249" spans="1:5" ht="12.75">
      <c r="A249" s="28" t="s">
        <v>52</v>
      </c>
      <c r="E249" s="29" t="s">
        <v>363</v>
      </c>
    </row>
    <row r="250" spans="1:5" ht="51">
      <c r="A250" t="s">
        <v>54</v>
      </c>
      <c r="E250" s="27" t="s">
        <v>364</v>
      </c>
    </row>
    <row r="251" spans="1:18" ht="12.75" customHeight="1">
      <c r="A251" s="5" t="s">
        <v>43</v>
      </c>
      <c r="B251" s="5"/>
      <c r="C251" s="30" t="s">
        <v>82</v>
      </c>
      <c r="D251" s="5"/>
      <c r="E251" s="19" t="s">
        <v>365</v>
      </c>
      <c r="F251" s="5"/>
      <c r="G251" s="5"/>
      <c r="H251" s="5"/>
      <c r="I251" s="31">
        <f>0+Q251</f>
        <v>0</v>
      </c>
      <c r="O251">
        <f>0+R251</f>
        <v>0</v>
      </c>
      <c r="Q251">
        <f>0+I252+I256</f>
        <v>0</v>
      </c>
      <c r="R251">
        <f>0+O252+O256</f>
        <v>0</v>
      </c>
    </row>
    <row r="252" spans="1:16" ht="12.75">
      <c r="A252" s="17" t="s">
        <v>45</v>
      </c>
      <c r="B252" s="21" t="s">
        <v>366</v>
      </c>
      <c r="C252" s="21" t="s">
        <v>367</v>
      </c>
      <c r="D252" s="17" t="s">
        <v>69</v>
      </c>
      <c r="E252" s="22" t="s">
        <v>368</v>
      </c>
      <c r="F252" s="23" t="s">
        <v>369</v>
      </c>
      <c r="G252" s="24">
        <v>5</v>
      </c>
      <c r="H252" s="25">
        <v>0</v>
      </c>
      <c r="I252" s="25">
        <f>ROUND(ROUND(H252,2)*ROUND(G252,3),2)</f>
        <v>0</v>
      </c>
      <c r="O252">
        <f>(I252*21)/100</f>
        <v>0</v>
      </c>
      <c r="P252" t="s">
        <v>23</v>
      </c>
    </row>
    <row r="253" spans="1:5" ht="12.75">
      <c r="A253" s="26" t="s">
        <v>50</v>
      </c>
      <c r="E253" s="27" t="s">
        <v>69</v>
      </c>
    </row>
    <row r="254" spans="1:5" ht="51">
      <c r="A254" s="28" t="s">
        <v>52</v>
      </c>
      <c r="E254" s="29" t="s">
        <v>370</v>
      </c>
    </row>
    <row r="255" spans="1:5" ht="76.5">
      <c r="A255" t="s">
        <v>54</v>
      </c>
      <c r="E255" s="27" t="s">
        <v>371</v>
      </c>
    </row>
    <row r="256" spans="1:16" ht="12.75">
      <c r="A256" s="17" t="s">
        <v>45</v>
      </c>
      <c r="B256" s="21" t="s">
        <v>372</v>
      </c>
      <c r="C256" s="21" t="s">
        <v>373</v>
      </c>
      <c r="D256" s="17" t="s">
        <v>69</v>
      </c>
      <c r="E256" s="22" t="s">
        <v>374</v>
      </c>
      <c r="F256" s="23" t="s">
        <v>85</v>
      </c>
      <c r="G256" s="24">
        <v>11.04</v>
      </c>
      <c r="H256" s="25">
        <v>0</v>
      </c>
      <c r="I256" s="25">
        <f>ROUND(ROUND(H256,2)*ROUND(G256,3),2)</f>
        <v>0</v>
      </c>
      <c r="O256">
        <f>(I256*21)/100</f>
        <v>0</v>
      </c>
      <c r="P256" t="s">
        <v>23</v>
      </c>
    </row>
    <row r="257" spans="1:5" ht="12.75">
      <c r="A257" s="26" t="s">
        <v>50</v>
      </c>
      <c r="E257" s="27" t="s">
        <v>375</v>
      </c>
    </row>
    <row r="258" spans="1:5" ht="114.75">
      <c r="A258" s="28" t="s">
        <v>52</v>
      </c>
      <c r="E258" s="29" t="s">
        <v>376</v>
      </c>
    </row>
    <row r="259" spans="1:5" ht="369.75">
      <c r="A259" t="s">
        <v>54</v>
      </c>
      <c r="E259" s="27" t="s">
        <v>377</v>
      </c>
    </row>
    <row r="260" spans="1:18" ht="12.75" customHeight="1">
      <c r="A260" s="5" t="s">
        <v>43</v>
      </c>
      <c r="B260" s="5"/>
      <c r="C260" s="30" t="s">
        <v>40</v>
      </c>
      <c r="D260" s="5"/>
      <c r="E260" s="19" t="s">
        <v>378</v>
      </c>
      <c r="F260" s="5"/>
      <c r="G260" s="5"/>
      <c r="H260" s="5"/>
      <c r="I260" s="31">
        <f>0+Q260</f>
        <v>0</v>
      </c>
      <c r="O260">
        <f>0+R260</f>
        <v>0</v>
      </c>
      <c r="Q260">
        <f>0+I261+I265+I269+I273+I277+I281+I285+I289+I293+I297+I301+I305+I309+I313+I317+I321+I325+I329+I333+I337+I341+I345+I349</f>
        <v>0</v>
      </c>
      <c r="R260">
        <f>0+O261+O265+O269+O273+O277+O281+O285+O289+O293+O297+O301+O305+O309+O313+O317+O321+O325+O329+O333+O337+O341+O345+O349</f>
        <v>0</v>
      </c>
    </row>
    <row r="261" spans="1:16" ht="25.5">
      <c r="A261" s="17" t="s">
        <v>45</v>
      </c>
      <c r="B261" s="21" t="s">
        <v>379</v>
      </c>
      <c r="C261" s="21" t="s">
        <v>380</v>
      </c>
      <c r="D261" s="17" t="s">
        <v>69</v>
      </c>
      <c r="E261" s="22" t="s">
        <v>381</v>
      </c>
      <c r="F261" s="23" t="s">
        <v>143</v>
      </c>
      <c r="G261" s="24">
        <v>218</v>
      </c>
      <c r="H261" s="25">
        <v>0</v>
      </c>
      <c r="I261" s="25">
        <f>ROUND(ROUND(H261,2)*ROUND(G261,3),2)</f>
        <v>0</v>
      </c>
      <c r="O261">
        <f>(I261*21)/100</f>
        <v>0</v>
      </c>
      <c r="P261" t="s">
        <v>23</v>
      </c>
    </row>
    <row r="262" spans="1:5" ht="12.75">
      <c r="A262" s="26" t="s">
        <v>50</v>
      </c>
      <c r="E262" s="27" t="s">
        <v>69</v>
      </c>
    </row>
    <row r="263" spans="1:5" ht="25.5">
      <c r="A263" s="28" t="s">
        <v>52</v>
      </c>
      <c r="E263" s="29" t="s">
        <v>382</v>
      </c>
    </row>
    <row r="264" spans="1:5" ht="127.5">
      <c r="A264" t="s">
        <v>54</v>
      </c>
      <c r="E264" s="27" t="s">
        <v>383</v>
      </c>
    </row>
    <row r="265" spans="1:16" ht="25.5">
      <c r="A265" s="17" t="s">
        <v>45</v>
      </c>
      <c r="B265" s="21" t="s">
        <v>384</v>
      </c>
      <c r="C265" s="21" t="s">
        <v>385</v>
      </c>
      <c r="D265" s="17" t="s">
        <v>69</v>
      </c>
      <c r="E265" s="22" t="s">
        <v>386</v>
      </c>
      <c r="F265" s="23" t="s">
        <v>143</v>
      </c>
      <c r="G265" s="24">
        <v>175</v>
      </c>
      <c r="H265" s="25">
        <v>0</v>
      </c>
      <c r="I265" s="25">
        <f>ROUND(ROUND(H265,2)*ROUND(G265,3),2)</f>
        <v>0</v>
      </c>
      <c r="O265">
        <f>(I265*21)/100</f>
        <v>0</v>
      </c>
      <c r="P265" t="s">
        <v>23</v>
      </c>
    </row>
    <row r="266" spans="1:5" ht="12.75">
      <c r="A266" s="26" t="s">
        <v>50</v>
      </c>
      <c r="E266" s="27" t="s">
        <v>387</v>
      </c>
    </row>
    <row r="267" spans="1:5" ht="12.75">
      <c r="A267" s="28" t="s">
        <v>52</v>
      </c>
      <c r="E267" s="29" t="s">
        <v>388</v>
      </c>
    </row>
    <row r="268" spans="1:5" ht="38.25">
      <c r="A268" t="s">
        <v>54</v>
      </c>
      <c r="E268" s="27" t="s">
        <v>389</v>
      </c>
    </row>
    <row r="269" spans="1:16" ht="12.75">
      <c r="A269" s="17" t="s">
        <v>45</v>
      </c>
      <c r="B269" s="21" t="s">
        <v>390</v>
      </c>
      <c r="C269" s="21" t="s">
        <v>391</v>
      </c>
      <c r="D269" s="17" t="s">
        <v>69</v>
      </c>
      <c r="E269" s="22" t="s">
        <v>392</v>
      </c>
      <c r="F269" s="23" t="s">
        <v>369</v>
      </c>
      <c r="G269" s="24">
        <v>16</v>
      </c>
      <c r="H269" s="25">
        <v>0</v>
      </c>
      <c r="I269" s="25">
        <f>ROUND(ROUND(H269,2)*ROUND(G269,3),2)</f>
        <v>0</v>
      </c>
      <c r="O269">
        <f>(I269*21)/100</f>
        <v>0</v>
      </c>
      <c r="P269" t="s">
        <v>23</v>
      </c>
    </row>
    <row r="270" spans="1:5" ht="12.75">
      <c r="A270" s="26" t="s">
        <v>50</v>
      </c>
      <c r="E270" s="27" t="s">
        <v>69</v>
      </c>
    </row>
    <row r="271" spans="1:5" ht="12.75">
      <c r="A271" s="28" t="s">
        <v>52</v>
      </c>
      <c r="E271" s="29" t="s">
        <v>393</v>
      </c>
    </row>
    <row r="272" spans="1:5" ht="51">
      <c r="A272" t="s">
        <v>54</v>
      </c>
      <c r="E272" s="27" t="s">
        <v>394</v>
      </c>
    </row>
    <row r="273" spans="1:16" ht="12.75">
      <c r="A273" s="17" t="s">
        <v>45</v>
      </c>
      <c r="B273" s="21" t="s">
        <v>395</v>
      </c>
      <c r="C273" s="21" t="s">
        <v>391</v>
      </c>
      <c r="D273" s="17" t="s">
        <v>47</v>
      </c>
      <c r="E273" s="22" t="s">
        <v>392</v>
      </c>
      <c r="F273" s="23" t="s">
        <v>369</v>
      </c>
      <c r="G273" s="24">
        <v>72</v>
      </c>
      <c r="H273" s="25">
        <v>0</v>
      </c>
      <c r="I273" s="25">
        <f>ROUND(ROUND(H273,2)*ROUND(G273,3),2)</f>
        <v>0</v>
      </c>
      <c r="O273">
        <f>(I273*21)/100</f>
        <v>0</v>
      </c>
      <c r="P273" t="s">
        <v>23</v>
      </c>
    </row>
    <row r="274" spans="1:5" ht="12.75">
      <c r="A274" s="26" t="s">
        <v>50</v>
      </c>
      <c r="E274" s="27" t="s">
        <v>69</v>
      </c>
    </row>
    <row r="275" spans="1:5" ht="12.75">
      <c r="A275" s="28" t="s">
        <v>52</v>
      </c>
      <c r="E275" s="29" t="s">
        <v>396</v>
      </c>
    </row>
    <row r="276" spans="1:5" ht="51">
      <c r="A276" t="s">
        <v>54</v>
      </c>
      <c r="E276" s="27" t="s">
        <v>394</v>
      </c>
    </row>
    <row r="277" spans="1:16" ht="12.75">
      <c r="A277" s="17" t="s">
        <v>45</v>
      </c>
      <c r="B277" s="21" t="s">
        <v>397</v>
      </c>
      <c r="C277" s="21" t="s">
        <v>398</v>
      </c>
      <c r="D277" s="17" t="s">
        <v>69</v>
      </c>
      <c r="E277" s="22" t="s">
        <v>399</v>
      </c>
      <c r="F277" s="23" t="s">
        <v>369</v>
      </c>
      <c r="G277" s="24">
        <v>72</v>
      </c>
      <c r="H277" s="25">
        <v>0</v>
      </c>
      <c r="I277" s="25">
        <f>ROUND(ROUND(H277,2)*ROUND(G277,3),2)</f>
        <v>0</v>
      </c>
      <c r="O277">
        <f>(I277*21)/100</f>
        <v>0</v>
      </c>
      <c r="P277" t="s">
        <v>23</v>
      </c>
    </row>
    <row r="278" spans="1:5" ht="12.75">
      <c r="A278" s="26" t="s">
        <v>50</v>
      </c>
      <c r="E278" s="27" t="s">
        <v>400</v>
      </c>
    </row>
    <row r="279" spans="1:5" ht="12.75">
      <c r="A279" s="28" t="s">
        <v>52</v>
      </c>
      <c r="E279" s="29" t="s">
        <v>401</v>
      </c>
    </row>
    <row r="280" spans="1:5" ht="25.5">
      <c r="A280" t="s">
        <v>54</v>
      </c>
      <c r="E280" s="27" t="s">
        <v>402</v>
      </c>
    </row>
    <row r="281" spans="1:16" ht="12.75">
      <c r="A281" s="17" t="s">
        <v>45</v>
      </c>
      <c r="B281" s="21" t="s">
        <v>403</v>
      </c>
      <c r="C281" s="21" t="s">
        <v>404</v>
      </c>
      <c r="D281" s="17" t="s">
        <v>69</v>
      </c>
      <c r="E281" s="22" t="s">
        <v>405</v>
      </c>
      <c r="F281" s="23" t="s">
        <v>369</v>
      </c>
      <c r="G281" s="24">
        <v>72</v>
      </c>
      <c r="H281" s="25">
        <v>0</v>
      </c>
      <c r="I281" s="25">
        <f>ROUND(ROUND(H281,2)*ROUND(G281,3),2)</f>
        <v>0</v>
      </c>
      <c r="O281">
        <f>(I281*21)/100</f>
        <v>0</v>
      </c>
      <c r="P281" t="s">
        <v>23</v>
      </c>
    </row>
    <row r="282" spans="1:5" ht="12.75">
      <c r="A282" s="26" t="s">
        <v>50</v>
      </c>
      <c r="E282" s="27" t="s">
        <v>69</v>
      </c>
    </row>
    <row r="283" spans="1:5" ht="25.5">
      <c r="A283" s="28" t="s">
        <v>52</v>
      </c>
      <c r="E283" s="29" t="s">
        <v>406</v>
      </c>
    </row>
    <row r="284" spans="1:5" ht="12.75">
      <c r="A284" t="s">
        <v>54</v>
      </c>
      <c r="E284" s="27" t="s">
        <v>407</v>
      </c>
    </row>
    <row r="285" spans="1:16" ht="12.75">
      <c r="A285" s="17" t="s">
        <v>45</v>
      </c>
      <c r="B285" s="21" t="s">
        <v>408</v>
      </c>
      <c r="C285" s="21" t="s">
        <v>409</v>
      </c>
      <c r="D285" s="17" t="s">
        <v>69</v>
      </c>
      <c r="E285" s="22" t="s">
        <v>410</v>
      </c>
      <c r="F285" s="23" t="s">
        <v>369</v>
      </c>
      <c r="G285" s="24">
        <v>16</v>
      </c>
      <c r="H285" s="25">
        <v>0</v>
      </c>
      <c r="I285" s="25">
        <f>ROUND(ROUND(H285,2)*ROUND(G285,3),2)</f>
        <v>0</v>
      </c>
      <c r="O285">
        <f>(I285*21)/100</f>
        <v>0</v>
      </c>
      <c r="P285" t="s">
        <v>23</v>
      </c>
    </row>
    <row r="286" spans="1:5" ht="12.75">
      <c r="A286" s="26" t="s">
        <v>50</v>
      </c>
      <c r="E286" s="27" t="s">
        <v>69</v>
      </c>
    </row>
    <row r="287" spans="1:5" ht="12.75">
      <c r="A287" s="28" t="s">
        <v>52</v>
      </c>
      <c r="E287" s="29" t="s">
        <v>411</v>
      </c>
    </row>
    <row r="288" spans="1:5" ht="12.75">
      <c r="A288" t="s">
        <v>54</v>
      </c>
      <c r="E288" s="27" t="s">
        <v>412</v>
      </c>
    </row>
    <row r="289" spans="1:16" ht="12.75">
      <c r="A289" s="17" t="s">
        <v>45</v>
      </c>
      <c r="B289" s="21" t="s">
        <v>413</v>
      </c>
      <c r="C289" s="21" t="s">
        <v>414</v>
      </c>
      <c r="D289" s="17" t="s">
        <v>69</v>
      </c>
      <c r="E289" s="22" t="s">
        <v>415</v>
      </c>
      <c r="F289" s="23" t="s">
        <v>85</v>
      </c>
      <c r="G289" s="24">
        <v>13.6</v>
      </c>
      <c r="H289" s="25">
        <v>0</v>
      </c>
      <c r="I289" s="25">
        <f>ROUND(ROUND(H289,2)*ROUND(G289,3),2)</f>
        <v>0</v>
      </c>
      <c r="O289">
        <f>(I289*21)/100</f>
        <v>0</v>
      </c>
      <c r="P289" t="s">
        <v>23</v>
      </c>
    </row>
    <row r="290" spans="1:5" ht="12.75">
      <c r="A290" s="26" t="s">
        <v>50</v>
      </c>
      <c r="E290" s="27" t="s">
        <v>69</v>
      </c>
    </row>
    <row r="291" spans="1:5" ht="63.75">
      <c r="A291" s="28" t="s">
        <v>52</v>
      </c>
      <c r="E291" s="29" t="s">
        <v>416</v>
      </c>
    </row>
    <row r="292" spans="1:5" ht="51">
      <c r="A292" t="s">
        <v>54</v>
      </c>
      <c r="E292" s="27" t="s">
        <v>417</v>
      </c>
    </row>
    <row r="293" spans="1:16" ht="12.75">
      <c r="A293" s="17" t="s">
        <v>45</v>
      </c>
      <c r="B293" s="21" t="s">
        <v>418</v>
      </c>
      <c r="C293" s="21" t="s">
        <v>419</v>
      </c>
      <c r="D293" s="17" t="s">
        <v>69</v>
      </c>
      <c r="E293" s="22" t="s">
        <v>420</v>
      </c>
      <c r="F293" s="23" t="s">
        <v>143</v>
      </c>
      <c r="G293" s="24">
        <v>741</v>
      </c>
      <c r="H293" s="25">
        <v>0</v>
      </c>
      <c r="I293" s="25">
        <f>ROUND(ROUND(H293,2)*ROUND(G293,3),2)</f>
        <v>0</v>
      </c>
      <c r="O293">
        <f>(I293*21)/100</f>
        <v>0</v>
      </c>
      <c r="P293" t="s">
        <v>23</v>
      </c>
    </row>
    <row r="294" spans="1:5" ht="12.75">
      <c r="A294" s="26" t="s">
        <v>50</v>
      </c>
      <c r="E294" s="27" t="s">
        <v>69</v>
      </c>
    </row>
    <row r="295" spans="1:5" ht="25.5">
      <c r="A295" s="28" t="s">
        <v>52</v>
      </c>
      <c r="E295" s="29" t="s">
        <v>421</v>
      </c>
    </row>
    <row r="296" spans="1:5" ht="51">
      <c r="A296" t="s">
        <v>54</v>
      </c>
      <c r="E296" s="27" t="s">
        <v>422</v>
      </c>
    </row>
    <row r="297" spans="1:16" ht="12.75">
      <c r="A297" s="17" t="s">
        <v>45</v>
      </c>
      <c r="B297" s="21" t="s">
        <v>423</v>
      </c>
      <c r="C297" s="21" t="s">
        <v>424</v>
      </c>
      <c r="D297" s="17" t="s">
        <v>69</v>
      </c>
      <c r="E297" s="22" t="s">
        <v>425</v>
      </c>
      <c r="F297" s="23" t="s">
        <v>369</v>
      </c>
      <c r="G297" s="24">
        <v>2</v>
      </c>
      <c r="H297" s="25">
        <v>0</v>
      </c>
      <c r="I297" s="25">
        <f>ROUND(ROUND(H297,2)*ROUND(G297,3),2)</f>
        <v>0</v>
      </c>
      <c r="O297">
        <f>(I297*21)/100</f>
        <v>0</v>
      </c>
      <c r="P297" t="s">
        <v>23</v>
      </c>
    </row>
    <row r="298" spans="1:5" ht="12.75">
      <c r="A298" s="26" t="s">
        <v>50</v>
      </c>
      <c r="E298" s="27" t="s">
        <v>426</v>
      </c>
    </row>
    <row r="299" spans="1:5" ht="25.5">
      <c r="A299" s="28" t="s">
        <v>52</v>
      </c>
      <c r="E299" s="29" t="s">
        <v>427</v>
      </c>
    </row>
    <row r="300" spans="1:5" ht="409.5">
      <c r="A300" t="s">
        <v>54</v>
      </c>
      <c r="E300" s="27" t="s">
        <v>428</v>
      </c>
    </row>
    <row r="301" spans="1:16" ht="12.75">
      <c r="A301" s="17" t="s">
        <v>45</v>
      </c>
      <c r="B301" s="21" t="s">
        <v>429</v>
      </c>
      <c r="C301" s="21" t="s">
        <v>430</v>
      </c>
      <c r="D301" s="17" t="s">
        <v>69</v>
      </c>
      <c r="E301" s="22" t="s">
        <v>431</v>
      </c>
      <c r="F301" s="23" t="s">
        <v>143</v>
      </c>
      <c r="G301" s="24">
        <v>21</v>
      </c>
      <c r="H301" s="25">
        <v>0</v>
      </c>
      <c r="I301" s="25">
        <f>ROUND(ROUND(H301,2)*ROUND(G301,3),2)</f>
        <v>0</v>
      </c>
      <c r="O301">
        <f>(I301*21)/100</f>
        <v>0</v>
      </c>
      <c r="P301" t="s">
        <v>23</v>
      </c>
    </row>
    <row r="302" spans="1:5" ht="25.5">
      <c r="A302" s="26" t="s">
        <v>50</v>
      </c>
      <c r="E302" s="27" t="s">
        <v>432</v>
      </c>
    </row>
    <row r="303" spans="1:5" ht="51">
      <c r="A303" s="28" t="s">
        <v>52</v>
      </c>
      <c r="E303" s="29" t="s">
        <v>433</v>
      </c>
    </row>
    <row r="304" spans="1:5" ht="63.75">
      <c r="A304" t="s">
        <v>54</v>
      </c>
      <c r="E304" s="27" t="s">
        <v>434</v>
      </c>
    </row>
    <row r="305" spans="1:16" ht="12.75">
      <c r="A305" s="17" t="s">
        <v>45</v>
      </c>
      <c r="B305" s="21" t="s">
        <v>435</v>
      </c>
      <c r="C305" s="21" t="s">
        <v>436</v>
      </c>
      <c r="D305" s="17" t="s">
        <v>69</v>
      </c>
      <c r="E305" s="22" t="s">
        <v>437</v>
      </c>
      <c r="F305" s="23" t="s">
        <v>143</v>
      </c>
      <c r="G305" s="24">
        <v>46</v>
      </c>
      <c r="H305" s="25">
        <v>0</v>
      </c>
      <c r="I305" s="25">
        <f>ROUND(ROUND(H305,2)*ROUND(G305,3),2)</f>
        <v>0</v>
      </c>
      <c r="O305">
        <f>(I305*21)/100</f>
        <v>0</v>
      </c>
      <c r="P305" t="s">
        <v>23</v>
      </c>
    </row>
    <row r="306" spans="1:5" ht="12.75">
      <c r="A306" s="26" t="s">
        <v>50</v>
      </c>
      <c r="E306" s="27" t="s">
        <v>438</v>
      </c>
    </row>
    <row r="307" spans="1:5" ht="89.25">
      <c r="A307" s="28" t="s">
        <v>52</v>
      </c>
      <c r="E307" s="29" t="s">
        <v>439</v>
      </c>
    </row>
    <row r="308" spans="1:5" ht="63.75">
      <c r="A308" t="s">
        <v>54</v>
      </c>
      <c r="E308" s="27" t="s">
        <v>434</v>
      </c>
    </row>
    <row r="309" spans="1:16" ht="12.75">
      <c r="A309" s="17" t="s">
        <v>45</v>
      </c>
      <c r="B309" s="21" t="s">
        <v>440</v>
      </c>
      <c r="C309" s="21" t="s">
        <v>441</v>
      </c>
      <c r="D309" s="17" t="s">
        <v>69</v>
      </c>
      <c r="E309" s="22" t="s">
        <v>442</v>
      </c>
      <c r="F309" s="23" t="s">
        <v>143</v>
      </c>
      <c r="G309" s="24">
        <v>12.5</v>
      </c>
      <c r="H309" s="25">
        <v>0</v>
      </c>
      <c r="I309" s="25">
        <f>ROUND(ROUND(H309,2)*ROUND(G309,3),2)</f>
        <v>0</v>
      </c>
      <c r="O309">
        <f>(I309*21)/100</f>
        <v>0</v>
      </c>
      <c r="P309" t="s">
        <v>23</v>
      </c>
    </row>
    <row r="310" spans="1:5" ht="25.5">
      <c r="A310" s="26" t="s">
        <v>50</v>
      </c>
      <c r="E310" s="27" t="s">
        <v>443</v>
      </c>
    </row>
    <row r="311" spans="1:5" ht="12.75">
      <c r="A311" s="28" t="s">
        <v>52</v>
      </c>
      <c r="E311" s="29" t="s">
        <v>444</v>
      </c>
    </row>
    <row r="312" spans="1:5" ht="63.75">
      <c r="A312" t="s">
        <v>54</v>
      </c>
      <c r="E312" s="27" t="s">
        <v>434</v>
      </c>
    </row>
    <row r="313" spans="1:16" ht="12.75">
      <c r="A313" s="17" t="s">
        <v>45</v>
      </c>
      <c r="B313" s="21" t="s">
        <v>445</v>
      </c>
      <c r="C313" s="21" t="s">
        <v>446</v>
      </c>
      <c r="D313" s="17" t="s">
        <v>69</v>
      </c>
      <c r="E313" s="22" t="s">
        <v>447</v>
      </c>
      <c r="F313" s="23" t="s">
        <v>143</v>
      </c>
      <c r="G313" s="24">
        <v>183</v>
      </c>
      <c r="H313" s="25">
        <v>0</v>
      </c>
      <c r="I313" s="25">
        <f>ROUND(ROUND(H313,2)*ROUND(G313,3),2)</f>
        <v>0</v>
      </c>
      <c r="O313">
        <f>(I313*21)/100</f>
        <v>0</v>
      </c>
      <c r="P313" t="s">
        <v>23</v>
      </c>
    </row>
    <row r="314" spans="1:5" ht="12.75">
      <c r="A314" s="26" t="s">
        <v>50</v>
      </c>
      <c r="E314" s="27" t="s">
        <v>69</v>
      </c>
    </row>
    <row r="315" spans="1:5" ht="25.5">
      <c r="A315" s="28" t="s">
        <v>52</v>
      </c>
      <c r="E315" s="29" t="s">
        <v>448</v>
      </c>
    </row>
    <row r="316" spans="1:5" ht="25.5">
      <c r="A316" t="s">
        <v>54</v>
      </c>
      <c r="E316" s="27" t="s">
        <v>449</v>
      </c>
    </row>
    <row r="317" spans="1:16" ht="12.75">
      <c r="A317" s="17" t="s">
        <v>45</v>
      </c>
      <c r="B317" s="21" t="s">
        <v>450</v>
      </c>
      <c r="C317" s="21" t="s">
        <v>451</v>
      </c>
      <c r="D317" s="17" t="s">
        <v>69</v>
      </c>
      <c r="E317" s="22" t="s">
        <v>452</v>
      </c>
      <c r="F317" s="23" t="s">
        <v>143</v>
      </c>
      <c r="G317" s="24">
        <v>183</v>
      </c>
      <c r="H317" s="25">
        <v>0</v>
      </c>
      <c r="I317" s="25">
        <f>ROUND(ROUND(H317,2)*ROUND(G317,3),2)</f>
        <v>0</v>
      </c>
      <c r="O317">
        <f>(I317*21)/100</f>
        <v>0</v>
      </c>
      <c r="P317" t="s">
        <v>23</v>
      </c>
    </row>
    <row r="318" spans="1:5" ht="12.75">
      <c r="A318" s="26" t="s">
        <v>50</v>
      </c>
      <c r="E318" s="27" t="s">
        <v>69</v>
      </c>
    </row>
    <row r="319" spans="1:5" ht="25.5">
      <c r="A319" s="28" t="s">
        <v>52</v>
      </c>
      <c r="E319" s="29" t="s">
        <v>453</v>
      </c>
    </row>
    <row r="320" spans="1:5" ht="38.25">
      <c r="A320" t="s">
        <v>54</v>
      </c>
      <c r="E320" s="27" t="s">
        <v>454</v>
      </c>
    </row>
    <row r="321" spans="1:16" ht="25.5">
      <c r="A321" s="17" t="s">
        <v>45</v>
      </c>
      <c r="B321" s="21" t="s">
        <v>455</v>
      </c>
      <c r="C321" s="21" t="s">
        <v>456</v>
      </c>
      <c r="D321" s="17" t="s">
        <v>69</v>
      </c>
      <c r="E321" s="22" t="s">
        <v>457</v>
      </c>
      <c r="F321" s="23" t="s">
        <v>143</v>
      </c>
      <c r="G321" s="24">
        <v>118</v>
      </c>
      <c r="H321" s="25">
        <v>0</v>
      </c>
      <c r="I321" s="25">
        <f>ROUND(ROUND(H321,2)*ROUND(G321,3),2)</f>
        <v>0</v>
      </c>
      <c r="O321">
        <f>(I321*21)/100</f>
        <v>0</v>
      </c>
      <c r="P321" t="s">
        <v>23</v>
      </c>
    </row>
    <row r="322" spans="1:5" ht="12.75">
      <c r="A322" s="26" t="s">
        <v>50</v>
      </c>
      <c r="E322" s="27" t="s">
        <v>69</v>
      </c>
    </row>
    <row r="323" spans="1:5" ht="38.25">
      <c r="A323" s="28" t="s">
        <v>52</v>
      </c>
      <c r="E323" s="29" t="s">
        <v>458</v>
      </c>
    </row>
    <row r="324" spans="1:5" ht="89.25">
      <c r="A324" t="s">
        <v>54</v>
      </c>
      <c r="E324" s="27" t="s">
        <v>459</v>
      </c>
    </row>
    <row r="325" spans="1:16" ht="12.75">
      <c r="A325" s="17" t="s">
        <v>45</v>
      </c>
      <c r="B325" s="21" t="s">
        <v>460</v>
      </c>
      <c r="C325" s="21" t="s">
        <v>461</v>
      </c>
      <c r="D325" s="17" t="s">
        <v>69</v>
      </c>
      <c r="E325" s="22" t="s">
        <v>462</v>
      </c>
      <c r="F325" s="23" t="s">
        <v>78</v>
      </c>
      <c r="G325" s="24">
        <v>650.75</v>
      </c>
      <c r="H325" s="25">
        <v>0</v>
      </c>
      <c r="I325" s="25">
        <f>ROUND(ROUND(H325,2)*ROUND(G325,3),2)</f>
        <v>0</v>
      </c>
      <c r="O325">
        <f>(I325*21)/100</f>
        <v>0</v>
      </c>
      <c r="P325" t="s">
        <v>23</v>
      </c>
    </row>
    <row r="326" spans="1:5" ht="12.75">
      <c r="A326" s="26" t="s">
        <v>50</v>
      </c>
      <c r="E326" s="27" t="s">
        <v>69</v>
      </c>
    </row>
    <row r="327" spans="1:5" ht="51">
      <c r="A327" s="28" t="s">
        <v>52</v>
      </c>
      <c r="E327" s="29" t="s">
        <v>463</v>
      </c>
    </row>
    <row r="328" spans="1:5" ht="102">
      <c r="A328" t="s">
        <v>54</v>
      </c>
      <c r="E328" s="27" t="s">
        <v>464</v>
      </c>
    </row>
    <row r="329" spans="1:16" ht="12.75">
      <c r="A329" s="17" t="s">
        <v>45</v>
      </c>
      <c r="B329" s="21" t="s">
        <v>465</v>
      </c>
      <c r="C329" s="21" t="s">
        <v>466</v>
      </c>
      <c r="D329" s="17" t="s">
        <v>69</v>
      </c>
      <c r="E329" s="22" t="s">
        <v>467</v>
      </c>
      <c r="F329" s="23" t="s">
        <v>78</v>
      </c>
      <c r="G329" s="24">
        <v>125.24</v>
      </c>
      <c r="H329" s="25">
        <v>0</v>
      </c>
      <c r="I329" s="25">
        <f>ROUND(ROUND(H329,2)*ROUND(G329,3),2)</f>
        <v>0</v>
      </c>
      <c r="O329">
        <f>(I329*21)/100</f>
        <v>0</v>
      </c>
      <c r="P329" t="s">
        <v>23</v>
      </c>
    </row>
    <row r="330" spans="1:5" ht="12.75">
      <c r="A330" s="26" t="s">
        <v>50</v>
      </c>
      <c r="E330" s="27" t="s">
        <v>69</v>
      </c>
    </row>
    <row r="331" spans="1:5" ht="12.75">
      <c r="A331" s="28" t="s">
        <v>52</v>
      </c>
      <c r="E331" s="29" t="s">
        <v>468</v>
      </c>
    </row>
    <row r="332" spans="1:5" ht="25.5">
      <c r="A332" t="s">
        <v>54</v>
      </c>
      <c r="E332" s="27" t="s">
        <v>469</v>
      </c>
    </row>
    <row r="333" spans="1:16" ht="12.75">
      <c r="A333" s="17" t="s">
        <v>45</v>
      </c>
      <c r="B333" s="21" t="s">
        <v>470</v>
      </c>
      <c r="C333" s="21" t="s">
        <v>471</v>
      </c>
      <c r="D333" s="17" t="s">
        <v>69</v>
      </c>
      <c r="E333" s="22" t="s">
        <v>472</v>
      </c>
      <c r="F333" s="23" t="s">
        <v>85</v>
      </c>
      <c r="G333" s="24">
        <v>0.8</v>
      </c>
      <c r="H333" s="25">
        <v>0</v>
      </c>
      <c r="I333" s="25">
        <f>ROUND(ROUND(H333,2)*ROUND(G333,3),2)</f>
        <v>0</v>
      </c>
      <c r="O333">
        <f>(I333*21)/100</f>
        <v>0</v>
      </c>
      <c r="P333" t="s">
        <v>23</v>
      </c>
    </row>
    <row r="334" spans="1:5" ht="25.5">
      <c r="A334" s="26" t="s">
        <v>50</v>
      </c>
      <c r="E334" s="27" t="s">
        <v>86</v>
      </c>
    </row>
    <row r="335" spans="1:5" ht="25.5">
      <c r="A335" s="28" t="s">
        <v>52</v>
      </c>
      <c r="E335" s="29" t="s">
        <v>473</v>
      </c>
    </row>
    <row r="336" spans="1:5" ht="114.75">
      <c r="A336" t="s">
        <v>54</v>
      </c>
      <c r="E336" s="27" t="s">
        <v>474</v>
      </c>
    </row>
    <row r="337" spans="1:16" ht="12.75">
      <c r="A337" s="17" t="s">
        <v>45</v>
      </c>
      <c r="B337" s="21" t="s">
        <v>475</v>
      </c>
      <c r="C337" s="21" t="s">
        <v>476</v>
      </c>
      <c r="D337" s="17" t="s">
        <v>69</v>
      </c>
      <c r="E337" s="22" t="s">
        <v>477</v>
      </c>
      <c r="F337" s="23" t="s">
        <v>85</v>
      </c>
      <c r="G337" s="24">
        <v>94.5</v>
      </c>
      <c r="H337" s="25">
        <v>0</v>
      </c>
      <c r="I337" s="25">
        <f>ROUND(ROUND(H337,2)*ROUND(G337,3),2)</f>
        <v>0</v>
      </c>
      <c r="O337">
        <f>(I337*21)/100</f>
        <v>0</v>
      </c>
      <c r="P337" t="s">
        <v>23</v>
      </c>
    </row>
    <row r="338" spans="1:5" ht="25.5">
      <c r="A338" s="26" t="s">
        <v>50</v>
      </c>
      <c r="E338" s="27" t="s">
        <v>86</v>
      </c>
    </row>
    <row r="339" spans="1:5" ht="127.5">
      <c r="A339" s="28" t="s">
        <v>52</v>
      </c>
      <c r="E339" s="29" t="s">
        <v>478</v>
      </c>
    </row>
    <row r="340" spans="1:5" ht="114.75">
      <c r="A340" t="s">
        <v>54</v>
      </c>
      <c r="E340" s="27" t="s">
        <v>474</v>
      </c>
    </row>
    <row r="341" spans="1:16" ht="12.75">
      <c r="A341" s="17" t="s">
        <v>45</v>
      </c>
      <c r="B341" s="21" t="s">
        <v>479</v>
      </c>
      <c r="C341" s="21" t="s">
        <v>480</v>
      </c>
      <c r="D341" s="17" t="s">
        <v>69</v>
      </c>
      <c r="E341" s="22" t="s">
        <v>481</v>
      </c>
      <c r="F341" s="23" t="s">
        <v>143</v>
      </c>
      <c r="G341" s="24">
        <v>8</v>
      </c>
      <c r="H341" s="25">
        <v>0</v>
      </c>
      <c r="I341" s="25">
        <f>ROUND(ROUND(H341,2)*ROUND(G341,3),2)</f>
        <v>0</v>
      </c>
      <c r="O341">
        <f>(I341*21)/100</f>
        <v>0</v>
      </c>
      <c r="P341" t="s">
        <v>23</v>
      </c>
    </row>
    <row r="342" spans="1:5" ht="38.25">
      <c r="A342" s="26" t="s">
        <v>50</v>
      </c>
      <c r="E342" s="27" t="s">
        <v>482</v>
      </c>
    </row>
    <row r="343" spans="1:5" ht="12.75">
      <c r="A343" s="28" t="s">
        <v>52</v>
      </c>
      <c r="E343" s="29" t="s">
        <v>483</v>
      </c>
    </row>
    <row r="344" spans="1:5" ht="127.5">
      <c r="A344" t="s">
        <v>54</v>
      </c>
      <c r="E344" s="27" t="s">
        <v>484</v>
      </c>
    </row>
    <row r="345" spans="1:16" ht="12.75">
      <c r="A345" s="17" t="s">
        <v>45</v>
      </c>
      <c r="B345" s="21" t="s">
        <v>485</v>
      </c>
      <c r="C345" s="21" t="s">
        <v>486</v>
      </c>
      <c r="D345" s="17" t="s">
        <v>69</v>
      </c>
      <c r="E345" s="22" t="s">
        <v>487</v>
      </c>
      <c r="F345" s="23" t="s">
        <v>143</v>
      </c>
      <c r="G345" s="24">
        <v>14.7</v>
      </c>
      <c r="H345" s="25">
        <v>0</v>
      </c>
      <c r="I345" s="25">
        <f>ROUND(ROUND(H345,2)*ROUND(G345,3),2)</f>
        <v>0</v>
      </c>
      <c r="O345">
        <f>(I345*21)/100</f>
        <v>0</v>
      </c>
      <c r="P345" t="s">
        <v>23</v>
      </c>
    </row>
    <row r="346" spans="1:5" ht="38.25">
      <c r="A346" s="26" t="s">
        <v>50</v>
      </c>
      <c r="E346" s="27" t="s">
        <v>482</v>
      </c>
    </row>
    <row r="347" spans="1:5" ht="38.25">
      <c r="A347" s="28" t="s">
        <v>52</v>
      </c>
      <c r="E347" s="29" t="s">
        <v>488</v>
      </c>
    </row>
    <row r="348" spans="1:5" ht="127.5">
      <c r="A348" t="s">
        <v>54</v>
      </c>
      <c r="E348" s="27" t="s">
        <v>484</v>
      </c>
    </row>
    <row r="349" spans="1:16" ht="12.75">
      <c r="A349" s="17" t="s">
        <v>45</v>
      </c>
      <c r="B349" s="21" t="s">
        <v>489</v>
      </c>
      <c r="C349" s="21" t="s">
        <v>490</v>
      </c>
      <c r="D349" s="17" t="s">
        <v>69</v>
      </c>
      <c r="E349" s="22" t="s">
        <v>491</v>
      </c>
      <c r="F349" s="23" t="s">
        <v>143</v>
      </c>
      <c r="G349" s="24">
        <v>14.5</v>
      </c>
      <c r="H349" s="25">
        <v>0</v>
      </c>
      <c r="I349" s="25">
        <f>ROUND(ROUND(H349,2)*ROUND(G349,3),2)</f>
        <v>0</v>
      </c>
      <c r="O349">
        <f>(I349*21)/100</f>
        <v>0</v>
      </c>
      <c r="P349" t="s">
        <v>23</v>
      </c>
    </row>
    <row r="350" spans="1:5" ht="38.25">
      <c r="A350" s="26" t="s">
        <v>50</v>
      </c>
      <c r="E350" s="27" t="s">
        <v>482</v>
      </c>
    </row>
    <row r="351" spans="1:5" ht="38.25">
      <c r="A351" s="28" t="s">
        <v>52</v>
      </c>
      <c r="E351" s="29" t="s">
        <v>492</v>
      </c>
    </row>
    <row r="352" spans="1:5" ht="127.5">
      <c r="A352" t="s">
        <v>54</v>
      </c>
      <c r="E352" s="27" t="s">
        <v>484</v>
      </c>
    </row>
  </sheetData>
  <sheetProtection/>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R16"/>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0+O8</f>
        <v>0</v>
      </c>
      <c r="P2" t="s">
        <v>22</v>
      </c>
    </row>
    <row r="3" spans="1:16" ht="15" customHeight="1">
      <c r="A3" t="s">
        <v>12</v>
      </c>
      <c r="B3" s="9" t="s">
        <v>14</v>
      </c>
      <c r="C3" s="36" t="s">
        <v>15</v>
      </c>
      <c r="D3" s="33"/>
      <c r="E3" s="10" t="s">
        <v>16</v>
      </c>
      <c r="F3" s="1"/>
      <c r="G3" s="8"/>
      <c r="H3" s="7" t="s">
        <v>493</v>
      </c>
      <c r="I3" s="32">
        <f>0+I8</f>
        <v>0</v>
      </c>
      <c r="O3" t="s">
        <v>19</v>
      </c>
      <c r="P3" t="s">
        <v>23</v>
      </c>
    </row>
    <row r="4" spans="1:16" ht="15" customHeight="1">
      <c r="A4" t="s">
        <v>17</v>
      </c>
      <c r="B4" s="12" t="s">
        <v>18</v>
      </c>
      <c r="C4" s="37" t="s">
        <v>493</v>
      </c>
      <c r="D4" s="38"/>
      <c r="E4" s="13" t="s">
        <v>494</v>
      </c>
      <c r="F4" s="5"/>
      <c r="G4" s="5"/>
      <c r="H4" s="14"/>
      <c r="I4" s="14"/>
      <c r="O4" t="s">
        <v>20</v>
      </c>
      <c r="P4" t="s">
        <v>23</v>
      </c>
    </row>
    <row r="5" spans="1:16" ht="12.75" customHeight="1">
      <c r="A5" s="39" t="s">
        <v>26</v>
      </c>
      <c r="B5" s="39" t="s">
        <v>28</v>
      </c>
      <c r="C5" s="39" t="s">
        <v>30</v>
      </c>
      <c r="D5" s="39" t="s">
        <v>31</v>
      </c>
      <c r="E5" s="39" t="s">
        <v>32</v>
      </c>
      <c r="F5" s="39" t="s">
        <v>34</v>
      </c>
      <c r="G5" s="39" t="s">
        <v>36</v>
      </c>
      <c r="H5" s="39" t="s">
        <v>38</v>
      </c>
      <c r="I5" s="39"/>
      <c r="O5" t="s">
        <v>21</v>
      </c>
      <c r="P5" t="s">
        <v>23</v>
      </c>
    </row>
    <row r="6" spans="1:9" ht="12.75" customHeight="1">
      <c r="A6" s="39"/>
      <c r="B6" s="39"/>
      <c r="C6" s="39"/>
      <c r="D6" s="39"/>
      <c r="E6" s="39"/>
      <c r="F6" s="39"/>
      <c r="G6" s="39"/>
      <c r="H6" s="11" t="s">
        <v>39</v>
      </c>
      <c r="I6" s="11" t="s">
        <v>41</v>
      </c>
    </row>
    <row r="7" spans="1:9" ht="12.75" customHeight="1">
      <c r="A7" s="11" t="s">
        <v>27</v>
      </c>
      <c r="B7" s="11" t="s">
        <v>29</v>
      </c>
      <c r="C7" s="11" t="s">
        <v>23</v>
      </c>
      <c r="D7" s="11" t="s">
        <v>22</v>
      </c>
      <c r="E7" s="11" t="s">
        <v>33</v>
      </c>
      <c r="F7" s="11" t="s">
        <v>35</v>
      </c>
      <c r="G7" s="11" t="s">
        <v>37</v>
      </c>
      <c r="H7" s="11" t="s">
        <v>40</v>
      </c>
      <c r="I7" s="11" t="s">
        <v>42</v>
      </c>
    </row>
    <row r="8" spans="1:18" ht="12.75" customHeight="1">
      <c r="A8" s="14" t="s">
        <v>43</v>
      </c>
      <c r="B8" s="14"/>
      <c r="C8" s="18" t="s">
        <v>27</v>
      </c>
      <c r="D8" s="14"/>
      <c r="E8" s="19" t="s">
        <v>44</v>
      </c>
      <c r="F8" s="14"/>
      <c r="G8" s="14"/>
      <c r="H8" s="14"/>
      <c r="I8" s="20">
        <f>0+Q8</f>
        <v>0</v>
      </c>
      <c r="O8">
        <f>0+R8</f>
        <v>0</v>
      </c>
      <c r="Q8">
        <f>0+I9+I13</f>
        <v>0</v>
      </c>
      <c r="R8">
        <f>0+O9+O13</f>
        <v>0</v>
      </c>
    </row>
    <row r="9" spans="1:16" ht="12.75">
      <c r="A9" s="17" t="s">
        <v>45</v>
      </c>
      <c r="B9" s="21" t="s">
        <v>29</v>
      </c>
      <c r="C9" s="21" t="s">
        <v>495</v>
      </c>
      <c r="D9" s="17" t="s">
        <v>69</v>
      </c>
      <c r="E9" s="22" t="s">
        <v>496</v>
      </c>
      <c r="F9" s="23" t="s">
        <v>497</v>
      </c>
      <c r="G9" s="24">
        <v>1</v>
      </c>
      <c r="H9" s="25">
        <v>0</v>
      </c>
      <c r="I9" s="25">
        <f>ROUND(ROUND(H9,2)*ROUND(G9,3),2)</f>
        <v>0</v>
      </c>
      <c r="O9">
        <f>(I9*21)/100</f>
        <v>0</v>
      </c>
      <c r="P9" t="s">
        <v>23</v>
      </c>
    </row>
    <row r="10" spans="1:5" ht="102">
      <c r="A10" s="26" t="s">
        <v>50</v>
      </c>
      <c r="E10" s="27" t="s">
        <v>498</v>
      </c>
    </row>
    <row r="11" spans="1:5" ht="12.75">
      <c r="A11" s="28" t="s">
        <v>52</v>
      </c>
      <c r="E11" s="29" t="s">
        <v>69</v>
      </c>
    </row>
    <row r="12" spans="1:5" ht="12.75">
      <c r="A12" t="s">
        <v>54</v>
      </c>
      <c r="E12" s="27" t="s">
        <v>499</v>
      </c>
    </row>
    <row r="13" spans="1:16" ht="12.75">
      <c r="A13" s="17" t="s">
        <v>45</v>
      </c>
      <c r="B13" s="21" t="s">
        <v>23</v>
      </c>
      <c r="C13" s="21" t="s">
        <v>500</v>
      </c>
      <c r="D13" s="17" t="s">
        <v>69</v>
      </c>
      <c r="E13" s="22" t="s">
        <v>501</v>
      </c>
      <c r="F13" s="23" t="s">
        <v>497</v>
      </c>
      <c r="G13" s="24">
        <v>1</v>
      </c>
      <c r="H13" s="25">
        <v>0</v>
      </c>
      <c r="I13" s="25">
        <f>ROUND(ROUND(H13,2)*ROUND(G13,3),2)</f>
        <v>0</v>
      </c>
      <c r="O13">
        <f>(I13*21)/100</f>
        <v>0</v>
      </c>
      <c r="P13" t="s">
        <v>23</v>
      </c>
    </row>
    <row r="14" spans="1:5" ht="51">
      <c r="A14" s="26" t="s">
        <v>50</v>
      </c>
      <c r="E14" s="27" t="s">
        <v>502</v>
      </c>
    </row>
    <row r="15" spans="1:5" ht="12.75">
      <c r="A15" s="28" t="s">
        <v>52</v>
      </c>
      <c r="E15" s="29" t="s">
        <v>69</v>
      </c>
    </row>
    <row r="16" spans="1:5" ht="12.75">
      <c r="A16" t="s">
        <v>54</v>
      </c>
      <c r="E16" s="27" t="s">
        <v>499</v>
      </c>
    </row>
  </sheetData>
  <sheetProtection/>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R36"/>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0+O8</f>
        <v>0</v>
      </c>
      <c r="P2" t="s">
        <v>22</v>
      </c>
    </row>
    <row r="3" spans="1:16" ht="15" customHeight="1">
      <c r="A3" t="s">
        <v>12</v>
      </c>
      <c r="B3" s="9" t="s">
        <v>14</v>
      </c>
      <c r="C3" s="36" t="s">
        <v>15</v>
      </c>
      <c r="D3" s="33"/>
      <c r="E3" s="10" t="s">
        <v>16</v>
      </c>
      <c r="F3" s="1"/>
      <c r="G3" s="8"/>
      <c r="H3" s="7" t="s">
        <v>503</v>
      </c>
      <c r="I3" s="32">
        <f>0+I8</f>
        <v>0</v>
      </c>
      <c r="O3" t="s">
        <v>19</v>
      </c>
      <c r="P3" t="s">
        <v>23</v>
      </c>
    </row>
    <row r="4" spans="1:16" ht="15" customHeight="1">
      <c r="A4" t="s">
        <v>17</v>
      </c>
      <c r="B4" s="12" t="s">
        <v>18</v>
      </c>
      <c r="C4" s="37" t="s">
        <v>503</v>
      </c>
      <c r="D4" s="38"/>
      <c r="E4" s="13" t="s">
        <v>504</v>
      </c>
      <c r="F4" s="5"/>
      <c r="G4" s="5"/>
      <c r="H4" s="14"/>
      <c r="I4" s="14"/>
      <c r="O4" t="s">
        <v>20</v>
      </c>
      <c r="P4" t="s">
        <v>23</v>
      </c>
    </row>
    <row r="5" spans="1:16" ht="12.75" customHeight="1">
      <c r="A5" s="39" t="s">
        <v>26</v>
      </c>
      <c r="B5" s="39" t="s">
        <v>28</v>
      </c>
      <c r="C5" s="39" t="s">
        <v>30</v>
      </c>
      <c r="D5" s="39" t="s">
        <v>31</v>
      </c>
      <c r="E5" s="39" t="s">
        <v>32</v>
      </c>
      <c r="F5" s="39" t="s">
        <v>34</v>
      </c>
      <c r="G5" s="39" t="s">
        <v>36</v>
      </c>
      <c r="H5" s="39" t="s">
        <v>38</v>
      </c>
      <c r="I5" s="39"/>
      <c r="O5" t="s">
        <v>21</v>
      </c>
      <c r="P5" t="s">
        <v>23</v>
      </c>
    </row>
    <row r="6" spans="1:9" ht="12.75" customHeight="1">
      <c r="A6" s="39"/>
      <c r="B6" s="39"/>
      <c r="C6" s="39"/>
      <c r="D6" s="39"/>
      <c r="E6" s="39"/>
      <c r="F6" s="39"/>
      <c r="G6" s="39"/>
      <c r="H6" s="11" t="s">
        <v>39</v>
      </c>
      <c r="I6" s="11" t="s">
        <v>41</v>
      </c>
    </row>
    <row r="7" spans="1:9" ht="12.75" customHeight="1">
      <c r="A7" s="11" t="s">
        <v>27</v>
      </c>
      <c r="B7" s="11" t="s">
        <v>29</v>
      </c>
      <c r="C7" s="11" t="s">
        <v>23</v>
      </c>
      <c r="D7" s="11" t="s">
        <v>22</v>
      </c>
      <c r="E7" s="11" t="s">
        <v>33</v>
      </c>
      <c r="F7" s="11" t="s">
        <v>35</v>
      </c>
      <c r="G7" s="11" t="s">
        <v>37</v>
      </c>
      <c r="H7" s="11" t="s">
        <v>40</v>
      </c>
      <c r="I7" s="11" t="s">
        <v>42</v>
      </c>
    </row>
    <row r="8" spans="1:18" ht="12.75" customHeight="1">
      <c r="A8" s="14" t="s">
        <v>43</v>
      </c>
      <c r="B8" s="14"/>
      <c r="C8" s="18" t="s">
        <v>40</v>
      </c>
      <c r="D8" s="14"/>
      <c r="E8" s="19" t="s">
        <v>378</v>
      </c>
      <c r="F8" s="14"/>
      <c r="G8" s="14"/>
      <c r="H8" s="14"/>
      <c r="I8" s="20">
        <f>0+Q8</f>
        <v>0</v>
      </c>
      <c r="O8">
        <f>0+R8</f>
        <v>0</v>
      </c>
      <c r="Q8">
        <f>0+I9+I13+I17+I21+I25+I29+I33</f>
        <v>0</v>
      </c>
      <c r="R8">
        <f>0+O9+O13+O17+O21+O25+O29+O33</f>
        <v>0</v>
      </c>
    </row>
    <row r="9" spans="1:16" ht="25.5">
      <c r="A9" s="17" t="s">
        <v>45</v>
      </c>
      <c r="B9" s="21" t="s">
        <v>75</v>
      </c>
      <c r="C9" s="21" t="s">
        <v>505</v>
      </c>
      <c r="D9" s="17" t="s">
        <v>69</v>
      </c>
      <c r="E9" s="22" t="s">
        <v>506</v>
      </c>
      <c r="F9" s="23" t="s">
        <v>369</v>
      </c>
      <c r="G9" s="24">
        <v>24</v>
      </c>
      <c r="H9" s="25">
        <v>0</v>
      </c>
      <c r="I9" s="25">
        <f>ROUND(ROUND(H9,2)*ROUND(G9,3),2)</f>
        <v>0</v>
      </c>
      <c r="O9">
        <f>(I9*21)/100</f>
        <v>0</v>
      </c>
      <c r="P9" t="s">
        <v>23</v>
      </c>
    </row>
    <row r="10" spans="1:5" ht="12.75">
      <c r="A10" s="26" t="s">
        <v>50</v>
      </c>
      <c r="E10" s="27" t="s">
        <v>69</v>
      </c>
    </row>
    <row r="11" spans="1:5" ht="63.75">
      <c r="A11" s="28" t="s">
        <v>52</v>
      </c>
      <c r="E11" s="29" t="s">
        <v>507</v>
      </c>
    </row>
    <row r="12" spans="1:5" ht="25.5">
      <c r="A12" t="s">
        <v>54</v>
      </c>
      <c r="E12" s="27" t="s">
        <v>508</v>
      </c>
    </row>
    <row r="13" spans="1:16" ht="25.5">
      <c r="A13" s="17" t="s">
        <v>45</v>
      </c>
      <c r="B13" s="21" t="s">
        <v>82</v>
      </c>
      <c r="C13" s="21" t="s">
        <v>509</v>
      </c>
      <c r="D13" s="17" t="s">
        <v>69</v>
      </c>
      <c r="E13" s="22" t="s">
        <v>510</v>
      </c>
      <c r="F13" s="23" t="s">
        <v>369</v>
      </c>
      <c r="G13" s="24">
        <v>24</v>
      </c>
      <c r="H13" s="25">
        <v>0</v>
      </c>
      <c r="I13" s="25">
        <f>ROUND(ROUND(H13,2)*ROUND(G13,3),2)</f>
        <v>0</v>
      </c>
      <c r="O13">
        <f>(I13*21)/100</f>
        <v>0</v>
      </c>
      <c r="P13" t="s">
        <v>23</v>
      </c>
    </row>
    <row r="14" spans="1:5" ht="12.75">
      <c r="A14" s="26" t="s">
        <v>50</v>
      </c>
      <c r="E14" s="27" t="s">
        <v>400</v>
      </c>
    </row>
    <row r="15" spans="1:5" ht="63.75">
      <c r="A15" s="28" t="s">
        <v>52</v>
      </c>
      <c r="E15" s="29" t="s">
        <v>511</v>
      </c>
    </row>
    <row r="16" spans="1:5" ht="25.5">
      <c r="A16" t="s">
        <v>54</v>
      </c>
      <c r="E16" s="27" t="s">
        <v>512</v>
      </c>
    </row>
    <row r="17" spans="1:16" ht="25.5">
      <c r="A17" s="17" t="s">
        <v>45</v>
      </c>
      <c r="B17" s="21" t="s">
        <v>40</v>
      </c>
      <c r="C17" s="21" t="s">
        <v>513</v>
      </c>
      <c r="D17" s="17" t="s">
        <v>69</v>
      </c>
      <c r="E17" s="22" t="s">
        <v>514</v>
      </c>
      <c r="F17" s="23" t="s">
        <v>369</v>
      </c>
      <c r="G17" s="24">
        <v>12</v>
      </c>
      <c r="H17" s="25">
        <v>0</v>
      </c>
      <c r="I17" s="25">
        <f>ROUND(ROUND(H17,2)*ROUND(G17,3),2)</f>
        <v>0</v>
      </c>
      <c r="O17">
        <f>(I17*21)/100</f>
        <v>0</v>
      </c>
      <c r="P17" t="s">
        <v>23</v>
      </c>
    </row>
    <row r="18" spans="1:5" ht="12.75">
      <c r="A18" s="26" t="s">
        <v>50</v>
      </c>
      <c r="E18" s="27" t="s">
        <v>69</v>
      </c>
    </row>
    <row r="19" spans="1:5" ht="63.75">
      <c r="A19" s="28" t="s">
        <v>52</v>
      </c>
      <c r="E19" s="29" t="s">
        <v>515</v>
      </c>
    </row>
    <row r="20" spans="1:5" ht="38.25">
      <c r="A20" t="s">
        <v>54</v>
      </c>
      <c r="E20" s="27" t="s">
        <v>516</v>
      </c>
    </row>
    <row r="21" spans="1:16" ht="12.75">
      <c r="A21" s="17" t="s">
        <v>45</v>
      </c>
      <c r="B21" s="21" t="s">
        <v>42</v>
      </c>
      <c r="C21" s="21" t="s">
        <v>517</v>
      </c>
      <c r="D21" s="17" t="s">
        <v>69</v>
      </c>
      <c r="E21" s="22" t="s">
        <v>518</v>
      </c>
      <c r="F21" s="23" t="s">
        <v>369</v>
      </c>
      <c r="G21" s="24">
        <v>12</v>
      </c>
      <c r="H21" s="25">
        <v>0</v>
      </c>
      <c r="I21" s="25">
        <f>ROUND(ROUND(H21,2)*ROUND(G21,3),2)</f>
        <v>0</v>
      </c>
      <c r="O21">
        <f>(I21*21)/100</f>
        <v>0</v>
      </c>
      <c r="P21" t="s">
        <v>23</v>
      </c>
    </row>
    <row r="22" spans="1:5" ht="12.75">
      <c r="A22" s="26" t="s">
        <v>50</v>
      </c>
      <c r="E22" s="27" t="s">
        <v>400</v>
      </c>
    </row>
    <row r="23" spans="1:5" ht="63.75">
      <c r="A23" s="28" t="s">
        <v>52</v>
      </c>
      <c r="E23" s="29" t="s">
        <v>519</v>
      </c>
    </row>
    <row r="24" spans="1:5" ht="25.5">
      <c r="A24" t="s">
        <v>54</v>
      </c>
      <c r="E24" s="27" t="s">
        <v>512</v>
      </c>
    </row>
    <row r="25" spans="1:16" ht="25.5">
      <c r="A25" s="17" t="s">
        <v>45</v>
      </c>
      <c r="B25" s="21" t="s">
        <v>95</v>
      </c>
      <c r="C25" s="21" t="s">
        <v>520</v>
      </c>
      <c r="D25" s="17" t="s">
        <v>69</v>
      </c>
      <c r="E25" s="22" t="s">
        <v>521</v>
      </c>
      <c r="F25" s="23" t="s">
        <v>78</v>
      </c>
      <c r="G25" s="24">
        <v>1169.281</v>
      </c>
      <c r="H25" s="25">
        <v>0</v>
      </c>
      <c r="I25" s="25">
        <f>ROUND(ROUND(H25,2)*ROUND(G25,3),2)</f>
        <v>0</v>
      </c>
      <c r="O25">
        <f>(I25*21)/100</f>
        <v>0</v>
      </c>
      <c r="P25" t="s">
        <v>23</v>
      </c>
    </row>
    <row r="26" spans="1:5" ht="12.75">
      <c r="A26" s="26" t="s">
        <v>50</v>
      </c>
      <c r="E26" s="27" t="s">
        <v>69</v>
      </c>
    </row>
    <row r="27" spans="1:5" ht="12.75">
      <c r="A27" s="28" t="s">
        <v>52</v>
      </c>
      <c r="E27" s="29" t="s">
        <v>522</v>
      </c>
    </row>
    <row r="28" spans="1:5" ht="38.25">
      <c r="A28" t="s">
        <v>54</v>
      </c>
      <c r="E28" s="27" t="s">
        <v>523</v>
      </c>
    </row>
    <row r="29" spans="1:16" ht="25.5">
      <c r="A29" s="17" t="s">
        <v>45</v>
      </c>
      <c r="B29" s="21" t="s">
        <v>100</v>
      </c>
      <c r="C29" s="21" t="s">
        <v>524</v>
      </c>
      <c r="D29" s="17" t="s">
        <v>69</v>
      </c>
      <c r="E29" s="22" t="s">
        <v>525</v>
      </c>
      <c r="F29" s="23" t="s">
        <v>78</v>
      </c>
      <c r="G29" s="24">
        <v>1169.281</v>
      </c>
      <c r="H29" s="25">
        <v>0</v>
      </c>
      <c r="I29" s="25">
        <f>ROUND(ROUND(H29,2)*ROUND(G29,3),2)</f>
        <v>0</v>
      </c>
      <c r="O29">
        <f>(I29*21)/100</f>
        <v>0</v>
      </c>
      <c r="P29" t="s">
        <v>23</v>
      </c>
    </row>
    <row r="30" spans="1:5" ht="12.75">
      <c r="A30" s="26" t="s">
        <v>50</v>
      </c>
      <c r="E30" s="27" t="s">
        <v>69</v>
      </c>
    </row>
    <row r="31" spans="1:5" ht="12.75">
      <c r="A31" s="28" t="s">
        <v>52</v>
      </c>
      <c r="E31" s="29" t="s">
        <v>526</v>
      </c>
    </row>
    <row r="32" spans="1:5" ht="38.25">
      <c r="A32" t="s">
        <v>54</v>
      </c>
      <c r="E32" s="27" t="s">
        <v>523</v>
      </c>
    </row>
    <row r="33" spans="1:16" ht="12.75">
      <c r="A33" s="17" t="s">
        <v>45</v>
      </c>
      <c r="B33" s="21" t="s">
        <v>105</v>
      </c>
      <c r="C33" s="21" t="s">
        <v>527</v>
      </c>
      <c r="D33" s="17" t="s">
        <v>69</v>
      </c>
      <c r="E33" s="22" t="s">
        <v>528</v>
      </c>
      <c r="F33" s="23" t="s">
        <v>78</v>
      </c>
      <c r="G33" s="24">
        <v>12300</v>
      </c>
      <c r="H33" s="25">
        <v>0</v>
      </c>
      <c r="I33" s="25">
        <f>ROUND(ROUND(H33,2)*ROUND(G33,3),2)</f>
        <v>0</v>
      </c>
      <c r="O33">
        <f>(I33*21)/100</f>
        <v>0</v>
      </c>
      <c r="P33" t="s">
        <v>23</v>
      </c>
    </row>
    <row r="34" spans="1:5" ht="12.75">
      <c r="A34" s="26" t="s">
        <v>50</v>
      </c>
      <c r="E34" s="27" t="s">
        <v>529</v>
      </c>
    </row>
    <row r="35" spans="1:5" ht="12.75">
      <c r="A35" s="28" t="s">
        <v>52</v>
      </c>
      <c r="E35" s="29" t="s">
        <v>69</v>
      </c>
    </row>
    <row r="36" spans="1:5" ht="25.5">
      <c r="A36" t="s">
        <v>54</v>
      </c>
      <c r="E36" s="27" t="s">
        <v>469</v>
      </c>
    </row>
  </sheetData>
  <sheetProtection/>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R60"/>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0+O8</f>
        <v>0</v>
      </c>
      <c r="P2" t="s">
        <v>22</v>
      </c>
    </row>
    <row r="3" spans="1:16" ht="15" customHeight="1">
      <c r="A3" t="s">
        <v>12</v>
      </c>
      <c r="B3" s="9" t="s">
        <v>14</v>
      </c>
      <c r="C3" s="36" t="s">
        <v>15</v>
      </c>
      <c r="D3" s="33"/>
      <c r="E3" s="10" t="s">
        <v>16</v>
      </c>
      <c r="F3" s="1"/>
      <c r="G3" s="8"/>
      <c r="H3" s="7" t="s">
        <v>530</v>
      </c>
      <c r="I3" s="32">
        <f>0+I8</f>
        <v>0</v>
      </c>
      <c r="O3" t="s">
        <v>19</v>
      </c>
      <c r="P3" t="s">
        <v>23</v>
      </c>
    </row>
    <row r="4" spans="1:16" ht="15" customHeight="1">
      <c r="A4" t="s">
        <v>17</v>
      </c>
      <c r="B4" s="12" t="s">
        <v>18</v>
      </c>
      <c r="C4" s="37" t="s">
        <v>530</v>
      </c>
      <c r="D4" s="38"/>
      <c r="E4" s="13" t="s">
        <v>531</v>
      </c>
      <c r="F4" s="5"/>
      <c r="G4" s="5"/>
      <c r="H4" s="14"/>
      <c r="I4" s="14"/>
      <c r="O4" t="s">
        <v>20</v>
      </c>
      <c r="P4" t="s">
        <v>23</v>
      </c>
    </row>
    <row r="5" spans="1:16" ht="12.75" customHeight="1">
      <c r="A5" s="39" t="s">
        <v>26</v>
      </c>
      <c r="B5" s="39" t="s">
        <v>28</v>
      </c>
      <c r="C5" s="39" t="s">
        <v>30</v>
      </c>
      <c r="D5" s="39" t="s">
        <v>31</v>
      </c>
      <c r="E5" s="39" t="s">
        <v>32</v>
      </c>
      <c r="F5" s="39" t="s">
        <v>34</v>
      </c>
      <c r="G5" s="39" t="s">
        <v>36</v>
      </c>
      <c r="H5" s="39" t="s">
        <v>38</v>
      </c>
      <c r="I5" s="39"/>
      <c r="O5" t="s">
        <v>21</v>
      </c>
      <c r="P5" t="s">
        <v>23</v>
      </c>
    </row>
    <row r="6" spans="1:9" ht="12.75" customHeight="1">
      <c r="A6" s="39"/>
      <c r="B6" s="39"/>
      <c r="C6" s="39"/>
      <c r="D6" s="39"/>
      <c r="E6" s="39"/>
      <c r="F6" s="39"/>
      <c r="G6" s="39"/>
      <c r="H6" s="11" t="s">
        <v>39</v>
      </c>
      <c r="I6" s="11" t="s">
        <v>41</v>
      </c>
    </row>
    <row r="7" spans="1:9" ht="12.75" customHeight="1">
      <c r="A7" s="11" t="s">
        <v>27</v>
      </c>
      <c r="B7" s="11" t="s">
        <v>29</v>
      </c>
      <c r="C7" s="11" t="s">
        <v>23</v>
      </c>
      <c r="D7" s="11" t="s">
        <v>22</v>
      </c>
      <c r="E7" s="11" t="s">
        <v>33</v>
      </c>
      <c r="F7" s="11" t="s">
        <v>35</v>
      </c>
      <c r="G7" s="11" t="s">
        <v>37</v>
      </c>
      <c r="H7" s="11" t="s">
        <v>40</v>
      </c>
      <c r="I7" s="11" t="s">
        <v>42</v>
      </c>
    </row>
    <row r="8" spans="1:18" ht="12.75" customHeight="1">
      <c r="A8" s="14" t="s">
        <v>43</v>
      </c>
      <c r="B8" s="14"/>
      <c r="C8" s="18" t="s">
        <v>27</v>
      </c>
      <c r="D8" s="14"/>
      <c r="E8" s="19" t="s">
        <v>44</v>
      </c>
      <c r="F8" s="14"/>
      <c r="G8" s="14"/>
      <c r="H8" s="14"/>
      <c r="I8" s="20">
        <f>0+Q8</f>
        <v>0</v>
      </c>
      <c r="O8">
        <f>0+R8</f>
        <v>0</v>
      </c>
      <c r="Q8">
        <f>0+I9+I13+I17+I21+I25+I29+I33+I37+I41+I45+I49+I53+I57</f>
        <v>0</v>
      </c>
      <c r="R8">
        <f>0+O9+O13+O17+O21+O25+O29+O33+O37+O41+O45+O49+O53+O57</f>
        <v>0</v>
      </c>
    </row>
    <row r="9" spans="1:16" ht="12.75">
      <c r="A9" s="17" t="s">
        <v>45</v>
      </c>
      <c r="B9" s="21" t="s">
        <v>29</v>
      </c>
      <c r="C9" s="21" t="s">
        <v>495</v>
      </c>
      <c r="D9" s="17" t="s">
        <v>69</v>
      </c>
      <c r="E9" s="22" t="s">
        <v>496</v>
      </c>
      <c r="F9" s="23" t="s">
        <v>497</v>
      </c>
      <c r="G9" s="24">
        <v>1</v>
      </c>
      <c r="H9" s="25">
        <v>0</v>
      </c>
      <c r="I9" s="25">
        <f>ROUND(ROUND(H9,2)*ROUND(G9,3),2)</f>
        <v>0</v>
      </c>
      <c r="O9">
        <f>(I9*21)/100</f>
        <v>0</v>
      </c>
      <c r="P9" t="s">
        <v>23</v>
      </c>
    </row>
    <row r="10" spans="1:5" ht="51">
      <c r="A10" s="26" t="s">
        <v>50</v>
      </c>
      <c r="E10" s="27" t="s">
        <v>532</v>
      </c>
    </row>
    <row r="11" spans="1:5" ht="12.75">
      <c r="A11" s="28" t="s">
        <v>52</v>
      </c>
      <c r="E11" s="29" t="s">
        <v>69</v>
      </c>
    </row>
    <row r="12" spans="1:5" ht="12.75">
      <c r="A12" t="s">
        <v>54</v>
      </c>
      <c r="E12" s="27" t="s">
        <v>499</v>
      </c>
    </row>
    <row r="13" spans="1:16" ht="12.75">
      <c r="A13" s="17" t="s">
        <v>45</v>
      </c>
      <c r="B13" s="21" t="s">
        <v>23</v>
      </c>
      <c r="C13" s="21" t="s">
        <v>500</v>
      </c>
      <c r="D13" s="17" t="s">
        <v>69</v>
      </c>
      <c r="E13" s="22" t="s">
        <v>501</v>
      </c>
      <c r="F13" s="23" t="s">
        <v>497</v>
      </c>
      <c r="G13" s="24">
        <v>1</v>
      </c>
      <c r="H13" s="25">
        <v>0</v>
      </c>
      <c r="I13" s="25">
        <f>ROUND(ROUND(H13,2)*ROUND(G13,3),2)</f>
        <v>0</v>
      </c>
      <c r="O13">
        <f>(I13*21)/100</f>
        <v>0</v>
      </c>
      <c r="P13" t="s">
        <v>23</v>
      </c>
    </row>
    <row r="14" spans="1:5" ht="12.75">
      <c r="A14" s="26" t="s">
        <v>50</v>
      </c>
      <c r="E14" s="27" t="s">
        <v>533</v>
      </c>
    </row>
    <row r="15" spans="1:5" ht="12.75">
      <c r="A15" s="28" t="s">
        <v>52</v>
      </c>
      <c r="E15" s="29" t="s">
        <v>69</v>
      </c>
    </row>
    <row r="16" spans="1:5" ht="12.75">
      <c r="A16" t="s">
        <v>54</v>
      </c>
      <c r="E16" s="27" t="s">
        <v>499</v>
      </c>
    </row>
    <row r="17" spans="1:16" ht="12.75">
      <c r="A17" s="17" t="s">
        <v>45</v>
      </c>
      <c r="B17" s="21" t="s">
        <v>22</v>
      </c>
      <c r="C17" s="21" t="s">
        <v>534</v>
      </c>
      <c r="D17" s="17" t="s">
        <v>69</v>
      </c>
      <c r="E17" s="22" t="s">
        <v>535</v>
      </c>
      <c r="F17" s="23" t="s">
        <v>497</v>
      </c>
      <c r="G17" s="24">
        <v>1</v>
      </c>
      <c r="H17" s="25">
        <v>0</v>
      </c>
      <c r="I17" s="25">
        <f>ROUND(ROUND(H17,2)*ROUND(G17,3),2)</f>
        <v>0</v>
      </c>
      <c r="O17">
        <f>(I17*21)/100</f>
        <v>0</v>
      </c>
      <c r="P17" t="s">
        <v>23</v>
      </c>
    </row>
    <row r="18" spans="1:5" ht="25.5">
      <c r="A18" s="26" t="s">
        <v>50</v>
      </c>
      <c r="E18" s="27" t="s">
        <v>536</v>
      </c>
    </row>
    <row r="19" spans="1:5" ht="12.75">
      <c r="A19" s="28" t="s">
        <v>52</v>
      </c>
      <c r="E19" s="29" t="s">
        <v>69</v>
      </c>
    </row>
    <row r="20" spans="1:5" ht="12.75">
      <c r="A20" t="s">
        <v>54</v>
      </c>
      <c r="E20" s="27" t="s">
        <v>499</v>
      </c>
    </row>
    <row r="21" spans="1:16" ht="12.75">
      <c r="A21" s="17" t="s">
        <v>45</v>
      </c>
      <c r="B21" s="21" t="s">
        <v>33</v>
      </c>
      <c r="C21" s="21" t="s">
        <v>537</v>
      </c>
      <c r="D21" s="17" t="s">
        <v>69</v>
      </c>
      <c r="E21" s="22" t="s">
        <v>538</v>
      </c>
      <c r="F21" s="23" t="s">
        <v>497</v>
      </c>
      <c r="G21" s="24">
        <v>1</v>
      </c>
      <c r="H21" s="25">
        <v>0</v>
      </c>
      <c r="I21" s="25">
        <f>ROUND(ROUND(H21,2)*ROUND(G21,3),2)</f>
        <v>0</v>
      </c>
      <c r="O21">
        <f>(I21*21)/100</f>
        <v>0</v>
      </c>
      <c r="P21" t="s">
        <v>23</v>
      </c>
    </row>
    <row r="22" spans="1:5" ht="12.75">
      <c r="A22" s="26" t="s">
        <v>50</v>
      </c>
      <c r="E22" s="27" t="s">
        <v>69</v>
      </c>
    </row>
    <row r="23" spans="1:5" ht="12.75">
      <c r="A23" s="28" t="s">
        <v>52</v>
      </c>
      <c r="E23" s="29" t="s">
        <v>69</v>
      </c>
    </row>
    <row r="24" spans="1:5" ht="12.75">
      <c r="A24" t="s">
        <v>54</v>
      </c>
      <c r="E24" s="27" t="s">
        <v>539</v>
      </c>
    </row>
    <row r="25" spans="1:16" ht="12.75">
      <c r="A25" s="17" t="s">
        <v>45</v>
      </c>
      <c r="B25" s="21" t="s">
        <v>35</v>
      </c>
      <c r="C25" s="21" t="s">
        <v>540</v>
      </c>
      <c r="D25" s="17" t="s">
        <v>69</v>
      </c>
      <c r="E25" s="22" t="s">
        <v>541</v>
      </c>
      <c r="F25" s="23" t="s">
        <v>497</v>
      </c>
      <c r="G25" s="24">
        <v>1</v>
      </c>
      <c r="H25" s="25">
        <v>0</v>
      </c>
      <c r="I25" s="25">
        <f>ROUND(ROUND(H25,2)*ROUND(G25,3),2)</f>
        <v>0</v>
      </c>
      <c r="O25">
        <f>(I25*21)/100</f>
        <v>0</v>
      </c>
      <c r="P25" t="s">
        <v>23</v>
      </c>
    </row>
    <row r="26" spans="1:5" ht="12.75">
      <c r="A26" s="26" t="s">
        <v>50</v>
      </c>
      <c r="E26" s="27" t="s">
        <v>69</v>
      </c>
    </row>
    <row r="27" spans="1:5" ht="12.75">
      <c r="A27" s="28" t="s">
        <v>52</v>
      </c>
      <c r="E27" s="29" t="s">
        <v>69</v>
      </c>
    </row>
    <row r="28" spans="1:5" ht="38.25">
      <c r="A28" t="s">
        <v>54</v>
      </c>
      <c r="E28" s="27" t="s">
        <v>542</v>
      </c>
    </row>
    <row r="29" spans="1:16" ht="12.75">
      <c r="A29" s="17" t="s">
        <v>45</v>
      </c>
      <c r="B29" s="21" t="s">
        <v>37</v>
      </c>
      <c r="C29" s="21" t="s">
        <v>543</v>
      </c>
      <c r="D29" s="17" t="s">
        <v>360</v>
      </c>
      <c r="E29" s="22" t="s">
        <v>544</v>
      </c>
      <c r="F29" s="23" t="s">
        <v>497</v>
      </c>
      <c r="G29" s="24">
        <v>1</v>
      </c>
      <c r="H29" s="25">
        <v>0</v>
      </c>
      <c r="I29" s="25">
        <f>ROUND(ROUND(H29,2)*ROUND(G29,3),2)</f>
        <v>0</v>
      </c>
      <c r="O29">
        <f>(I29*21)/100</f>
        <v>0</v>
      </c>
      <c r="P29" t="s">
        <v>23</v>
      </c>
    </row>
    <row r="30" spans="1:5" ht="12.75">
      <c r="A30" s="26" t="s">
        <v>50</v>
      </c>
      <c r="E30" s="27" t="s">
        <v>69</v>
      </c>
    </row>
    <row r="31" spans="1:5" ht="12.75">
      <c r="A31" s="28" t="s">
        <v>52</v>
      </c>
      <c r="E31" s="29" t="s">
        <v>69</v>
      </c>
    </row>
    <row r="32" spans="1:5" ht="38.25">
      <c r="A32" t="s">
        <v>54</v>
      </c>
      <c r="E32" s="27" t="s">
        <v>542</v>
      </c>
    </row>
    <row r="33" spans="1:16" ht="12.75">
      <c r="A33" s="17" t="s">
        <v>45</v>
      </c>
      <c r="B33" s="21" t="s">
        <v>75</v>
      </c>
      <c r="C33" s="21" t="s">
        <v>545</v>
      </c>
      <c r="D33" s="17" t="s">
        <v>360</v>
      </c>
      <c r="E33" s="22" t="s">
        <v>546</v>
      </c>
      <c r="F33" s="23" t="s">
        <v>497</v>
      </c>
      <c r="G33" s="24">
        <v>1</v>
      </c>
      <c r="H33" s="25">
        <v>0</v>
      </c>
      <c r="I33" s="25">
        <f>ROUND(ROUND(H33,2)*ROUND(G33,3),2)</f>
        <v>0</v>
      </c>
      <c r="O33">
        <f>(I33*21)/100</f>
        <v>0</v>
      </c>
      <c r="P33" t="s">
        <v>23</v>
      </c>
    </row>
    <row r="34" spans="1:5" ht="12.75">
      <c r="A34" s="26" t="s">
        <v>50</v>
      </c>
      <c r="E34" s="27" t="s">
        <v>69</v>
      </c>
    </row>
    <row r="35" spans="1:5" ht="12.75">
      <c r="A35" s="28" t="s">
        <v>52</v>
      </c>
      <c r="E35" s="29" t="s">
        <v>69</v>
      </c>
    </row>
    <row r="36" spans="1:5" ht="38.25">
      <c r="A36" t="s">
        <v>54</v>
      </c>
      <c r="E36" s="27" t="s">
        <v>542</v>
      </c>
    </row>
    <row r="37" spans="1:16" ht="12.75">
      <c r="A37" s="17" t="s">
        <v>45</v>
      </c>
      <c r="B37" s="21" t="s">
        <v>82</v>
      </c>
      <c r="C37" s="21" t="s">
        <v>547</v>
      </c>
      <c r="D37" s="17" t="s">
        <v>69</v>
      </c>
      <c r="E37" s="22" t="s">
        <v>548</v>
      </c>
      <c r="F37" s="23" t="s">
        <v>369</v>
      </c>
      <c r="G37" s="24">
        <v>1</v>
      </c>
      <c r="H37" s="25">
        <v>0</v>
      </c>
      <c r="I37" s="25">
        <f>ROUND(ROUND(H37,2)*ROUND(G37,3),2)</f>
        <v>0</v>
      </c>
      <c r="O37">
        <f>(I37*21)/100</f>
        <v>0</v>
      </c>
      <c r="P37" t="s">
        <v>23</v>
      </c>
    </row>
    <row r="38" spans="1:5" ht="25.5">
      <c r="A38" s="26" t="s">
        <v>50</v>
      </c>
      <c r="E38" s="27" t="s">
        <v>549</v>
      </c>
    </row>
    <row r="39" spans="1:5" ht="12.75">
      <c r="A39" s="28" t="s">
        <v>52</v>
      </c>
      <c r="E39" s="29" t="s">
        <v>69</v>
      </c>
    </row>
    <row r="40" spans="1:5" ht="12.75">
      <c r="A40" t="s">
        <v>54</v>
      </c>
      <c r="E40" s="27" t="s">
        <v>539</v>
      </c>
    </row>
    <row r="41" spans="1:16" ht="12.75">
      <c r="A41" s="17" t="s">
        <v>45</v>
      </c>
      <c r="B41" s="21" t="s">
        <v>40</v>
      </c>
      <c r="C41" s="21" t="s">
        <v>550</v>
      </c>
      <c r="D41" s="17" t="s">
        <v>69</v>
      </c>
      <c r="E41" s="22" t="s">
        <v>551</v>
      </c>
      <c r="F41" s="23" t="s">
        <v>497</v>
      </c>
      <c r="G41" s="24">
        <v>1</v>
      </c>
      <c r="H41" s="25">
        <v>0</v>
      </c>
      <c r="I41" s="25">
        <f>ROUND(ROUND(H41,2)*ROUND(G41,3),2)</f>
        <v>0</v>
      </c>
      <c r="O41">
        <f>(I41*21)/100</f>
        <v>0</v>
      </c>
      <c r="P41" t="s">
        <v>23</v>
      </c>
    </row>
    <row r="42" spans="1:5" ht="12.75">
      <c r="A42" s="26" t="s">
        <v>50</v>
      </c>
      <c r="E42" s="27" t="s">
        <v>69</v>
      </c>
    </row>
    <row r="43" spans="1:5" ht="12.75">
      <c r="A43" s="28" t="s">
        <v>52</v>
      </c>
      <c r="E43" s="29" t="s">
        <v>552</v>
      </c>
    </row>
    <row r="44" spans="1:5" ht="12.75">
      <c r="A44" t="s">
        <v>54</v>
      </c>
      <c r="E44" s="27" t="s">
        <v>539</v>
      </c>
    </row>
    <row r="45" spans="1:16" ht="12.75">
      <c r="A45" s="17" t="s">
        <v>45</v>
      </c>
      <c r="B45" s="21" t="s">
        <v>42</v>
      </c>
      <c r="C45" s="21" t="s">
        <v>553</v>
      </c>
      <c r="D45" s="17" t="s">
        <v>69</v>
      </c>
      <c r="E45" s="22" t="s">
        <v>554</v>
      </c>
      <c r="F45" s="23" t="s">
        <v>497</v>
      </c>
      <c r="G45" s="24">
        <v>1</v>
      </c>
      <c r="H45" s="25">
        <v>0</v>
      </c>
      <c r="I45" s="25">
        <f>ROUND(ROUND(H45,2)*ROUND(G45,3),2)</f>
        <v>0</v>
      </c>
      <c r="O45">
        <f>(I45*21)/100</f>
        <v>0</v>
      </c>
      <c r="P45" t="s">
        <v>23</v>
      </c>
    </row>
    <row r="46" spans="1:5" ht="12.75">
      <c r="A46" s="26" t="s">
        <v>50</v>
      </c>
      <c r="E46" s="27" t="s">
        <v>555</v>
      </c>
    </row>
    <row r="47" spans="1:5" ht="12.75">
      <c r="A47" s="28" t="s">
        <v>52</v>
      </c>
      <c r="E47" s="29" t="s">
        <v>69</v>
      </c>
    </row>
    <row r="48" spans="1:5" ht="12.75">
      <c r="A48" t="s">
        <v>54</v>
      </c>
      <c r="E48" s="27" t="s">
        <v>539</v>
      </c>
    </row>
    <row r="49" spans="1:16" ht="12.75">
      <c r="A49" s="17" t="s">
        <v>45</v>
      </c>
      <c r="B49" s="21" t="s">
        <v>95</v>
      </c>
      <c r="C49" s="21" t="s">
        <v>556</v>
      </c>
      <c r="D49" s="17" t="s">
        <v>69</v>
      </c>
      <c r="E49" s="22" t="s">
        <v>557</v>
      </c>
      <c r="F49" s="23" t="s">
        <v>497</v>
      </c>
      <c r="G49" s="24">
        <v>1</v>
      </c>
      <c r="H49" s="25">
        <v>0</v>
      </c>
      <c r="I49" s="25">
        <f>ROUND(ROUND(H49,2)*ROUND(G49,3),2)</f>
        <v>0</v>
      </c>
      <c r="O49">
        <f>(I49*21)/100</f>
        <v>0</v>
      </c>
      <c r="P49" t="s">
        <v>23</v>
      </c>
    </row>
    <row r="50" spans="1:5" ht="12.75">
      <c r="A50" s="26" t="s">
        <v>50</v>
      </c>
      <c r="E50" s="27" t="s">
        <v>69</v>
      </c>
    </row>
    <row r="51" spans="1:5" ht="12.75">
      <c r="A51" s="28" t="s">
        <v>52</v>
      </c>
      <c r="E51" s="29" t="s">
        <v>69</v>
      </c>
    </row>
    <row r="52" spans="1:5" ht="63.75">
      <c r="A52" t="s">
        <v>54</v>
      </c>
      <c r="E52" s="27" t="s">
        <v>558</v>
      </c>
    </row>
    <row r="53" spans="1:16" ht="12.75">
      <c r="A53" s="17" t="s">
        <v>45</v>
      </c>
      <c r="B53" s="21" t="s">
        <v>100</v>
      </c>
      <c r="C53" s="21" t="s">
        <v>559</v>
      </c>
      <c r="D53" s="17" t="s">
        <v>69</v>
      </c>
      <c r="E53" s="22" t="s">
        <v>560</v>
      </c>
      <c r="F53" s="23" t="s">
        <v>369</v>
      </c>
      <c r="G53" s="24">
        <v>2</v>
      </c>
      <c r="H53" s="25">
        <v>0</v>
      </c>
      <c r="I53" s="25">
        <f>ROUND(ROUND(H53,2)*ROUND(G53,3),2)</f>
        <v>0</v>
      </c>
      <c r="O53">
        <f>(I53*21)/100</f>
        <v>0</v>
      </c>
      <c r="P53" t="s">
        <v>23</v>
      </c>
    </row>
    <row r="54" spans="1:5" ht="12.75">
      <c r="A54" s="26" t="s">
        <v>50</v>
      </c>
      <c r="E54" s="27" t="s">
        <v>69</v>
      </c>
    </row>
    <row r="55" spans="1:5" ht="12.75">
      <c r="A55" s="28" t="s">
        <v>52</v>
      </c>
      <c r="E55" s="29" t="s">
        <v>561</v>
      </c>
    </row>
    <row r="56" spans="1:5" ht="89.25">
      <c r="A56" t="s">
        <v>54</v>
      </c>
      <c r="E56" s="27" t="s">
        <v>562</v>
      </c>
    </row>
    <row r="57" spans="1:16" ht="12.75">
      <c r="A57" s="17" t="s">
        <v>45</v>
      </c>
      <c r="B57" s="21" t="s">
        <v>105</v>
      </c>
      <c r="C57" s="21" t="s">
        <v>563</v>
      </c>
      <c r="D57" s="17" t="s">
        <v>69</v>
      </c>
      <c r="E57" s="22" t="s">
        <v>564</v>
      </c>
      <c r="F57" s="23" t="s">
        <v>497</v>
      </c>
      <c r="G57" s="24">
        <v>1</v>
      </c>
      <c r="H57" s="25">
        <v>0</v>
      </c>
      <c r="I57" s="25">
        <f>ROUND(ROUND(H57,2)*ROUND(G57,3),2)</f>
        <v>0</v>
      </c>
      <c r="O57">
        <f>(I57*21)/100</f>
        <v>0</v>
      </c>
      <c r="P57" t="s">
        <v>23</v>
      </c>
    </row>
    <row r="58" spans="1:5" ht="12.75">
      <c r="A58" s="26" t="s">
        <v>50</v>
      </c>
      <c r="E58" s="27" t="s">
        <v>565</v>
      </c>
    </row>
    <row r="59" spans="1:5" ht="12.75">
      <c r="A59" s="28" t="s">
        <v>52</v>
      </c>
      <c r="E59" s="29" t="s">
        <v>552</v>
      </c>
    </row>
    <row r="60" spans="1:5" ht="25.5">
      <c r="A60" t="s">
        <v>54</v>
      </c>
      <c r="E60" s="27" t="s">
        <v>566</v>
      </c>
    </row>
  </sheetData>
  <sheetProtection/>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dc:creator>
  <cp:keywords/>
  <dc:description/>
  <cp:lastModifiedBy>Pavel</cp:lastModifiedBy>
  <dcterms:created xsi:type="dcterms:W3CDTF">2019-01-14T14:04:01Z</dcterms:created>
  <dcterms:modified xsi:type="dcterms:W3CDTF">2019-01-14T14:04:02Z</dcterms:modified>
  <cp:category/>
  <cp:version/>
  <cp:contentType/>
  <cp:contentStatus/>
</cp:coreProperties>
</file>