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865"/>
  </bookViews>
  <sheets>
    <sheet name="Rekapitulace stavby" sheetId="1" r:id="rId1"/>
    <sheet name="d.1.) Místnost 17 - Odbor..." sheetId="2" r:id="rId2"/>
    <sheet name="d.2.) Místnost 18 - Odbor..." sheetId="3" r:id="rId3"/>
    <sheet name="d.3.) Místnost 19 - Odbor..." sheetId="4" r:id="rId4"/>
    <sheet name="EI - Elektromontáže" sheetId="5" r:id="rId5"/>
    <sheet name="VRN - Vedlejší rozpočtové..." sheetId="6" r:id="rId6"/>
    <sheet name="Pokyny pro vyplnění" sheetId="7" r:id="rId7"/>
  </sheets>
  <definedNames>
    <definedName name="_xlnm._FilterDatabase" localSheetId="1" hidden="1">'d.1.) Místnost 17 - Odbor...'!$C$93:$K$321</definedName>
    <definedName name="_xlnm._FilterDatabase" localSheetId="2" hidden="1">'d.2.) Místnost 18 - Odbor...'!$C$92:$K$274</definedName>
    <definedName name="_xlnm._FilterDatabase" localSheetId="3" hidden="1">'d.3.) Místnost 19 - Odbor...'!$C$91:$K$231</definedName>
    <definedName name="_xlnm._FilterDatabase" localSheetId="4" hidden="1">'EI - Elektromontáže'!$C$77:$K$172</definedName>
    <definedName name="_xlnm._FilterDatabase" localSheetId="5" hidden="1">'VRN - Vedlejší rozpočtové...'!$C$76:$K$79</definedName>
    <definedName name="_xlnm.Print_Titles" localSheetId="1">'d.1.) Místnost 17 - Odbor...'!$93:$93</definedName>
    <definedName name="_xlnm.Print_Titles" localSheetId="2">'d.2.) Místnost 18 - Odbor...'!$92:$92</definedName>
    <definedName name="_xlnm.Print_Titles" localSheetId="3">'d.3.) Místnost 19 - Odbor...'!$91:$91</definedName>
    <definedName name="_xlnm.Print_Titles" localSheetId="4">'EI - Elektromontáže'!$77:$77</definedName>
    <definedName name="_xlnm.Print_Titles" localSheetId="0">'Rekapitulace stavby'!$49:$49</definedName>
    <definedName name="_xlnm.Print_Titles" localSheetId="5">'VRN - Vedlejší rozpočtové...'!$76:$76</definedName>
    <definedName name="_xlnm.Print_Area" localSheetId="1">'d.1.) Místnost 17 - Odbor...'!$C$4:$J$36,'d.1.) Místnost 17 - Odbor...'!$C$42:$J$75,'d.1.) Místnost 17 - Odbor...'!$C$81:$K$321</definedName>
    <definedName name="_xlnm.Print_Area" localSheetId="2">'d.2.) Místnost 18 - Odbor...'!$C$4:$J$36,'d.2.) Místnost 18 - Odbor...'!$C$42:$J$74,'d.2.) Místnost 18 - Odbor...'!$C$80:$K$274</definedName>
    <definedName name="_xlnm.Print_Area" localSheetId="3">'d.3.) Místnost 19 - Odbor...'!$C$4:$J$36,'d.3.) Místnost 19 - Odbor...'!$C$42:$J$73,'d.3.) Místnost 19 - Odbor...'!$C$79:$K$231</definedName>
    <definedName name="_xlnm.Print_Area" localSheetId="4">'EI - Elektromontáže'!$C$4:$J$36,'EI - Elektromontáže'!$C$42:$J$59,'EI - Elektromontáže'!$C$65:$K$172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  <definedName name="_xlnm.Print_Area" localSheetId="5">'VRN - Vedlejší rozpočtové...'!$C$4:$J$36,'VRN - Vedlejší rozpočtové...'!$C$42:$J$58,'VRN - Vedlejší rozpočtové...'!$C$64:$K$79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56" i="1" l="1"/>
  <c r="AX56" i="1"/>
  <c r="BI79" i="6"/>
  <c r="F34" i="6"/>
  <c r="BD56" i="1" s="1"/>
  <c r="BH79" i="6"/>
  <c r="F33" i="6"/>
  <c r="BC56" i="1"/>
  <c r="BG79" i="6"/>
  <c r="F32" i="6"/>
  <c r="BB56" i="1"/>
  <c r="BF79" i="6"/>
  <c r="J31" i="6" s="1"/>
  <c r="AW56" i="1" s="1"/>
  <c r="F31" i="6"/>
  <c r="BA56" i="1" s="1"/>
  <c r="T79" i="6"/>
  <c r="T78" i="6"/>
  <c r="T77" i="6"/>
  <c r="R79" i="6"/>
  <c r="R78" i="6" s="1"/>
  <c r="R77" i="6" s="1"/>
  <c r="P79" i="6"/>
  <c r="P78" i="6"/>
  <c r="P77" i="6" s="1"/>
  <c r="AU56" i="1" s="1"/>
  <c r="BK79" i="6"/>
  <c r="BK78" i="6" s="1"/>
  <c r="J79" i="6"/>
  <c r="BE79" i="6" s="1"/>
  <c r="J73" i="6"/>
  <c r="F73" i="6"/>
  <c r="F71" i="6"/>
  <c r="E69" i="6"/>
  <c r="J51" i="6"/>
  <c r="F51" i="6"/>
  <c r="F49" i="6"/>
  <c r="E47" i="6"/>
  <c r="J18" i="6"/>
  <c r="E18" i="6"/>
  <c r="J17" i="6"/>
  <c r="J12" i="6"/>
  <c r="E7" i="6"/>
  <c r="AY55" i="1"/>
  <c r="AX55" i="1"/>
  <c r="BI172" i="5"/>
  <c r="BH172" i="5"/>
  <c r="BG172" i="5"/>
  <c r="BF172" i="5"/>
  <c r="T172" i="5"/>
  <c r="R172" i="5"/>
  <c r="P172" i="5"/>
  <c r="BK172" i="5"/>
  <c r="J172" i="5"/>
  <c r="BE172" i="5" s="1"/>
  <c r="BI171" i="5"/>
  <c r="BH171" i="5"/>
  <c r="BG171" i="5"/>
  <c r="BF171" i="5"/>
  <c r="T171" i="5"/>
  <c r="R171" i="5"/>
  <c r="P171" i="5"/>
  <c r="BK171" i="5"/>
  <c r="J171" i="5"/>
  <c r="BE171" i="5"/>
  <c r="BI170" i="5"/>
  <c r="BH170" i="5"/>
  <c r="BG170" i="5"/>
  <c r="BF170" i="5"/>
  <c r="T170" i="5"/>
  <c r="R170" i="5"/>
  <c r="P170" i="5"/>
  <c r="BK170" i="5"/>
  <c r="J170" i="5"/>
  <c r="BE170" i="5" s="1"/>
  <c r="BI169" i="5"/>
  <c r="BH169" i="5"/>
  <c r="BG169" i="5"/>
  <c r="BF169" i="5"/>
  <c r="T169" i="5"/>
  <c r="R169" i="5"/>
  <c r="P169" i="5"/>
  <c r="BK169" i="5"/>
  <c r="J169" i="5"/>
  <c r="BE169" i="5"/>
  <c r="BI168" i="5"/>
  <c r="BH168" i="5"/>
  <c r="BG168" i="5"/>
  <c r="BF168" i="5"/>
  <c r="T168" i="5"/>
  <c r="R168" i="5"/>
  <c r="P168" i="5"/>
  <c r="BK168" i="5"/>
  <c r="J168" i="5"/>
  <c r="BE168" i="5" s="1"/>
  <c r="BI167" i="5"/>
  <c r="BH167" i="5"/>
  <c r="BG167" i="5"/>
  <c r="BF167" i="5"/>
  <c r="T167" i="5"/>
  <c r="R167" i="5"/>
  <c r="P167" i="5"/>
  <c r="BK167" i="5"/>
  <c r="J167" i="5"/>
  <c r="BE167" i="5"/>
  <c r="BI166" i="5"/>
  <c r="BH166" i="5"/>
  <c r="BG166" i="5"/>
  <c r="BF166" i="5"/>
  <c r="T166" i="5"/>
  <c r="R166" i="5"/>
  <c r="P166" i="5"/>
  <c r="BK166" i="5"/>
  <c r="J166" i="5"/>
  <c r="BE166" i="5" s="1"/>
  <c r="BI165" i="5"/>
  <c r="BH165" i="5"/>
  <c r="BG165" i="5"/>
  <c r="BF165" i="5"/>
  <c r="T165" i="5"/>
  <c r="R165" i="5"/>
  <c r="P165" i="5"/>
  <c r="BK165" i="5"/>
  <c r="J165" i="5"/>
  <c r="BE165" i="5"/>
  <c r="BI164" i="5"/>
  <c r="BH164" i="5"/>
  <c r="BG164" i="5"/>
  <c r="BF164" i="5"/>
  <c r="T164" i="5"/>
  <c r="R164" i="5"/>
  <c r="P164" i="5"/>
  <c r="BK164" i="5"/>
  <c r="J164" i="5"/>
  <c r="BE164" i="5" s="1"/>
  <c r="BI163" i="5"/>
  <c r="BH163" i="5"/>
  <c r="BG163" i="5"/>
  <c r="BF163" i="5"/>
  <c r="T163" i="5"/>
  <c r="R163" i="5"/>
  <c r="P163" i="5"/>
  <c r="BK163" i="5"/>
  <c r="J163" i="5"/>
  <c r="BE163" i="5"/>
  <c r="BI162" i="5"/>
  <c r="BH162" i="5"/>
  <c r="BG162" i="5"/>
  <c r="BF162" i="5"/>
  <c r="T162" i="5"/>
  <c r="R162" i="5"/>
  <c r="P162" i="5"/>
  <c r="BK162" i="5"/>
  <c r="J162" i="5"/>
  <c r="BE162" i="5" s="1"/>
  <c r="BI161" i="5"/>
  <c r="BH161" i="5"/>
  <c r="BG161" i="5"/>
  <c r="BF161" i="5"/>
  <c r="T161" i="5"/>
  <c r="R161" i="5"/>
  <c r="P161" i="5"/>
  <c r="BK161" i="5"/>
  <c r="J161" i="5"/>
  <c r="BE161" i="5"/>
  <c r="BI160" i="5"/>
  <c r="BH160" i="5"/>
  <c r="BG160" i="5"/>
  <c r="BF160" i="5"/>
  <c r="T160" i="5"/>
  <c r="R160" i="5"/>
  <c r="P160" i="5"/>
  <c r="BK160" i="5"/>
  <c r="J160" i="5"/>
  <c r="BE160" i="5" s="1"/>
  <c r="BI159" i="5"/>
  <c r="BH159" i="5"/>
  <c r="BG159" i="5"/>
  <c r="BF159" i="5"/>
  <c r="T159" i="5"/>
  <c r="R159" i="5"/>
  <c r="P159" i="5"/>
  <c r="BK159" i="5"/>
  <c r="J159" i="5"/>
  <c r="BE159" i="5"/>
  <c r="BI158" i="5"/>
  <c r="BH158" i="5"/>
  <c r="BG158" i="5"/>
  <c r="BF158" i="5"/>
  <c r="T158" i="5"/>
  <c r="R158" i="5"/>
  <c r="P158" i="5"/>
  <c r="BK158" i="5"/>
  <c r="J158" i="5"/>
  <c r="BE158" i="5" s="1"/>
  <c r="BI157" i="5"/>
  <c r="BH157" i="5"/>
  <c r="BG157" i="5"/>
  <c r="BF157" i="5"/>
  <c r="T157" i="5"/>
  <c r="R157" i="5"/>
  <c r="P157" i="5"/>
  <c r="BK157" i="5"/>
  <c r="J157" i="5"/>
  <c r="BE157" i="5"/>
  <c r="BI156" i="5"/>
  <c r="BH156" i="5"/>
  <c r="BG156" i="5"/>
  <c r="BF156" i="5"/>
  <c r="T156" i="5"/>
  <c r="R156" i="5"/>
  <c r="P156" i="5"/>
  <c r="BK156" i="5"/>
  <c r="J156" i="5"/>
  <c r="BE156" i="5" s="1"/>
  <c r="BI155" i="5"/>
  <c r="BH155" i="5"/>
  <c r="BG155" i="5"/>
  <c r="BF155" i="5"/>
  <c r="T155" i="5"/>
  <c r="R155" i="5"/>
  <c r="P155" i="5"/>
  <c r="BK155" i="5"/>
  <c r="J155" i="5"/>
  <c r="BE155" i="5"/>
  <c r="BI154" i="5"/>
  <c r="BH154" i="5"/>
  <c r="BG154" i="5"/>
  <c r="BF154" i="5"/>
  <c r="T154" i="5"/>
  <c r="R154" i="5"/>
  <c r="P154" i="5"/>
  <c r="BK154" i="5"/>
  <c r="J154" i="5"/>
  <c r="BE154" i="5" s="1"/>
  <c r="BI153" i="5"/>
  <c r="BH153" i="5"/>
  <c r="BG153" i="5"/>
  <c r="BF153" i="5"/>
  <c r="T153" i="5"/>
  <c r="R153" i="5"/>
  <c r="P153" i="5"/>
  <c r="BK153" i="5"/>
  <c r="J153" i="5"/>
  <c r="BE153" i="5"/>
  <c r="BI152" i="5"/>
  <c r="BH152" i="5"/>
  <c r="BG152" i="5"/>
  <c r="BF152" i="5"/>
  <c r="T152" i="5"/>
  <c r="R152" i="5"/>
  <c r="P152" i="5"/>
  <c r="BK152" i="5"/>
  <c r="J152" i="5"/>
  <c r="BE152" i="5" s="1"/>
  <c r="BI151" i="5"/>
  <c r="BH151" i="5"/>
  <c r="BG151" i="5"/>
  <c r="BF151" i="5"/>
  <c r="T151" i="5"/>
  <c r="R151" i="5"/>
  <c r="P151" i="5"/>
  <c r="BK151" i="5"/>
  <c r="J151" i="5"/>
  <c r="BE151" i="5"/>
  <c r="BI150" i="5"/>
  <c r="BH150" i="5"/>
  <c r="BG150" i="5"/>
  <c r="BF150" i="5"/>
  <c r="T150" i="5"/>
  <c r="R150" i="5"/>
  <c r="P150" i="5"/>
  <c r="BK150" i="5"/>
  <c r="J150" i="5"/>
  <c r="BE150" i="5" s="1"/>
  <c r="BI149" i="5"/>
  <c r="BH149" i="5"/>
  <c r="BG149" i="5"/>
  <c r="BF149" i="5"/>
  <c r="T149" i="5"/>
  <c r="R149" i="5"/>
  <c r="P149" i="5"/>
  <c r="BK149" i="5"/>
  <c r="J149" i="5"/>
  <c r="BE149" i="5"/>
  <c r="BI148" i="5"/>
  <c r="BH148" i="5"/>
  <c r="BG148" i="5"/>
  <c r="BF148" i="5"/>
  <c r="T148" i="5"/>
  <c r="R148" i="5"/>
  <c r="P148" i="5"/>
  <c r="BK148" i="5"/>
  <c r="J148" i="5"/>
  <c r="BE148" i="5" s="1"/>
  <c r="BI147" i="5"/>
  <c r="BH147" i="5"/>
  <c r="BG147" i="5"/>
  <c r="BF147" i="5"/>
  <c r="T147" i="5"/>
  <c r="R147" i="5"/>
  <c r="P147" i="5"/>
  <c r="BK147" i="5"/>
  <c r="J147" i="5"/>
  <c r="BE147" i="5"/>
  <c r="BI146" i="5"/>
  <c r="BH146" i="5"/>
  <c r="BG146" i="5"/>
  <c r="BF146" i="5"/>
  <c r="T146" i="5"/>
  <c r="R146" i="5"/>
  <c r="P146" i="5"/>
  <c r="BK146" i="5"/>
  <c r="J146" i="5"/>
  <c r="BE146" i="5" s="1"/>
  <c r="BI145" i="5"/>
  <c r="BH145" i="5"/>
  <c r="BG145" i="5"/>
  <c r="BF145" i="5"/>
  <c r="T145" i="5"/>
  <c r="R145" i="5"/>
  <c r="P145" i="5"/>
  <c r="BK145" i="5"/>
  <c r="J145" i="5"/>
  <c r="BE145" i="5"/>
  <c r="BI144" i="5"/>
  <c r="BH144" i="5"/>
  <c r="BG144" i="5"/>
  <c r="BF144" i="5"/>
  <c r="T144" i="5"/>
  <c r="R144" i="5"/>
  <c r="P144" i="5"/>
  <c r="BK144" i="5"/>
  <c r="J144" i="5"/>
  <c r="BE144" i="5" s="1"/>
  <c r="BI143" i="5"/>
  <c r="BH143" i="5"/>
  <c r="BG143" i="5"/>
  <c r="BF143" i="5"/>
  <c r="T143" i="5"/>
  <c r="R143" i="5"/>
  <c r="P143" i="5"/>
  <c r="BK143" i="5"/>
  <c r="J143" i="5"/>
  <c r="BE143" i="5"/>
  <c r="BI142" i="5"/>
  <c r="BH142" i="5"/>
  <c r="BG142" i="5"/>
  <c r="BF142" i="5"/>
  <c r="T142" i="5"/>
  <c r="R142" i="5"/>
  <c r="P142" i="5"/>
  <c r="BK142" i="5"/>
  <c r="J142" i="5"/>
  <c r="BE142" i="5" s="1"/>
  <c r="BI141" i="5"/>
  <c r="BH141" i="5"/>
  <c r="BG141" i="5"/>
  <c r="BF141" i="5"/>
  <c r="T141" i="5"/>
  <c r="R141" i="5"/>
  <c r="P141" i="5"/>
  <c r="BK141" i="5"/>
  <c r="J141" i="5"/>
  <c r="BE141" i="5"/>
  <c r="BI140" i="5"/>
  <c r="BH140" i="5"/>
  <c r="BG140" i="5"/>
  <c r="BF140" i="5"/>
  <c r="T140" i="5"/>
  <c r="R140" i="5"/>
  <c r="P140" i="5"/>
  <c r="BK140" i="5"/>
  <c r="J140" i="5"/>
  <c r="BE140" i="5" s="1"/>
  <c r="BI139" i="5"/>
  <c r="BH139" i="5"/>
  <c r="BG139" i="5"/>
  <c r="BF139" i="5"/>
  <c r="T139" i="5"/>
  <c r="R139" i="5"/>
  <c r="P139" i="5"/>
  <c r="BK139" i="5"/>
  <c r="J139" i="5"/>
  <c r="BE139" i="5"/>
  <c r="BI138" i="5"/>
  <c r="BH138" i="5"/>
  <c r="BG138" i="5"/>
  <c r="BF138" i="5"/>
  <c r="T138" i="5"/>
  <c r="R138" i="5"/>
  <c r="P138" i="5"/>
  <c r="BK138" i="5"/>
  <c r="J138" i="5"/>
  <c r="BE138" i="5" s="1"/>
  <c r="BI137" i="5"/>
  <c r="BH137" i="5"/>
  <c r="BG137" i="5"/>
  <c r="BF137" i="5"/>
  <c r="T137" i="5"/>
  <c r="R137" i="5"/>
  <c r="P137" i="5"/>
  <c r="BK137" i="5"/>
  <c r="J137" i="5"/>
  <c r="BE137" i="5"/>
  <c r="BI136" i="5"/>
  <c r="BH136" i="5"/>
  <c r="BG136" i="5"/>
  <c r="BF136" i="5"/>
  <c r="T136" i="5"/>
  <c r="R136" i="5"/>
  <c r="P136" i="5"/>
  <c r="BK136" i="5"/>
  <c r="J136" i="5"/>
  <c r="BE136" i="5" s="1"/>
  <c r="BI135" i="5"/>
  <c r="BH135" i="5"/>
  <c r="BG135" i="5"/>
  <c r="BF135" i="5"/>
  <c r="T135" i="5"/>
  <c r="R135" i="5"/>
  <c r="P135" i="5"/>
  <c r="BK135" i="5"/>
  <c r="J135" i="5"/>
  <c r="BE135" i="5"/>
  <c r="BI134" i="5"/>
  <c r="BH134" i="5"/>
  <c r="BG134" i="5"/>
  <c r="BF134" i="5"/>
  <c r="T134" i="5"/>
  <c r="R134" i="5"/>
  <c r="P134" i="5"/>
  <c r="BK134" i="5"/>
  <c r="J134" i="5"/>
  <c r="BE134" i="5" s="1"/>
  <c r="BI133" i="5"/>
  <c r="BH133" i="5"/>
  <c r="BG133" i="5"/>
  <c r="BF133" i="5"/>
  <c r="T133" i="5"/>
  <c r="R133" i="5"/>
  <c r="P133" i="5"/>
  <c r="BK133" i="5"/>
  <c r="J133" i="5"/>
  <c r="BE133" i="5"/>
  <c r="BI132" i="5"/>
  <c r="BH132" i="5"/>
  <c r="BG132" i="5"/>
  <c r="BF132" i="5"/>
  <c r="T132" i="5"/>
  <c r="R132" i="5"/>
  <c r="P132" i="5"/>
  <c r="BK132" i="5"/>
  <c r="J132" i="5"/>
  <c r="BE132" i="5" s="1"/>
  <c r="BI131" i="5"/>
  <c r="BH131" i="5"/>
  <c r="BG131" i="5"/>
  <c r="BF131" i="5"/>
  <c r="T131" i="5"/>
  <c r="R131" i="5"/>
  <c r="P131" i="5"/>
  <c r="BK131" i="5"/>
  <c r="J131" i="5"/>
  <c r="BE131" i="5"/>
  <c r="BI130" i="5"/>
  <c r="BH130" i="5"/>
  <c r="BG130" i="5"/>
  <c r="BF130" i="5"/>
  <c r="T130" i="5"/>
  <c r="R130" i="5"/>
  <c r="P130" i="5"/>
  <c r="BK130" i="5"/>
  <c r="J130" i="5"/>
  <c r="BE130" i="5" s="1"/>
  <c r="BI129" i="5"/>
  <c r="BH129" i="5"/>
  <c r="BG129" i="5"/>
  <c r="BF129" i="5"/>
  <c r="T129" i="5"/>
  <c r="R129" i="5"/>
  <c r="P129" i="5"/>
  <c r="BK129" i="5"/>
  <c r="J129" i="5"/>
  <c r="BE129" i="5"/>
  <c r="BI128" i="5"/>
  <c r="BH128" i="5"/>
  <c r="BG128" i="5"/>
  <c r="BF128" i="5"/>
  <c r="T128" i="5"/>
  <c r="R128" i="5"/>
  <c r="P128" i="5"/>
  <c r="BK128" i="5"/>
  <c r="J128" i="5"/>
  <c r="BE128" i="5" s="1"/>
  <c r="BI127" i="5"/>
  <c r="BH127" i="5"/>
  <c r="BG127" i="5"/>
  <c r="BF127" i="5"/>
  <c r="T127" i="5"/>
  <c r="R127" i="5"/>
  <c r="P127" i="5"/>
  <c r="BK127" i="5"/>
  <c r="J127" i="5"/>
  <c r="BE127" i="5"/>
  <c r="BI126" i="5"/>
  <c r="BH126" i="5"/>
  <c r="BG126" i="5"/>
  <c r="BF126" i="5"/>
  <c r="T126" i="5"/>
  <c r="R126" i="5"/>
  <c r="P126" i="5"/>
  <c r="BK126" i="5"/>
  <c r="J126" i="5"/>
  <c r="BE126" i="5" s="1"/>
  <c r="BI125" i="5"/>
  <c r="BH125" i="5"/>
  <c r="BG125" i="5"/>
  <c r="BF125" i="5"/>
  <c r="T125" i="5"/>
  <c r="R125" i="5"/>
  <c r="P125" i="5"/>
  <c r="BK125" i="5"/>
  <c r="J125" i="5"/>
  <c r="BE125" i="5"/>
  <c r="BI124" i="5"/>
  <c r="BH124" i="5"/>
  <c r="BG124" i="5"/>
  <c r="BF124" i="5"/>
  <c r="T124" i="5"/>
  <c r="R124" i="5"/>
  <c r="P124" i="5"/>
  <c r="BK124" i="5"/>
  <c r="J124" i="5"/>
  <c r="BE124" i="5" s="1"/>
  <c r="BI123" i="5"/>
  <c r="BH123" i="5"/>
  <c r="BG123" i="5"/>
  <c r="BF123" i="5"/>
  <c r="T123" i="5"/>
  <c r="R123" i="5"/>
  <c r="P123" i="5"/>
  <c r="BK123" i="5"/>
  <c r="J123" i="5"/>
  <c r="BE123" i="5"/>
  <c r="BI122" i="5"/>
  <c r="BH122" i="5"/>
  <c r="BG122" i="5"/>
  <c r="BF122" i="5"/>
  <c r="T122" i="5"/>
  <c r="R122" i="5"/>
  <c r="P122" i="5"/>
  <c r="BK122" i="5"/>
  <c r="J122" i="5"/>
  <c r="BE122" i="5" s="1"/>
  <c r="BI121" i="5"/>
  <c r="BH121" i="5"/>
  <c r="BG121" i="5"/>
  <c r="BF121" i="5"/>
  <c r="T121" i="5"/>
  <c r="R121" i="5"/>
  <c r="P121" i="5"/>
  <c r="BK121" i="5"/>
  <c r="J121" i="5"/>
  <c r="BE121" i="5"/>
  <c r="BI120" i="5"/>
  <c r="BH120" i="5"/>
  <c r="BG120" i="5"/>
  <c r="BF120" i="5"/>
  <c r="T120" i="5"/>
  <c r="R120" i="5"/>
  <c r="P120" i="5"/>
  <c r="BK120" i="5"/>
  <c r="J120" i="5"/>
  <c r="BE120" i="5" s="1"/>
  <c r="BI119" i="5"/>
  <c r="BH119" i="5"/>
  <c r="BG119" i="5"/>
  <c r="BF119" i="5"/>
  <c r="T119" i="5"/>
  <c r="R119" i="5"/>
  <c r="P119" i="5"/>
  <c r="BK119" i="5"/>
  <c r="J119" i="5"/>
  <c r="BE119" i="5"/>
  <c r="BI118" i="5"/>
  <c r="BH118" i="5"/>
  <c r="BG118" i="5"/>
  <c r="BF118" i="5"/>
  <c r="T118" i="5"/>
  <c r="R118" i="5"/>
  <c r="P118" i="5"/>
  <c r="BK118" i="5"/>
  <c r="J118" i="5"/>
  <c r="BE118" i="5" s="1"/>
  <c r="BI117" i="5"/>
  <c r="BH117" i="5"/>
  <c r="BG117" i="5"/>
  <c r="BF117" i="5"/>
  <c r="T117" i="5"/>
  <c r="R117" i="5"/>
  <c r="P117" i="5"/>
  <c r="BK117" i="5"/>
  <c r="J117" i="5"/>
  <c r="BE117" i="5"/>
  <c r="BI116" i="5"/>
  <c r="BH116" i="5"/>
  <c r="BG116" i="5"/>
  <c r="BF116" i="5"/>
  <c r="T116" i="5"/>
  <c r="R116" i="5"/>
  <c r="P116" i="5"/>
  <c r="BK116" i="5"/>
  <c r="J116" i="5"/>
  <c r="BE116" i="5" s="1"/>
  <c r="BI115" i="5"/>
  <c r="BH115" i="5"/>
  <c r="BG115" i="5"/>
  <c r="BF115" i="5"/>
  <c r="T115" i="5"/>
  <c r="R115" i="5"/>
  <c r="P115" i="5"/>
  <c r="BK115" i="5"/>
  <c r="J115" i="5"/>
  <c r="BE115" i="5"/>
  <c r="BI114" i="5"/>
  <c r="BH114" i="5"/>
  <c r="BG114" i="5"/>
  <c r="BF114" i="5"/>
  <c r="T114" i="5"/>
  <c r="R114" i="5"/>
  <c r="P114" i="5"/>
  <c r="BK114" i="5"/>
  <c r="J114" i="5"/>
  <c r="BE114" i="5" s="1"/>
  <c r="BI113" i="5"/>
  <c r="BH113" i="5"/>
  <c r="BG113" i="5"/>
  <c r="BF113" i="5"/>
  <c r="T113" i="5"/>
  <c r="R113" i="5"/>
  <c r="P113" i="5"/>
  <c r="BK113" i="5"/>
  <c r="J113" i="5"/>
  <c r="BE113" i="5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T111" i="5"/>
  <c r="R111" i="5"/>
  <c r="P111" i="5"/>
  <c r="BK111" i="5"/>
  <c r="J111" i="5"/>
  <c r="BE111" i="5"/>
  <c r="BI110" i="5"/>
  <c r="BH110" i="5"/>
  <c r="BG110" i="5"/>
  <c r="BF110" i="5"/>
  <c r="T110" i="5"/>
  <c r="R110" i="5"/>
  <c r="P110" i="5"/>
  <c r="BK110" i="5"/>
  <c r="J110" i="5"/>
  <c r="BE110" i="5" s="1"/>
  <c r="BI109" i="5"/>
  <c r="BH109" i="5"/>
  <c r="BG109" i="5"/>
  <c r="BF109" i="5"/>
  <c r="T109" i="5"/>
  <c r="R109" i="5"/>
  <c r="P109" i="5"/>
  <c r="BK109" i="5"/>
  <c r="J109" i="5"/>
  <c r="BE109" i="5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BG107" i="5"/>
  <c r="BF107" i="5"/>
  <c r="T107" i="5"/>
  <c r="R107" i="5"/>
  <c r="P107" i="5"/>
  <c r="BK107" i="5"/>
  <c r="J107" i="5"/>
  <c r="BE107" i="5"/>
  <c r="BI106" i="5"/>
  <c r="BH106" i="5"/>
  <c r="BG106" i="5"/>
  <c r="BF106" i="5"/>
  <c r="T106" i="5"/>
  <c r="R106" i="5"/>
  <c r="P106" i="5"/>
  <c r="BK106" i="5"/>
  <c r="J106" i="5"/>
  <c r="BE106" i="5" s="1"/>
  <c r="BI105" i="5"/>
  <c r="BH105" i="5"/>
  <c r="BG105" i="5"/>
  <c r="BF105" i="5"/>
  <c r="T105" i="5"/>
  <c r="R105" i="5"/>
  <c r="P105" i="5"/>
  <c r="BK105" i="5"/>
  <c r="J105" i="5"/>
  <c r="BE105" i="5"/>
  <c r="BI104" i="5"/>
  <c r="BH104" i="5"/>
  <c r="BG104" i="5"/>
  <c r="BF104" i="5"/>
  <c r="T104" i="5"/>
  <c r="R104" i="5"/>
  <c r="P104" i="5"/>
  <c r="BK104" i="5"/>
  <c r="J104" i="5"/>
  <c r="BE104" i="5" s="1"/>
  <c r="BI103" i="5"/>
  <c r="BH103" i="5"/>
  <c r="BG103" i="5"/>
  <c r="BF103" i="5"/>
  <c r="T103" i="5"/>
  <c r="R103" i="5"/>
  <c r="P103" i="5"/>
  <c r="BK103" i="5"/>
  <c r="J103" i="5"/>
  <c r="BE103" i="5"/>
  <c r="BI102" i="5"/>
  <c r="BH102" i="5"/>
  <c r="BG102" i="5"/>
  <c r="BF102" i="5"/>
  <c r="T102" i="5"/>
  <c r="R102" i="5"/>
  <c r="P102" i="5"/>
  <c r="BK102" i="5"/>
  <c r="J102" i="5"/>
  <c r="BE102" i="5" s="1"/>
  <c r="BI101" i="5"/>
  <c r="BH101" i="5"/>
  <c r="BG101" i="5"/>
  <c r="BF101" i="5"/>
  <c r="T101" i="5"/>
  <c r="R101" i="5"/>
  <c r="P101" i="5"/>
  <c r="BK101" i="5"/>
  <c r="J101" i="5"/>
  <c r="BE101" i="5"/>
  <c r="BI100" i="5"/>
  <c r="BH100" i="5"/>
  <c r="BG100" i="5"/>
  <c r="BF100" i="5"/>
  <c r="T100" i="5"/>
  <c r="R100" i="5"/>
  <c r="P100" i="5"/>
  <c r="BK100" i="5"/>
  <c r="J100" i="5"/>
  <c r="BE100" i="5" s="1"/>
  <c r="BI99" i="5"/>
  <c r="BH99" i="5"/>
  <c r="BG99" i="5"/>
  <c r="BF99" i="5"/>
  <c r="T99" i="5"/>
  <c r="R99" i="5"/>
  <c r="P99" i="5"/>
  <c r="BK99" i="5"/>
  <c r="J99" i="5"/>
  <c r="BE99" i="5"/>
  <c r="BI98" i="5"/>
  <c r="BH98" i="5"/>
  <c r="BG98" i="5"/>
  <c r="BF98" i="5"/>
  <c r="T98" i="5"/>
  <c r="R98" i="5"/>
  <c r="P98" i="5"/>
  <c r="BK98" i="5"/>
  <c r="J98" i="5"/>
  <c r="BE98" i="5" s="1"/>
  <c r="BI97" i="5"/>
  <c r="BH97" i="5"/>
  <c r="BG97" i="5"/>
  <c r="BF97" i="5"/>
  <c r="T97" i="5"/>
  <c r="R97" i="5"/>
  <c r="P97" i="5"/>
  <c r="BK97" i="5"/>
  <c r="J97" i="5"/>
  <c r="BE97" i="5"/>
  <c r="BI96" i="5"/>
  <c r="BH96" i="5"/>
  <c r="BG96" i="5"/>
  <c r="BF96" i="5"/>
  <c r="T96" i="5"/>
  <c r="R96" i="5"/>
  <c r="P96" i="5"/>
  <c r="BK96" i="5"/>
  <c r="J96" i="5"/>
  <c r="BE96" i="5" s="1"/>
  <c r="BI95" i="5"/>
  <c r="BH95" i="5"/>
  <c r="BG95" i="5"/>
  <c r="BF95" i="5"/>
  <c r="T95" i="5"/>
  <c r="R95" i="5"/>
  <c r="P95" i="5"/>
  <c r="BK95" i="5"/>
  <c r="J95" i="5"/>
  <c r="BE95" i="5"/>
  <c r="BI94" i="5"/>
  <c r="BH94" i="5"/>
  <c r="BG94" i="5"/>
  <c r="BF94" i="5"/>
  <c r="T94" i="5"/>
  <c r="R94" i="5"/>
  <c r="P94" i="5"/>
  <c r="BK94" i="5"/>
  <c r="J94" i="5"/>
  <c r="BE94" i="5" s="1"/>
  <c r="BI93" i="5"/>
  <c r="BH93" i="5"/>
  <c r="BG93" i="5"/>
  <c r="BF93" i="5"/>
  <c r="T93" i="5"/>
  <c r="R93" i="5"/>
  <c r="P93" i="5"/>
  <c r="BK93" i="5"/>
  <c r="J93" i="5"/>
  <c r="BE93" i="5"/>
  <c r="BI92" i="5"/>
  <c r="BH92" i="5"/>
  <c r="BG92" i="5"/>
  <c r="BF92" i="5"/>
  <c r="T92" i="5"/>
  <c r="R92" i="5"/>
  <c r="P92" i="5"/>
  <c r="BK92" i="5"/>
  <c r="J92" i="5"/>
  <c r="BE92" i="5" s="1"/>
  <c r="BI91" i="5"/>
  <c r="BH91" i="5"/>
  <c r="BG91" i="5"/>
  <c r="BF91" i="5"/>
  <c r="T91" i="5"/>
  <c r="R91" i="5"/>
  <c r="P91" i="5"/>
  <c r="BK91" i="5"/>
  <c r="J91" i="5"/>
  <c r="BE91" i="5"/>
  <c r="BI90" i="5"/>
  <c r="BH90" i="5"/>
  <c r="BG90" i="5"/>
  <c r="BF90" i="5"/>
  <c r="T90" i="5"/>
  <c r="R90" i="5"/>
  <c r="P90" i="5"/>
  <c r="BK90" i="5"/>
  <c r="J90" i="5"/>
  <c r="BE90" i="5" s="1"/>
  <c r="BI89" i="5"/>
  <c r="BH89" i="5"/>
  <c r="BG89" i="5"/>
  <c r="BF89" i="5"/>
  <c r="T89" i="5"/>
  <c r="R89" i="5"/>
  <c r="P89" i="5"/>
  <c r="BK89" i="5"/>
  <c r="J89" i="5"/>
  <c r="BE89" i="5"/>
  <c r="BI88" i="5"/>
  <c r="BH88" i="5"/>
  <c r="BG88" i="5"/>
  <c r="BF88" i="5"/>
  <c r="T88" i="5"/>
  <c r="R88" i="5"/>
  <c r="P88" i="5"/>
  <c r="BK88" i="5"/>
  <c r="J88" i="5"/>
  <c r="BE88" i="5" s="1"/>
  <c r="BI87" i="5"/>
  <c r="BH87" i="5"/>
  <c r="BG87" i="5"/>
  <c r="BF87" i="5"/>
  <c r="T87" i="5"/>
  <c r="R87" i="5"/>
  <c r="P87" i="5"/>
  <c r="BK87" i="5"/>
  <c r="J87" i="5"/>
  <c r="BE87" i="5"/>
  <c r="BI86" i="5"/>
  <c r="BH86" i="5"/>
  <c r="BG86" i="5"/>
  <c r="BF86" i="5"/>
  <c r="T86" i="5"/>
  <c r="R86" i="5"/>
  <c r="P86" i="5"/>
  <c r="BK86" i="5"/>
  <c r="J86" i="5"/>
  <c r="BE86" i="5" s="1"/>
  <c r="BI85" i="5"/>
  <c r="BH85" i="5"/>
  <c r="BG85" i="5"/>
  <c r="BF85" i="5"/>
  <c r="T85" i="5"/>
  <c r="R85" i="5"/>
  <c r="P85" i="5"/>
  <c r="BK85" i="5"/>
  <c r="J85" i="5"/>
  <c r="BE85" i="5"/>
  <c r="BI84" i="5"/>
  <c r="BH84" i="5"/>
  <c r="BG84" i="5"/>
  <c r="BF84" i="5"/>
  <c r="T84" i="5"/>
  <c r="R84" i="5"/>
  <c r="P84" i="5"/>
  <c r="BK84" i="5"/>
  <c r="J84" i="5"/>
  <c r="BE84" i="5" s="1"/>
  <c r="BI83" i="5"/>
  <c r="BH83" i="5"/>
  <c r="BG83" i="5"/>
  <c r="BF83" i="5"/>
  <c r="T83" i="5"/>
  <c r="R83" i="5"/>
  <c r="P83" i="5"/>
  <c r="BK83" i="5"/>
  <c r="J83" i="5"/>
  <c r="BE83" i="5"/>
  <c r="BI82" i="5"/>
  <c r="F34" i="5" s="1"/>
  <c r="BD55" i="1" s="1"/>
  <c r="BH82" i="5"/>
  <c r="BG82" i="5"/>
  <c r="BF82" i="5"/>
  <c r="T82" i="5"/>
  <c r="R82" i="5"/>
  <c r="P82" i="5"/>
  <c r="BK82" i="5"/>
  <c r="J82" i="5"/>
  <c r="BE82" i="5" s="1"/>
  <c r="BI81" i="5"/>
  <c r="BH81" i="5"/>
  <c r="F33" i="5" s="1"/>
  <c r="BC55" i="1"/>
  <c r="BG81" i="5"/>
  <c r="BF81" i="5"/>
  <c r="J31" i="5"/>
  <c r="AW55" i="1" s="1"/>
  <c r="T81" i="5"/>
  <c r="R81" i="5"/>
  <c r="P81" i="5"/>
  <c r="BK81" i="5"/>
  <c r="J81" i="5"/>
  <c r="BE81" i="5"/>
  <c r="F30" i="5"/>
  <c r="AZ55" i="1" s="1"/>
  <c r="J74" i="5"/>
  <c r="F74" i="5"/>
  <c r="F72" i="5"/>
  <c r="E70" i="5"/>
  <c r="J51" i="5"/>
  <c r="F51" i="5"/>
  <c r="F49" i="5"/>
  <c r="E47" i="5"/>
  <c r="J18" i="5"/>
  <c r="E18" i="5"/>
  <c r="F75" i="5" s="1"/>
  <c r="F52" i="5"/>
  <c r="J17" i="5"/>
  <c r="J12" i="5"/>
  <c r="J72" i="5" s="1"/>
  <c r="J49" i="5"/>
  <c r="E7" i="5"/>
  <c r="AY54" i="1"/>
  <c r="AX54" i="1"/>
  <c r="BI230" i="4"/>
  <c r="BH230" i="4"/>
  <c r="BG230" i="4"/>
  <c r="BF230" i="4"/>
  <c r="T230" i="4"/>
  <c r="T229" i="4" s="1"/>
  <c r="R230" i="4"/>
  <c r="R229" i="4" s="1"/>
  <c r="P230" i="4"/>
  <c r="P229" i="4" s="1"/>
  <c r="BK230" i="4"/>
  <c r="BK229" i="4" s="1"/>
  <c r="J229" i="4" s="1"/>
  <c r="J72" i="4" s="1"/>
  <c r="J230" i="4"/>
  <c r="BE230" i="4"/>
  <c r="BI227" i="4"/>
  <c r="BH227" i="4"/>
  <c r="BG227" i="4"/>
  <c r="BF227" i="4"/>
  <c r="T227" i="4"/>
  <c r="T226" i="4" s="1"/>
  <c r="R227" i="4"/>
  <c r="R226" i="4"/>
  <c r="P227" i="4"/>
  <c r="P226" i="4" s="1"/>
  <c r="BK227" i="4"/>
  <c r="BK226" i="4" s="1"/>
  <c r="J226" i="4" s="1"/>
  <c r="J227" i="4"/>
  <c r="BE227" i="4"/>
  <c r="J71" i="4"/>
  <c r="BI225" i="4"/>
  <c r="BH225" i="4"/>
  <c r="BG225" i="4"/>
  <c r="BF225" i="4"/>
  <c r="T225" i="4"/>
  <c r="R225" i="4"/>
  <c r="P225" i="4"/>
  <c r="BK225" i="4"/>
  <c r="J225" i="4"/>
  <c r="BE225" i="4" s="1"/>
  <c r="BI224" i="4"/>
  <c r="BH224" i="4"/>
  <c r="BG224" i="4"/>
  <c r="BF224" i="4"/>
  <c r="T224" i="4"/>
  <c r="R224" i="4"/>
  <c r="P224" i="4"/>
  <c r="BK224" i="4"/>
  <c r="J224" i="4"/>
  <c r="BE224" i="4"/>
  <c r="BI221" i="4"/>
  <c r="BH221" i="4"/>
  <c r="BG221" i="4"/>
  <c r="BF221" i="4"/>
  <c r="T221" i="4"/>
  <c r="R221" i="4"/>
  <c r="P221" i="4"/>
  <c r="BK221" i="4"/>
  <c r="J221" i="4"/>
  <c r="BE221" i="4" s="1"/>
  <c r="BI220" i="4"/>
  <c r="BH220" i="4"/>
  <c r="BG220" i="4"/>
  <c r="BF220" i="4"/>
  <c r="T220" i="4"/>
  <c r="R220" i="4"/>
  <c r="P220" i="4"/>
  <c r="BK220" i="4"/>
  <c r="J220" i="4"/>
  <c r="BE220" i="4"/>
  <c r="BI219" i="4"/>
  <c r="BH219" i="4"/>
  <c r="BG219" i="4"/>
  <c r="BF219" i="4"/>
  <c r="T219" i="4"/>
  <c r="T218" i="4" s="1"/>
  <c r="R219" i="4"/>
  <c r="P219" i="4"/>
  <c r="BK219" i="4"/>
  <c r="BK218" i="4"/>
  <c r="J218" i="4" s="1"/>
  <c r="J70" i="4" s="1"/>
  <c r="J219" i="4"/>
  <c r="BE219" i="4"/>
  <c r="BI216" i="4"/>
  <c r="BH216" i="4"/>
  <c r="BG216" i="4"/>
  <c r="BF216" i="4"/>
  <c r="T216" i="4"/>
  <c r="R216" i="4"/>
  <c r="P216" i="4"/>
  <c r="BK216" i="4"/>
  <c r="BK200" i="4" s="1"/>
  <c r="J200" i="4" s="1"/>
  <c r="J69" i="4" s="1"/>
  <c r="J216" i="4"/>
  <c r="BE216" i="4" s="1"/>
  <c r="BI214" i="4"/>
  <c r="BH214" i="4"/>
  <c r="BG214" i="4"/>
  <c r="BF214" i="4"/>
  <c r="T214" i="4"/>
  <c r="R214" i="4"/>
  <c r="P214" i="4"/>
  <c r="BK214" i="4"/>
  <c r="J214" i="4"/>
  <c r="BE214" i="4"/>
  <c r="BI213" i="4"/>
  <c r="BH213" i="4"/>
  <c r="BG213" i="4"/>
  <c r="BF213" i="4"/>
  <c r="T213" i="4"/>
  <c r="R213" i="4"/>
  <c r="P213" i="4"/>
  <c r="BK213" i="4"/>
  <c r="J213" i="4"/>
  <c r="BE213" i="4" s="1"/>
  <c r="BI212" i="4"/>
  <c r="BH212" i="4"/>
  <c r="BG212" i="4"/>
  <c r="BF212" i="4"/>
  <c r="T212" i="4"/>
  <c r="R212" i="4"/>
  <c r="P212" i="4"/>
  <c r="BK212" i="4"/>
  <c r="J212" i="4"/>
  <c r="BE212" i="4" s="1"/>
  <c r="BI210" i="4"/>
  <c r="BH210" i="4"/>
  <c r="BG210" i="4"/>
  <c r="BF210" i="4"/>
  <c r="T210" i="4"/>
  <c r="R210" i="4"/>
  <c r="P210" i="4"/>
  <c r="BK210" i="4"/>
  <c r="J210" i="4"/>
  <c r="BE210" i="4" s="1"/>
  <c r="BI207" i="4"/>
  <c r="BH207" i="4"/>
  <c r="BG207" i="4"/>
  <c r="BF207" i="4"/>
  <c r="T207" i="4"/>
  <c r="R207" i="4"/>
  <c r="R200" i="4" s="1"/>
  <c r="P207" i="4"/>
  <c r="BK207" i="4"/>
  <c r="J207" i="4"/>
  <c r="BE207" i="4"/>
  <c r="BI201" i="4"/>
  <c r="BH201" i="4"/>
  <c r="BG201" i="4"/>
  <c r="BF201" i="4"/>
  <c r="T201" i="4"/>
  <c r="R201" i="4"/>
  <c r="P201" i="4"/>
  <c r="BK201" i="4"/>
  <c r="J201" i="4"/>
  <c r="BE201" i="4"/>
  <c r="BI199" i="4"/>
  <c r="BH199" i="4"/>
  <c r="BG199" i="4"/>
  <c r="BF199" i="4"/>
  <c r="T199" i="4"/>
  <c r="R199" i="4"/>
  <c r="P199" i="4"/>
  <c r="BK199" i="4"/>
  <c r="J199" i="4"/>
  <c r="BE199" i="4" s="1"/>
  <c r="BI198" i="4"/>
  <c r="BH198" i="4"/>
  <c r="BG198" i="4"/>
  <c r="BF198" i="4"/>
  <c r="T198" i="4"/>
  <c r="R198" i="4"/>
  <c r="P198" i="4"/>
  <c r="BK198" i="4"/>
  <c r="J198" i="4"/>
  <c r="BE198" i="4" s="1"/>
  <c r="BI197" i="4"/>
  <c r="BH197" i="4"/>
  <c r="BG197" i="4"/>
  <c r="BF197" i="4"/>
  <c r="T197" i="4"/>
  <c r="R197" i="4"/>
  <c r="P197" i="4"/>
  <c r="BK197" i="4"/>
  <c r="J197" i="4"/>
  <c r="BE197" i="4" s="1"/>
  <c r="BI196" i="4"/>
  <c r="BH196" i="4"/>
  <c r="BG196" i="4"/>
  <c r="BF196" i="4"/>
  <c r="T196" i="4"/>
  <c r="R196" i="4"/>
  <c r="P196" i="4"/>
  <c r="BK196" i="4"/>
  <c r="J196" i="4"/>
  <c r="BE196" i="4"/>
  <c r="BI195" i="4"/>
  <c r="BH195" i="4"/>
  <c r="BG195" i="4"/>
  <c r="BF195" i="4"/>
  <c r="T195" i="4"/>
  <c r="R195" i="4"/>
  <c r="P195" i="4"/>
  <c r="BK195" i="4"/>
  <c r="J195" i="4"/>
  <c r="BE195" i="4"/>
  <c r="BI193" i="4"/>
  <c r="BH193" i="4"/>
  <c r="BG193" i="4"/>
  <c r="BF193" i="4"/>
  <c r="T193" i="4"/>
  <c r="R193" i="4"/>
  <c r="P193" i="4"/>
  <c r="BK193" i="4"/>
  <c r="J193" i="4"/>
  <c r="BE193" i="4"/>
  <c r="BI191" i="4"/>
  <c r="BH191" i="4"/>
  <c r="BG191" i="4"/>
  <c r="BF191" i="4"/>
  <c r="T191" i="4"/>
  <c r="R191" i="4"/>
  <c r="P191" i="4"/>
  <c r="BK191" i="4"/>
  <c r="J191" i="4"/>
  <c r="BE191" i="4"/>
  <c r="BI190" i="4"/>
  <c r="BH190" i="4"/>
  <c r="BG190" i="4"/>
  <c r="BF190" i="4"/>
  <c r="T190" i="4"/>
  <c r="R190" i="4"/>
  <c r="P190" i="4"/>
  <c r="BK190" i="4"/>
  <c r="J190" i="4"/>
  <c r="BE190" i="4"/>
  <c r="BI188" i="4"/>
  <c r="BH188" i="4"/>
  <c r="BG188" i="4"/>
  <c r="BF188" i="4"/>
  <c r="T188" i="4"/>
  <c r="R188" i="4"/>
  <c r="P188" i="4"/>
  <c r="BK188" i="4"/>
  <c r="J188" i="4"/>
  <c r="BE188" i="4"/>
  <c r="BI185" i="4"/>
  <c r="BH185" i="4"/>
  <c r="BG185" i="4"/>
  <c r="BF185" i="4"/>
  <c r="T185" i="4"/>
  <c r="R185" i="4"/>
  <c r="P185" i="4"/>
  <c r="BK185" i="4"/>
  <c r="J185" i="4"/>
  <c r="BE185" i="4"/>
  <c r="BI183" i="4"/>
  <c r="BH183" i="4"/>
  <c r="BG183" i="4"/>
  <c r="BF183" i="4"/>
  <c r="T183" i="4"/>
  <c r="R183" i="4"/>
  <c r="P183" i="4"/>
  <c r="BK183" i="4"/>
  <c r="J183" i="4"/>
  <c r="BE183" i="4"/>
  <c r="BI182" i="4"/>
  <c r="BH182" i="4"/>
  <c r="BG182" i="4"/>
  <c r="BF182" i="4"/>
  <c r="T182" i="4"/>
  <c r="R182" i="4"/>
  <c r="R179" i="4" s="1"/>
  <c r="P182" i="4"/>
  <c r="BK182" i="4"/>
  <c r="J182" i="4"/>
  <c r="BE182" i="4"/>
  <c r="BI180" i="4"/>
  <c r="BH180" i="4"/>
  <c r="BG180" i="4"/>
  <c r="BF180" i="4"/>
  <c r="T180" i="4"/>
  <c r="R180" i="4"/>
  <c r="P180" i="4"/>
  <c r="BK180" i="4"/>
  <c r="BK179" i="4" s="1"/>
  <c r="J179" i="4" s="1"/>
  <c r="J180" i="4"/>
  <c r="BE180" i="4"/>
  <c r="J68" i="4"/>
  <c r="BI177" i="4"/>
  <c r="BH177" i="4"/>
  <c r="BG177" i="4"/>
  <c r="BF177" i="4"/>
  <c r="T177" i="4"/>
  <c r="T176" i="4"/>
  <c r="R177" i="4"/>
  <c r="R176" i="4"/>
  <c r="P177" i="4"/>
  <c r="P176" i="4"/>
  <c r="BK177" i="4"/>
  <c r="BK176" i="4"/>
  <c r="J176" i="4" s="1"/>
  <c r="J67" i="4" s="1"/>
  <c r="J177" i="4"/>
  <c r="BE177" i="4"/>
  <c r="BI175" i="4"/>
  <c r="BH175" i="4"/>
  <c r="BG175" i="4"/>
  <c r="BF175" i="4"/>
  <c r="T175" i="4"/>
  <c r="R175" i="4"/>
  <c r="P175" i="4"/>
  <c r="BK175" i="4"/>
  <c r="J175" i="4"/>
  <c r="BE175" i="4"/>
  <c r="BI174" i="4"/>
  <c r="BH174" i="4"/>
  <c r="BG174" i="4"/>
  <c r="BF174" i="4"/>
  <c r="T174" i="4"/>
  <c r="R174" i="4"/>
  <c r="P174" i="4"/>
  <c r="BK174" i="4"/>
  <c r="J174" i="4"/>
  <c r="BE174" i="4"/>
  <c r="BI173" i="4"/>
  <c r="BH173" i="4"/>
  <c r="BG173" i="4"/>
  <c r="BF173" i="4"/>
  <c r="T173" i="4"/>
  <c r="R173" i="4"/>
  <c r="P173" i="4"/>
  <c r="BK173" i="4"/>
  <c r="J173" i="4"/>
  <c r="BE173" i="4"/>
  <c r="BI171" i="4"/>
  <c r="BH171" i="4"/>
  <c r="BG171" i="4"/>
  <c r="BF171" i="4"/>
  <c r="T171" i="4"/>
  <c r="R171" i="4"/>
  <c r="P171" i="4"/>
  <c r="BK171" i="4"/>
  <c r="J171" i="4"/>
  <c r="BE171" i="4"/>
  <c r="BI169" i="4"/>
  <c r="BH169" i="4"/>
  <c r="BG169" i="4"/>
  <c r="BF169" i="4"/>
  <c r="T169" i="4"/>
  <c r="R169" i="4"/>
  <c r="P169" i="4"/>
  <c r="P162" i="4" s="1"/>
  <c r="BK169" i="4"/>
  <c r="J169" i="4"/>
  <c r="BE169" i="4"/>
  <c r="BI167" i="4"/>
  <c r="BH167" i="4"/>
  <c r="BG167" i="4"/>
  <c r="BF167" i="4"/>
  <c r="T167" i="4"/>
  <c r="T162" i="4" s="1"/>
  <c r="R167" i="4"/>
  <c r="R162" i="4" s="1"/>
  <c r="P167" i="4"/>
  <c r="BK167" i="4"/>
  <c r="J167" i="4"/>
  <c r="BE167" i="4"/>
  <c r="BI163" i="4"/>
  <c r="BH163" i="4"/>
  <c r="BG163" i="4"/>
  <c r="BF163" i="4"/>
  <c r="T163" i="4"/>
  <c r="R163" i="4"/>
  <c r="P163" i="4"/>
  <c r="BK163" i="4"/>
  <c r="BK162" i="4" s="1"/>
  <c r="J162" i="4" s="1"/>
  <c r="J163" i="4"/>
  <c r="BE163" i="4"/>
  <c r="J66" i="4"/>
  <c r="BI161" i="4"/>
  <c r="BH161" i="4"/>
  <c r="BG161" i="4"/>
  <c r="BF161" i="4"/>
  <c r="T161" i="4"/>
  <c r="R161" i="4"/>
  <c r="P161" i="4"/>
  <c r="BK161" i="4"/>
  <c r="J161" i="4"/>
  <c r="BE161" i="4"/>
  <c r="BI160" i="4"/>
  <c r="BH160" i="4"/>
  <c r="BG160" i="4"/>
  <c r="BF160" i="4"/>
  <c r="T160" i="4"/>
  <c r="R160" i="4"/>
  <c r="P160" i="4"/>
  <c r="BK160" i="4"/>
  <c r="J160" i="4"/>
  <c r="BE160" i="4" s="1"/>
  <c r="BI159" i="4"/>
  <c r="BH159" i="4"/>
  <c r="BG159" i="4"/>
  <c r="BF159" i="4"/>
  <c r="T159" i="4"/>
  <c r="R159" i="4"/>
  <c r="P159" i="4"/>
  <c r="BK159" i="4"/>
  <c r="J159" i="4"/>
  <c r="BE159" i="4"/>
  <c r="BI158" i="4"/>
  <c r="BH158" i="4"/>
  <c r="BG158" i="4"/>
  <c r="BF158" i="4"/>
  <c r="T158" i="4"/>
  <c r="R158" i="4"/>
  <c r="P158" i="4"/>
  <c r="BK158" i="4"/>
  <c r="J158" i="4"/>
  <c r="BE158" i="4" s="1"/>
  <c r="BI157" i="4"/>
  <c r="BH157" i="4"/>
  <c r="BG157" i="4"/>
  <c r="BF157" i="4"/>
  <c r="T157" i="4"/>
  <c r="R157" i="4"/>
  <c r="P157" i="4"/>
  <c r="BK157" i="4"/>
  <c r="BK154" i="4" s="1"/>
  <c r="J154" i="4" s="1"/>
  <c r="J65" i="4" s="1"/>
  <c r="J157" i="4"/>
  <c r="BE157" i="4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R155" i="4"/>
  <c r="R154" i="4"/>
  <c r="P155" i="4"/>
  <c r="BK155" i="4"/>
  <c r="J155" i="4"/>
  <c r="BE155" i="4"/>
  <c r="BI153" i="4"/>
  <c r="BH153" i="4"/>
  <c r="BG153" i="4"/>
  <c r="BF153" i="4"/>
  <c r="T153" i="4"/>
  <c r="R153" i="4"/>
  <c r="P153" i="4"/>
  <c r="BK153" i="4"/>
  <c r="J153" i="4"/>
  <c r="BE153" i="4"/>
  <c r="BI152" i="4"/>
  <c r="BH152" i="4"/>
  <c r="BG152" i="4"/>
  <c r="BF152" i="4"/>
  <c r="T152" i="4"/>
  <c r="R152" i="4"/>
  <c r="P152" i="4"/>
  <c r="BK152" i="4"/>
  <c r="J152" i="4"/>
  <c r="BE152" i="4" s="1"/>
  <c r="BI151" i="4"/>
  <c r="BH151" i="4"/>
  <c r="BG151" i="4"/>
  <c r="BF151" i="4"/>
  <c r="T151" i="4"/>
  <c r="R151" i="4"/>
  <c r="P151" i="4"/>
  <c r="BK151" i="4"/>
  <c r="J151" i="4"/>
  <c r="BE151" i="4"/>
  <c r="BI150" i="4"/>
  <c r="BH150" i="4"/>
  <c r="BG150" i="4"/>
  <c r="BF150" i="4"/>
  <c r="T150" i="4"/>
  <c r="R150" i="4"/>
  <c r="P150" i="4"/>
  <c r="BK150" i="4"/>
  <c r="J150" i="4"/>
  <c r="BE150" i="4" s="1"/>
  <c r="BI149" i="4"/>
  <c r="BH149" i="4"/>
  <c r="BG149" i="4"/>
  <c r="BF149" i="4"/>
  <c r="T149" i="4"/>
  <c r="R149" i="4"/>
  <c r="P149" i="4"/>
  <c r="BK149" i="4"/>
  <c r="J149" i="4"/>
  <c r="BE149" i="4"/>
  <c r="BI148" i="4"/>
  <c r="BH148" i="4"/>
  <c r="BG148" i="4"/>
  <c r="BF148" i="4"/>
  <c r="T148" i="4"/>
  <c r="R148" i="4"/>
  <c r="P148" i="4"/>
  <c r="BK148" i="4"/>
  <c r="J148" i="4"/>
  <c r="BE148" i="4" s="1"/>
  <c r="BI147" i="4"/>
  <c r="BH147" i="4"/>
  <c r="BG147" i="4"/>
  <c r="BF147" i="4"/>
  <c r="T147" i="4"/>
  <c r="R147" i="4"/>
  <c r="P147" i="4"/>
  <c r="BK147" i="4"/>
  <c r="J147" i="4"/>
  <c r="BE147" i="4"/>
  <c r="BI146" i="4"/>
  <c r="BH146" i="4"/>
  <c r="BG146" i="4"/>
  <c r="BF146" i="4"/>
  <c r="T146" i="4"/>
  <c r="R146" i="4"/>
  <c r="P146" i="4"/>
  <c r="BK146" i="4"/>
  <c r="J146" i="4"/>
  <c r="BE146" i="4" s="1"/>
  <c r="BI145" i="4"/>
  <c r="BH145" i="4"/>
  <c r="BG145" i="4"/>
  <c r="BF145" i="4"/>
  <c r="T145" i="4"/>
  <c r="R145" i="4"/>
  <c r="P145" i="4"/>
  <c r="P142" i="4" s="1"/>
  <c r="BK145" i="4"/>
  <c r="J145" i="4"/>
  <c r="BE145" i="4"/>
  <c r="BI144" i="4"/>
  <c r="BH144" i="4"/>
  <c r="BG144" i="4"/>
  <c r="BF144" i="4"/>
  <c r="T144" i="4"/>
  <c r="T142" i="4" s="1"/>
  <c r="R144" i="4"/>
  <c r="P144" i="4"/>
  <c r="BK144" i="4"/>
  <c r="J144" i="4"/>
  <c r="BE144" i="4" s="1"/>
  <c r="BI143" i="4"/>
  <c r="BH143" i="4"/>
  <c r="BG143" i="4"/>
  <c r="BF143" i="4"/>
  <c r="T143" i="4"/>
  <c r="R143" i="4"/>
  <c r="R142" i="4" s="1"/>
  <c r="P143" i="4"/>
  <c r="BK143" i="4"/>
  <c r="BK142" i="4"/>
  <c r="J142" i="4" s="1"/>
  <c r="J64" i="4" s="1"/>
  <c r="J143" i="4"/>
  <c r="BE143" i="4"/>
  <c r="BI141" i="4"/>
  <c r="BH141" i="4"/>
  <c r="BG141" i="4"/>
  <c r="BF141" i="4"/>
  <c r="T141" i="4"/>
  <c r="R141" i="4"/>
  <c r="P141" i="4"/>
  <c r="BK141" i="4"/>
  <c r="BK138" i="4" s="1"/>
  <c r="J141" i="4"/>
  <c r="BE141" i="4"/>
  <c r="BI140" i="4"/>
  <c r="BH140" i="4"/>
  <c r="BG140" i="4"/>
  <c r="BF140" i="4"/>
  <c r="T140" i="4"/>
  <c r="T138" i="4" s="1"/>
  <c r="R140" i="4"/>
  <c r="P140" i="4"/>
  <c r="BK140" i="4"/>
  <c r="J140" i="4"/>
  <c r="BE140" i="4"/>
  <c r="BI139" i="4"/>
  <c r="BH139" i="4"/>
  <c r="BG139" i="4"/>
  <c r="BF139" i="4"/>
  <c r="T139" i="4"/>
  <c r="R139" i="4"/>
  <c r="P139" i="4"/>
  <c r="P138" i="4"/>
  <c r="BK139" i="4"/>
  <c r="J139" i="4"/>
  <c r="BE139" i="4"/>
  <c r="BI136" i="4"/>
  <c r="BH136" i="4"/>
  <c r="BG136" i="4"/>
  <c r="BF136" i="4"/>
  <c r="T136" i="4"/>
  <c r="T134" i="4" s="1"/>
  <c r="R136" i="4"/>
  <c r="P136" i="4"/>
  <c r="BK136" i="4"/>
  <c r="J136" i="4"/>
  <c r="BE136" i="4"/>
  <c r="BI135" i="4"/>
  <c r="BH135" i="4"/>
  <c r="BG135" i="4"/>
  <c r="BF135" i="4"/>
  <c r="T135" i="4"/>
  <c r="R135" i="4"/>
  <c r="R134" i="4" s="1"/>
  <c r="R93" i="4" s="1"/>
  <c r="P135" i="4"/>
  <c r="P134" i="4"/>
  <c r="BK135" i="4"/>
  <c r="BK134" i="4" s="1"/>
  <c r="J134" i="4" s="1"/>
  <c r="J135" i="4"/>
  <c r="BE135" i="4"/>
  <c r="J61" i="4"/>
  <c r="BI133" i="4"/>
  <c r="BH133" i="4"/>
  <c r="BG133" i="4"/>
  <c r="BF133" i="4"/>
  <c r="T133" i="4"/>
  <c r="R133" i="4"/>
  <c r="P133" i="4"/>
  <c r="BK133" i="4"/>
  <c r="J133" i="4"/>
  <c r="BE133" i="4"/>
  <c r="BI131" i="4"/>
  <c r="BH131" i="4"/>
  <c r="BG131" i="4"/>
  <c r="BF131" i="4"/>
  <c r="T131" i="4"/>
  <c r="R131" i="4"/>
  <c r="P131" i="4"/>
  <c r="BK131" i="4"/>
  <c r="J131" i="4"/>
  <c r="BE131" i="4" s="1"/>
  <c r="BI130" i="4"/>
  <c r="BH130" i="4"/>
  <c r="BG130" i="4"/>
  <c r="BF130" i="4"/>
  <c r="T130" i="4"/>
  <c r="R130" i="4"/>
  <c r="P130" i="4"/>
  <c r="BK130" i="4"/>
  <c r="BK127" i="4" s="1"/>
  <c r="J127" i="4" s="1"/>
  <c r="J60" i="4" s="1"/>
  <c r="J130" i="4"/>
  <c r="BE130" i="4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R127" i="4"/>
  <c r="P128" i="4"/>
  <c r="BK128" i="4"/>
  <c r="J128" i="4"/>
  <c r="BE128" i="4"/>
  <c r="BI123" i="4"/>
  <c r="BH123" i="4"/>
  <c r="BG123" i="4"/>
  <c r="BF123" i="4"/>
  <c r="T123" i="4"/>
  <c r="R123" i="4"/>
  <c r="P123" i="4"/>
  <c r="BK123" i="4"/>
  <c r="J123" i="4"/>
  <c r="BE123" i="4"/>
  <c r="BI120" i="4"/>
  <c r="BH120" i="4"/>
  <c r="BG120" i="4"/>
  <c r="BF120" i="4"/>
  <c r="T120" i="4"/>
  <c r="R120" i="4"/>
  <c r="P120" i="4"/>
  <c r="BK120" i="4"/>
  <c r="J120" i="4"/>
  <c r="BE120" i="4" s="1"/>
  <c r="BI118" i="4"/>
  <c r="BH118" i="4"/>
  <c r="BG118" i="4"/>
  <c r="BF118" i="4"/>
  <c r="T118" i="4"/>
  <c r="R118" i="4"/>
  <c r="P118" i="4"/>
  <c r="BK118" i="4"/>
  <c r="J118" i="4"/>
  <c r="BE118" i="4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R115" i="4"/>
  <c r="P115" i="4"/>
  <c r="BK115" i="4"/>
  <c r="J115" i="4"/>
  <c r="BE115" i="4"/>
  <c r="BI114" i="4"/>
  <c r="BH114" i="4"/>
  <c r="BG114" i="4"/>
  <c r="BF114" i="4"/>
  <c r="T114" i="4"/>
  <c r="R114" i="4"/>
  <c r="R110" i="4" s="1"/>
  <c r="P114" i="4"/>
  <c r="BK114" i="4"/>
  <c r="J114" i="4"/>
  <c r="BE114" i="4" s="1"/>
  <c r="BI112" i="4"/>
  <c r="BH112" i="4"/>
  <c r="BG112" i="4"/>
  <c r="BF112" i="4"/>
  <c r="T112" i="4"/>
  <c r="R112" i="4"/>
  <c r="P112" i="4"/>
  <c r="BK112" i="4"/>
  <c r="BK110" i="4" s="1"/>
  <c r="J112" i="4"/>
  <c r="BE112" i="4"/>
  <c r="BI111" i="4"/>
  <c r="BH111" i="4"/>
  <c r="BG111" i="4"/>
  <c r="BF111" i="4"/>
  <c r="T111" i="4"/>
  <c r="R111" i="4"/>
  <c r="P111" i="4"/>
  <c r="P110" i="4"/>
  <c r="BK111" i="4"/>
  <c r="J110" i="4"/>
  <c r="J59" i="4" s="1"/>
  <c r="J111" i="4"/>
  <c r="BE111" i="4" s="1"/>
  <c r="BI109" i="4"/>
  <c r="BH109" i="4"/>
  <c r="BG109" i="4"/>
  <c r="BF109" i="4"/>
  <c r="T109" i="4"/>
  <c r="T94" i="4" s="1"/>
  <c r="R109" i="4"/>
  <c r="P109" i="4"/>
  <c r="BK109" i="4"/>
  <c r="J109" i="4"/>
  <c r="BE109" i="4" s="1"/>
  <c r="J30" i="4" s="1"/>
  <c r="AV54" i="1" s="1"/>
  <c r="BI108" i="4"/>
  <c r="BH108" i="4"/>
  <c r="BG108" i="4"/>
  <c r="BF108" i="4"/>
  <c r="T108" i="4"/>
  <c r="R108" i="4"/>
  <c r="P108" i="4"/>
  <c r="BK108" i="4"/>
  <c r="J108" i="4"/>
  <c r="BE108" i="4"/>
  <c r="BI105" i="4"/>
  <c r="BH105" i="4"/>
  <c r="BG105" i="4"/>
  <c r="BF105" i="4"/>
  <c r="T105" i="4"/>
  <c r="R105" i="4"/>
  <c r="P105" i="4"/>
  <c r="BK105" i="4"/>
  <c r="J105" i="4"/>
  <c r="BE105" i="4" s="1"/>
  <c r="BI103" i="4"/>
  <c r="BH103" i="4"/>
  <c r="BG103" i="4"/>
  <c r="BF103" i="4"/>
  <c r="T103" i="4"/>
  <c r="R103" i="4"/>
  <c r="P103" i="4"/>
  <c r="BK103" i="4"/>
  <c r="J103" i="4"/>
  <c r="BE103" i="4"/>
  <c r="BI101" i="4"/>
  <c r="BH101" i="4"/>
  <c r="BG101" i="4"/>
  <c r="BF101" i="4"/>
  <c r="T101" i="4"/>
  <c r="R101" i="4"/>
  <c r="P101" i="4"/>
  <c r="BK101" i="4"/>
  <c r="J101" i="4"/>
  <c r="BE101" i="4" s="1"/>
  <c r="BI99" i="4"/>
  <c r="BH99" i="4"/>
  <c r="BG99" i="4"/>
  <c r="BF99" i="4"/>
  <c r="T99" i="4"/>
  <c r="R99" i="4"/>
  <c r="P99" i="4"/>
  <c r="P94" i="4" s="1"/>
  <c r="BK99" i="4"/>
  <c r="J99" i="4"/>
  <c r="BE99" i="4"/>
  <c r="BI97" i="4"/>
  <c r="BH97" i="4"/>
  <c r="BG97" i="4"/>
  <c r="BF97" i="4"/>
  <c r="T97" i="4"/>
  <c r="R97" i="4"/>
  <c r="P97" i="4"/>
  <c r="BK97" i="4"/>
  <c r="J97" i="4"/>
  <c r="BE97" i="4" s="1"/>
  <c r="BI95" i="4"/>
  <c r="BH95" i="4"/>
  <c r="BG95" i="4"/>
  <c r="BF95" i="4"/>
  <c r="T95" i="4"/>
  <c r="R95" i="4"/>
  <c r="R94" i="4"/>
  <c r="P95" i="4"/>
  <c r="BK95" i="4"/>
  <c r="BK94" i="4" s="1"/>
  <c r="J95" i="4"/>
  <c r="BE95" i="4"/>
  <c r="J88" i="4"/>
  <c r="F88" i="4"/>
  <c r="F86" i="4"/>
  <c r="E84" i="4"/>
  <c r="J51" i="4"/>
  <c r="F51" i="4"/>
  <c r="F49" i="4"/>
  <c r="E47" i="4"/>
  <c r="J18" i="4"/>
  <c r="E18" i="4"/>
  <c r="J17" i="4"/>
  <c r="J12" i="4"/>
  <c r="J49" i="4" s="1"/>
  <c r="J86" i="4"/>
  <c r="E7" i="4"/>
  <c r="E82" i="4"/>
  <c r="E45" i="4"/>
  <c r="AY53" i="1"/>
  <c r="AX53" i="1"/>
  <c r="BI273" i="3"/>
  <c r="BH273" i="3"/>
  <c r="BG273" i="3"/>
  <c r="BF273" i="3"/>
  <c r="T273" i="3"/>
  <c r="T272" i="3"/>
  <c r="R273" i="3"/>
  <c r="R272" i="3"/>
  <c r="P273" i="3"/>
  <c r="P272" i="3"/>
  <c r="BK273" i="3"/>
  <c r="BK272" i="3"/>
  <c r="J272" i="3"/>
  <c r="J73" i="3" s="1"/>
  <c r="J273" i="3"/>
  <c r="BE273" i="3" s="1"/>
  <c r="BI270" i="3"/>
  <c r="BH270" i="3"/>
  <c r="BG270" i="3"/>
  <c r="BF270" i="3"/>
  <c r="T270" i="3"/>
  <c r="T269" i="3" s="1"/>
  <c r="R270" i="3"/>
  <c r="R269" i="3"/>
  <c r="P270" i="3"/>
  <c r="P269" i="3" s="1"/>
  <c r="BK270" i="3"/>
  <c r="BK269" i="3"/>
  <c r="J269" i="3"/>
  <c r="J72" i="3" s="1"/>
  <c r="J270" i="3"/>
  <c r="BE270" i="3" s="1"/>
  <c r="BI268" i="3"/>
  <c r="BH268" i="3"/>
  <c r="BG268" i="3"/>
  <c r="BF268" i="3"/>
  <c r="T268" i="3"/>
  <c r="R268" i="3"/>
  <c r="P268" i="3"/>
  <c r="BK268" i="3"/>
  <c r="J268" i="3"/>
  <c r="BE268" i="3"/>
  <c r="BI267" i="3"/>
  <c r="BH267" i="3"/>
  <c r="BG267" i="3"/>
  <c r="BF267" i="3"/>
  <c r="T267" i="3"/>
  <c r="R267" i="3"/>
  <c r="P267" i="3"/>
  <c r="BK267" i="3"/>
  <c r="J267" i="3"/>
  <c r="BE267" i="3"/>
  <c r="BI264" i="3"/>
  <c r="BH264" i="3"/>
  <c r="BG264" i="3"/>
  <c r="BF264" i="3"/>
  <c r="T264" i="3"/>
  <c r="R264" i="3"/>
  <c r="R261" i="3" s="1"/>
  <c r="P264" i="3"/>
  <c r="BK264" i="3"/>
  <c r="J264" i="3"/>
  <c r="BE264" i="3"/>
  <c r="BI263" i="3"/>
  <c r="BH263" i="3"/>
  <c r="BG263" i="3"/>
  <c r="BF263" i="3"/>
  <c r="T263" i="3"/>
  <c r="R263" i="3"/>
  <c r="P263" i="3"/>
  <c r="BK263" i="3"/>
  <c r="BK261" i="3" s="1"/>
  <c r="J263" i="3"/>
  <c r="BE263" i="3"/>
  <c r="BI262" i="3"/>
  <c r="BH262" i="3"/>
  <c r="BG262" i="3"/>
  <c r="BF262" i="3"/>
  <c r="T262" i="3"/>
  <c r="T261" i="3"/>
  <c r="R262" i="3"/>
  <c r="P262" i="3"/>
  <c r="P261" i="3" s="1"/>
  <c r="BK262" i="3"/>
  <c r="J261" i="3"/>
  <c r="J71" i="3" s="1"/>
  <c r="J262" i="3"/>
  <c r="BE262" i="3" s="1"/>
  <c r="BI259" i="3"/>
  <c r="BH259" i="3"/>
  <c r="BG259" i="3"/>
  <c r="BF259" i="3"/>
  <c r="T259" i="3"/>
  <c r="R259" i="3"/>
  <c r="P259" i="3"/>
  <c r="BK259" i="3"/>
  <c r="J259" i="3"/>
  <c r="BE259" i="3"/>
  <c r="BI257" i="3"/>
  <c r="BH257" i="3"/>
  <c r="BG257" i="3"/>
  <c r="BF257" i="3"/>
  <c r="T257" i="3"/>
  <c r="R257" i="3"/>
  <c r="P257" i="3"/>
  <c r="BK257" i="3"/>
  <c r="J257" i="3"/>
  <c r="BE257" i="3"/>
  <c r="BI256" i="3"/>
  <c r="BH256" i="3"/>
  <c r="BG256" i="3"/>
  <c r="BF256" i="3"/>
  <c r="T256" i="3"/>
  <c r="R256" i="3"/>
  <c r="P256" i="3"/>
  <c r="BK256" i="3"/>
  <c r="J256" i="3"/>
  <c r="BE256" i="3"/>
  <c r="BI255" i="3"/>
  <c r="BH255" i="3"/>
  <c r="BG255" i="3"/>
  <c r="BF255" i="3"/>
  <c r="T255" i="3"/>
  <c r="R255" i="3"/>
  <c r="P255" i="3"/>
  <c r="BK255" i="3"/>
  <c r="J255" i="3"/>
  <c r="BE255" i="3"/>
  <c r="BI253" i="3"/>
  <c r="BH253" i="3"/>
  <c r="BG253" i="3"/>
  <c r="BF253" i="3"/>
  <c r="T253" i="3"/>
  <c r="R253" i="3"/>
  <c r="R243" i="3" s="1"/>
  <c r="P253" i="3"/>
  <c r="BK253" i="3"/>
  <c r="J253" i="3"/>
  <c r="BE253" i="3"/>
  <c r="BI250" i="3"/>
  <c r="BH250" i="3"/>
  <c r="BG250" i="3"/>
  <c r="BF250" i="3"/>
  <c r="T250" i="3"/>
  <c r="R250" i="3"/>
  <c r="P250" i="3"/>
  <c r="BK250" i="3"/>
  <c r="BK243" i="3" s="1"/>
  <c r="J250" i="3"/>
  <c r="BE250" i="3"/>
  <c r="BI244" i="3"/>
  <c r="BH244" i="3"/>
  <c r="BG244" i="3"/>
  <c r="BF244" i="3"/>
  <c r="T244" i="3"/>
  <c r="T243" i="3"/>
  <c r="R244" i="3"/>
  <c r="P244" i="3"/>
  <c r="P243" i="3" s="1"/>
  <c r="BK244" i="3"/>
  <c r="J243" i="3"/>
  <c r="J70" i="3" s="1"/>
  <c r="J244" i="3"/>
  <c r="BE244" i="3" s="1"/>
  <c r="BI242" i="3"/>
  <c r="BH242" i="3"/>
  <c r="BG242" i="3"/>
  <c r="BF242" i="3"/>
  <c r="T242" i="3"/>
  <c r="R242" i="3"/>
  <c r="P242" i="3"/>
  <c r="BK242" i="3"/>
  <c r="J242" i="3"/>
  <c r="BE242" i="3"/>
  <c r="BI241" i="3"/>
  <c r="BH241" i="3"/>
  <c r="BG241" i="3"/>
  <c r="BF241" i="3"/>
  <c r="T241" i="3"/>
  <c r="R241" i="3"/>
  <c r="P241" i="3"/>
  <c r="BK241" i="3"/>
  <c r="J241" i="3"/>
  <c r="BE241" i="3"/>
  <c r="BI240" i="3"/>
  <c r="BH240" i="3"/>
  <c r="BG240" i="3"/>
  <c r="BF240" i="3"/>
  <c r="T240" i="3"/>
  <c r="R240" i="3"/>
  <c r="P240" i="3"/>
  <c r="BK240" i="3"/>
  <c r="J240" i="3"/>
  <c r="BE240" i="3"/>
  <c r="BI239" i="3"/>
  <c r="BH239" i="3"/>
  <c r="BG239" i="3"/>
  <c r="BF239" i="3"/>
  <c r="T239" i="3"/>
  <c r="R239" i="3"/>
  <c r="P239" i="3"/>
  <c r="BK239" i="3"/>
  <c r="J239" i="3"/>
  <c r="BE239" i="3"/>
  <c r="BI238" i="3"/>
  <c r="BH238" i="3"/>
  <c r="BG238" i="3"/>
  <c r="BF238" i="3"/>
  <c r="T238" i="3"/>
  <c r="R238" i="3"/>
  <c r="P238" i="3"/>
  <c r="BK238" i="3"/>
  <c r="J238" i="3"/>
  <c r="BE238" i="3"/>
  <c r="BI237" i="3"/>
  <c r="BH237" i="3"/>
  <c r="BG237" i="3"/>
  <c r="BF237" i="3"/>
  <c r="T237" i="3"/>
  <c r="R237" i="3"/>
  <c r="P237" i="3"/>
  <c r="P231" i="3" s="1"/>
  <c r="BK237" i="3"/>
  <c r="J237" i="3"/>
  <c r="BE237" i="3"/>
  <c r="BI235" i="3"/>
  <c r="BH235" i="3"/>
  <c r="BG235" i="3"/>
  <c r="BF235" i="3"/>
  <c r="T235" i="3"/>
  <c r="T231" i="3" s="1"/>
  <c r="R235" i="3"/>
  <c r="P235" i="3"/>
  <c r="BK235" i="3"/>
  <c r="J235" i="3"/>
  <c r="BE235" i="3"/>
  <c r="BI232" i="3"/>
  <c r="BH232" i="3"/>
  <c r="BG232" i="3"/>
  <c r="BF232" i="3"/>
  <c r="T232" i="3"/>
  <c r="R232" i="3"/>
  <c r="P232" i="3"/>
  <c r="BK232" i="3"/>
  <c r="BK231" i="3" s="1"/>
  <c r="J231" i="3" s="1"/>
  <c r="J69" i="3" s="1"/>
  <c r="J232" i="3"/>
  <c r="BE232" i="3"/>
  <c r="BI230" i="3"/>
  <c r="BH230" i="3"/>
  <c r="BG230" i="3"/>
  <c r="BF230" i="3"/>
  <c r="T230" i="3"/>
  <c r="R230" i="3"/>
  <c r="P230" i="3"/>
  <c r="BK230" i="3"/>
  <c r="J230" i="3"/>
  <c r="BE230" i="3"/>
  <c r="BI229" i="3"/>
  <c r="BH229" i="3"/>
  <c r="BG229" i="3"/>
  <c r="BF229" i="3"/>
  <c r="T229" i="3"/>
  <c r="R229" i="3"/>
  <c r="P229" i="3"/>
  <c r="BK229" i="3"/>
  <c r="J229" i="3"/>
  <c r="BE229" i="3" s="1"/>
  <c r="BI228" i="3"/>
  <c r="BH228" i="3"/>
  <c r="BG228" i="3"/>
  <c r="BF228" i="3"/>
  <c r="T228" i="3"/>
  <c r="R228" i="3"/>
  <c r="P228" i="3"/>
  <c r="BK228" i="3"/>
  <c r="J228" i="3"/>
  <c r="BE228" i="3"/>
  <c r="BI227" i="3"/>
  <c r="BH227" i="3"/>
  <c r="BG227" i="3"/>
  <c r="BF227" i="3"/>
  <c r="T227" i="3"/>
  <c r="R227" i="3"/>
  <c r="P227" i="3"/>
  <c r="BK227" i="3"/>
  <c r="J227" i="3"/>
  <c r="BE227" i="3" s="1"/>
  <c r="BI226" i="3"/>
  <c r="BH226" i="3"/>
  <c r="BG226" i="3"/>
  <c r="BF226" i="3"/>
  <c r="T226" i="3"/>
  <c r="R226" i="3"/>
  <c r="P226" i="3"/>
  <c r="BK226" i="3"/>
  <c r="J226" i="3"/>
  <c r="BE226" i="3"/>
  <c r="BI224" i="3"/>
  <c r="BH224" i="3"/>
  <c r="BG224" i="3"/>
  <c r="BF224" i="3"/>
  <c r="T224" i="3"/>
  <c r="R224" i="3"/>
  <c r="P224" i="3"/>
  <c r="BK224" i="3"/>
  <c r="J224" i="3"/>
  <c r="BE224" i="3" s="1"/>
  <c r="BI222" i="3"/>
  <c r="BH222" i="3"/>
  <c r="BG222" i="3"/>
  <c r="BF222" i="3"/>
  <c r="T222" i="3"/>
  <c r="R222" i="3"/>
  <c r="P222" i="3"/>
  <c r="BK222" i="3"/>
  <c r="J222" i="3"/>
  <c r="BE222" i="3"/>
  <c r="BI220" i="3"/>
  <c r="BH220" i="3"/>
  <c r="BG220" i="3"/>
  <c r="BF220" i="3"/>
  <c r="T220" i="3"/>
  <c r="R220" i="3"/>
  <c r="P220" i="3"/>
  <c r="BK220" i="3"/>
  <c r="J220" i="3"/>
  <c r="BE220" i="3" s="1"/>
  <c r="BI218" i="3"/>
  <c r="BH218" i="3"/>
  <c r="BG218" i="3"/>
  <c r="BF218" i="3"/>
  <c r="T218" i="3"/>
  <c r="R218" i="3"/>
  <c r="P218" i="3"/>
  <c r="BK218" i="3"/>
  <c r="J218" i="3"/>
  <c r="BE218" i="3"/>
  <c r="BI215" i="3"/>
  <c r="BH215" i="3"/>
  <c r="BG215" i="3"/>
  <c r="BF215" i="3"/>
  <c r="T215" i="3"/>
  <c r="R215" i="3"/>
  <c r="P215" i="3"/>
  <c r="BK215" i="3"/>
  <c r="J215" i="3"/>
  <c r="BE215" i="3" s="1"/>
  <c r="BI213" i="3"/>
  <c r="BH213" i="3"/>
  <c r="BG213" i="3"/>
  <c r="BF213" i="3"/>
  <c r="T213" i="3"/>
  <c r="R213" i="3"/>
  <c r="P213" i="3"/>
  <c r="P209" i="3" s="1"/>
  <c r="BK213" i="3"/>
  <c r="J213" i="3"/>
  <c r="BE213" i="3"/>
  <c r="BI212" i="3"/>
  <c r="BH212" i="3"/>
  <c r="BG212" i="3"/>
  <c r="BF212" i="3"/>
  <c r="T212" i="3"/>
  <c r="T209" i="3" s="1"/>
  <c r="R212" i="3"/>
  <c r="P212" i="3"/>
  <c r="BK212" i="3"/>
  <c r="J212" i="3"/>
  <c r="BE212" i="3" s="1"/>
  <c r="BI210" i="3"/>
  <c r="BH210" i="3"/>
  <c r="BG210" i="3"/>
  <c r="BF210" i="3"/>
  <c r="T210" i="3"/>
  <c r="R210" i="3"/>
  <c r="R209" i="3"/>
  <c r="P210" i="3"/>
  <c r="BK210" i="3"/>
  <c r="BK209" i="3" s="1"/>
  <c r="J209" i="3" s="1"/>
  <c r="J68" i="3" s="1"/>
  <c r="J210" i="3"/>
  <c r="BE210" i="3"/>
  <c r="BI207" i="3"/>
  <c r="BH207" i="3"/>
  <c r="BG207" i="3"/>
  <c r="BF207" i="3"/>
  <c r="T207" i="3"/>
  <c r="T206" i="3"/>
  <c r="R207" i="3"/>
  <c r="R206" i="3" s="1"/>
  <c r="P207" i="3"/>
  <c r="P206" i="3"/>
  <c r="BK207" i="3"/>
  <c r="BK206" i="3" s="1"/>
  <c r="J206" i="3" s="1"/>
  <c r="J67" i="3" s="1"/>
  <c r="J207" i="3"/>
  <c r="BE207" i="3"/>
  <c r="BI205" i="3"/>
  <c r="BH205" i="3"/>
  <c r="BG205" i="3"/>
  <c r="BF205" i="3"/>
  <c r="T205" i="3"/>
  <c r="R205" i="3"/>
  <c r="P205" i="3"/>
  <c r="BK205" i="3"/>
  <c r="J205" i="3"/>
  <c r="BE205" i="3"/>
  <c r="BI204" i="3"/>
  <c r="BH204" i="3"/>
  <c r="BG204" i="3"/>
  <c r="BF204" i="3"/>
  <c r="T204" i="3"/>
  <c r="R204" i="3"/>
  <c r="P204" i="3"/>
  <c r="BK204" i="3"/>
  <c r="J204" i="3"/>
  <c r="BE204" i="3" s="1"/>
  <c r="BI203" i="3"/>
  <c r="BH203" i="3"/>
  <c r="BG203" i="3"/>
  <c r="BF203" i="3"/>
  <c r="T203" i="3"/>
  <c r="R203" i="3"/>
  <c r="P203" i="3"/>
  <c r="BK203" i="3"/>
  <c r="J203" i="3"/>
  <c r="BE203" i="3"/>
  <c r="BI201" i="3"/>
  <c r="BH201" i="3"/>
  <c r="BG201" i="3"/>
  <c r="BF201" i="3"/>
  <c r="T201" i="3"/>
  <c r="R201" i="3"/>
  <c r="P201" i="3"/>
  <c r="BK201" i="3"/>
  <c r="J201" i="3"/>
  <c r="BE201" i="3" s="1"/>
  <c r="BI199" i="3"/>
  <c r="BH199" i="3"/>
  <c r="BG199" i="3"/>
  <c r="BF199" i="3"/>
  <c r="T199" i="3"/>
  <c r="R199" i="3"/>
  <c r="P199" i="3"/>
  <c r="P192" i="3" s="1"/>
  <c r="BK199" i="3"/>
  <c r="J199" i="3"/>
  <c r="BE199" i="3"/>
  <c r="BI197" i="3"/>
  <c r="BH197" i="3"/>
  <c r="BG197" i="3"/>
  <c r="BF197" i="3"/>
  <c r="T197" i="3"/>
  <c r="T192" i="3" s="1"/>
  <c r="R197" i="3"/>
  <c r="P197" i="3"/>
  <c r="BK197" i="3"/>
  <c r="J197" i="3"/>
  <c r="BE197" i="3" s="1"/>
  <c r="BI193" i="3"/>
  <c r="BH193" i="3"/>
  <c r="BG193" i="3"/>
  <c r="BF193" i="3"/>
  <c r="T193" i="3"/>
  <c r="R193" i="3"/>
  <c r="R192" i="3"/>
  <c r="P193" i="3"/>
  <c r="BK193" i="3"/>
  <c r="BK192" i="3" s="1"/>
  <c r="J192" i="3" s="1"/>
  <c r="J66" i="3" s="1"/>
  <c r="J193" i="3"/>
  <c r="BE193" i="3"/>
  <c r="BI191" i="3"/>
  <c r="BH191" i="3"/>
  <c r="BG191" i="3"/>
  <c r="BF191" i="3"/>
  <c r="T191" i="3"/>
  <c r="R191" i="3"/>
  <c r="P191" i="3"/>
  <c r="BK191" i="3"/>
  <c r="J191" i="3"/>
  <c r="BE191" i="3"/>
  <c r="BI190" i="3"/>
  <c r="BH190" i="3"/>
  <c r="BG190" i="3"/>
  <c r="BF190" i="3"/>
  <c r="T190" i="3"/>
  <c r="R190" i="3"/>
  <c r="P190" i="3"/>
  <c r="BK190" i="3"/>
  <c r="J190" i="3"/>
  <c r="BE190" i="3" s="1"/>
  <c r="BI189" i="3"/>
  <c r="BH189" i="3"/>
  <c r="BG189" i="3"/>
  <c r="BF189" i="3"/>
  <c r="T189" i="3"/>
  <c r="R189" i="3"/>
  <c r="P189" i="3"/>
  <c r="BK189" i="3"/>
  <c r="J189" i="3"/>
  <c r="BE189" i="3"/>
  <c r="BI188" i="3"/>
  <c r="BH188" i="3"/>
  <c r="BG188" i="3"/>
  <c r="BF188" i="3"/>
  <c r="T188" i="3"/>
  <c r="R188" i="3"/>
  <c r="P188" i="3"/>
  <c r="BK188" i="3"/>
  <c r="J188" i="3"/>
  <c r="BE188" i="3" s="1"/>
  <c r="BI187" i="3"/>
  <c r="BH187" i="3"/>
  <c r="BG187" i="3"/>
  <c r="BF187" i="3"/>
  <c r="T187" i="3"/>
  <c r="R187" i="3"/>
  <c r="P187" i="3"/>
  <c r="BK187" i="3"/>
  <c r="J187" i="3"/>
  <c r="BE187" i="3"/>
  <c r="BI186" i="3"/>
  <c r="BH186" i="3"/>
  <c r="BG186" i="3"/>
  <c r="BF186" i="3"/>
  <c r="T186" i="3"/>
  <c r="R186" i="3"/>
  <c r="P186" i="3"/>
  <c r="BK186" i="3"/>
  <c r="J186" i="3"/>
  <c r="BE186" i="3" s="1"/>
  <c r="BI185" i="3"/>
  <c r="BH185" i="3"/>
  <c r="BG185" i="3"/>
  <c r="BF185" i="3"/>
  <c r="T185" i="3"/>
  <c r="R185" i="3"/>
  <c r="P185" i="3"/>
  <c r="BK185" i="3"/>
  <c r="J185" i="3"/>
  <c r="BE185" i="3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T183" i="3"/>
  <c r="R183" i="3"/>
  <c r="P183" i="3"/>
  <c r="BK183" i="3"/>
  <c r="J183" i="3"/>
  <c r="BE183" i="3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/>
  <c r="BI180" i="3"/>
  <c r="BH180" i="3"/>
  <c r="BG180" i="3"/>
  <c r="BF180" i="3"/>
  <c r="T180" i="3"/>
  <c r="R180" i="3"/>
  <c r="R177" i="3" s="1"/>
  <c r="P180" i="3"/>
  <c r="BK180" i="3"/>
  <c r="J180" i="3"/>
  <c r="BE180" i="3" s="1"/>
  <c r="BI179" i="3"/>
  <c r="BH179" i="3"/>
  <c r="BG179" i="3"/>
  <c r="BF179" i="3"/>
  <c r="T179" i="3"/>
  <c r="R179" i="3"/>
  <c r="P179" i="3"/>
  <c r="BK179" i="3"/>
  <c r="BK177" i="3" s="1"/>
  <c r="J177" i="3" s="1"/>
  <c r="J65" i="3" s="1"/>
  <c r="J179" i="3"/>
  <c r="BE179" i="3"/>
  <c r="BI178" i="3"/>
  <c r="BH178" i="3"/>
  <c r="BG178" i="3"/>
  <c r="BF178" i="3"/>
  <c r="T178" i="3"/>
  <c r="R178" i="3"/>
  <c r="P178" i="3"/>
  <c r="P177" i="3" s="1"/>
  <c r="BK178" i="3"/>
  <c r="J178" i="3"/>
  <c r="BE178" i="3" s="1"/>
  <c r="BI176" i="3"/>
  <c r="BH176" i="3"/>
  <c r="BG176" i="3"/>
  <c r="BF176" i="3"/>
  <c r="T176" i="3"/>
  <c r="R176" i="3"/>
  <c r="P176" i="3"/>
  <c r="BK176" i="3"/>
  <c r="J176" i="3"/>
  <c r="BE176" i="3" s="1"/>
  <c r="BI175" i="3"/>
  <c r="BH175" i="3"/>
  <c r="BG175" i="3"/>
  <c r="BF175" i="3"/>
  <c r="T175" i="3"/>
  <c r="R175" i="3"/>
  <c r="P175" i="3"/>
  <c r="BK175" i="3"/>
  <c r="J175" i="3"/>
  <c r="BE175" i="3"/>
  <c r="BI174" i="3"/>
  <c r="BH174" i="3"/>
  <c r="BG174" i="3"/>
  <c r="BF174" i="3"/>
  <c r="T174" i="3"/>
  <c r="R174" i="3"/>
  <c r="P174" i="3"/>
  <c r="BK174" i="3"/>
  <c r="J174" i="3"/>
  <c r="BE174" i="3" s="1"/>
  <c r="BI173" i="3"/>
  <c r="BH173" i="3"/>
  <c r="BG173" i="3"/>
  <c r="BF173" i="3"/>
  <c r="T173" i="3"/>
  <c r="R173" i="3"/>
  <c r="P173" i="3"/>
  <c r="BK173" i="3"/>
  <c r="J173" i="3"/>
  <c r="BE173" i="3"/>
  <c r="BI172" i="3"/>
  <c r="BH172" i="3"/>
  <c r="BG172" i="3"/>
  <c r="BF172" i="3"/>
  <c r="T172" i="3"/>
  <c r="R172" i="3"/>
  <c r="P172" i="3"/>
  <c r="BK172" i="3"/>
  <c r="J172" i="3"/>
  <c r="BE172" i="3" s="1"/>
  <c r="BI171" i="3"/>
  <c r="BH171" i="3"/>
  <c r="BG171" i="3"/>
  <c r="BF171" i="3"/>
  <c r="T171" i="3"/>
  <c r="R171" i="3"/>
  <c r="P171" i="3"/>
  <c r="BK171" i="3"/>
  <c r="J171" i="3"/>
  <c r="BE171" i="3"/>
  <c r="BI170" i="3"/>
  <c r="BH170" i="3"/>
  <c r="BG170" i="3"/>
  <c r="BF170" i="3"/>
  <c r="T170" i="3"/>
  <c r="R170" i="3"/>
  <c r="P170" i="3"/>
  <c r="BK170" i="3"/>
  <c r="J170" i="3"/>
  <c r="BE170" i="3" s="1"/>
  <c r="BI169" i="3"/>
  <c r="BH169" i="3"/>
  <c r="BG169" i="3"/>
  <c r="BF169" i="3"/>
  <c r="T169" i="3"/>
  <c r="R169" i="3"/>
  <c r="P169" i="3"/>
  <c r="BK169" i="3"/>
  <c r="J169" i="3"/>
  <c r="BE169" i="3"/>
  <c r="BI168" i="3"/>
  <c r="BH168" i="3"/>
  <c r="BG168" i="3"/>
  <c r="BF168" i="3"/>
  <c r="T168" i="3"/>
  <c r="T157" i="3" s="1"/>
  <c r="R168" i="3"/>
  <c r="P168" i="3"/>
  <c r="BK168" i="3"/>
  <c r="J168" i="3"/>
  <c r="BE168" i="3" s="1"/>
  <c r="BI167" i="3"/>
  <c r="BH167" i="3"/>
  <c r="BG167" i="3"/>
  <c r="BF167" i="3"/>
  <c r="T167" i="3"/>
  <c r="R167" i="3"/>
  <c r="P167" i="3"/>
  <c r="BK167" i="3"/>
  <c r="J167" i="3"/>
  <c r="BE167" i="3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/>
  <c r="BI164" i="3"/>
  <c r="BH164" i="3"/>
  <c r="BG164" i="3"/>
  <c r="BF164" i="3"/>
  <c r="T164" i="3"/>
  <c r="R164" i="3"/>
  <c r="P164" i="3"/>
  <c r="BK164" i="3"/>
  <c r="J164" i="3"/>
  <c r="BE164" i="3"/>
  <c r="BI163" i="3"/>
  <c r="BH163" i="3"/>
  <c r="BG163" i="3"/>
  <c r="BF163" i="3"/>
  <c r="T163" i="3"/>
  <c r="R163" i="3"/>
  <c r="P163" i="3"/>
  <c r="BK163" i="3"/>
  <c r="J163" i="3"/>
  <c r="BE163" i="3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J161" i="3"/>
  <c r="BE161" i="3"/>
  <c r="BI160" i="3"/>
  <c r="BH160" i="3"/>
  <c r="BG160" i="3"/>
  <c r="BF160" i="3"/>
  <c r="T160" i="3"/>
  <c r="R160" i="3"/>
  <c r="R157" i="3" s="1"/>
  <c r="P160" i="3"/>
  <c r="BK160" i="3"/>
  <c r="J160" i="3"/>
  <c r="BE160" i="3"/>
  <c r="BI159" i="3"/>
  <c r="BH159" i="3"/>
  <c r="BG159" i="3"/>
  <c r="BF159" i="3"/>
  <c r="T159" i="3"/>
  <c r="R159" i="3"/>
  <c r="P159" i="3"/>
  <c r="BK159" i="3"/>
  <c r="BK157" i="3" s="1"/>
  <c r="J157" i="3" s="1"/>
  <c r="J64" i="3" s="1"/>
  <c r="J159" i="3"/>
  <c r="BE159" i="3"/>
  <c r="BI158" i="3"/>
  <c r="BH158" i="3"/>
  <c r="BG158" i="3"/>
  <c r="BF158" i="3"/>
  <c r="T158" i="3"/>
  <c r="R158" i="3"/>
  <c r="P158" i="3"/>
  <c r="P157" i="3" s="1"/>
  <c r="BK158" i="3"/>
  <c r="J158" i="3"/>
  <c r="BE158" i="3" s="1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 s="1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T149" i="3"/>
  <c r="R149" i="3"/>
  <c r="P149" i="3"/>
  <c r="BK149" i="3"/>
  <c r="J149" i="3"/>
  <c r="BE149" i="3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P145" i="3" s="1"/>
  <c r="BK147" i="3"/>
  <c r="J147" i="3"/>
  <c r="BE147" i="3"/>
  <c r="BI146" i="3"/>
  <c r="BH146" i="3"/>
  <c r="BG146" i="3"/>
  <c r="BF146" i="3"/>
  <c r="T146" i="3"/>
  <c r="T145" i="3" s="1"/>
  <c r="R146" i="3"/>
  <c r="R145" i="3"/>
  <c r="P146" i="3"/>
  <c r="BK146" i="3"/>
  <c r="BK145" i="3" s="1"/>
  <c r="J145" i="3" s="1"/>
  <c r="BK144" i="3"/>
  <c r="J144" i="3" s="1"/>
  <c r="J62" i="3" s="1"/>
  <c r="J146" i="3"/>
  <c r="BE146" i="3"/>
  <c r="J63" i="3"/>
  <c r="BI143" i="3"/>
  <c r="BH143" i="3"/>
  <c r="BG143" i="3"/>
  <c r="BF143" i="3"/>
  <c r="T143" i="3"/>
  <c r="R143" i="3"/>
  <c r="P143" i="3"/>
  <c r="BK143" i="3"/>
  <c r="BK141" i="3" s="1"/>
  <c r="J143" i="3"/>
  <c r="BE143" i="3"/>
  <c r="BI142" i="3"/>
  <c r="BH142" i="3"/>
  <c r="BG142" i="3"/>
  <c r="BF142" i="3"/>
  <c r="T142" i="3"/>
  <c r="T141" i="3" s="1"/>
  <c r="R142" i="3"/>
  <c r="R141" i="3"/>
  <c r="P142" i="3"/>
  <c r="P141" i="3" s="1"/>
  <c r="BK142" i="3"/>
  <c r="J141" i="3"/>
  <c r="J61" i="3" s="1"/>
  <c r="J142" i="3"/>
  <c r="BE142" i="3" s="1"/>
  <c r="BI140" i="3"/>
  <c r="BH140" i="3"/>
  <c r="BG140" i="3"/>
  <c r="BF140" i="3"/>
  <c r="T140" i="3"/>
  <c r="R140" i="3"/>
  <c r="P140" i="3"/>
  <c r="BK140" i="3"/>
  <c r="J140" i="3"/>
  <c r="BE140" i="3" s="1"/>
  <c r="BI138" i="3"/>
  <c r="BH138" i="3"/>
  <c r="BG138" i="3"/>
  <c r="BF138" i="3"/>
  <c r="T138" i="3"/>
  <c r="R138" i="3"/>
  <c r="P138" i="3"/>
  <c r="BK138" i="3"/>
  <c r="J138" i="3"/>
  <c r="BE138" i="3"/>
  <c r="BI137" i="3"/>
  <c r="BH137" i="3"/>
  <c r="BG137" i="3"/>
  <c r="BF137" i="3"/>
  <c r="T137" i="3"/>
  <c r="R137" i="3"/>
  <c r="R134" i="3" s="1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BK134" i="3" s="1"/>
  <c r="J136" i="3"/>
  <c r="BE136" i="3"/>
  <c r="BI135" i="3"/>
  <c r="BH135" i="3"/>
  <c r="BG135" i="3"/>
  <c r="BF135" i="3"/>
  <c r="T135" i="3"/>
  <c r="R135" i="3"/>
  <c r="P135" i="3"/>
  <c r="P134" i="3" s="1"/>
  <c r="BK135" i="3"/>
  <c r="J134" i="3"/>
  <c r="J60" i="3" s="1"/>
  <c r="J135" i="3"/>
  <c r="BE135" i="3" s="1"/>
  <c r="BI130" i="3"/>
  <c r="BH130" i="3"/>
  <c r="BG130" i="3"/>
  <c r="BF130" i="3"/>
  <c r="T130" i="3"/>
  <c r="R130" i="3"/>
  <c r="P130" i="3"/>
  <c r="BK130" i="3"/>
  <c r="J130" i="3"/>
  <c r="BE130" i="3" s="1"/>
  <c r="BI128" i="3"/>
  <c r="BH128" i="3"/>
  <c r="BG128" i="3"/>
  <c r="BF128" i="3"/>
  <c r="T128" i="3"/>
  <c r="R128" i="3"/>
  <c r="P128" i="3"/>
  <c r="BK128" i="3"/>
  <c r="J128" i="3"/>
  <c r="BE128" i="3"/>
  <c r="BI126" i="3"/>
  <c r="BH126" i="3"/>
  <c r="BG126" i="3"/>
  <c r="BF126" i="3"/>
  <c r="T126" i="3"/>
  <c r="R126" i="3"/>
  <c r="P126" i="3"/>
  <c r="BK126" i="3"/>
  <c r="J126" i="3"/>
  <c r="BE126" i="3" s="1"/>
  <c r="BI123" i="3"/>
  <c r="BH123" i="3"/>
  <c r="BG123" i="3"/>
  <c r="BF123" i="3"/>
  <c r="T123" i="3"/>
  <c r="R123" i="3"/>
  <c r="P123" i="3"/>
  <c r="P113" i="3" s="1"/>
  <c r="BK123" i="3"/>
  <c r="J123" i="3"/>
  <c r="BE123" i="3"/>
  <c r="BI121" i="3"/>
  <c r="BH121" i="3"/>
  <c r="BG121" i="3"/>
  <c r="BF121" i="3"/>
  <c r="T121" i="3"/>
  <c r="R121" i="3"/>
  <c r="P121" i="3"/>
  <c r="BK121" i="3"/>
  <c r="J121" i="3"/>
  <c r="BE121" i="3" s="1"/>
  <c r="BI119" i="3"/>
  <c r="BH119" i="3"/>
  <c r="BG119" i="3"/>
  <c r="BF119" i="3"/>
  <c r="T119" i="3"/>
  <c r="R119" i="3"/>
  <c r="P119" i="3"/>
  <c r="BK119" i="3"/>
  <c r="J119" i="3"/>
  <c r="BE119" i="3"/>
  <c r="BI118" i="3"/>
  <c r="F34" i="3" s="1"/>
  <c r="BD53" i="1" s="1"/>
  <c r="BH118" i="3"/>
  <c r="BG118" i="3"/>
  <c r="BF118" i="3"/>
  <c r="T118" i="3"/>
  <c r="R118" i="3"/>
  <c r="P118" i="3"/>
  <c r="BK118" i="3"/>
  <c r="J118" i="3"/>
  <c r="BE118" i="3" s="1"/>
  <c r="BI117" i="3"/>
  <c r="BH117" i="3"/>
  <c r="BG117" i="3"/>
  <c r="BF117" i="3"/>
  <c r="T117" i="3"/>
  <c r="R117" i="3"/>
  <c r="P117" i="3"/>
  <c r="BK117" i="3"/>
  <c r="J117" i="3"/>
  <c r="BE117" i="3"/>
  <c r="BI115" i="3"/>
  <c r="BH115" i="3"/>
  <c r="BG115" i="3"/>
  <c r="BF115" i="3"/>
  <c r="T115" i="3"/>
  <c r="R115" i="3"/>
  <c r="P115" i="3"/>
  <c r="BK115" i="3"/>
  <c r="J115" i="3"/>
  <c r="BE115" i="3" s="1"/>
  <c r="BI114" i="3"/>
  <c r="BH114" i="3"/>
  <c r="BG114" i="3"/>
  <c r="BF114" i="3"/>
  <c r="T114" i="3"/>
  <c r="T113" i="3"/>
  <c r="R114" i="3"/>
  <c r="P114" i="3"/>
  <c r="BK114" i="3"/>
  <c r="BK113" i="3" s="1"/>
  <c r="J113" i="3" s="1"/>
  <c r="J59" i="3" s="1"/>
  <c r="J114" i="3"/>
  <c r="BE114" i="3" s="1"/>
  <c r="BI112" i="3"/>
  <c r="BH112" i="3"/>
  <c r="BG112" i="3"/>
  <c r="BF112" i="3"/>
  <c r="T112" i="3"/>
  <c r="R112" i="3"/>
  <c r="P112" i="3"/>
  <c r="BK112" i="3"/>
  <c r="J112" i="3"/>
  <c r="BE112" i="3"/>
  <c r="BI111" i="3"/>
  <c r="BH111" i="3"/>
  <c r="BG111" i="3"/>
  <c r="BF111" i="3"/>
  <c r="T111" i="3"/>
  <c r="R111" i="3"/>
  <c r="P111" i="3"/>
  <c r="BK111" i="3"/>
  <c r="J111" i="3"/>
  <c r="BE111" i="3"/>
  <c r="BI108" i="3"/>
  <c r="BH108" i="3"/>
  <c r="BG108" i="3"/>
  <c r="BF108" i="3"/>
  <c r="T108" i="3"/>
  <c r="R108" i="3"/>
  <c r="P108" i="3"/>
  <c r="BK108" i="3"/>
  <c r="J108" i="3"/>
  <c r="BE108" i="3"/>
  <c r="BI106" i="3"/>
  <c r="BH106" i="3"/>
  <c r="BG106" i="3"/>
  <c r="BF106" i="3"/>
  <c r="T106" i="3"/>
  <c r="R106" i="3"/>
  <c r="P106" i="3"/>
  <c r="BK106" i="3"/>
  <c r="J106" i="3"/>
  <c r="BE106" i="3"/>
  <c r="BI104" i="3"/>
  <c r="BH104" i="3"/>
  <c r="BG104" i="3"/>
  <c r="BF104" i="3"/>
  <c r="T104" i="3"/>
  <c r="R104" i="3"/>
  <c r="P104" i="3"/>
  <c r="BK104" i="3"/>
  <c r="J104" i="3"/>
  <c r="BE104" i="3"/>
  <c r="BI102" i="3"/>
  <c r="BH102" i="3"/>
  <c r="BG102" i="3"/>
  <c r="BF102" i="3"/>
  <c r="T102" i="3"/>
  <c r="R102" i="3"/>
  <c r="P102" i="3"/>
  <c r="BK102" i="3"/>
  <c r="J102" i="3"/>
  <c r="BE102" i="3"/>
  <c r="BI100" i="3"/>
  <c r="BH100" i="3"/>
  <c r="BG100" i="3"/>
  <c r="BF100" i="3"/>
  <c r="T100" i="3"/>
  <c r="R100" i="3"/>
  <c r="P100" i="3"/>
  <c r="BK100" i="3"/>
  <c r="J100" i="3"/>
  <c r="BE100" i="3"/>
  <c r="BI98" i="3"/>
  <c r="BH98" i="3"/>
  <c r="BG98" i="3"/>
  <c r="BF98" i="3"/>
  <c r="T98" i="3"/>
  <c r="R98" i="3"/>
  <c r="P98" i="3"/>
  <c r="BK98" i="3"/>
  <c r="J98" i="3"/>
  <c r="BE98" i="3"/>
  <c r="BI96" i="3"/>
  <c r="BH96" i="3"/>
  <c r="BG96" i="3"/>
  <c r="F32" i="3" s="1"/>
  <c r="BB53" i="1" s="1"/>
  <c r="BF96" i="3"/>
  <c r="T96" i="3"/>
  <c r="T95" i="3" s="1"/>
  <c r="R96" i="3"/>
  <c r="R95" i="3"/>
  <c r="P96" i="3"/>
  <c r="P95" i="3" s="1"/>
  <c r="BK96" i="3"/>
  <c r="BK95" i="3" s="1"/>
  <c r="J95" i="3" s="1"/>
  <c r="J58" i="3" s="1"/>
  <c r="J96" i="3"/>
  <c r="BE96" i="3"/>
  <c r="F30" i="3" s="1"/>
  <c r="AZ53" i="1" s="1"/>
  <c r="J89" i="3"/>
  <c r="F89" i="3"/>
  <c r="F87" i="3"/>
  <c r="E85" i="3"/>
  <c r="J51" i="3"/>
  <c r="F51" i="3"/>
  <c r="F49" i="3"/>
  <c r="E47" i="3"/>
  <c r="J18" i="3"/>
  <c r="E18" i="3"/>
  <c r="F90" i="3" s="1"/>
  <c r="F52" i="3"/>
  <c r="J17" i="3"/>
  <c r="J12" i="3"/>
  <c r="E7" i="3"/>
  <c r="E45" i="3" s="1"/>
  <c r="AY52" i="1"/>
  <c r="AX52" i="1"/>
  <c r="BI320" i="2"/>
  <c r="BH320" i="2"/>
  <c r="BG320" i="2"/>
  <c r="BF320" i="2"/>
  <c r="T320" i="2"/>
  <c r="T319" i="2" s="1"/>
  <c r="R320" i="2"/>
  <c r="R319" i="2"/>
  <c r="P320" i="2"/>
  <c r="P319" i="2" s="1"/>
  <c r="BK320" i="2"/>
  <c r="BK319" i="2" s="1"/>
  <c r="J319" i="2" s="1"/>
  <c r="J74" i="2" s="1"/>
  <c r="J320" i="2"/>
  <c r="BE320" i="2"/>
  <c r="BI317" i="2"/>
  <c r="BH317" i="2"/>
  <c r="BG317" i="2"/>
  <c r="BF317" i="2"/>
  <c r="T317" i="2"/>
  <c r="T316" i="2" s="1"/>
  <c r="R317" i="2"/>
  <c r="R316" i="2"/>
  <c r="P317" i="2"/>
  <c r="P316" i="2" s="1"/>
  <c r="BK317" i="2"/>
  <c r="BK316" i="2" s="1"/>
  <c r="J316" i="2"/>
  <c r="J73" i="2" s="1"/>
  <c r="J317" i="2"/>
  <c r="BE317" i="2"/>
  <c r="BI314" i="2"/>
  <c r="BH314" i="2"/>
  <c r="BG314" i="2"/>
  <c r="BF314" i="2"/>
  <c r="T314" i="2"/>
  <c r="R314" i="2"/>
  <c r="P314" i="2"/>
  <c r="BK314" i="2"/>
  <c r="J314" i="2"/>
  <c r="BE314" i="2" s="1"/>
  <c r="BI313" i="2"/>
  <c r="BH313" i="2"/>
  <c r="BG313" i="2"/>
  <c r="BF313" i="2"/>
  <c r="T313" i="2"/>
  <c r="T306" i="2" s="1"/>
  <c r="R313" i="2"/>
  <c r="P313" i="2"/>
  <c r="BK313" i="2"/>
  <c r="J313" i="2"/>
  <c r="BE313" i="2" s="1"/>
  <c r="BI312" i="2"/>
  <c r="BH312" i="2"/>
  <c r="BG312" i="2"/>
  <c r="BF312" i="2"/>
  <c r="T312" i="2"/>
  <c r="R312" i="2"/>
  <c r="P312" i="2"/>
  <c r="BK312" i="2"/>
  <c r="J312" i="2"/>
  <c r="BE312" i="2" s="1"/>
  <c r="BI309" i="2"/>
  <c r="BH309" i="2"/>
  <c r="BG309" i="2"/>
  <c r="BF309" i="2"/>
  <c r="T309" i="2"/>
  <c r="R309" i="2"/>
  <c r="P309" i="2"/>
  <c r="BK309" i="2"/>
  <c r="J309" i="2"/>
  <c r="BE309" i="2"/>
  <c r="BI308" i="2"/>
  <c r="BH308" i="2"/>
  <c r="BG308" i="2"/>
  <c r="BF308" i="2"/>
  <c r="T308" i="2"/>
  <c r="R308" i="2"/>
  <c r="P308" i="2"/>
  <c r="BK308" i="2"/>
  <c r="J308" i="2"/>
  <c r="BE308" i="2" s="1"/>
  <c r="BI307" i="2"/>
  <c r="BH307" i="2"/>
  <c r="BG307" i="2"/>
  <c r="BF307" i="2"/>
  <c r="T307" i="2"/>
  <c r="R307" i="2"/>
  <c r="R306" i="2" s="1"/>
  <c r="P307" i="2"/>
  <c r="BK307" i="2"/>
  <c r="J307" i="2"/>
  <c r="BE307" i="2" s="1"/>
  <c r="BI304" i="2"/>
  <c r="BH304" i="2"/>
  <c r="BG304" i="2"/>
  <c r="BF304" i="2"/>
  <c r="T304" i="2"/>
  <c r="R304" i="2"/>
  <c r="P304" i="2"/>
  <c r="BK304" i="2"/>
  <c r="J304" i="2"/>
  <c r="BE304" i="2" s="1"/>
  <c r="BI302" i="2"/>
  <c r="BH302" i="2"/>
  <c r="BG302" i="2"/>
  <c r="BF302" i="2"/>
  <c r="T302" i="2"/>
  <c r="R302" i="2"/>
  <c r="P302" i="2"/>
  <c r="BK302" i="2"/>
  <c r="J302" i="2"/>
  <c r="BE302" i="2" s="1"/>
  <c r="BI301" i="2"/>
  <c r="BH301" i="2"/>
  <c r="BG301" i="2"/>
  <c r="BF301" i="2"/>
  <c r="T301" i="2"/>
  <c r="R301" i="2"/>
  <c r="P301" i="2"/>
  <c r="BK301" i="2"/>
  <c r="J301" i="2"/>
  <c r="BE301" i="2"/>
  <c r="BI300" i="2"/>
  <c r="BH300" i="2"/>
  <c r="BG300" i="2"/>
  <c r="BF300" i="2"/>
  <c r="T300" i="2"/>
  <c r="R300" i="2"/>
  <c r="P300" i="2"/>
  <c r="BK300" i="2"/>
  <c r="J300" i="2"/>
  <c r="BE300" i="2" s="1"/>
  <c r="BI298" i="2"/>
  <c r="BH298" i="2"/>
  <c r="BG298" i="2"/>
  <c r="BF298" i="2"/>
  <c r="T298" i="2"/>
  <c r="R298" i="2"/>
  <c r="P298" i="2"/>
  <c r="BK298" i="2"/>
  <c r="J298" i="2"/>
  <c r="BE298" i="2" s="1"/>
  <c r="BI295" i="2"/>
  <c r="BH295" i="2"/>
  <c r="BG295" i="2"/>
  <c r="BF295" i="2"/>
  <c r="T295" i="2"/>
  <c r="R295" i="2"/>
  <c r="P295" i="2"/>
  <c r="BK295" i="2"/>
  <c r="J295" i="2"/>
  <c r="BE295" i="2" s="1"/>
  <c r="BI289" i="2"/>
  <c r="BH289" i="2"/>
  <c r="BG289" i="2"/>
  <c r="BF289" i="2"/>
  <c r="T289" i="2"/>
  <c r="T288" i="2" s="1"/>
  <c r="R289" i="2"/>
  <c r="P289" i="2"/>
  <c r="P288" i="2" s="1"/>
  <c r="BK289" i="2"/>
  <c r="J289" i="2"/>
  <c r="BE289" i="2"/>
  <c r="BI287" i="2"/>
  <c r="BH287" i="2"/>
  <c r="BG287" i="2"/>
  <c r="BF287" i="2"/>
  <c r="T287" i="2"/>
  <c r="R287" i="2"/>
  <c r="P287" i="2"/>
  <c r="BK287" i="2"/>
  <c r="J287" i="2"/>
  <c r="BE287" i="2" s="1"/>
  <c r="BI286" i="2"/>
  <c r="BH286" i="2"/>
  <c r="BG286" i="2"/>
  <c r="BF286" i="2"/>
  <c r="T286" i="2"/>
  <c r="R286" i="2"/>
  <c r="P286" i="2"/>
  <c r="BK286" i="2"/>
  <c r="J286" i="2"/>
  <c r="BE286" i="2" s="1"/>
  <c r="BI285" i="2"/>
  <c r="BH285" i="2"/>
  <c r="BG285" i="2"/>
  <c r="BF285" i="2"/>
  <c r="T285" i="2"/>
  <c r="R285" i="2"/>
  <c r="P285" i="2"/>
  <c r="BK285" i="2"/>
  <c r="J285" i="2"/>
  <c r="BE285" i="2"/>
  <c r="BI284" i="2"/>
  <c r="BH284" i="2"/>
  <c r="BG284" i="2"/>
  <c r="BF284" i="2"/>
  <c r="T284" i="2"/>
  <c r="R284" i="2"/>
  <c r="P284" i="2"/>
  <c r="BK284" i="2"/>
  <c r="BK277" i="2" s="1"/>
  <c r="J277" i="2" s="1"/>
  <c r="J70" i="2" s="1"/>
  <c r="J284" i="2"/>
  <c r="BE284" i="2" s="1"/>
  <c r="BI283" i="2"/>
  <c r="BH283" i="2"/>
  <c r="BG283" i="2"/>
  <c r="BF283" i="2"/>
  <c r="T283" i="2"/>
  <c r="R283" i="2"/>
  <c r="P283" i="2"/>
  <c r="BK283" i="2"/>
  <c r="J283" i="2"/>
  <c r="BE283" i="2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R281" i="2"/>
  <c r="P281" i="2"/>
  <c r="BK281" i="2"/>
  <c r="J281" i="2"/>
  <c r="BE281" i="2"/>
  <c r="BI278" i="2"/>
  <c r="BH278" i="2"/>
  <c r="BG278" i="2"/>
  <c r="BF278" i="2"/>
  <c r="T278" i="2"/>
  <c r="R278" i="2"/>
  <c r="R277" i="2" s="1"/>
  <c r="P278" i="2"/>
  <c r="BK278" i="2"/>
  <c r="J278" i="2"/>
  <c r="BE278" i="2"/>
  <c r="BI276" i="2"/>
  <c r="BH276" i="2"/>
  <c r="BG276" i="2"/>
  <c r="BF276" i="2"/>
  <c r="T276" i="2"/>
  <c r="R276" i="2"/>
  <c r="P276" i="2"/>
  <c r="BK276" i="2"/>
  <c r="J276" i="2"/>
  <c r="BE276" i="2" s="1"/>
  <c r="BI275" i="2"/>
  <c r="BH275" i="2"/>
  <c r="BG275" i="2"/>
  <c r="BF275" i="2"/>
  <c r="T275" i="2"/>
  <c r="R275" i="2"/>
  <c r="P275" i="2"/>
  <c r="BK275" i="2"/>
  <c r="J275" i="2"/>
  <c r="BE275" i="2" s="1"/>
  <c r="BI274" i="2"/>
  <c r="BH274" i="2"/>
  <c r="BG274" i="2"/>
  <c r="BF274" i="2"/>
  <c r="T274" i="2"/>
  <c r="R274" i="2"/>
  <c r="P274" i="2"/>
  <c r="BK274" i="2"/>
  <c r="J274" i="2"/>
  <c r="BE274" i="2" s="1"/>
  <c r="BI273" i="2"/>
  <c r="BH273" i="2"/>
  <c r="BG273" i="2"/>
  <c r="BF273" i="2"/>
  <c r="T273" i="2"/>
  <c r="R273" i="2"/>
  <c r="P273" i="2"/>
  <c r="BK273" i="2"/>
  <c r="J273" i="2"/>
  <c r="BE273" i="2"/>
  <c r="BI272" i="2"/>
  <c r="BH272" i="2"/>
  <c r="BG272" i="2"/>
  <c r="BF272" i="2"/>
  <c r="T272" i="2"/>
  <c r="R272" i="2"/>
  <c r="P272" i="2"/>
  <c r="BK272" i="2"/>
  <c r="J272" i="2"/>
  <c r="BE272" i="2" s="1"/>
  <c r="BI270" i="2"/>
  <c r="BH270" i="2"/>
  <c r="BG270" i="2"/>
  <c r="BF270" i="2"/>
  <c r="T270" i="2"/>
  <c r="R270" i="2"/>
  <c r="P270" i="2"/>
  <c r="BK270" i="2"/>
  <c r="J270" i="2"/>
  <c r="BE270" i="2" s="1"/>
  <c r="BI267" i="2"/>
  <c r="BH267" i="2"/>
  <c r="BG267" i="2"/>
  <c r="BF267" i="2"/>
  <c r="T267" i="2"/>
  <c r="R267" i="2"/>
  <c r="P267" i="2"/>
  <c r="BK267" i="2"/>
  <c r="J267" i="2"/>
  <c r="BE267" i="2" s="1"/>
  <c r="BI265" i="2"/>
  <c r="BH265" i="2"/>
  <c r="BG265" i="2"/>
  <c r="BF265" i="2"/>
  <c r="T265" i="2"/>
  <c r="R265" i="2"/>
  <c r="P265" i="2"/>
  <c r="BK265" i="2"/>
  <c r="J265" i="2"/>
  <c r="BE265" i="2" s="1"/>
  <c r="BI263" i="2"/>
  <c r="BH263" i="2"/>
  <c r="BG263" i="2"/>
  <c r="BF263" i="2"/>
  <c r="T263" i="2"/>
  <c r="R263" i="2"/>
  <c r="P263" i="2"/>
  <c r="BK263" i="2"/>
  <c r="J263" i="2"/>
  <c r="BE263" i="2" s="1"/>
  <c r="BI261" i="2"/>
  <c r="BH261" i="2"/>
  <c r="BG261" i="2"/>
  <c r="BF261" i="2"/>
  <c r="T261" i="2"/>
  <c r="R261" i="2"/>
  <c r="P261" i="2"/>
  <c r="BK261" i="2"/>
  <c r="J261" i="2"/>
  <c r="BE261" i="2"/>
  <c r="BI258" i="2"/>
  <c r="BH258" i="2"/>
  <c r="BG258" i="2"/>
  <c r="BF258" i="2"/>
  <c r="T258" i="2"/>
  <c r="R258" i="2"/>
  <c r="P258" i="2"/>
  <c r="BK258" i="2"/>
  <c r="J258" i="2"/>
  <c r="BE258" i="2" s="1"/>
  <c r="BI256" i="2"/>
  <c r="BH256" i="2"/>
  <c r="BG256" i="2"/>
  <c r="BF256" i="2"/>
  <c r="T256" i="2"/>
  <c r="R256" i="2"/>
  <c r="P256" i="2"/>
  <c r="BK256" i="2"/>
  <c r="J256" i="2"/>
  <c r="BE256" i="2"/>
  <c r="BI254" i="2"/>
  <c r="BH254" i="2"/>
  <c r="BG254" i="2"/>
  <c r="BF254" i="2"/>
  <c r="T254" i="2"/>
  <c r="R254" i="2"/>
  <c r="P254" i="2"/>
  <c r="BK254" i="2"/>
  <c r="J254" i="2"/>
  <c r="BE254" i="2" s="1"/>
  <c r="BI252" i="2"/>
  <c r="BH252" i="2"/>
  <c r="BG252" i="2"/>
  <c r="BF252" i="2"/>
  <c r="T252" i="2"/>
  <c r="R252" i="2"/>
  <c r="P252" i="2"/>
  <c r="BK252" i="2"/>
  <c r="J252" i="2"/>
  <c r="BE252" i="2" s="1"/>
  <c r="BI251" i="2"/>
  <c r="BH251" i="2"/>
  <c r="BG251" i="2"/>
  <c r="BF251" i="2"/>
  <c r="T251" i="2"/>
  <c r="R251" i="2"/>
  <c r="P251" i="2"/>
  <c r="BK251" i="2"/>
  <c r="J251" i="2"/>
  <c r="BE251" i="2" s="1"/>
  <c r="BI249" i="2"/>
  <c r="BH249" i="2"/>
  <c r="BG249" i="2"/>
  <c r="BF249" i="2"/>
  <c r="T249" i="2"/>
  <c r="R249" i="2"/>
  <c r="P249" i="2"/>
  <c r="BK249" i="2"/>
  <c r="J249" i="2"/>
  <c r="BE249" i="2"/>
  <c r="BI247" i="2"/>
  <c r="BH247" i="2"/>
  <c r="BG247" i="2"/>
  <c r="BF247" i="2"/>
  <c r="T247" i="2"/>
  <c r="R247" i="2"/>
  <c r="P247" i="2"/>
  <c r="BK247" i="2"/>
  <c r="J247" i="2"/>
  <c r="BE247" i="2" s="1"/>
  <c r="BI246" i="2"/>
  <c r="BH246" i="2"/>
  <c r="BG246" i="2"/>
  <c r="BF246" i="2"/>
  <c r="T246" i="2"/>
  <c r="R246" i="2"/>
  <c r="R243" i="2" s="1"/>
  <c r="P246" i="2"/>
  <c r="BK246" i="2"/>
  <c r="J246" i="2"/>
  <c r="BE246" i="2"/>
  <c r="BI244" i="2"/>
  <c r="BH244" i="2"/>
  <c r="BG244" i="2"/>
  <c r="BF244" i="2"/>
  <c r="T244" i="2"/>
  <c r="T243" i="2" s="1"/>
  <c r="R244" i="2"/>
  <c r="P244" i="2"/>
  <c r="BK244" i="2"/>
  <c r="BK243" i="2" s="1"/>
  <c r="J243" i="2" s="1"/>
  <c r="J69" i="2" s="1"/>
  <c r="J244" i="2"/>
  <c r="BE244" i="2"/>
  <c r="BI239" i="2"/>
  <c r="BH239" i="2"/>
  <c r="BG239" i="2"/>
  <c r="BF239" i="2"/>
  <c r="T239" i="2"/>
  <c r="T238" i="2" s="1"/>
  <c r="R239" i="2"/>
  <c r="R238" i="2" s="1"/>
  <c r="P239" i="2"/>
  <c r="P238" i="2" s="1"/>
  <c r="BK239" i="2"/>
  <c r="BK238" i="2" s="1"/>
  <c r="J238" i="2" s="1"/>
  <c r="J68" i="2" s="1"/>
  <c r="J239" i="2"/>
  <c r="BE239" i="2"/>
  <c r="BI235" i="2"/>
  <c r="BH235" i="2"/>
  <c r="BG235" i="2"/>
  <c r="BF235" i="2"/>
  <c r="T235" i="2"/>
  <c r="R235" i="2"/>
  <c r="P235" i="2"/>
  <c r="BK235" i="2"/>
  <c r="J235" i="2"/>
  <c r="BE235" i="2" s="1"/>
  <c r="BI234" i="2"/>
  <c r="BH234" i="2"/>
  <c r="BG234" i="2"/>
  <c r="BF234" i="2"/>
  <c r="T234" i="2"/>
  <c r="T233" i="2"/>
  <c r="R234" i="2"/>
  <c r="R233" i="2" s="1"/>
  <c r="P234" i="2"/>
  <c r="BK234" i="2"/>
  <c r="BK233" i="2" s="1"/>
  <c r="J233" i="2"/>
  <c r="J67" i="2" s="1"/>
  <c r="J234" i="2"/>
  <c r="BE234" i="2" s="1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BK230" i="2"/>
  <c r="J230" i="2"/>
  <c r="BE230" i="2"/>
  <c r="BI228" i="2"/>
  <c r="BH228" i="2"/>
  <c r="BG228" i="2"/>
  <c r="BF228" i="2"/>
  <c r="T228" i="2"/>
  <c r="R228" i="2"/>
  <c r="P228" i="2"/>
  <c r="BK228" i="2"/>
  <c r="J228" i="2"/>
  <c r="BE228" i="2" s="1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R223" i="2"/>
  <c r="P223" i="2"/>
  <c r="BK223" i="2"/>
  <c r="J223" i="2"/>
  <c r="BE223" i="2" s="1"/>
  <c r="BI222" i="2"/>
  <c r="BH222" i="2"/>
  <c r="BG222" i="2"/>
  <c r="BF222" i="2"/>
  <c r="T222" i="2"/>
  <c r="R222" i="2"/>
  <c r="P222" i="2"/>
  <c r="BK222" i="2"/>
  <c r="J222" i="2"/>
  <c r="BE222" i="2"/>
  <c r="BI221" i="2"/>
  <c r="BH221" i="2"/>
  <c r="BG221" i="2"/>
  <c r="BF221" i="2"/>
  <c r="T221" i="2"/>
  <c r="R221" i="2"/>
  <c r="P221" i="2"/>
  <c r="BK221" i="2"/>
  <c r="J221" i="2"/>
  <c r="BE221" i="2" s="1"/>
  <c r="BI219" i="2"/>
  <c r="BH219" i="2"/>
  <c r="BG219" i="2"/>
  <c r="BF219" i="2"/>
  <c r="T219" i="2"/>
  <c r="R219" i="2"/>
  <c r="P219" i="2"/>
  <c r="BK219" i="2"/>
  <c r="J219" i="2"/>
  <c r="BE219" i="2" s="1"/>
  <c r="BI216" i="2"/>
  <c r="BH216" i="2"/>
  <c r="BG216" i="2"/>
  <c r="BF216" i="2"/>
  <c r="T216" i="2"/>
  <c r="R216" i="2"/>
  <c r="P216" i="2"/>
  <c r="BK216" i="2"/>
  <c r="J216" i="2"/>
  <c r="BE216" i="2" s="1"/>
  <c r="BI214" i="2"/>
  <c r="BH214" i="2"/>
  <c r="BG214" i="2"/>
  <c r="BF214" i="2"/>
  <c r="T214" i="2"/>
  <c r="R214" i="2"/>
  <c r="P214" i="2"/>
  <c r="BK214" i="2"/>
  <c r="J214" i="2"/>
  <c r="BE214" i="2"/>
  <c r="BI212" i="2"/>
  <c r="BH212" i="2"/>
  <c r="BG212" i="2"/>
  <c r="BF212" i="2"/>
  <c r="T212" i="2"/>
  <c r="R212" i="2"/>
  <c r="P212" i="2"/>
  <c r="BK212" i="2"/>
  <c r="J212" i="2"/>
  <c r="BE212" i="2" s="1"/>
  <c r="BI207" i="2"/>
  <c r="BH207" i="2"/>
  <c r="BG207" i="2"/>
  <c r="BF207" i="2"/>
  <c r="T207" i="2"/>
  <c r="R207" i="2"/>
  <c r="P207" i="2"/>
  <c r="BK207" i="2"/>
  <c r="J207" i="2"/>
  <c r="BE207" i="2" s="1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T197" i="2" s="1"/>
  <c r="R198" i="2"/>
  <c r="P198" i="2"/>
  <c r="P197" i="2"/>
  <c r="BK198" i="2"/>
  <c r="J198" i="2"/>
  <c r="BE198" i="2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R193" i="2"/>
  <c r="P193" i="2"/>
  <c r="BK193" i="2"/>
  <c r="J193" i="2"/>
  <c r="BE193" i="2" s="1"/>
  <c r="BI192" i="2"/>
  <c r="BH192" i="2"/>
  <c r="BG192" i="2"/>
  <c r="BF192" i="2"/>
  <c r="T192" i="2"/>
  <c r="R192" i="2"/>
  <c r="P192" i="2"/>
  <c r="BK192" i="2"/>
  <c r="J192" i="2"/>
  <c r="BE192" i="2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T182" i="2" s="1"/>
  <c r="R183" i="2"/>
  <c r="P183" i="2"/>
  <c r="BK183" i="2"/>
  <c r="BK182" i="2"/>
  <c r="J182" i="2" s="1"/>
  <c r="J65" i="2" s="1"/>
  <c r="J183" i="2"/>
  <c r="BE183" i="2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R162" i="2" s="1"/>
  <c r="P164" i="2"/>
  <c r="BK164" i="2"/>
  <c r="J164" i="2"/>
  <c r="BE164" i="2"/>
  <c r="BI163" i="2"/>
  <c r="BH163" i="2"/>
  <c r="BG163" i="2"/>
  <c r="BF163" i="2"/>
  <c r="T163" i="2"/>
  <c r="R163" i="2"/>
  <c r="P163" i="2"/>
  <c r="P162" i="2" s="1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T151" i="2" s="1"/>
  <c r="R152" i="2"/>
  <c r="R151" i="2"/>
  <c r="P152" i="2"/>
  <c r="BK152" i="2"/>
  <c r="BK151" i="2" s="1"/>
  <c r="J152" i="2"/>
  <c r="BE152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T147" i="2"/>
  <c r="R148" i="2"/>
  <c r="R147" i="2" s="1"/>
  <c r="P148" i="2"/>
  <c r="P147" i="2" s="1"/>
  <c r="BK148" i="2"/>
  <c r="BK147" i="2" s="1"/>
  <c r="J147" i="2" s="1"/>
  <c r="J61" i="2" s="1"/>
  <c r="J148" i="2"/>
  <c r="BE148" i="2" s="1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P140" i="2" s="1"/>
  <c r="BK142" i="2"/>
  <c r="J142" i="2"/>
  <c r="BE142" i="2" s="1"/>
  <c r="BI141" i="2"/>
  <c r="BH141" i="2"/>
  <c r="BG141" i="2"/>
  <c r="BF141" i="2"/>
  <c r="T141" i="2"/>
  <c r="T140" i="2"/>
  <c r="R141" i="2"/>
  <c r="R140" i="2" s="1"/>
  <c r="P141" i="2"/>
  <c r="BK141" i="2"/>
  <c r="BK140" i="2" s="1"/>
  <c r="J140" i="2" s="1"/>
  <c r="J60" i="2" s="1"/>
  <c r="J141" i="2"/>
  <c r="BE141" i="2"/>
  <c r="BI129" i="2"/>
  <c r="BH129" i="2"/>
  <c r="BG129" i="2"/>
  <c r="BF129" i="2"/>
  <c r="T129" i="2"/>
  <c r="R129" i="2"/>
  <c r="P129" i="2"/>
  <c r="BK129" i="2"/>
  <c r="J129" i="2"/>
  <c r="BE129" i="2" s="1"/>
  <c r="BI127" i="2"/>
  <c r="BH127" i="2"/>
  <c r="BG127" i="2"/>
  <c r="BF127" i="2"/>
  <c r="T127" i="2"/>
  <c r="R127" i="2"/>
  <c r="P127" i="2"/>
  <c r="BK127" i="2"/>
  <c r="J127" i="2"/>
  <c r="BE127" i="2" s="1"/>
  <c r="BI124" i="2"/>
  <c r="BH124" i="2"/>
  <c r="BG124" i="2"/>
  <c r="BF124" i="2"/>
  <c r="T124" i="2"/>
  <c r="R124" i="2"/>
  <c r="P124" i="2"/>
  <c r="BK124" i="2"/>
  <c r="J124" i="2"/>
  <c r="BE124" i="2"/>
  <c r="BI122" i="2"/>
  <c r="BH122" i="2"/>
  <c r="BG122" i="2"/>
  <c r="BF122" i="2"/>
  <c r="T122" i="2"/>
  <c r="R122" i="2"/>
  <c r="P122" i="2"/>
  <c r="BK122" i="2"/>
  <c r="J122" i="2"/>
  <c r="BE122" i="2" s="1"/>
  <c r="BI119" i="2"/>
  <c r="BH119" i="2"/>
  <c r="BG119" i="2"/>
  <c r="BF119" i="2"/>
  <c r="T119" i="2"/>
  <c r="R119" i="2"/>
  <c r="P119" i="2"/>
  <c r="BK119" i="2"/>
  <c r="J119" i="2"/>
  <c r="BE119" i="2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5" i="2"/>
  <c r="BH115" i="2"/>
  <c r="BG115" i="2"/>
  <c r="BF115" i="2"/>
  <c r="T115" i="2"/>
  <c r="R115" i="2"/>
  <c r="P115" i="2"/>
  <c r="P113" i="2" s="1"/>
  <c r="BK115" i="2"/>
  <c r="J115" i="2"/>
  <c r="BE115" i="2" s="1"/>
  <c r="BI114" i="2"/>
  <c r="BH114" i="2"/>
  <c r="BG114" i="2"/>
  <c r="BF114" i="2"/>
  <c r="T114" i="2"/>
  <c r="T113" i="2"/>
  <c r="R114" i="2"/>
  <c r="P114" i="2"/>
  <c r="BK114" i="2"/>
  <c r="BK113" i="2" s="1"/>
  <c r="J113" i="2" s="1"/>
  <c r="J59" i="2" s="1"/>
  <c r="J114" i="2"/>
  <c r="BE114" i="2" s="1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T96" i="2" s="1"/>
  <c r="T95" i="2" s="1"/>
  <c r="R110" i="2"/>
  <c r="P110" i="2"/>
  <c r="BK110" i="2"/>
  <c r="J110" i="2"/>
  <c r="BE110" i="2" s="1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T105" i="2"/>
  <c r="R105" i="2"/>
  <c r="P105" i="2"/>
  <c r="BK105" i="2"/>
  <c r="J105" i="2"/>
  <c r="BE105" i="2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/>
  <c r="BI99" i="2"/>
  <c r="BH99" i="2"/>
  <c r="BG99" i="2"/>
  <c r="BF99" i="2"/>
  <c r="J31" i="2" s="1"/>
  <c r="AW52" i="1" s="1"/>
  <c r="T99" i="2"/>
  <c r="R99" i="2"/>
  <c r="P99" i="2"/>
  <c r="BK99" i="2"/>
  <c r="J99" i="2"/>
  <c r="BE99" i="2" s="1"/>
  <c r="BI97" i="2"/>
  <c r="F34" i="2"/>
  <c r="BD52" i="1" s="1"/>
  <c r="BH97" i="2"/>
  <c r="BG97" i="2"/>
  <c r="F32" i="2" s="1"/>
  <c r="BB52" i="1" s="1"/>
  <c r="BF97" i="2"/>
  <c r="T97" i="2"/>
  <c r="R97" i="2"/>
  <c r="R96" i="2" s="1"/>
  <c r="P97" i="2"/>
  <c r="P96" i="2" s="1"/>
  <c r="P95" i="2" s="1"/>
  <c r="BK97" i="2"/>
  <c r="BK96" i="2" s="1"/>
  <c r="J96" i="2" s="1"/>
  <c r="J58" i="2" s="1"/>
  <c r="J97" i="2"/>
  <c r="BE97" i="2"/>
  <c r="J90" i="2"/>
  <c r="F90" i="2"/>
  <c r="F88" i="2"/>
  <c r="E86" i="2"/>
  <c r="J51" i="2"/>
  <c r="F51" i="2"/>
  <c r="F49" i="2"/>
  <c r="E47" i="2"/>
  <c r="J18" i="2"/>
  <c r="E18" i="2"/>
  <c r="F91" i="2" s="1"/>
  <c r="J17" i="2"/>
  <c r="J12" i="2"/>
  <c r="J88" i="2" s="1"/>
  <c r="E7" i="2"/>
  <c r="E45" i="2" s="1"/>
  <c r="E84" i="2"/>
  <c r="AS51" i="1"/>
  <c r="L47" i="1"/>
  <c r="AM46" i="1"/>
  <c r="L46" i="1"/>
  <c r="AM44" i="1"/>
  <c r="L44" i="1"/>
  <c r="L42" i="1"/>
  <c r="L41" i="1"/>
  <c r="J30" i="2" l="1"/>
  <c r="AV52" i="1" s="1"/>
  <c r="AT52" i="1" s="1"/>
  <c r="AT54" i="1"/>
  <c r="J94" i="4"/>
  <c r="J58" i="4" s="1"/>
  <c r="BK93" i="4"/>
  <c r="BB51" i="1"/>
  <c r="J151" i="2"/>
  <c r="J63" i="2" s="1"/>
  <c r="BD51" i="1"/>
  <c r="W30" i="1" s="1"/>
  <c r="P94" i="3"/>
  <c r="J30" i="3"/>
  <c r="AV53" i="1" s="1"/>
  <c r="J87" i="3"/>
  <c r="J49" i="3"/>
  <c r="P243" i="2"/>
  <c r="T277" i="2"/>
  <c r="F33" i="3"/>
  <c r="BC53" i="1" s="1"/>
  <c r="T134" i="3"/>
  <c r="T127" i="4"/>
  <c r="P127" i="4"/>
  <c r="P93" i="4" s="1"/>
  <c r="T154" i="4"/>
  <c r="P154" i="4"/>
  <c r="J78" i="6"/>
  <c r="J57" i="6" s="1"/>
  <c r="BK77" i="6"/>
  <c r="J77" i="6" s="1"/>
  <c r="J49" i="2"/>
  <c r="F52" i="2"/>
  <c r="F30" i="2"/>
  <c r="AZ52" i="1" s="1"/>
  <c r="AZ51" i="1" s="1"/>
  <c r="BK95" i="2"/>
  <c r="F31" i="2"/>
  <c r="BA52" i="1" s="1"/>
  <c r="F33" i="2"/>
  <c r="BC52" i="1" s="1"/>
  <c r="P182" i="2"/>
  <c r="R197" i="2"/>
  <c r="R150" i="2" s="1"/>
  <c r="P233" i="2"/>
  <c r="BK288" i="2"/>
  <c r="J288" i="2" s="1"/>
  <c r="J71" i="2" s="1"/>
  <c r="BK306" i="2"/>
  <c r="J306" i="2" s="1"/>
  <c r="J72" i="2" s="1"/>
  <c r="E83" i="3"/>
  <c r="BK94" i="3"/>
  <c r="F31" i="3"/>
  <c r="BA53" i="1" s="1"/>
  <c r="J31" i="3"/>
  <c r="AW53" i="1" s="1"/>
  <c r="T177" i="3"/>
  <c r="T144" i="3" s="1"/>
  <c r="F32" i="4"/>
  <c r="BB54" i="1" s="1"/>
  <c r="F34" i="4"/>
  <c r="BD54" i="1" s="1"/>
  <c r="T110" i="4"/>
  <c r="T93" i="4" s="1"/>
  <c r="T92" i="4" s="1"/>
  <c r="P200" i="4"/>
  <c r="E45" i="6"/>
  <c r="E67" i="6"/>
  <c r="BK137" i="4"/>
  <c r="J137" i="4" s="1"/>
  <c r="J62" i="4" s="1"/>
  <c r="J138" i="4"/>
  <c r="J63" i="4" s="1"/>
  <c r="BK162" i="2"/>
  <c r="J162" i="2" s="1"/>
  <c r="J64" i="2" s="1"/>
  <c r="T162" i="2"/>
  <c r="T150" i="2" s="1"/>
  <c r="T94" i="2" s="1"/>
  <c r="R182" i="2"/>
  <c r="BK197" i="2"/>
  <c r="J197" i="2" s="1"/>
  <c r="J66" i="2" s="1"/>
  <c r="P277" i="2"/>
  <c r="P306" i="2"/>
  <c r="T94" i="3"/>
  <c r="R113" i="3"/>
  <c r="R94" i="3" s="1"/>
  <c r="P144" i="3"/>
  <c r="R231" i="3"/>
  <c r="R144" i="3" s="1"/>
  <c r="F52" i="4"/>
  <c r="F89" i="4"/>
  <c r="F31" i="4"/>
  <c r="BA54" i="1" s="1"/>
  <c r="E68" i="5"/>
  <c r="E45" i="5"/>
  <c r="R113" i="2"/>
  <c r="R95" i="2" s="1"/>
  <c r="R94" i="2" s="1"/>
  <c r="P151" i="2"/>
  <c r="P150" i="2" s="1"/>
  <c r="P94" i="2" s="1"/>
  <c r="AU52" i="1" s="1"/>
  <c r="R288" i="2"/>
  <c r="F30" i="4"/>
  <c r="AZ54" i="1" s="1"/>
  <c r="BK80" i="5"/>
  <c r="R80" i="5"/>
  <c r="R79" i="5" s="1"/>
  <c r="R78" i="5" s="1"/>
  <c r="J71" i="6"/>
  <c r="J49" i="6"/>
  <c r="J31" i="4"/>
  <c r="AW54" i="1" s="1"/>
  <c r="R218" i="4"/>
  <c r="J30" i="6"/>
  <c r="AV56" i="1" s="1"/>
  <c r="AT56" i="1" s="1"/>
  <c r="F30" i="6"/>
  <c r="AZ56" i="1" s="1"/>
  <c r="T179" i="4"/>
  <c r="T137" i="4" s="1"/>
  <c r="P179" i="4"/>
  <c r="P137" i="4" s="1"/>
  <c r="P218" i="4"/>
  <c r="J30" i="5"/>
  <c r="AV55" i="1" s="1"/>
  <c r="AT55" i="1" s="1"/>
  <c r="F31" i="5"/>
  <c r="BA55" i="1" s="1"/>
  <c r="F33" i="4"/>
  <c r="BC54" i="1" s="1"/>
  <c r="R138" i="4"/>
  <c r="T200" i="4"/>
  <c r="P80" i="5"/>
  <c r="P79" i="5" s="1"/>
  <c r="P78" i="5" s="1"/>
  <c r="AU55" i="1" s="1"/>
  <c r="T80" i="5"/>
  <c r="T79" i="5" s="1"/>
  <c r="T78" i="5" s="1"/>
  <c r="F32" i="5"/>
  <c r="BB55" i="1" s="1"/>
  <c r="F74" i="6"/>
  <c r="F52" i="6"/>
  <c r="R93" i="3" l="1"/>
  <c r="P92" i="4"/>
  <c r="AU54" i="1" s="1"/>
  <c r="J27" i="6"/>
  <c r="J56" i="6"/>
  <c r="AX51" i="1"/>
  <c r="W28" i="1"/>
  <c r="J93" i="4"/>
  <c r="J57" i="4" s="1"/>
  <c r="BK92" i="4"/>
  <c r="J92" i="4" s="1"/>
  <c r="BC51" i="1"/>
  <c r="AT53" i="1"/>
  <c r="BK150" i="2"/>
  <c r="J150" i="2" s="1"/>
  <c r="J62" i="2" s="1"/>
  <c r="J95" i="2"/>
  <c r="J57" i="2" s="1"/>
  <c r="J80" i="5"/>
  <c r="J58" i="5" s="1"/>
  <c r="BK79" i="5"/>
  <c r="W26" i="1"/>
  <c r="AV51" i="1"/>
  <c r="R137" i="4"/>
  <c r="R92" i="4" s="1"/>
  <c r="T93" i="3"/>
  <c r="BK93" i="3"/>
  <c r="J93" i="3" s="1"/>
  <c r="J94" i="3"/>
  <c r="J57" i="3" s="1"/>
  <c r="BA51" i="1"/>
  <c r="P93" i="3"/>
  <c r="AU53" i="1" s="1"/>
  <c r="AU51" i="1" s="1"/>
  <c r="J79" i="5" l="1"/>
  <c r="J57" i="5" s="1"/>
  <c r="BK78" i="5"/>
  <c r="J78" i="5" s="1"/>
  <c r="AG56" i="1"/>
  <c r="AN56" i="1" s="1"/>
  <c r="J36" i="6"/>
  <c r="W27" i="1"/>
  <c r="AW51" i="1"/>
  <c r="AK27" i="1" s="1"/>
  <c r="AK26" i="1"/>
  <c r="AT51" i="1"/>
  <c r="W29" i="1"/>
  <c r="AY51" i="1"/>
  <c r="J27" i="3"/>
  <c r="J56" i="3"/>
  <c r="BK94" i="2"/>
  <c r="J94" i="2" s="1"/>
  <c r="J56" i="4"/>
  <c r="J27" i="4"/>
  <c r="J36" i="4" l="1"/>
  <c r="AG54" i="1"/>
  <c r="AN54" i="1" s="1"/>
  <c r="AG53" i="1"/>
  <c r="AN53" i="1" s="1"/>
  <c r="J36" i="3"/>
  <c r="J27" i="5"/>
  <c r="J56" i="5"/>
  <c r="J56" i="2"/>
  <c r="J27" i="2"/>
  <c r="AG52" i="1" l="1"/>
  <c r="J36" i="2"/>
  <c r="AG55" i="1"/>
  <c r="AN55" i="1" s="1"/>
  <c r="J36" i="5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<sst xmlns="http://schemas.openxmlformats.org/spreadsheetml/2006/main" count="9180" uniqueCount="1289">
  <si>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</si>
  <si>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</si>
  <si>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</si>
  <si>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</si>
  <si>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</si>
  <si>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</si>
  <si>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</si>
  <si>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{db592add-4bba-4980-90f6-589c1d571404}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</si>
  <si>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</si>
  <si>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</si>
  <si>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</si>
  <si>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</si>
  <si>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</si>
  <si>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</si>
  <si>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</si>
  <si>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</si>
  <si>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BRANDYS-FYZIKA-2018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</si>
  <si>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</si>
  <si>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</si>
  <si>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Gymnázium J. S. Machara - Modernizace a rekonstrukce odborné učebny fyziky, odborné laboratoře fyziky a přípravny fyziky</t>
  </si>
  <si>
    <t>KSO:</t>
  </si>
  <si>
    <t/>
  </si>
  <si>
    <t>CC-CZ:</t>
  </si>
  <si>
    <t>Místo:</t>
  </si>
  <si>
    <t>Gymnázium J S.Machara, Královická 668, Brandýs n/L</t>
  </si>
  <si>
    <t>Datum:</t>
  </si>
  <si>
    <t>23. 11. 2018</t>
  </si>
  <si>
    <t>Zadavatel:</t>
  </si>
  <si>
    <t>IČ:</t>
  </si>
  <si>
    <t>Gymnázium J. S. Machara,Královická 668 Brandýs n/L</t>
  </si>
  <si>
    <t>DIČ:</t>
  </si>
  <si>
    <t>Uchazeč:</t>
  </si>
  <si>
    <t>Vyplň údaj</t>
  </si>
  <si>
    <t>Projektant:</t>
  </si>
  <si>
    <t>LAB CZ, s.r.o.Průmyslová 1200, 5002 Hradec Králové</t>
  </si>
  <si>
    <t>True</t>
  </si>
  <si>
    <t>Poznámka:</t>
  </si>
  <si>
    <t xml:space="preserve">Soupis prací je sestaven s využitím položek Cenové soustavy ÚRS. Cenové a technické podmínky položek Cenové soustavy ÚRS, které nejsou uvedeny v soupisu prací (informace  tzv. úvodních částí katalogů) jsou neomezeně dálkově k dispozici na ww.cs-urs.cz. Položky soupisu prací, které nemají ve sloupci „Cenová soustava“ uveden žádný údaj, nepochází z Cenové soustavy ÚRS. Soupis prací je zpracován v rozsahu a podrobnosti projektu.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včetně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Veškeré výrobky, pokud jsou uvedeny, jsou uvedeny pouze jako referenční, obecně určující standard, technické parametry, požadované vlastnosti._x000D_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</si>
  <si>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</si>
  <si>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</si>
  <si>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</si>
  <si>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</si>
  <si>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</si>
  <si>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</si>
  <si>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</si>
  <si>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</si>
  <si>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</si>
  <si>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</si>
  <si>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</si>
  <si>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</si>
  <si>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</si>
  <si>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</si>
  <si>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</si>
  <si>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</si>
  <si>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</si>
  <si>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</si>
  <si>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</si>
  <si>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</si>
  <si>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</si>
  <si>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</si>
  <si>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</si>
  <si>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</si>
  <si>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</si>
  <si>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</si>
  <si>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</si>
  <si>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</si>
  <si>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</si>
  <si>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</si>
  <si>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</si>
  <si>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</si>
  <si>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</si>
  <si>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</si>
  <si>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</si>
  <si>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</si>
  <si>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</si>
  <si>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</si>
  <si>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</si>
  <si>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d.1.) Místnost 17</t>
  </si>
  <si>
    <t>Odborná učebna fyziky</t>
  </si>
  <si>
    <t>STA</t>
  </si>
  <si>
    <t>1</t>
  </si>
  <si>
    <t>{3582861c-f645-41cc-a9b2-10fb45e95af8}</t>
  </si>
  <si>
    <t>2</t>
  </si>
  <si>
    <t>d.2.) Místnost 18</t>
  </si>
  <si>
    <t>Odborná přípravna fyziky</t>
  </si>
  <si>
    <t>{d3613dfb-e65c-45ad-9411-4bce34e7fd43}</t>
  </si>
  <si>
    <t>d.3.) Místnost 19</t>
  </si>
  <si>
    <t>Odborná laboratoř fyziky</t>
  </si>
  <si>
    <t>{73b2c7f5-92b8-4f01-ab74-c9cd9a8668ac}</t>
  </si>
  <si>
    <t>EI</t>
  </si>
  <si>
    <t>Elektromontáže</t>
  </si>
  <si>
    <t>{24efe8f2-fb9a-4085-8ead-19b6244cbfcb}</t>
  </si>
  <si>
    <t>VRN</t>
  </si>
  <si>
    <t>Vedlejší rozpočtové náklady</t>
  </si>
  <si>
    <t>{0390ec87-99f2-4b9a-9bb6-a084937dcc5f}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</si>
  <si>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</si>
  <si>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</si>
  <si>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</si>
  <si>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</si>
  <si>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</si>
  <si>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</si>
  <si>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</si>
  <si>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d.1.) Místnost 17 - Odborná učebna fyziky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</si>
  <si>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</si>
  <si>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</si>
  <si>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</si>
  <si>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</si>
  <si>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</si>
  <si>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</si>
  <si>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</si>
  <si>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</si>
  <si>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</si>
  <si>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</si>
  <si>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</si>
  <si>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</si>
  <si>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</si>
  <si>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</si>
  <si>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762 - Konstrukce tesařské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</si>
  <si>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</si>
  <si>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</si>
  <si>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</si>
  <si>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</si>
  <si>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</si>
  <si>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</si>
  <si>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Zatemnění elektrické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</si>
  <si>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</si>
  <si>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</si>
  <si>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</si>
  <si>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</si>
  <si>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</si>
  <si>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</si>
  <si>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</si>
  <si>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</si>
  <si>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</si>
  <si>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</si>
  <si>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</si>
  <si>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</si>
  <si>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</si>
  <si>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</si>
  <si>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</si>
  <si>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</si>
  <si>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</si>
  <si>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</si>
  <si>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</si>
  <si>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</si>
  <si>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</si>
  <si>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611325223</t>
  </si>
  <si>
    <t>Vápenocementová štuková omítka malých ploch do 1,0 m2 na stropech</t>
  </si>
  <si>
    <t>kus</t>
  </si>
  <si>
    <t>CS ÚRS 2018 01</t>
  </si>
  <si>
    <t>4</t>
  </si>
  <si>
    <t>-99006683</t>
  </si>
  <si>
    <t>VV</t>
  </si>
  <si>
    <t>17"lokální opravy</t>
  </si>
  <si>
    <t>612135101</t>
  </si>
  <si>
    <t>Hrubá výplň rýh ve stěnách maltou jakékoli šířky rýhy</t>
  </si>
  <si>
    <t>m2</t>
  </si>
  <si>
    <t>-407419596</t>
  </si>
  <si>
    <t>40,88*0,2 "opravy</t>
  </si>
  <si>
    <t>3</t>
  </si>
  <si>
    <t>612325121</t>
  </si>
  <si>
    <t>Vápenocementová štuková omítka rýh ve stěnách šířky do 150 mm</t>
  </si>
  <si>
    <t>1462072723</t>
  </si>
  <si>
    <t>40,88*0,15 "opravy</t>
  </si>
  <si>
    <t>612325213</t>
  </si>
  <si>
    <t>Vápenocementová hladká omítka malých ploch do 1,0 m2 na stěnách</t>
  </si>
  <si>
    <t>910951051</t>
  </si>
  <si>
    <t>2"pro nový obklad u umyvadla</t>
  </si>
  <si>
    <t>5</t>
  </si>
  <si>
    <t>612325223</t>
  </si>
  <si>
    <t>Vápenocementová štuková omítka malých ploch do 1,0 m2 na stěnách</t>
  </si>
  <si>
    <t>-1355778406</t>
  </si>
  <si>
    <t>2"lokální opravy</t>
  </si>
  <si>
    <t>612325421</t>
  </si>
  <si>
    <t>Oprava vnitřní vápenocementové štukové omítky stěn v rozsahu plochy do 10%</t>
  </si>
  <si>
    <t>-1376867060</t>
  </si>
  <si>
    <t>P</t>
  </si>
  <si>
    <t xml:space="preserve">Poznámka k položce:
Dle popisu - D.1.1 ARCHITEKTONICKO-STAVEBNÍ ŘEŠENÍ 
D.1.1.a Technická zpráva
</t>
  </si>
  <si>
    <t>134,8" m.č.17</t>
  </si>
  <si>
    <t>7</t>
  </si>
  <si>
    <t>619991001</t>
  </si>
  <si>
    <t>Zakrytí podlah fólií přilepenou lepící páskou</t>
  </si>
  <si>
    <t>-967701586</t>
  </si>
  <si>
    <t>8</t>
  </si>
  <si>
    <t>619991011</t>
  </si>
  <si>
    <t>Obalení konstrukcí a prvků fólií přilepenou lepící páskou</t>
  </si>
  <si>
    <t>1543433663</t>
  </si>
  <si>
    <t>1,56*2,78*6*1,2</t>
  </si>
  <si>
    <t>9</t>
  </si>
  <si>
    <t>Ostatní konstrukce a práce, bourání</t>
  </si>
  <si>
    <t>946111112</t>
  </si>
  <si>
    <t>Montáž pojízdných věží trubkových/dílcových š do 0,9 m dl do 3,2 m v do 2,5 m</t>
  </si>
  <si>
    <t>-1800316294</t>
  </si>
  <si>
    <t>10</t>
  </si>
  <si>
    <t>946111212</t>
  </si>
  <si>
    <t>Příplatek k pojízdným věžím š do 0,9 m dl do 3,2 m v do 2,5 m za první a ZKD den použití</t>
  </si>
  <si>
    <t>-458305106</t>
  </si>
  <si>
    <t>11</t>
  </si>
  <si>
    <t>946111812</t>
  </si>
  <si>
    <t>Demontáž pojízdných věží trubkových/dílcových š do 0,9 m dl do 3,2 m v do 2,5 m</t>
  </si>
  <si>
    <t>-25703554</t>
  </si>
  <si>
    <t>12</t>
  </si>
  <si>
    <t>952901114</t>
  </si>
  <si>
    <t>Vyčištění budov bytové a občanské výstavby při výšce podlaží přes 4 m</t>
  </si>
  <si>
    <t>-1893054175</t>
  </si>
  <si>
    <t>13</t>
  </si>
  <si>
    <t>968072875</t>
  </si>
  <si>
    <t>Vybourání svinovacích rolet mřížových pl do 2 m2</t>
  </si>
  <si>
    <t>1509031077</t>
  </si>
  <si>
    <t>Poznámka k položce:
Dle popisu TZ</t>
  </si>
  <si>
    <t>26" původní dřevené zatemnění kolem oken (6ks) – výklenky o rozměru š 1560x v 2780mm (6x 4,3m2=26m2)</t>
  </si>
  <si>
    <t>14</t>
  </si>
  <si>
    <t>977151123</t>
  </si>
  <si>
    <t>Jádrové vrty diamantovými korunkami do D 150 mm do stavebních materiálů</t>
  </si>
  <si>
    <t>m</t>
  </si>
  <si>
    <t>-797613718</t>
  </si>
  <si>
    <t>0,6" pro potrubí ZTI</t>
  </si>
  <si>
    <t>978013121</t>
  </si>
  <si>
    <t>Otlučení (osekání) vnitřní vápenné nebo vápenocementové omítky stěn v rozsahu do 10 %</t>
  </si>
  <si>
    <t>28266065</t>
  </si>
  <si>
    <t>134,8</t>
  </si>
  <si>
    <t>16</t>
  </si>
  <si>
    <t>978013191</t>
  </si>
  <si>
    <t>Otlučení (osekání) vnitřní vápenné nebo vápenocementové omítky stěn v rozsahu do 100 %</t>
  </si>
  <si>
    <t>427114846</t>
  </si>
  <si>
    <t>1,6*1,2"pro nový obklad u umyvadla</t>
  </si>
  <si>
    <t>17</t>
  </si>
  <si>
    <t>981011111</t>
  </si>
  <si>
    <t>Demolice budov dřevěných jednostranně obitých postupným rozebíráním</t>
  </si>
  <si>
    <t>m3</t>
  </si>
  <si>
    <t>-305637640</t>
  </si>
  <si>
    <t>Mezisoučet  VYKLIZENÍ PŮVODNÍHO VYBAVENÍ</t>
  </si>
  <si>
    <t>1,03*0,12*12,86</t>
  </si>
  <si>
    <t>1,01*0,24*12,86</t>
  </si>
  <si>
    <t>1*0,72*12,86</t>
  </si>
  <si>
    <t>1,1*0,96*12,86</t>
  </si>
  <si>
    <t>1,2*0,96*12,86</t>
  </si>
  <si>
    <t>1,48*1,44*12,86</t>
  </si>
  <si>
    <t>Mezisoučet   DEMOLICE NOSNÉ KONSTRUKCE STUPŇŮ /SCHDODŮ    (PRKNA, HRANOLY)</t>
  </si>
  <si>
    <t>Součet</t>
  </si>
  <si>
    <t>997</t>
  </si>
  <si>
    <t>Přesun sutě</t>
  </si>
  <si>
    <t>18</t>
  </si>
  <si>
    <t>997013213</t>
  </si>
  <si>
    <t>Vnitrostaveništní doprava suti a vybouraných hmot pro budovy v do 12 m ručně</t>
  </si>
  <si>
    <t>t</t>
  </si>
  <si>
    <t>672581884</t>
  </si>
  <si>
    <t>19</t>
  </si>
  <si>
    <t>997013219</t>
  </si>
  <si>
    <t>Příplatek k vnitrostaveništní dopravě suti a vybouraných hmot za zvětšenou dopravu suti ZKD 10 m</t>
  </si>
  <si>
    <t>-2014490070</t>
  </si>
  <si>
    <t>20</t>
  </si>
  <si>
    <t>997013501</t>
  </si>
  <si>
    <t>Odvoz suti a vybouraných hmot na skládku nebo meziskládku do 1 km se složením</t>
  </si>
  <si>
    <t>1763253869</t>
  </si>
  <si>
    <t>997013509</t>
  </si>
  <si>
    <t>Příplatek k odvozu suti a vybouraných hmot na skládku ZKD 1 km přes 1 km</t>
  </si>
  <si>
    <t>378907792</t>
  </si>
  <si>
    <t>5,513*19 'Přepočtené koeficientem množství</t>
  </si>
  <si>
    <t>22</t>
  </si>
  <si>
    <t>997013831</t>
  </si>
  <si>
    <t>Poplatek za uložení na skládce (skládkovné) stavebního odpadu směsného kód odpadu 170 904</t>
  </si>
  <si>
    <t>2087162567</t>
  </si>
  <si>
    <t>998</t>
  </si>
  <si>
    <t>Přesun hmot</t>
  </si>
  <si>
    <t>23</t>
  </si>
  <si>
    <t>998018002</t>
  </si>
  <si>
    <t>Přesun hmot ruční pro budovy v do 12 m</t>
  </si>
  <si>
    <t>-601475169</t>
  </si>
  <si>
    <t>24</t>
  </si>
  <si>
    <t>998018011</t>
  </si>
  <si>
    <t>Příplatek k ručnímu přesunu hmot pro budovy zděné za zvětšený přesun ZKD 100 m</t>
  </si>
  <si>
    <t>1245412440</t>
  </si>
  <si>
    <t>PSV</t>
  </si>
  <si>
    <t>Práce a dodávky PSV</t>
  </si>
  <si>
    <t>721</t>
  </si>
  <si>
    <t>Zdravotechnika - vnitřní kanalizace</t>
  </si>
  <si>
    <t>25</t>
  </si>
  <si>
    <t>721171803</t>
  </si>
  <si>
    <t>Demontáž potrubí z PVC do D 75</t>
  </si>
  <si>
    <t>-2046088753</t>
  </si>
  <si>
    <t>26</t>
  </si>
  <si>
    <t>721171902</t>
  </si>
  <si>
    <t>Potrubí z PP vsazení odbočky do hrdla DN 40</t>
  </si>
  <si>
    <t>-2057591516</t>
  </si>
  <si>
    <t>27</t>
  </si>
  <si>
    <t>721171912</t>
  </si>
  <si>
    <t>Potrubí z PP propojení potrubí DN 40</t>
  </si>
  <si>
    <t>1551885536</t>
  </si>
  <si>
    <t>28</t>
  </si>
  <si>
    <t>721174042</t>
  </si>
  <si>
    <t>Potrubí kanalizační z PP připojovací DN 40</t>
  </si>
  <si>
    <t>-873877062</t>
  </si>
  <si>
    <t>29</t>
  </si>
  <si>
    <t>721194104</t>
  </si>
  <si>
    <t>Vyvedení a upevnění odpadních výpustek DN 40</t>
  </si>
  <si>
    <t>-1175703992</t>
  </si>
  <si>
    <t>30</t>
  </si>
  <si>
    <t>721290111</t>
  </si>
  <si>
    <t>Zkouška těsnosti potrubí kanalizace vodou do DN 125</t>
  </si>
  <si>
    <t>-727505062</t>
  </si>
  <si>
    <t>31</t>
  </si>
  <si>
    <t>721290822</t>
  </si>
  <si>
    <t>Přemístění vnitrostaveništní demontovaných hmot vnitřní kanalizace v objektech výšky do 12 m</t>
  </si>
  <si>
    <t>-1589537443</t>
  </si>
  <si>
    <t>32</t>
  </si>
  <si>
    <t>998721102</t>
  </si>
  <si>
    <t>Přesun hmot tonážní pro vnitřní kanalizace v objektech v do 12 m</t>
  </si>
  <si>
    <t>-1280684255</t>
  </si>
  <si>
    <t>33</t>
  </si>
  <si>
    <t>998721181</t>
  </si>
  <si>
    <t>Příplatek k přesunu hmot tonážní 721 prováděný bez použití mechanizace</t>
  </si>
  <si>
    <t>1547808269</t>
  </si>
  <si>
    <t>34</t>
  </si>
  <si>
    <t>998721192</t>
  </si>
  <si>
    <t>Příplatek k přesunu hmot tonážní 721 za zvětšený přesun do 100 m</t>
  </si>
  <si>
    <t>-343058892</t>
  </si>
  <si>
    <t>722</t>
  </si>
  <si>
    <t>Zdravotechnika - vnitřní vodovod</t>
  </si>
  <si>
    <t>35</t>
  </si>
  <si>
    <t>722130801</t>
  </si>
  <si>
    <t>Demontáž potrubí ocelové pozinkované závitové do DN 25</t>
  </si>
  <si>
    <t>151879473</t>
  </si>
  <si>
    <t>36</t>
  </si>
  <si>
    <t>722131912</t>
  </si>
  <si>
    <t>Potrubí pozinkované závitové vsazení odbočky do potrubí DN 20</t>
  </si>
  <si>
    <t>soubor</t>
  </si>
  <si>
    <t>-948852463</t>
  </si>
  <si>
    <t>37</t>
  </si>
  <si>
    <t>722131913</t>
  </si>
  <si>
    <t>Potrubí pozinkované závitové vsazení odbočky do potrubí DN 25</t>
  </si>
  <si>
    <t>1364883497</t>
  </si>
  <si>
    <t>38</t>
  </si>
  <si>
    <t>722174002</t>
  </si>
  <si>
    <t>Potrubí vodovodní plastové PPR svar polyfuze PN 16 D 20 x 2,8 mm</t>
  </si>
  <si>
    <t>-1063531900</t>
  </si>
  <si>
    <t>39</t>
  </si>
  <si>
    <t>722174022</t>
  </si>
  <si>
    <t>Potrubí vodovodní plastové PPR svar polyfuze PN 20 D 20 x 3,4 mm</t>
  </si>
  <si>
    <t>-1981788570</t>
  </si>
  <si>
    <t>40</t>
  </si>
  <si>
    <t>722181123</t>
  </si>
  <si>
    <t>Ochrana vodovodního potrubí zvuk tlumícími objímkami do DN 25 mm</t>
  </si>
  <si>
    <t>-831138558</t>
  </si>
  <si>
    <t>41</t>
  </si>
  <si>
    <t>722181211</t>
  </si>
  <si>
    <t>Ochrana vodovodního potrubí přilepenými termoizolačními trubicemi z PE tl do 6 mm DN do 22 mm</t>
  </si>
  <si>
    <t>1539696276</t>
  </si>
  <si>
    <t>42</t>
  </si>
  <si>
    <t>722181812</t>
  </si>
  <si>
    <t>Demontáž plstěných pásů z trub do D 50</t>
  </si>
  <si>
    <t>311691625</t>
  </si>
  <si>
    <t>43</t>
  </si>
  <si>
    <t>722190401</t>
  </si>
  <si>
    <t>Vyvedení a upevnění výpustku do DN 25</t>
  </si>
  <si>
    <t>-1454687722</t>
  </si>
  <si>
    <t>44</t>
  </si>
  <si>
    <t>722190901</t>
  </si>
  <si>
    <t>Uzavření nebo otevření vodovodního potrubí při opravách</t>
  </si>
  <si>
    <t>929869819</t>
  </si>
  <si>
    <t>45</t>
  </si>
  <si>
    <t>722220151</t>
  </si>
  <si>
    <t>Nástěnka závitová plastová PPR PN 20 DN 16 x G 1/2</t>
  </si>
  <si>
    <t>-1136198670</t>
  </si>
  <si>
    <t>46</t>
  </si>
  <si>
    <t>722231221</t>
  </si>
  <si>
    <t>Ventil pojistný mosazný G 1/2 PN 6 do 100°C k bojleru s vnitřním x vnějším závitem</t>
  </si>
  <si>
    <t>1351165195</t>
  </si>
  <si>
    <t>47</t>
  </si>
  <si>
    <t>722232043</t>
  </si>
  <si>
    <t>Kohout kulový přímý G 1/2 PN 42 do 185°C vnitřní závit</t>
  </si>
  <si>
    <t>371670605</t>
  </si>
  <si>
    <t>48</t>
  </si>
  <si>
    <t>722290226</t>
  </si>
  <si>
    <t>Zkouška těsnosti vodovodního potrubí závitového do DN 50</t>
  </si>
  <si>
    <t>179599826</t>
  </si>
  <si>
    <t>49</t>
  </si>
  <si>
    <t>722290234</t>
  </si>
  <si>
    <t>Proplach a dezinfekce vodovodního potrubí do DN 80</t>
  </si>
  <si>
    <t>-207575327</t>
  </si>
  <si>
    <t>50</t>
  </si>
  <si>
    <t>722290822</t>
  </si>
  <si>
    <t>Přemístění vnitrostaveništní demontovaných hmot pro vnitřní vodovod v objektech výšky do 12 m</t>
  </si>
  <si>
    <t>-764870261</t>
  </si>
  <si>
    <t>51</t>
  </si>
  <si>
    <t>998722102</t>
  </si>
  <si>
    <t>Přesun hmot tonážní pro vnitřní vodovod v objektech v do 12 m</t>
  </si>
  <si>
    <t>-1702933556</t>
  </si>
  <si>
    <t>52</t>
  </si>
  <si>
    <t>998722181</t>
  </si>
  <si>
    <t>Příplatek k přesunu hmot tonážní 722 prováděný bez použití mechanizace</t>
  </si>
  <si>
    <t>-1665771371</t>
  </si>
  <si>
    <t>53</t>
  </si>
  <si>
    <t>998722192</t>
  </si>
  <si>
    <t>Příplatek k přesunu hmot tonážní 722 za zvětšený přesun do 100 m</t>
  </si>
  <si>
    <t>-635269106</t>
  </si>
  <si>
    <t>725</t>
  </si>
  <si>
    <t>Zdravotechnika - zařizovací předměty</t>
  </si>
  <si>
    <t>54</t>
  </si>
  <si>
    <t>725211601</t>
  </si>
  <si>
    <t>Umyvadlo keramické připevněné na stěnu šrouby bílé bez krytu na sifon 500 mm</t>
  </si>
  <si>
    <t>2120750272</t>
  </si>
  <si>
    <t>55</t>
  </si>
  <si>
    <t>725310823</t>
  </si>
  <si>
    <t>Demontáž dřez jednoduchý vestavěný v kuchyňských sestavách bez výtokových armatur</t>
  </si>
  <si>
    <t>137749656</t>
  </si>
  <si>
    <t>56</t>
  </si>
  <si>
    <t>725531101</t>
  </si>
  <si>
    <t>Elektrický ohřívač zásobníkový přepadový beztlakový 5 l / 2 kW</t>
  </si>
  <si>
    <t>-1062947211</t>
  </si>
  <si>
    <t>57</t>
  </si>
  <si>
    <t>725590812</t>
  </si>
  <si>
    <t>Přemístění vnitrostaveništní demontovaných zařizovacích předmětů v objektech výšky do 12 m</t>
  </si>
  <si>
    <t>1457046476</t>
  </si>
  <si>
    <t>58</t>
  </si>
  <si>
    <t>725752811</t>
  </si>
  <si>
    <t>Demontáž armatur laboratorních plynovodních výpustek</t>
  </si>
  <si>
    <t>-1756641464</t>
  </si>
  <si>
    <t>59</t>
  </si>
  <si>
    <t>725813111</t>
  </si>
  <si>
    <t>Ventil rohový bez připojovací trubičky nebo flexi hadičky G 1/2</t>
  </si>
  <si>
    <t>1970574670</t>
  </si>
  <si>
    <t>60</t>
  </si>
  <si>
    <t>725822611</t>
  </si>
  <si>
    <t>Baterie umyvadlová stojánková páková bez výpusti</t>
  </si>
  <si>
    <t>1030525210</t>
  </si>
  <si>
    <t>61</t>
  </si>
  <si>
    <t>725859101</t>
  </si>
  <si>
    <t>Montáž ventilů odpadních do DN 32 pro zařizovací předměty</t>
  </si>
  <si>
    <t>-1935600267</t>
  </si>
  <si>
    <t>62</t>
  </si>
  <si>
    <t>M</t>
  </si>
  <si>
    <t>55161841</t>
  </si>
  <si>
    <t>vtok se zápachovou uzávěrkou DN 32</t>
  </si>
  <si>
    <t>-127436043</t>
  </si>
  <si>
    <t>63</t>
  </si>
  <si>
    <t>725860811</t>
  </si>
  <si>
    <t>Demontáž uzávěrů zápachu jednoduchých</t>
  </si>
  <si>
    <t>-1810902619</t>
  </si>
  <si>
    <t>64</t>
  </si>
  <si>
    <t>725861102</t>
  </si>
  <si>
    <t>Zápachová uzávěrka pro umyvadla DN 40</t>
  </si>
  <si>
    <t>-1261151685</t>
  </si>
  <si>
    <t>65</t>
  </si>
  <si>
    <t>998725102</t>
  </si>
  <si>
    <t>Přesun hmot tonážní pro zařizovací předměty v objektech v do 12 m</t>
  </si>
  <si>
    <t>-1924866042</t>
  </si>
  <si>
    <t>66</t>
  </si>
  <si>
    <t>998725181</t>
  </si>
  <si>
    <t>Příplatek k přesunu hmot tonážní 725 prováděný bez použití mechanizace</t>
  </si>
  <si>
    <t>1832804922</t>
  </si>
  <si>
    <t>67</t>
  </si>
  <si>
    <t>998725192</t>
  </si>
  <si>
    <t>Příplatek k přesunu hmot tonážní 725 za zvětšený přesun do 100 m</t>
  </si>
  <si>
    <t>88987975</t>
  </si>
  <si>
    <t>762</t>
  </si>
  <si>
    <t>Konstrukce tesařské</t>
  </si>
  <si>
    <t>68</t>
  </si>
  <si>
    <t>762083111</t>
  </si>
  <si>
    <t>Impregnace řeziva proti dřevokaznému hmyzu a houbám máčením třída ohrožení 1 a 2</t>
  </si>
  <si>
    <t>-1345375733</t>
  </si>
  <si>
    <t>69</t>
  </si>
  <si>
    <t>762085103</t>
  </si>
  <si>
    <t>Montáž kotevních želez, příložek, patek nebo táhel</t>
  </si>
  <si>
    <t>-459934085</t>
  </si>
  <si>
    <t>Poznámka k položce:
dle popisu TZ
- boční přikotvení ke zdi  rámu/nosníků, dílčí kotvení do podlahy konstrukce stupňů, konstrukce</t>
  </si>
  <si>
    <t>4*2+6*4</t>
  </si>
  <si>
    <t>70</t>
  </si>
  <si>
    <t>590R1000</t>
  </si>
  <si>
    <t xml:space="preserve">šroub kotevní, podložky, matice </t>
  </si>
  <si>
    <t>-604390791</t>
  </si>
  <si>
    <t>71</t>
  </si>
  <si>
    <t>762511282</t>
  </si>
  <si>
    <t>Podlahové kce podkladové dvouvrstvé z desek OSB tl 2x12 mm broušených na pero a drážku lepených</t>
  </si>
  <si>
    <t>729311342</t>
  </si>
  <si>
    <t>98,57 " na stávající prkna po demnotáži parket</t>
  </si>
  <si>
    <t xml:space="preserve">"Vyrovnání podlahové plochy bude provedeno položením OSB desek o tloušťce 12 mm, 2 vrstvy do kříže </t>
  </si>
  <si>
    <t>72</t>
  </si>
  <si>
    <t>762512245</t>
  </si>
  <si>
    <t>Montáž podlahové kce podkladové z desek dřevotřískových nebo cementotřískových šroubovaných na dřevo</t>
  </si>
  <si>
    <t>389139320</t>
  </si>
  <si>
    <t xml:space="preserve">Poznámka k položce:
dle popisu TZ
- 1.stupeň 15,89 m2
- 2.stupeň 15,82 m2 
- 3.stupeň 15,77 m2 
- 4.stupeň 26,66 m2 
= celkem 74,2 m2
+10,12 m2 (plocha na výšku stupínků)
IINFO - vypracovat výrobní dokumentaci stavebně konstrukční části stupínků
</t>
  </si>
  <si>
    <t>" obklad nosné tesařské konstrukce stupínků deskami OSB</t>
  </si>
  <si>
    <t xml:space="preserve">74,2+10,1 </t>
  </si>
  <si>
    <t>73</t>
  </si>
  <si>
    <t>60726280</t>
  </si>
  <si>
    <t>deska dřevoštěpková OSB pero-drážka nebroušená tl 25mm</t>
  </si>
  <si>
    <t>-2114468654</t>
  </si>
  <si>
    <t>84,3*1,2</t>
  </si>
  <si>
    <t>74</t>
  </si>
  <si>
    <t>762595001</t>
  </si>
  <si>
    <t>Spojovací prostředky pro položení dřevěných podlah a zakrytí kanálů</t>
  </si>
  <si>
    <t>450331374</t>
  </si>
  <si>
    <t>98,57+84,3</t>
  </si>
  <si>
    <t>75</t>
  </si>
  <si>
    <t>762713240</t>
  </si>
  <si>
    <t>Montáž prostorové vázané kce s ocelovými spojkami z hraněného řeziva průřezové plochy do 450 cm2</t>
  </si>
  <si>
    <t>-345666080</t>
  </si>
  <si>
    <t>Poznámka k položce:
INFO - vypracovat výrobní dokumentaci stavebně konstrukční části stupínků</t>
  </si>
  <si>
    <t>84,3*2,6  "sestava tesařské konstrukce stupínků</t>
  </si>
  <si>
    <t>76</t>
  </si>
  <si>
    <t>60512111</t>
  </si>
  <si>
    <t>řezivo jehličnaté hranol 150 x 200 mm</t>
  </si>
  <si>
    <t>1858089235</t>
  </si>
  <si>
    <t>219,18*0,15*0,2*1,2</t>
  </si>
  <si>
    <t>77</t>
  </si>
  <si>
    <t>54825419</t>
  </si>
  <si>
    <t>kování tesařské děrovaná styčníková deska 120x280x2,0mm</t>
  </si>
  <si>
    <t>-52073341</t>
  </si>
  <si>
    <t>78</t>
  </si>
  <si>
    <t>54825118</t>
  </si>
  <si>
    <t>kování tesařské úhelník 90° typ1 160x100x100x3,0mm</t>
  </si>
  <si>
    <t>-1930305075</t>
  </si>
  <si>
    <t>79</t>
  </si>
  <si>
    <t>762795000</t>
  </si>
  <si>
    <t>Spojovací prostředky pro montáž prostorových vázaných kcí</t>
  </si>
  <si>
    <t>-872604857</t>
  </si>
  <si>
    <t>80</t>
  </si>
  <si>
    <t>775591191</t>
  </si>
  <si>
    <t>Montáž podložky vyrovnávací a tlumící pro plovoucí podlahy</t>
  </si>
  <si>
    <t>-2003846573</t>
  </si>
  <si>
    <t>84,3" pod obklad nosné tesařské konstrukce stupínků deskami OSB</t>
  </si>
  <si>
    <t>81</t>
  </si>
  <si>
    <t>61155351</t>
  </si>
  <si>
    <t>podložka izolační z pěnového PE 3 mm</t>
  </si>
  <si>
    <t>-297662777</t>
  </si>
  <si>
    <t>182,87*1,2</t>
  </si>
  <si>
    <t>82</t>
  </si>
  <si>
    <t>998762102</t>
  </si>
  <si>
    <t>Přesun hmot tonážní pro kce tesařské v objektech v do 12 m</t>
  </si>
  <si>
    <t>526000544</t>
  </si>
  <si>
    <t>83</t>
  </si>
  <si>
    <t>998762181</t>
  </si>
  <si>
    <t>Příplatek k přesunu hmot tonážní 762 prováděný bez použití mechanizace</t>
  </si>
  <si>
    <t>-1708195357</t>
  </si>
  <si>
    <t>84</t>
  </si>
  <si>
    <t>998762194</t>
  </si>
  <si>
    <t>Příplatek k přesunu hmot tonážní 762 za zvětšený přesun do 1000 m</t>
  </si>
  <si>
    <t>1637969650</t>
  </si>
  <si>
    <t>766</t>
  </si>
  <si>
    <t>Konstrukce truhlářské</t>
  </si>
  <si>
    <t>85</t>
  </si>
  <si>
    <t>766662811</t>
  </si>
  <si>
    <t>Demontáž truhlářských prahů dveří jednokřídlových</t>
  </si>
  <si>
    <t>-1977488848</t>
  </si>
  <si>
    <t>86</t>
  </si>
  <si>
    <t>766-R500</t>
  </si>
  <si>
    <t>Dodávka a montáž bezbariérový práh do učebny  - kompletní provedení, dodávka montáž a přesun hmot</t>
  </si>
  <si>
    <t>1651412734</t>
  </si>
  <si>
    <t>Poznámka k položce:
Dle popisu - D.1.1 ARCHITEKTONICKO-STAVEBNÍ ŘEŠENÍ 
D.1.1.a Technická zpráva
výkres čídlo D.1.1.b.1</t>
  </si>
  <si>
    <t xml:space="preserve">1"bezbariérový práh do učebny (dveře z chodby) - dodávka a montáž nové přechodové lišty na každé straně zaoblená, z obou stran s koseným nájezdem </t>
  </si>
  <si>
    <t>775</t>
  </si>
  <si>
    <t>Podlahy skládané</t>
  </si>
  <si>
    <t>87</t>
  </si>
  <si>
    <t>775511810</t>
  </si>
  <si>
    <t>Demontáž podlah vlysových přibíjených s lištami přibíjenými</t>
  </si>
  <si>
    <t>-1678973253</t>
  </si>
  <si>
    <t>"demnotáž původních parket</t>
  </si>
  <si>
    <t xml:space="preserve">98,57+10,2 "vodorovná a svislá část před demolicí </t>
  </si>
  <si>
    <t>776</t>
  </si>
  <si>
    <t>Podlahy povlakové</t>
  </si>
  <si>
    <t>88</t>
  </si>
  <si>
    <t>776111311</t>
  </si>
  <si>
    <t>Vysátí podkladu povlakových podlah</t>
  </si>
  <si>
    <t>54590244</t>
  </si>
  <si>
    <t>98,57+10,12</t>
  </si>
  <si>
    <t>89</t>
  </si>
  <si>
    <t>776121111</t>
  </si>
  <si>
    <t>Vodou ředitelná penetrace savého podkladu povlakových podlah ředěná v poměru 1:3</t>
  </si>
  <si>
    <t>-1407379909</t>
  </si>
  <si>
    <t>90</t>
  </si>
  <si>
    <t>776141121</t>
  </si>
  <si>
    <t>Vyrovnání podkladu povlakových podlah stěrkou pevnosti 30 MPa tl 3 mm</t>
  </si>
  <si>
    <t>-827495818</t>
  </si>
  <si>
    <t>98,57</t>
  </si>
  <si>
    <t>91</t>
  </si>
  <si>
    <t>776143111</t>
  </si>
  <si>
    <t>Tmelení schodišťových podstupnic v do 200 mm stěrkou  tl 3 mm</t>
  </si>
  <si>
    <t>-582059669</t>
  </si>
  <si>
    <t>4*12,65</t>
  </si>
  <si>
    <t>92</t>
  </si>
  <si>
    <t>776144111</t>
  </si>
  <si>
    <t>Tmelení hran schodišťových</t>
  </si>
  <si>
    <t>-32210692</t>
  </si>
  <si>
    <t>93</t>
  </si>
  <si>
    <t>776222111</t>
  </si>
  <si>
    <t>Lepení pásů z PVC 2-složkovým lepidlem</t>
  </si>
  <si>
    <t>2004569843</t>
  </si>
  <si>
    <t>94</t>
  </si>
  <si>
    <t>28411011</t>
  </si>
  <si>
    <t>PVC heterogen.zátěž. akustické antibakter., nášlap. vrstva 0,70 mm, R 10, zátěž 34/43,otlak do 0,06 mm,útlum 15dB,Bfl S1</t>
  </si>
  <si>
    <t>117175935</t>
  </si>
  <si>
    <t>98,57*1,2</t>
  </si>
  <si>
    <t>95</t>
  </si>
  <si>
    <t>776223111</t>
  </si>
  <si>
    <t>Spoj povlakových podlahovin z PVC svařováním za tepla</t>
  </si>
  <si>
    <t>584602023</t>
  </si>
  <si>
    <t>43,95</t>
  </si>
  <si>
    <t>96</t>
  </si>
  <si>
    <t>776321211</t>
  </si>
  <si>
    <t>Montáž podlahovin z PVC na podstupnice výšky do 200 mm</t>
  </si>
  <si>
    <t>163859860</t>
  </si>
  <si>
    <t>50,6"stupínek svislá hrana</t>
  </si>
  <si>
    <t>97</t>
  </si>
  <si>
    <t>1200396707</t>
  </si>
  <si>
    <t>50,6*0,2*1,2</t>
  </si>
  <si>
    <t>98</t>
  </si>
  <si>
    <t>776421111</t>
  </si>
  <si>
    <t>Montáž obvodových lišt lepením</t>
  </si>
  <si>
    <t>-1643230758</t>
  </si>
  <si>
    <t>40,9</t>
  </si>
  <si>
    <t>99</t>
  </si>
  <si>
    <t>28411004</t>
  </si>
  <si>
    <t>lišta soklová PVC samolepící 30 x 30 mm</t>
  </si>
  <si>
    <t>972932862</t>
  </si>
  <si>
    <t>100</t>
  </si>
  <si>
    <t>776431211</t>
  </si>
  <si>
    <t>Montáž schodišťových hran šroubovaných</t>
  </si>
  <si>
    <t>1409933925</t>
  </si>
  <si>
    <t>50,6 "hrany stupínku</t>
  </si>
  <si>
    <t>101</t>
  </si>
  <si>
    <t>59054147</t>
  </si>
  <si>
    <t xml:space="preserve">profil schodový protiskluzový ušlechtilá ocel </t>
  </si>
  <si>
    <t>-456358924</t>
  </si>
  <si>
    <t>50,6*1,2</t>
  </si>
  <si>
    <t>102</t>
  </si>
  <si>
    <t>776991111</t>
  </si>
  <si>
    <t>Spárování silikonem</t>
  </si>
  <si>
    <t>1601056288</t>
  </si>
  <si>
    <t>103</t>
  </si>
  <si>
    <t>776991141</t>
  </si>
  <si>
    <t>Pastování a leštění podlahovin ručně</t>
  </si>
  <si>
    <t>-743080068</t>
  </si>
  <si>
    <t>104</t>
  </si>
  <si>
    <t>998776102</t>
  </si>
  <si>
    <t>Přesun hmot tonážní pro podlahy povlakové v objektech v do 12 m</t>
  </si>
  <si>
    <t>124885121</t>
  </si>
  <si>
    <t>105</t>
  </si>
  <si>
    <t>998776181</t>
  </si>
  <si>
    <t>Příplatek k přesunu hmot tonážní 776 prováděný bez použití mechanizace</t>
  </si>
  <si>
    <t>-1472686325</t>
  </si>
  <si>
    <t>106</t>
  </si>
  <si>
    <t>998776192</t>
  </si>
  <si>
    <t>Příplatek k přesunu hmot tonážní 776 za zvětšený přesun do 100 m</t>
  </si>
  <si>
    <t>-1670594612</t>
  </si>
  <si>
    <t>781</t>
  </si>
  <si>
    <t>Dokončovací práce - obklady</t>
  </si>
  <si>
    <t>107</t>
  </si>
  <si>
    <t>781474118</t>
  </si>
  <si>
    <t>Montáž obkladů vnitřních keramických hladkých do 50 ks/m2 lepených flexibilním lepidlem</t>
  </si>
  <si>
    <t>-1428034482</t>
  </si>
  <si>
    <t xml:space="preserve">Poznámka k položce:
Dle popisu - D.1.1 ARCHITEKTONICKO-STAVEBNÍ ŘEŠENÍ 
D.1.1.a Technická zpráva
nový obklad u umyvadla , rozměr cca š 1x v 1,6m, tj. 1,6m2
</t>
  </si>
  <si>
    <t>1,6</t>
  </si>
  <si>
    <t>108</t>
  </si>
  <si>
    <t>59761001</t>
  </si>
  <si>
    <t>obkládačky keramické koupelnové (barevné) přes 4 do 12 ks/m2</t>
  </si>
  <si>
    <t>-539966365</t>
  </si>
  <si>
    <t>109</t>
  </si>
  <si>
    <t>781479192</t>
  </si>
  <si>
    <t>Příplatek k montáži obkladů vnitřních keramických hladkých za omezený prostor</t>
  </si>
  <si>
    <t>-505460756</t>
  </si>
  <si>
    <t>110</t>
  </si>
  <si>
    <t>781479196</t>
  </si>
  <si>
    <t>Příplatek k montáži obkladů vnitřních keramických hladkých za spárování tmelem dvousložkovým</t>
  </si>
  <si>
    <t>-10421636</t>
  </si>
  <si>
    <t>111</t>
  </si>
  <si>
    <t>781495111</t>
  </si>
  <si>
    <t>Penetrace podkladu vnitřních obkladů</t>
  </si>
  <si>
    <t>-660888874</t>
  </si>
  <si>
    <t>112</t>
  </si>
  <si>
    <t>998781102</t>
  </si>
  <si>
    <t>Přesun hmot tonážní pro obklady keramické v objektech v do 12 m</t>
  </si>
  <si>
    <t>1016312087</t>
  </si>
  <si>
    <t>113</t>
  </si>
  <si>
    <t>998781181</t>
  </si>
  <si>
    <t>Příplatek k přesunu hmot tonážní 781 prováděný bez použití mechanizace</t>
  </si>
  <si>
    <t>-383871866</t>
  </si>
  <si>
    <t>114</t>
  </si>
  <si>
    <t>998781192</t>
  </si>
  <si>
    <t>Příplatek k přesunu hmot tonážní 781 za zvětšený přesun do 100 m</t>
  </si>
  <si>
    <t>1400488314</t>
  </si>
  <si>
    <t>783</t>
  </si>
  <si>
    <t>Dokončovací práce - nátěry</t>
  </si>
  <si>
    <t>115</t>
  </si>
  <si>
    <t>78310-R</t>
  </si>
  <si>
    <t xml:space="preserve">Kompletní provedení repase oken a dveří včetně přesunů hmot </t>
  </si>
  <si>
    <t>-1166237040</t>
  </si>
  <si>
    <t>Poznámka k položce:
Dle popisu TZ
repasování oken (6ks o rozměru cca š 1560xv2780mm) a dveří vč. zárubní (2ks o rozměru š1000xv2200mm) - vytmelení, nová povrchová úprava (min. 2-3 nátěry)</t>
  </si>
  <si>
    <t>1,56*2,78*6 "OKNA</t>
  </si>
  <si>
    <t>1*2,2*2*2 "DVEŘE</t>
  </si>
  <si>
    <t>(1+2,2+2,2)*0,5*2 "ZÁRUBNĚ</t>
  </si>
  <si>
    <t>116</t>
  </si>
  <si>
    <t>783601345</t>
  </si>
  <si>
    <t>Odmaštění litinových otopných těles odmašťovačem vodou ředitelným před provedením nátěru</t>
  </si>
  <si>
    <t>488165405</t>
  </si>
  <si>
    <t>Poznámka k položce:
Dle popisu TZ
nátěr topných těles (celkem 4 ks topných těles po 20 žebrech)</t>
  </si>
  <si>
    <t xml:space="preserve">20*4*0,6" </t>
  </si>
  <si>
    <t>117</t>
  </si>
  <si>
    <t>783601713</t>
  </si>
  <si>
    <t>Odmaštění vodou ředitelným odmašťovačem potrubí DN do 50 mm</t>
  </si>
  <si>
    <t>379211131</t>
  </si>
  <si>
    <t>20"přívodní potrubí k radiátorům</t>
  </si>
  <si>
    <t>118</t>
  </si>
  <si>
    <t>783614111</t>
  </si>
  <si>
    <t>Základní jednonásobný syntetický nátěr článkových otopných těles</t>
  </si>
  <si>
    <t>1480418424</t>
  </si>
  <si>
    <t>119</t>
  </si>
  <si>
    <t>783615551</t>
  </si>
  <si>
    <t>Mezinátěr jednonásobný syntetický nátěr potrubí DN do 50 mm</t>
  </si>
  <si>
    <t>1803629135</t>
  </si>
  <si>
    <t>120</t>
  </si>
  <si>
    <t>783617147</t>
  </si>
  <si>
    <t>Krycí dvojnásobný syntetický nátěr litinových otopných těles</t>
  </si>
  <si>
    <t>-1990435489</t>
  </si>
  <si>
    <t>121</t>
  </si>
  <si>
    <t>783617611</t>
  </si>
  <si>
    <t>Krycí dvojnásobný syntetický nátěr potrubí DN do 50 mm</t>
  </si>
  <si>
    <t>-1508547028</t>
  </si>
  <si>
    <t>784</t>
  </si>
  <si>
    <t>Dokončovací práce - malby a tapety</t>
  </si>
  <si>
    <t>122</t>
  </si>
  <si>
    <t>784171111</t>
  </si>
  <si>
    <t>Zakrytí vnitřních ploch stěn v místnostech výšky do 3,80 m</t>
  </si>
  <si>
    <t>1221848629</t>
  </si>
  <si>
    <t>123</t>
  </si>
  <si>
    <t>784191003</t>
  </si>
  <si>
    <t>Čištění vnitřních ploch oken dvojitých nebo zdvojených po provedení malířských prací</t>
  </si>
  <si>
    <t>1555480894</t>
  </si>
  <si>
    <t>124</t>
  </si>
  <si>
    <t>784211101</t>
  </si>
  <si>
    <t>Dvojnásobné bílé malby ze směsí za mokra výborně otěruvzdorných v místnostech výšky do 3,80 m</t>
  </si>
  <si>
    <t>-2102664888</t>
  </si>
  <si>
    <t>222-17,5</t>
  </si>
  <si>
    <t>125</t>
  </si>
  <si>
    <t>784211143</t>
  </si>
  <si>
    <t>Příplatek k cenám 2x maleb ze směsí za mokra za provádění styku 2 barev</t>
  </si>
  <si>
    <t>-1770736569</t>
  </si>
  <si>
    <t>126</t>
  </si>
  <si>
    <t>784211151</t>
  </si>
  <si>
    <t>Příplatek k cenám 2x maleb ze směsí za mokra otěruvzdorných za barevnou malbu tónovanou přípravky</t>
  </si>
  <si>
    <t>1312107072</t>
  </si>
  <si>
    <t>127</t>
  </si>
  <si>
    <t>7849-R100</t>
  </si>
  <si>
    <t xml:space="preserve">Provedení, dodávka a montáž - tematická školní výzdoba barevné komplety/díly  kombinace malba a dřevotřískové materiály    </t>
  </si>
  <si>
    <t>2134675576</t>
  </si>
  <si>
    <t>16,5 " kompletní provedení, dodávka, montáž, přesun hmot</t>
  </si>
  <si>
    <t>786</t>
  </si>
  <si>
    <t>Zatemnění elektrické</t>
  </si>
  <si>
    <t>128</t>
  </si>
  <si>
    <t>786-R1000</t>
  </si>
  <si>
    <t>Dodávka a montáž zatemnění elektrické úplné lištované, pogumovaná roleta, neprůhledná,  ovládání z rozvaděče v učit.stole,., rozměr výklenků : 1560x2780mm    6ks oken   nutno doměřit na místě</t>
  </si>
  <si>
    <t>-833177257</t>
  </si>
  <si>
    <t>1,56*2,78*6   " kompletní provedení, dodávka, montáž, přesun hmot</t>
  </si>
  <si>
    <t>HZS</t>
  </si>
  <si>
    <t>Hodinové zúčtovací sazby</t>
  </si>
  <si>
    <t>129</t>
  </si>
  <si>
    <t>HZS3212</t>
  </si>
  <si>
    <t>Hodinová zúčtovací sazba montér vzduchotechniky a chlazení odborný</t>
  </si>
  <si>
    <t>hod</t>
  </si>
  <si>
    <t>512</t>
  </si>
  <si>
    <t>232372667</t>
  </si>
  <si>
    <t>3*8 " pročištění průduchů (400x400mm) v rozích učebny (3ks)</t>
  </si>
  <si>
    <t>d.2.) Místnost 18 - Odborná přípravna fyziky</t>
  </si>
  <si>
    <t xml:space="preserve">    786 - Zatemnění mechanické roletové</t>
  </si>
  <si>
    <t>6"lokální opravy</t>
  </si>
  <si>
    <t>1809144523</t>
  </si>
  <si>
    <t>22,4*0,2+11*0,3</t>
  </si>
  <si>
    <t>22,4*0,15 "opravy</t>
  </si>
  <si>
    <t>612325122</t>
  </si>
  <si>
    <t>Vápenocementová štuková omítka rýh ve stěnách šířky do 300 mm</t>
  </si>
  <si>
    <t>-1484581141</t>
  </si>
  <si>
    <t>11,000*0,3</t>
  </si>
  <si>
    <t>76,9" m.č.18</t>
  </si>
  <si>
    <t>974031154</t>
  </si>
  <si>
    <t>Vysekání rýh ve zdivu cihelném hl do 100 mm š do 150 mm</t>
  </si>
  <si>
    <t>-1417271311</t>
  </si>
  <si>
    <t>10+1" pro rozvody ZTI</t>
  </si>
  <si>
    <t>977151118</t>
  </si>
  <si>
    <t>Jádrové vrty diamantovými korunkami do D 100 mm do stavebních materiálů</t>
  </si>
  <si>
    <t>1590589255</t>
  </si>
  <si>
    <t>0,5 "pro ZTI</t>
  </si>
  <si>
    <t>76,9</t>
  </si>
  <si>
    <t>1,03*1,08"pro nový obklad u umyvadla</t>
  </si>
  <si>
    <t>978059541</t>
  </si>
  <si>
    <t>Odsekání a odebrání obkladů stěn z vnitřních obkládaček plochy přes 1 m2</t>
  </si>
  <si>
    <t>1509463582</t>
  </si>
  <si>
    <t>1,641*19 'Přepočtené koeficientem množství</t>
  </si>
  <si>
    <t>Poplatek za uložení stavebního směsného odpadu na skládce (skládkovné)</t>
  </si>
  <si>
    <t>-977581578</t>
  </si>
  <si>
    <t>721174043</t>
  </si>
  <si>
    <t>Potrubí kanalizační z PP připojovací systém HT DN 50</t>
  </si>
  <si>
    <t>-1043490275</t>
  </si>
  <si>
    <t>725210821</t>
  </si>
  <si>
    <t>Demontáž umyvadel bez výtokových armatur</t>
  </si>
  <si>
    <t>-1104014261</t>
  </si>
  <si>
    <t>725530823</t>
  </si>
  <si>
    <t>Demontáž ohřívač elektrický tlakový do 200 litrů</t>
  </si>
  <si>
    <t>-918003891</t>
  </si>
  <si>
    <t>725810811</t>
  </si>
  <si>
    <t>Demontáž ventilů výtokových nástěnných</t>
  </si>
  <si>
    <t>529800343</t>
  </si>
  <si>
    <t>725829131</t>
  </si>
  <si>
    <t>Montáž baterie umyvadlové stojánkové G 1/2 ostatní typ</t>
  </si>
  <si>
    <t>-1720477926</t>
  </si>
  <si>
    <t>950114437</t>
  </si>
  <si>
    <t>-2037022268</t>
  </si>
  <si>
    <t>32 " na stávající prkna po demnotáži parket</t>
  </si>
  <si>
    <t xml:space="preserve">"Vyrovnání podlahové plochy bude provedeno položením OSB desek o tloušťce 12mm, 2 vrstvy do kříže </t>
  </si>
  <si>
    <t>-577701753</t>
  </si>
  <si>
    <t>32*1,2</t>
  </si>
  <si>
    <t>32"demnotáž původních parket</t>
  </si>
  <si>
    <t>2067350571</t>
  </si>
  <si>
    <t>32*1,15</t>
  </si>
  <si>
    <t>16,6</t>
  </si>
  <si>
    <t>21,52</t>
  </si>
  <si>
    <t>-1895623647</t>
  </si>
  <si>
    <t>21,52*1,2</t>
  </si>
  <si>
    <t xml:space="preserve">Poznámka k položce:
Dle popisu - D.1.1 ARCHITEKTONICKO-STAVEBNÍ ŘEŠENÍ 
D.1.1.a Technická zpráva
nový obklad u umyvadla, 1,28
</t>
  </si>
  <si>
    <t>1,28</t>
  </si>
  <si>
    <t>-1247762476</t>
  </si>
  <si>
    <t>130177382</t>
  </si>
  <si>
    <t>Poznámka k položce:
Dle popisu TZ
repasování oken (2ks o rozměru cca š 1560xv2780mm) a dveří vč. zárubní (2 ks o rozměru š1000xv2200mm) – dveře na chodbu a dveře do laboratoře fyziky - vytmelení, nová povrchová úprava (min. 2-3 nátěry)</t>
  </si>
  <si>
    <t>1,56*2,78*2 "OKNA</t>
  </si>
  <si>
    <t>Poznámka k položce:
Dle popisu TZ
nátěr topných těles (celkem 2 ks topných těles po 20 žebrech)</t>
  </si>
  <si>
    <t xml:space="preserve">20*2*0,6" </t>
  </si>
  <si>
    <t>32+76,9</t>
  </si>
  <si>
    <t>Zatemnění mechanické roletové</t>
  </si>
  <si>
    <t>Dodávka a montáž mechanické roletové řetízkové zatemnění, Rozměr cca: 1560x2780mm, 2ks oken nutno doměřit na místě</t>
  </si>
  <si>
    <t>503327008</t>
  </si>
  <si>
    <t>1,56*2,78*2  " kompletní provedení, dodávka, montáž, přesun hmot</t>
  </si>
  <si>
    <t>-1255924163</t>
  </si>
  <si>
    <t>8 " pročištění průduchů (400x400mm) v rozích učebny 1 kus</t>
  </si>
  <si>
    <t>d.3.) Místnost 19 - Odborná laboratoř fyziky</t>
  </si>
  <si>
    <t>611325222</t>
  </si>
  <si>
    <t>Vápenocementová štuková omítka malých ploch do 0,25 m2 na stropech</t>
  </si>
  <si>
    <t>2051429521</t>
  </si>
  <si>
    <t>11"lokální opravy</t>
  </si>
  <si>
    <t>30,8*0,2+1*0,3</t>
  </si>
  <si>
    <t>30,8*0,15 "opravy</t>
  </si>
  <si>
    <t>193089761</t>
  </si>
  <si>
    <t>1*0,3</t>
  </si>
  <si>
    <t>104,8" m.č.19</t>
  </si>
  <si>
    <t>2108276486</t>
  </si>
  <si>
    <t>1" pro rozvody ZTI</t>
  </si>
  <si>
    <t>-39546209</t>
  </si>
  <si>
    <t>0,3 "pro ZTI</t>
  </si>
  <si>
    <t>104,8</t>
  </si>
  <si>
    <t>1,648*19 'Přepočtené koeficientem množství</t>
  </si>
  <si>
    <t>721171913</t>
  </si>
  <si>
    <t>Potrubí z PP propojení potrubí DN 50</t>
  </si>
  <si>
    <t>651157322</t>
  </si>
  <si>
    <t>721194105</t>
  </si>
  <si>
    <t>Vyvedení a upevnění odpadních výpustek DN 50</t>
  </si>
  <si>
    <t>-996298910</t>
  </si>
  <si>
    <t>722131932</t>
  </si>
  <si>
    <t>Potrubí pozinkované závitové propojení potrubí DN 20</t>
  </si>
  <si>
    <t>184920396</t>
  </si>
  <si>
    <t>725211705</t>
  </si>
  <si>
    <t>Umývátko keramické rohové 450 mm</t>
  </si>
  <si>
    <t>192084962</t>
  </si>
  <si>
    <t>58,67 " na stávající prkna po demnotáži parket</t>
  </si>
  <si>
    <t>58,67</t>
  </si>
  <si>
    <t>-1097773831</t>
  </si>
  <si>
    <t>58,67*1,2</t>
  </si>
  <si>
    <t>58,67"demnotáž původních parket</t>
  </si>
  <si>
    <t>58,68</t>
  </si>
  <si>
    <t>-1466936228</t>
  </si>
  <si>
    <t>58,68*1,2</t>
  </si>
  <si>
    <t>30,18</t>
  </si>
  <si>
    <t>-195193595</t>
  </si>
  <si>
    <t>30,18*1,2</t>
  </si>
  <si>
    <t>1,545*2,78*3 "OKNA</t>
  </si>
  <si>
    <t>1*2,2*2 "DVEŘE</t>
  </si>
  <si>
    <t>(1+2,2+2,2)*0,5 "ZÁRUBNĚ</t>
  </si>
  <si>
    <t>Poznámka k položce:
Dle popisu TZ
nátěr topných těles (celkem 3 ks topných těles po 20 žebrech)</t>
  </si>
  <si>
    <t>20*3*0,6</t>
  </si>
  <si>
    <t>104,8+58,67</t>
  </si>
  <si>
    <t>Dodávka a montáž zatemnění elektrické úplné lištované, pogumovaná roleta, neprůhledná,  ovládání z rozvaděče v učit.stole, rozměr výklenku: 1545x2780 mm,   3ks oken    nutno zaměřit na místě</t>
  </si>
  <si>
    <t>-1714947972</t>
  </si>
  <si>
    <t>1,545*2,78*3  " kompletní provedení, dodávka, montáž, přesun hmot</t>
  </si>
  <si>
    <t>-2105992792</t>
  </si>
  <si>
    <t>2*8 " pročištění průduchů (400x400mm) v rozích učebny 2 kusy</t>
  </si>
  <si>
    <t>EI - Elektromontáže</t>
  </si>
  <si>
    <t>M - Práce a dodávky M</t>
  </si>
  <si>
    <t xml:space="preserve">    21-m - Elektromontáže</t>
  </si>
  <si>
    <t>Práce a dodávky M</t>
  </si>
  <si>
    <t>21-m</t>
  </si>
  <si>
    <t>210010002</t>
  </si>
  <si>
    <t>MTŽ TRUBKA PLAST OHEB POD OM D 16MM</t>
  </si>
  <si>
    <t>345710500</t>
  </si>
  <si>
    <t>TRUBKA ELEKTROINSTALAČNÍ OHEBNÁ EN 500 86-114</t>
  </si>
  <si>
    <t>210010003</t>
  </si>
  <si>
    <t>MTŽ TRUBKA PLAST OHEB POD OM D 23MM</t>
  </si>
  <si>
    <t>345710510</t>
  </si>
  <si>
    <t>210010042</t>
  </si>
  <si>
    <t>MTŽ TRUBKA PANCÉŘ OHEB VOLNÁ D 65MM</t>
  </si>
  <si>
    <t>345710970</t>
  </si>
  <si>
    <t>TRUBKA ELEKTROINSTALAČNÍ TUHÁ Z PVC L 3 M 156</t>
  </si>
  <si>
    <t>210010321</t>
  </si>
  <si>
    <t>MTŽ ROZVODKA PLAST KRUH KU/KO ZAPUŠ</t>
  </si>
  <si>
    <t>KUS</t>
  </si>
  <si>
    <t>345715630</t>
  </si>
  <si>
    <t>ROZVODKA KRABICOVÁ Z PH KR 68</t>
  </si>
  <si>
    <t>210010324</t>
  </si>
  <si>
    <t>MTŽ ROZVODKA PLAST 4HRAN KT 250</t>
  </si>
  <si>
    <t>345715440</t>
  </si>
  <si>
    <t>SKŘÍŇ ROZVODNÁ KT 250</t>
  </si>
  <si>
    <t>210010521</t>
  </si>
  <si>
    <t>ODVÍČKOVÁNÍ/ZAVÍČK KRABIC ZÁVIT</t>
  </si>
  <si>
    <t>210010523</t>
  </si>
  <si>
    <t>ODVÍČKOVÁNÍ/ZAVÍČK KRABIC 4ŠROUBY</t>
  </si>
  <si>
    <t>210020332</t>
  </si>
  <si>
    <t>MTŽ ŽLAB PLAST Š -150MM</t>
  </si>
  <si>
    <t>345722620</t>
  </si>
  <si>
    <t>KABEL ZLAB PK110X65</t>
  </si>
  <si>
    <t>210020504</t>
  </si>
  <si>
    <t>MTŽ ŽLAB PLAST Š -170MM S VÍKEM</t>
  </si>
  <si>
    <t>345720500</t>
  </si>
  <si>
    <t>KANAL PARAPET PK 140X70 MM VC.KRABIC, ALFOLIE</t>
  </si>
  <si>
    <t>210100001</t>
  </si>
  <si>
    <t>UKONČENÍ VODIČŮ ROZVÁDĚČ -2,5MM2</t>
  </si>
  <si>
    <t>210100014</t>
  </si>
  <si>
    <t>UKONČENÍ VODIČŮ ROZVÁDĚČ -10MM2</t>
  </si>
  <si>
    <t>210100101</t>
  </si>
  <si>
    <t>UKONČENÍ VODIČŮ SVORKOVNICE -16MM2</t>
  </si>
  <si>
    <t>210110021</t>
  </si>
  <si>
    <t>MTŽ VYPÍNAČ NÁSTĚNNÝ 1PÓL</t>
  </si>
  <si>
    <t>345355150</t>
  </si>
  <si>
    <t>SPÍNAČ JEDNOPÓLOVÝ 230V\10A BÍLÝ</t>
  </si>
  <si>
    <t>210111051</t>
  </si>
  <si>
    <t>MTŽ ZÁSUVKA KRAB BEZŠR OBYČ 2P+PE</t>
  </si>
  <si>
    <t>345551030</t>
  </si>
  <si>
    <t>ZÁSUVKA 1NÁSOBNÁ 16A S KRABIC BÍLÝ</t>
  </si>
  <si>
    <t>210111021</t>
  </si>
  <si>
    <t>MTŽ ZÁSUVKA KRAB ŠROUB OBYČ 2P+PE</t>
  </si>
  <si>
    <t>345000006</t>
  </si>
  <si>
    <t>ZASUVKA JEDNOD 10/16A S KRAB A PREPET OCHR</t>
  </si>
  <si>
    <t>ks</t>
  </si>
  <si>
    <t>210120469</t>
  </si>
  <si>
    <t>MTŽ JISTIČ NN 3PÓL -63A VE SKŘÍNI</t>
  </si>
  <si>
    <t>358224280</t>
  </si>
  <si>
    <t>JISTIČ 3PÓLOVÝ-CHARAKTERISTIKA C LPN (LSN) 40</t>
  </si>
  <si>
    <t>210190006</t>
  </si>
  <si>
    <t>MTŽ ROZVODNICE PLECH/PLAST -300KG</t>
  </si>
  <si>
    <t>357000016</t>
  </si>
  <si>
    <t>Rozvaděč RM.2.1</t>
  </si>
  <si>
    <t>357000012</t>
  </si>
  <si>
    <t>Rozvaděč RM.2.2</t>
  </si>
  <si>
    <t>210201005</t>
  </si>
  <si>
    <t>MTŽ SVÍTIDLO ZÁŘ BYT PŘISAZ 1ZDROJ</t>
  </si>
  <si>
    <t>348144530</t>
  </si>
  <si>
    <t>SVÍTIDLO ASYMET PŘISAZENÉ ZÁŘIVKOVÉ 1X58W</t>
  </si>
  <si>
    <t>210201047</t>
  </si>
  <si>
    <t>MTŽ SVÍTIDLO ZÁŘ BYT ZÁVĚS 1ZDROJ</t>
  </si>
  <si>
    <t>348237010</t>
  </si>
  <si>
    <t>SVITID ZAVES ZARIV ASYMETR TABUL 1X36W</t>
  </si>
  <si>
    <t>210200040</t>
  </si>
  <si>
    <t>MTŽ SVÍTIDLO ZÁR STĚNA 1ZD NOUZ</t>
  </si>
  <si>
    <t>348121100</t>
  </si>
  <si>
    <t>SVÍTIDLO ZÁŘ NÁSTĚNNÉ NOUZ INVERTER 1X8W</t>
  </si>
  <si>
    <t>210201050</t>
  </si>
  <si>
    <t>MTŽ SVÍTIDLO ZÁŘ BYT ZÁVĚS</t>
  </si>
  <si>
    <t>348237030</t>
  </si>
  <si>
    <t>SVITID ZAVES ZARIV  1X36W</t>
  </si>
  <si>
    <t>210201060</t>
  </si>
  <si>
    <t>MTŽ SVÍTIDLO ZÁŘ BYT VESTAV 1ZDROJ</t>
  </si>
  <si>
    <t>348237350</t>
  </si>
  <si>
    <t>SVÍTIDLO INTERIÉROVÉ LED PASEK</t>
  </si>
  <si>
    <t>210280002</t>
  </si>
  <si>
    <t>PROHLÍDKA EL ROZVODŮ -0,5MIL KČ</t>
  </si>
  <si>
    <t>210800527</t>
  </si>
  <si>
    <t>MTŽ CU VODIČ CY 6MM2 VOLNĚ ULOŽENÝ</t>
  </si>
  <si>
    <t>341408440</t>
  </si>
  <si>
    <t>VODIČ IZOLOVANÝ S CU JÁDREM H07V-R 6 MM2</t>
  </si>
  <si>
    <t>210800529</t>
  </si>
  <si>
    <t>MTŽ CU VODIČ CY 16MM2 VOLNĚ ULOŽENÝ</t>
  </si>
  <si>
    <t>341408280</t>
  </si>
  <si>
    <t>VODIČ SILOVÝ S CU JÁDREM CY H07 V-R 16 MM2</t>
  </si>
  <si>
    <t>210800105</t>
  </si>
  <si>
    <t>MTŽ CU KABEL 1-CXKH-R 3X1,5 OMÍTKA STĚN</t>
  </si>
  <si>
    <t>341110300</t>
  </si>
  <si>
    <t>KABEL SILOVÝ S CU JÁDREM 1-CXKH-R 3X1,5 MM2</t>
  </si>
  <si>
    <t>210800106</t>
  </si>
  <si>
    <t>MTŽ CU KABEL 1-CXKH-R 3X2,5 OMÍTKA STĚN</t>
  </si>
  <si>
    <t>341110360</t>
  </si>
  <si>
    <t>KABEL SILOVÝ S CU JÁDREM 1-CXKH-R 3X2,5 MM2</t>
  </si>
  <si>
    <t>210800115</t>
  </si>
  <si>
    <t>MTŽ CU KABEL 1-CXKH-R 5X1,5 OMÍTKA STĚN</t>
  </si>
  <si>
    <t>341110900</t>
  </si>
  <si>
    <t>KABEL SILOVÝ S CU JÁDREM 1-CXKH-R 5X1,5 MM2</t>
  </si>
  <si>
    <t>341110760</t>
  </si>
  <si>
    <t>KABEL SILOVÝ S CU JÁDREM 1-CXKH-R 4X10 MM2</t>
  </si>
  <si>
    <t>999900002</t>
  </si>
  <si>
    <t>Práce nepostizitelná v ceniku</t>
  </si>
  <si>
    <t>999900004</t>
  </si>
  <si>
    <t>Demontáž stávající EI</t>
  </si>
  <si>
    <t>210810013</t>
  </si>
  <si>
    <t>MTŽ CU KABEL CYKY 750V 4X10 VOLNĚ</t>
  </si>
  <si>
    <t>220260312</t>
  </si>
  <si>
    <t>MTŽ SKŘÍNĚ RACK SE ZDROJEM</t>
  </si>
  <si>
    <t>357116720</t>
  </si>
  <si>
    <t>ROZVADĚČ RACK 19''-15U (vč. plná výbava )</t>
  </si>
  <si>
    <t>220260331</t>
  </si>
  <si>
    <t>MTŽ SKŘÍNĚ SWITCH</t>
  </si>
  <si>
    <t>357131120</t>
  </si>
  <si>
    <t>ROZVODNICE SWITCH 48 PORT</t>
  </si>
  <si>
    <t>220260311</t>
  </si>
  <si>
    <t>MTŽ SKŘÍNĚ ROUTER</t>
  </si>
  <si>
    <t>357131380</t>
  </si>
  <si>
    <t>ROZVODNICE WIFI ROUTER</t>
  </si>
  <si>
    <t>220270002</t>
  </si>
  <si>
    <t>MTŽ VODIČE UTP cat 6e NA ZEĎ</t>
  </si>
  <si>
    <t>341405820</t>
  </si>
  <si>
    <t>VODIČ UTP cat 6e</t>
  </si>
  <si>
    <t>220280501</t>
  </si>
  <si>
    <t>MTŽ KABEL JYTY 7X1 DO ŽLABU</t>
  </si>
  <si>
    <t>130</t>
  </si>
  <si>
    <t>341215560</t>
  </si>
  <si>
    <t>KABEL SDĚLOVACÍ JYTY AL LAMINOVANOU FÓLIÍ 7X1</t>
  </si>
  <si>
    <t>132</t>
  </si>
  <si>
    <t>220280224</t>
  </si>
  <si>
    <t>MTŽ KABEL VGA V TRUBCE</t>
  </si>
  <si>
    <t>134</t>
  </si>
  <si>
    <t>341260400</t>
  </si>
  <si>
    <t>KABEL SDĚLOVACÍ VGA S KONCOVKAMI</t>
  </si>
  <si>
    <t>136</t>
  </si>
  <si>
    <t>220280225</t>
  </si>
  <si>
    <t>MTŽ KABEL HDMI V TRUBCE</t>
  </si>
  <si>
    <t>138</t>
  </si>
  <si>
    <t>341260390</t>
  </si>
  <si>
    <t>KABEL SDĚLOVACÍ HDMI S KONCOVKAMI</t>
  </si>
  <si>
    <t>140</t>
  </si>
  <si>
    <t>220280242</t>
  </si>
  <si>
    <t>MTŽ KABEL REPRODUKTOR V TRUBCE</t>
  </si>
  <si>
    <t>142</t>
  </si>
  <si>
    <t>341210700</t>
  </si>
  <si>
    <t>KABEL REPRODUKTOR S KONCOVKAMI</t>
  </si>
  <si>
    <t>144</t>
  </si>
  <si>
    <t>220301201</t>
  </si>
  <si>
    <t>MTŽ ZÁSUVKA RJ45</t>
  </si>
  <si>
    <t>146</t>
  </si>
  <si>
    <t>345000014</t>
  </si>
  <si>
    <t>ZASUVKA SDEL RJ45</t>
  </si>
  <si>
    <t>148</t>
  </si>
  <si>
    <t>220330716</t>
  </si>
  <si>
    <t>MTŽ USB ADAPTÉRU</t>
  </si>
  <si>
    <t>150</t>
  </si>
  <si>
    <t>374512260</t>
  </si>
  <si>
    <t>USB S ADAPTEREM</t>
  </si>
  <si>
    <t>152</t>
  </si>
  <si>
    <t>220370453</t>
  </si>
  <si>
    <t>MTŽ REPRODUKTORU SMĚROVÉHO</t>
  </si>
  <si>
    <t>154</t>
  </si>
  <si>
    <t>384558470</t>
  </si>
  <si>
    <t>REPRODUKTOR</t>
  </si>
  <si>
    <t>156</t>
  </si>
  <si>
    <t>460680605</t>
  </si>
  <si>
    <t>RÝHA HL -7CM Š -15CM ZEĎ CIHLA</t>
  </si>
  <si>
    <t>158</t>
  </si>
  <si>
    <t>460680701</t>
  </si>
  <si>
    <t>BOURÁNÍ PODLAH BETONOVÝCH TL 15CM</t>
  </si>
  <si>
    <t>M2</t>
  </si>
  <si>
    <t>160</t>
  </si>
  <si>
    <t>460680451</t>
  </si>
  <si>
    <t>KAPSA ZEĎ CIHLA KRABICE 7X7X5CM</t>
  </si>
  <si>
    <t>162</t>
  </si>
  <si>
    <t>460680461</t>
  </si>
  <si>
    <t>KAPSA ZEĎ CIHLA EL ZAŘ -0,1M2 -15CM</t>
  </si>
  <si>
    <t>164</t>
  </si>
  <si>
    <t>460680581</t>
  </si>
  <si>
    <t>RÝHA HL -3CM Š -3CM ZEĎ CIHLA</t>
  </si>
  <si>
    <t>166</t>
  </si>
  <si>
    <t>460680592</t>
  </si>
  <si>
    <t>RÝHA HL -5CM Š -5CM ZEĎ CIHLA</t>
  </si>
  <si>
    <t>168</t>
  </si>
  <si>
    <t>460680641</t>
  </si>
  <si>
    <t>RÝHA Š -3CM OMÍTKA STROPŮ CEMENTOVÁ</t>
  </si>
  <si>
    <t>170</t>
  </si>
  <si>
    <t>460680162</t>
  </si>
  <si>
    <t>OTVOR -0,0225M2 TL-30CM ZDIVO CIHLA</t>
  </si>
  <si>
    <t>172</t>
  </si>
  <si>
    <t>460680164</t>
  </si>
  <si>
    <t>OTVOR -0,0225M2 TL-60CM ZDIVO CIHLA</t>
  </si>
  <si>
    <t>174</t>
  </si>
  <si>
    <t>460680166</t>
  </si>
  <si>
    <t>OTVOR -0,0225M2 TL-90CM ZDIVO CIHLA</t>
  </si>
  <si>
    <t>176</t>
  </si>
  <si>
    <t>460710001</t>
  </si>
  <si>
    <t>VYPLŇ RÝHA STROPŮ HL -3CM Š -3CM</t>
  </si>
  <si>
    <t>178</t>
  </si>
  <si>
    <t>460710075</t>
  </si>
  <si>
    <t>VYPLŇ RÝHA MAZANINA HL -7CM Š -15CM</t>
  </si>
  <si>
    <t>180</t>
  </si>
  <si>
    <t>460710031</t>
  </si>
  <si>
    <t>VYPLŇ RÝHA STĚN HL -3CM Š -3CM</t>
  </si>
  <si>
    <t>182</t>
  </si>
  <si>
    <t>460710042</t>
  </si>
  <si>
    <t>VYPLŇ RÝHA STĚN HL -5CM Š -5CM</t>
  </si>
  <si>
    <t>184</t>
  </si>
  <si>
    <t>186</t>
  </si>
  <si>
    <t>VRN - Vedlejší rozpočtové náklady</t>
  </si>
  <si>
    <t>030001000</t>
  </si>
  <si>
    <t>Zařízení staveniště</t>
  </si>
  <si>
    <t>Kč</t>
  </si>
  <si>
    <t>1024</t>
  </si>
  <si>
    <t>1422260310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</si>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</sst>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pane ySplit="1" topLeftCell="A2" activePane="bottomLeft" state="frozen"/>
      <selection pane="bottomLeft" activeCell="AG11" sqref="AG1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7" width="2.6640625" customWidth="1"/>
    <col min="8" max="8" width="14.1640625" customWidth="1"/>
    <col min="9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74" t="s">
        <v>16</v>
      </c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29"/>
      <c r="AQ5" s="31"/>
      <c r="BE5" s="372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6" t="s">
        <v>19</v>
      </c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29"/>
      <c r="AQ6" s="31"/>
      <c r="BE6" s="373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73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73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73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73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73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73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73"/>
      <c r="BS13" s="24" t="s">
        <v>8</v>
      </c>
    </row>
    <row r="14" spans="1:74" ht="15">
      <c r="B14" s="28"/>
      <c r="C14" s="29"/>
      <c r="D14" s="29"/>
      <c r="E14" s="377" t="s">
        <v>32</v>
      </c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73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73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73"/>
      <c r="BS16" s="24" t="s">
        <v>6</v>
      </c>
    </row>
    <row r="17" spans="2:71" ht="18.399999999999999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73"/>
      <c r="BS17" s="24" t="s">
        <v>35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73"/>
      <c r="BS18" s="24" t="s">
        <v>8</v>
      </c>
    </row>
    <row r="19" spans="2:71" ht="14.45" customHeight="1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73"/>
      <c r="BS19" s="24" t="s">
        <v>8</v>
      </c>
    </row>
    <row r="20" spans="2:71" ht="156.75" customHeight="1">
      <c r="B20" s="28"/>
      <c r="C20" s="29"/>
      <c r="D20" s="29"/>
      <c r="E20" s="379" t="s">
        <v>37</v>
      </c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29"/>
      <c r="AP20" s="29"/>
      <c r="AQ20" s="31"/>
      <c r="BE20" s="373"/>
      <c r="BS20" s="24" t="s">
        <v>35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73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73"/>
    </row>
    <row r="23" spans="2:71" s="1" customFormat="1" ht="25.9" customHeight="1">
      <c r="B23" s="41"/>
      <c r="C23" s="42"/>
      <c r="D23" s="43" t="s">
        <v>38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80">
        <f>ROUND(AG51,2)</f>
        <v>0</v>
      </c>
      <c r="AL23" s="381"/>
      <c r="AM23" s="381"/>
      <c r="AN23" s="381"/>
      <c r="AO23" s="381"/>
      <c r="AP23" s="42"/>
      <c r="AQ23" s="45"/>
      <c r="BE23" s="373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73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82" t="s">
        <v>39</v>
      </c>
      <c r="M25" s="382"/>
      <c r="N25" s="382"/>
      <c r="O25" s="382"/>
      <c r="P25" s="42"/>
      <c r="Q25" s="42"/>
      <c r="R25" s="42"/>
      <c r="S25" s="42"/>
      <c r="T25" s="42"/>
      <c r="U25" s="42"/>
      <c r="V25" s="42"/>
      <c r="W25" s="382" t="s">
        <v>40</v>
      </c>
      <c r="X25" s="382"/>
      <c r="Y25" s="382"/>
      <c r="Z25" s="382"/>
      <c r="AA25" s="382"/>
      <c r="AB25" s="382"/>
      <c r="AC25" s="382"/>
      <c r="AD25" s="382"/>
      <c r="AE25" s="382"/>
      <c r="AF25" s="42"/>
      <c r="AG25" s="42"/>
      <c r="AH25" s="42"/>
      <c r="AI25" s="42"/>
      <c r="AJ25" s="42"/>
      <c r="AK25" s="382" t="s">
        <v>41</v>
      </c>
      <c r="AL25" s="382"/>
      <c r="AM25" s="382"/>
      <c r="AN25" s="382"/>
      <c r="AO25" s="382"/>
      <c r="AP25" s="42"/>
      <c r="AQ25" s="45"/>
      <c r="BE25" s="373"/>
    </row>
    <row r="26" spans="2:71" s="2" customFormat="1" ht="14.45" customHeight="1">
      <c r="B26" s="47"/>
      <c r="C26" s="48"/>
      <c r="D26" s="49" t="s">
        <v>42</v>
      </c>
      <c r="E26" s="48"/>
      <c r="F26" s="49" t="s">
        <v>43</v>
      </c>
      <c r="G26" s="48"/>
      <c r="H26" s="48"/>
      <c r="I26" s="48"/>
      <c r="J26" s="48"/>
      <c r="K26" s="48"/>
      <c r="L26" s="365">
        <v>0.21</v>
      </c>
      <c r="M26" s="366"/>
      <c r="N26" s="366"/>
      <c r="O26" s="366"/>
      <c r="P26" s="48"/>
      <c r="Q26" s="48"/>
      <c r="R26" s="48"/>
      <c r="S26" s="48"/>
      <c r="T26" s="48"/>
      <c r="U26" s="48"/>
      <c r="V26" s="48"/>
      <c r="W26" s="367">
        <f>ROUND(AZ51,2)</f>
        <v>0</v>
      </c>
      <c r="X26" s="366"/>
      <c r="Y26" s="366"/>
      <c r="Z26" s="366"/>
      <c r="AA26" s="366"/>
      <c r="AB26" s="366"/>
      <c r="AC26" s="366"/>
      <c r="AD26" s="366"/>
      <c r="AE26" s="366"/>
      <c r="AF26" s="48"/>
      <c r="AG26" s="48"/>
      <c r="AH26" s="48"/>
      <c r="AI26" s="48"/>
      <c r="AJ26" s="48"/>
      <c r="AK26" s="367">
        <f>ROUND(AV51,2)</f>
        <v>0</v>
      </c>
      <c r="AL26" s="366"/>
      <c r="AM26" s="366"/>
      <c r="AN26" s="366"/>
      <c r="AO26" s="366"/>
      <c r="AP26" s="48"/>
      <c r="AQ26" s="50"/>
      <c r="BE26" s="373"/>
    </row>
    <row r="27" spans="2:71" s="2" customFormat="1" ht="14.45" customHeight="1">
      <c r="B27" s="47"/>
      <c r="C27" s="48"/>
      <c r="D27" s="48"/>
      <c r="E27" s="48"/>
      <c r="F27" s="49" t="s">
        <v>44</v>
      </c>
      <c r="G27" s="48"/>
      <c r="H27" s="48"/>
      <c r="I27" s="48"/>
      <c r="J27" s="48"/>
      <c r="K27" s="48"/>
      <c r="L27" s="365">
        <v>0.15</v>
      </c>
      <c r="M27" s="366"/>
      <c r="N27" s="366"/>
      <c r="O27" s="366"/>
      <c r="P27" s="48"/>
      <c r="Q27" s="48"/>
      <c r="R27" s="48"/>
      <c r="S27" s="48"/>
      <c r="T27" s="48"/>
      <c r="U27" s="48"/>
      <c r="V27" s="48"/>
      <c r="W27" s="367">
        <f>ROUND(BA51,2)</f>
        <v>0</v>
      </c>
      <c r="X27" s="366"/>
      <c r="Y27" s="366"/>
      <c r="Z27" s="366"/>
      <c r="AA27" s="366"/>
      <c r="AB27" s="366"/>
      <c r="AC27" s="366"/>
      <c r="AD27" s="366"/>
      <c r="AE27" s="366"/>
      <c r="AF27" s="48"/>
      <c r="AG27" s="48"/>
      <c r="AH27" s="48"/>
      <c r="AI27" s="48"/>
      <c r="AJ27" s="48"/>
      <c r="AK27" s="367">
        <f>ROUND(AW51,2)</f>
        <v>0</v>
      </c>
      <c r="AL27" s="366"/>
      <c r="AM27" s="366"/>
      <c r="AN27" s="366"/>
      <c r="AO27" s="366"/>
      <c r="AP27" s="48"/>
      <c r="AQ27" s="50"/>
      <c r="BE27" s="373"/>
    </row>
    <row r="28" spans="2:71" s="2" customFormat="1" ht="14.45" hidden="1" customHeight="1">
      <c r="B28" s="47"/>
      <c r="C28" s="48"/>
      <c r="D28" s="48"/>
      <c r="E28" s="48"/>
      <c r="F28" s="49" t="s">
        <v>45</v>
      </c>
      <c r="G28" s="48"/>
      <c r="H28" s="48"/>
      <c r="I28" s="48"/>
      <c r="J28" s="48"/>
      <c r="K28" s="48"/>
      <c r="L28" s="365">
        <v>0.21</v>
      </c>
      <c r="M28" s="366"/>
      <c r="N28" s="366"/>
      <c r="O28" s="366"/>
      <c r="P28" s="48"/>
      <c r="Q28" s="48"/>
      <c r="R28" s="48"/>
      <c r="S28" s="48"/>
      <c r="T28" s="48"/>
      <c r="U28" s="48"/>
      <c r="V28" s="48"/>
      <c r="W28" s="367">
        <f>ROUND(BB51,2)</f>
        <v>0</v>
      </c>
      <c r="X28" s="366"/>
      <c r="Y28" s="366"/>
      <c r="Z28" s="366"/>
      <c r="AA28" s="366"/>
      <c r="AB28" s="366"/>
      <c r="AC28" s="366"/>
      <c r="AD28" s="366"/>
      <c r="AE28" s="366"/>
      <c r="AF28" s="48"/>
      <c r="AG28" s="48"/>
      <c r="AH28" s="48"/>
      <c r="AI28" s="48"/>
      <c r="AJ28" s="48"/>
      <c r="AK28" s="367">
        <v>0</v>
      </c>
      <c r="AL28" s="366"/>
      <c r="AM28" s="366"/>
      <c r="AN28" s="366"/>
      <c r="AO28" s="366"/>
      <c r="AP28" s="48"/>
      <c r="AQ28" s="50"/>
      <c r="BE28" s="373"/>
    </row>
    <row r="29" spans="2:71" s="2" customFormat="1" ht="14.45" hidden="1" customHeight="1">
      <c r="B29" s="47"/>
      <c r="C29" s="48"/>
      <c r="D29" s="48"/>
      <c r="E29" s="48"/>
      <c r="F29" s="49" t="s">
        <v>46</v>
      </c>
      <c r="G29" s="48"/>
      <c r="H29" s="48"/>
      <c r="I29" s="48"/>
      <c r="J29" s="48"/>
      <c r="K29" s="48"/>
      <c r="L29" s="365">
        <v>0.15</v>
      </c>
      <c r="M29" s="366"/>
      <c r="N29" s="366"/>
      <c r="O29" s="366"/>
      <c r="P29" s="48"/>
      <c r="Q29" s="48"/>
      <c r="R29" s="48"/>
      <c r="S29" s="48"/>
      <c r="T29" s="48"/>
      <c r="U29" s="48"/>
      <c r="V29" s="48"/>
      <c r="W29" s="367">
        <f>ROUND(BC51,2)</f>
        <v>0</v>
      </c>
      <c r="X29" s="366"/>
      <c r="Y29" s="366"/>
      <c r="Z29" s="366"/>
      <c r="AA29" s="366"/>
      <c r="AB29" s="366"/>
      <c r="AC29" s="366"/>
      <c r="AD29" s="366"/>
      <c r="AE29" s="366"/>
      <c r="AF29" s="48"/>
      <c r="AG29" s="48"/>
      <c r="AH29" s="48"/>
      <c r="AI29" s="48"/>
      <c r="AJ29" s="48"/>
      <c r="AK29" s="367">
        <v>0</v>
      </c>
      <c r="AL29" s="366"/>
      <c r="AM29" s="366"/>
      <c r="AN29" s="366"/>
      <c r="AO29" s="366"/>
      <c r="AP29" s="48"/>
      <c r="AQ29" s="50"/>
      <c r="BE29" s="373"/>
    </row>
    <row r="30" spans="2:71" s="2" customFormat="1" ht="14.45" hidden="1" customHeight="1">
      <c r="B30" s="47"/>
      <c r="C30" s="48"/>
      <c r="D30" s="48"/>
      <c r="E30" s="48"/>
      <c r="F30" s="49" t="s">
        <v>47</v>
      </c>
      <c r="G30" s="48"/>
      <c r="H30" s="48"/>
      <c r="I30" s="48"/>
      <c r="J30" s="48"/>
      <c r="K30" s="48"/>
      <c r="L30" s="365">
        <v>0</v>
      </c>
      <c r="M30" s="366"/>
      <c r="N30" s="366"/>
      <c r="O30" s="366"/>
      <c r="P30" s="48"/>
      <c r="Q30" s="48"/>
      <c r="R30" s="48"/>
      <c r="S30" s="48"/>
      <c r="T30" s="48"/>
      <c r="U30" s="48"/>
      <c r="V30" s="48"/>
      <c r="W30" s="367">
        <f>ROUND(BD51,2)</f>
        <v>0</v>
      </c>
      <c r="X30" s="366"/>
      <c r="Y30" s="366"/>
      <c r="Z30" s="366"/>
      <c r="AA30" s="366"/>
      <c r="AB30" s="366"/>
      <c r="AC30" s="366"/>
      <c r="AD30" s="366"/>
      <c r="AE30" s="366"/>
      <c r="AF30" s="48"/>
      <c r="AG30" s="48"/>
      <c r="AH30" s="48"/>
      <c r="AI30" s="48"/>
      <c r="AJ30" s="48"/>
      <c r="AK30" s="367">
        <v>0</v>
      </c>
      <c r="AL30" s="366"/>
      <c r="AM30" s="366"/>
      <c r="AN30" s="366"/>
      <c r="AO30" s="366"/>
      <c r="AP30" s="48"/>
      <c r="AQ30" s="50"/>
      <c r="BE30" s="373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73"/>
    </row>
    <row r="32" spans="2:71" s="1" customFormat="1" ht="25.9" customHeight="1">
      <c r="B32" s="41"/>
      <c r="C32" s="51"/>
      <c r="D32" s="52" t="s">
        <v>48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49</v>
      </c>
      <c r="U32" s="53"/>
      <c r="V32" s="53"/>
      <c r="W32" s="53"/>
      <c r="X32" s="368" t="s">
        <v>50</v>
      </c>
      <c r="Y32" s="369"/>
      <c r="Z32" s="369"/>
      <c r="AA32" s="369"/>
      <c r="AB32" s="369"/>
      <c r="AC32" s="53"/>
      <c r="AD32" s="53"/>
      <c r="AE32" s="53"/>
      <c r="AF32" s="53"/>
      <c r="AG32" s="53"/>
      <c r="AH32" s="53"/>
      <c r="AI32" s="53"/>
      <c r="AJ32" s="53"/>
      <c r="AK32" s="370">
        <f>SUM(AK23:AK30)</f>
        <v>0</v>
      </c>
      <c r="AL32" s="369"/>
      <c r="AM32" s="369"/>
      <c r="AN32" s="369"/>
      <c r="AO32" s="371"/>
      <c r="AP32" s="51"/>
      <c r="AQ32" s="55"/>
      <c r="BE32" s="373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51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BRANDYS-FYZIKA-2018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51" t="str">
        <f>K6</f>
        <v>Gymnázium J. S. Machara - Modernizace a rekonstrukce odborné učebny fyziky, odborné laboratoře fyziky a přípravny fyziky</v>
      </c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Gymnázium J S.Machara, Královická 668, Brandýs n/L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53" t="str">
        <f>IF(AN8= "","",AN8)</f>
        <v>23. 11. 2018</v>
      </c>
      <c r="AN44" s="353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Gymnázium J. S. Machara,Královická 668 Brandýs n/L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54" t="str">
        <f>IF(E17="","",E17)</f>
        <v>LAB CZ, s.r.o.Průmyslová 1200, 5002 Hradec Králové</v>
      </c>
      <c r="AN46" s="354"/>
      <c r="AO46" s="354"/>
      <c r="AP46" s="354"/>
      <c r="AQ46" s="63"/>
      <c r="AR46" s="61"/>
      <c r="AS46" s="355" t="s">
        <v>52</v>
      </c>
      <c r="AT46" s="356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57"/>
      <c r="AT47" s="358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59"/>
      <c r="AT48" s="360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61" t="s">
        <v>53</v>
      </c>
      <c r="D49" s="362"/>
      <c r="E49" s="362"/>
      <c r="F49" s="362"/>
      <c r="G49" s="362"/>
      <c r="H49" s="79"/>
      <c r="I49" s="363" t="s">
        <v>54</v>
      </c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4" t="s">
        <v>55</v>
      </c>
      <c r="AH49" s="362"/>
      <c r="AI49" s="362"/>
      <c r="AJ49" s="362"/>
      <c r="AK49" s="362"/>
      <c r="AL49" s="362"/>
      <c r="AM49" s="362"/>
      <c r="AN49" s="363" t="s">
        <v>56</v>
      </c>
      <c r="AO49" s="362"/>
      <c r="AP49" s="362"/>
      <c r="AQ49" s="80" t="s">
        <v>57</v>
      </c>
      <c r="AR49" s="61"/>
      <c r="AS49" s="81" t="s">
        <v>58</v>
      </c>
      <c r="AT49" s="82" t="s">
        <v>59</v>
      </c>
      <c r="AU49" s="82" t="s">
        <v>60</v>
      </c>
      <c r="AV49" s="82" t="s">
        <v>61</v>
      </c>
      <c r="AW49" s="82" t="s">
        <v>62</v>
      </c>
      <c r="AX49" s="82" t="s">
        <v>63</v>
      </c>
      <c r="AY49" s="82" t="s">
        <v>64</v>
      </c>
      <c r="AZ49" s="82" t="s">
        <v>65</v>
      </c>
      <c r="BA49" s="82" t="s">
        <v>66</v>
      </c>
      <c r="BB49" s="82" t="s">
        <v>67</v>
      </c>
      <c r="BC49" s="82" t="s">
        <v>68</v>
      </c>
      <c r="BD49" s="83" t="s">
        <v>69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70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49">
        <f>ROUND(SUM(AG52:AG56),2)</f>
        <v>0</v>
      </c>
      <c r="AH51" s="349"/>
      <c r="AI51" s="349"/>
      <c r="AJ51" s="349"/>
      <c r="AK51" s="349"/>
      <c r="AL51" s="349"/>
      <c r="AM51" s="349"/>
      <c r="AN51" s="350">
        <f t="shared" ref="AN51:AN56" si="0">SUM(AG51,AT51)</f>
        <v>0</v>
      </c>
      <c r="AO51" s="350"/>
      <c r="AP51" s="350"/>
      <c r="AQ51" s="89" t="s">
        <v>21</v>
      </c>
      <c r="AR51" s="71"/>
      <c r="AS51" s="90">
        <f>ROUND(SUM(AS52:AS56),2)</f>
        <v>0</v>
      </c>
      <c r="AT51" s="91">
        <f t="shared" ref="AT51:AT56" si="1">ROUND(SUM(AV51:AW51),2)</f>
        <v>0</v>
      </c>
      <c r="AU51" s="92">
        <f>ROUND(SUM(AU52:AU56),5)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ROUND(SUM(AZ52:AZ56),2)</f>
        <v>0</v>
      </c>
      <c r="BA51" s="91">
        <f>ROUND(SUM(BA52:BA56),2)</f>
        <v>0</v>
      </c>
      <c r="BB51" s="91">
        <f>ROUND(SUM(BB52:BB56),2)</f>
        <v>0</v>
      </c>
      <c r="BC51" s="91">
        <f>ROUND(SUM(BC52:BC56),2)</f>
        <v>0</v>
      </c>
      <c r="BD51" s="93">
        <f>ROUND(SUM(BD52:BD56),2)</f>
        <v>0</v>
      </c>
      <c r="BS51" s="94" t="s">
        <v>71</v>
      </c>
      <c r="BT51" s="94" t="s">
        <v>72</v>
      </c>
      <c r="BU51" s="95" t="s">
        <v>73</v>
      </c>
      <c r="BV51" s="94" t="s">
        <v>74</v>
      </c>
      <c r="BW51" s="94" t="s">
        <v>7</v>
      </c>
      <c r="BX51" s="94" t="s">
        <v>75</v>
      </c>
      <c r="CL51" s="94" t="s">
        <v>21</v>
      </c>
    </row>
    <row r="52" spans="1:91" s="5" customFormat="1" ht="47.25" customHeight="1">
      <c r="A52" s="96" t="s">
        <v>76</v>
      </c>
      <c r="B52" s="97"/>
      <c r="C52" s="98"/>
      <c r="D52" s="348" t="s">
        <v>77</v>
      </c>
      <c r="E52" s="348"/>
      <c r="F52" s="348"/>
      <c r="G52" s="348"/>
      <c r="H52" s="348"/>
      <c r="I52" s="99"/>
      <c r="J52" s="348" t="s">
        <v>78</v>
      </c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6">
        <f>'d.1.) Místnost 17 - Odbor...'!J27</f>
        <v>0</v>
      </c>
      <c r="AH52" s="347"/>
      <c r="AI52" s="347"/>
      <c r="AJ52" s="347"/>
      <c r="AK52" s="347"/>
      <c r="AL52" s="347"/>
      <c r="AM52" s="347"/>
      <c r="AN52" s="346">
        <f t="shared" si="0"/>
        <v>0</v>
      </c>
      <c r="AO52" s="347"/>
      <c r="AP52" s="347"/>
      <c r="AQ52" s="100" t="s">
        <v>79</v>
      </c>
      <c r="AR52" s="101"/>
      <c r="AS52" s="102">
        <v>0</v>
      </c>
      <c r="AT52" s="103">
        <f t="shared" si="1"/>
        <v>0</v>
      </c>
      <c r="AU52" s="104">
        <f>'d.1.) Místnost 17 - Odbor...'!P94</f>
        <v>0</v>
      </c>
      <c r="AV52" s="103">
        <f>'d.1.) Místnost 17 - Odbor...'!J30</f>
        <v>0</v>
      </c>
      <c r="AW52" s="103">
        <f>'d.1.) Místnost 17 - Odbor...'!J31</f>
        <v>0</v>
      </c>
      <c r="AX52" s="103">
        <f>'d.1.) Místnost 17 - Odbor...'!J32</f>
        <v>0</v>
      </c>
      <c r="AY52" s="103">
        <f>'d.1.) Místnost 17 - Odbor...'!J33</f>
        <v>0</v>
      </c>
      <c r="AZ52" s="103">
        <f>'d.1.) Místnost 17 - Odbor...'!F30</f>
        <v>0</v>
      </c>
      <c r="BA52" s="103">
        <f>'d.1.) Místnost 17 - Odbor...'!F31</f>
        <v>0</v>
      </c>
      <c r="BB52" s="103">
        <f>'d.1.) Místnost 17 - Odbor...'!F32</f>
        <v>0</v>
      </c>
      <c r="BC52" s="103">
        <f>'d.1.) Místnost 17 - Odbor...'!F33</f>
        <v>0</v>
      </c>
      <c r="BD52" s="105">
        <f>'d.1.) Místnost 17 - Odbor...'!F34</f>
        <v>0</v>
      </c>
      <c r="BT52" s="106" t="s">
        <v>80</v>
      </c>
      <c r="BV52" s="106" t="s">
        <v>74</v>
      </c>
      <c r="BW52" s="106" t="s">
        <v>81</v>
      </c>
      <c r="BX52" s="106" t="s">
        <v>7</v>
      </c>
      <c r="CL52" s="106" t="s">
        <v>21</v>
      </c>
      <c r="CM52" s="106" t="s">
        <v>82</v>
      </c>
    </row>
    <row r="53" spans="1:91" s="5" customFormat="1" ht="47.25" customHeight="1">
      <c r="A53" s="96" t="s">
        <v>76</v>
      </c>
      <c r="B53" s="97"/>
      <c r="C53" s="98"/>
      <c r="D53" s="348" t="s">
        <v>83</v>
      </c>
      <c r="E53" s="348"/>
      <c r="F53" s="348"/>
      <c r="G53" s="348"/>
      <c r="H53" s="348"/>
      <c r="I53" s="99"/>
      <c r="J53" s="348" t="s">
        <v>84</v>
      </c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6">
        <f>'d.2.) Místnost 18 - Odbor...'!J27</f>
        <v>0</v>
      </c>
      <c r="AH53" s="347"/>
      <c r="AI53" s="347"/>
      <c r="AJ53" s="347"/>
      <c r="AK53" s="347"/>
      <c r="AL53" s="347"/>
      <c r="AM53" s="347"/>
      <c r="AN53" s="346">
        <f t="shared" si="0"/>
        <v>0</v>
      </c>
      <c r="AO53" s="347"/>
      <c r="AP53" s="347"/>
      <c r="AQ53" s="100" t="s">
        <v>79</v>
      </c>
      <c r="AR53" s="101"/>
      <c r="AS53" s="102">
        <v>0</v>
      </c>
      <c r="AT53" s="103">
        <f t="shared" si="1"/>
        <v>0</v>
      </c>
      <c r="AU53" s="104">
        <f>'d.2.) Místnost 18 - Odbor...'!P93</f>
        <v>0</v>
      </c>
      <c r="AV53" s="103">
        <f>'d.2.) Místnost 18 - Odbor...'!J30</f>
        <v>0</v>
      </c>
      <c r="AW53" s="103">
        <f>'d.2.) Místnost 18 - Odbor...'!J31</f>
        <v>0</v>
      </c>
      <c r="AX53" s="103">
        <f>'d.2.) Místnost 18 - Odbor...'!J32</f>
        <v>0</v>
      </c>
      <c r="AY53" s="103">
        <f>'d.2.) Místnost 18 - Odbor...'!J33</f>
        <v>0</v>
      </c>
      <c r="AZ53" s="103">
        <f>'d.2.) Místnost 18 - Odbor...'!F30</f>
        <v>0</v>
      </c>
      <c r="BA53" s="103">
        <f>'d.2.) Místnost 18 - Odbor...'!F31</f>
        <v>0</v>
      </c>
      <c r="BB53" s="103">
        <f>'d.2.) Místnost 18 - Odbor...'!F32</f>
        <v>0</v>
      </c>
      <c r="BC53" s="103">
        <f>'d.2.) Místnost 18 - Odbor...'!F33</f>
        <v>0</v>
      </c>
      <c r="BD53" s="105">
        <f>'d.2.) Místnost 18 - Odbor...'!F34</f>
        <v>0</v>
      </c>
      <c r="BT53" s="106" t="s">
        <v>80</v>
      </c>
      <c r="BV53" s="106" t="s">
        <v>74</v>
      </c>
      <c r="BW53" s="106" t="s">
        <v>85</v>
      </c>
      <c r="BX53" s="106" t="s">
        <v>7</v>
      </c>
      <c r="CL53" s="106" t="s">
        <v>21</v>
      </c>
      <c r="CM53" s="106" t="s">
        <v>82</v>
      </c>
    </row>
    <row r="54" spans="1:91" s="5" customFormat="1" ht="47.25" customHeight="1">
      <c r="A54" s="96" t="s">
        <v>76</v>
      </c>
      <c r="B54" s="97"/>
      <c r="C54" s="98"/>
      <c r="D54" s="348" t="s">
        <v>86</v>
      </c>
      <c r="E54" s="348"/>
      <c r="F54" s="348"/>
      <c r="G54" s="348"/>
      <c r="H54" s="348"/>
      <c r="I54" s="99"/>
      <c r="J54" s="348" t="s">
        <v>87</v>
      </c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6">
        <f>'d.3.) Místnost 19 - Odbor...'!J27</f>
        <v>0</v>
      </c>
      <c r="AH54" s="347"/>
      <c r="AI54" s="347"/>
      <c r="AJ54" s="347"/>
      <c r="AK54" s="347"/>
      <c r="AL54" s="347"/>
      <c r="AM54" s="347"/>
      <c r="AN54" s="346">
        <f t="shared" si="0"/>
        <v>0</v>
      </c>
      <c r="AO54" s="347"/>
      <c r="AP54" s="347"/>
      <c r="AQ54" s="100" t="s">
        <v>79</v>
      </c>
      <c r="AR54" s="101"/>
      <c r="AS54" s="102">
        <v>0</v>
      </c>
      <c r="AT54" s="103">
        <f t="shared" si="1"/>
        <v>0</v>
      </c>
      <c r="AU54" s="104">
        <f>'d.3.) Místnost 19 - Odbor...'!P92</f>
        <v>0</v>
      </c>
      <c r="AV54" s="103">
        <f>'d.3.) Místnost 19 - Odbor...'!J30</f>
        <v>0</v>
      </c>
      <c r="AW54" s="103">
        <f>'d.3.) Místnost 19 - Odbor...'!J31</f>
        <v>0</v>
      </c>
      <c r="AX54" s="103">
        <f>'d.3.) Místnost 19 - Odbor...'!J32</f>
        <v>0</v>
      </c>
      <c r="AY54" s="103">
        <f>'d.3.) Místnost 19 - Odbor...'!J33</f>
        <v>0</v>
      </c>
      <c r="AZ54" s="103">
        <f>'d.3.) Místnost 19 - Odbor...'!F30</f>
        <v>0</v>
      </c>
      <c r="BA54" s="103">
        <f>'d.3.) Místnost 19 - Odbor...'!F31</f>
        <v>0</v>
      </c>
      <c r="BB54" s="103">
        <f>'d.3.) Místnost 19 - Odbor...'!F32</f>
        <v>0</v>
      </c>
      <c r="BC54" s="103">
        <f>'d.3.) Místnost 19 - Odbor...'!F33</f>
        <v>0</v>
      </c>
      <c r="BD54" s="105">
        <f>'d.3.) Místnost 19 - Odbor...'!F34</f>
        <v>0</v>
      </c>
      <c r="BT54" s="106" t="s">
        <v>80</v>
      </c>
      <c r="BV54" s="106" t="s">
        <v>74</v>
      </c>
      <c r="BW54" s="106" t="s">
        <v>88</v>
      </c>
      <c r="BX54" s="106" t="s">
        <v>7</v>
      </c>
      <c r="CL54" s="106" t="s">
        <v>21</v>
      </c>
      <c r="CM54" s="106" t="s">
        <v>82</v>
      </c>
    </row>
    <row r="55" spans="1:91" s="5" customFormat="1" ht="16.5" customHeight="1">
      <c r="A55" s="96" t="s">
        <v>76</v>
      </c>
      <c r="B55" s="97"/>
      <c r="C55" s="98"/>
      <c r="D55" s="348" t="s">
        <v>89</v>
      </c>
      <c r="E55" s="348"/>
      <c r="F55" s="348"/>
      <c r="G55" s="348"/>
      <c r="H55" s="348"/>
      <c r="I55" s="99"/>
      <c r="J55" s="348" t="s">
        <v>90</v>
      </c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6">
        <f>'EI - Elektromontáže'!J27</f>
        <v>0</v>
      </c>
      <c r="AH55" s="347"/>
      <c r="AI55" s="347"/>
      <c r="AJ55" s="347"/>
      <c r="AK55" s="347"/>
      <c r="AL55" s="347"/>
      <c r="AM55" s="347"/>
      <c r="AN55" s="346">
        <f t="shared" si="0"/>
        <v>0</v>
      </c>
      <c r="AO55" s="347"/>
      <c r="AP55" s="347"/>
      <c r="AQ55" s="100" t="s">
        <v>79</v>
      </c>
      <c r="AR55" s="101"/>
      <c r="AS55" s="102">
        <v>0</v>
      </c>
      <c r="AT55" s="103">
        <f t="shared" si="1"/>
        <v>0</v>
      </c>
      <c r="AU55" s="104">
        <f>'EI - Elektromontáže'!P78</f>
        <v>0</v>
      </c>
      <c r="AV55" s="103">
        <f>'EI - Elektromontáže'!J30</f>
        <v>0</v>
      </c>
      <c r="AW55" s="103">
        <f>'EI - Elektromontáže'!J31</f>
        <v>0</v>
      </c>
      <c r="AX55" s="103">
        <f>'EI - Elektromontáže'!J32</f>
        <v>0</v>
      </c>
      <c r="AY55" s="103">
        <f>'EI - Elektromontáže'!J33</f>
        <v>0</v>
      </c>
      <c r="AZ55" s="103">
        <f>'EI - Elektromontáže'!F30</f>
        <v>0</v>
      </c>
      <c r="BA55" s="103">
        <f>'EI - Elektromontáže'!F31</f>
        <v>0</v>
      </c>
      <c r="BB55" s="103">
        <f>'EI - Elektromontáže'!F32</f>
        <v>0</v>
      </c>
      <c r="BC55" s="103">
        <f>'EI - Elektromontáže'!F33</f>
        <v>0</v>
      </c>
      <c r="BD55" s="105">
        <f>'EI - Elektromontáže'!F34</f>
        <v>0</v>
      </c>
      <c r="BT55" s="106" t="s">
        <v>80</v>
      </c>
      <c r="BV55" s="106" t="s">
        <v>74</v>
      </c>
      <c r="BW55" s="106" t="s">
        <v>91</v>
      </c>
      <c r="BX55" s="106" t="s">
        <v>7</v>
      </c>
      <c r="CL55" s="106" t="s">
        <v>21</v>
      </c>
      <c r="CM55" s="106" t="s">
        <v>82</v>
      </c>
    </row>
    <row r="56" spans="1:91" s="5" customFormat="1" ht="16.5" customHeight="1">
      <c r="A56" s="96" t="s">
        <v>76</v>
      </c>
      <c r="B56" s="97"/>
      <c r="C56" s="98"/>
      <c r="D56" s="348" t="s">
        <v>92</v>
      </c>
      <c r="E56" s="348"/>
      <c r="F56" s="348"/>
      <c r="G56" s="348"/>
      <c r="H56" s="348"/>
      <c r="I56" s="99"/>
      <c r="J56" s="348" t="s">
        <v>93</v>
      </c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6">
        <f>'VRN - Vedlejší rozpočtové...'!J27</f>
        <v>0</v>
      </c>
      <c r="AH56" s="347"/>
      <c r="AI56" s="347"/>
      <c r="AJ56" s="347"/>
      <c r="AK56" s="347"/>
      <c r="AL56" s="347"/>
      <c r="AM56" s="347"/>
      <c r="AN56" s="346">
        <f t="shared" si="0"/>
        <v>0</v>
      </c>
      <c r="AO56" s="347"/>
      <c r="AP56" s="347"/>
      <c r="AQ56" s="100" t="s">
        <v>79</v>
      </c>
      <c r="AR56" s="101"/>
      <c r="AS56" s="107">
        <v>0</v>
      </c>
      <c r="AT56" s="108">
        <f t="shared" si="1"/>
        <v>0</v>
      </c>
      <c r="AU56" s="109">
        <f>'VRN - Vedlejší rozpočtové...'!P77</f>
        <v>0</v>
      </c>
      <c r="AV56" s="108">
        <f>'VRN - Vedlejší rozpočtové...'!J30</f>
        <v>0</v>
      </c>
      <c r="AW56" s="108">
        <f>'VRN - Vedlejší rozpočtové...'!J31</f>
        <v>0</v>
      </c>
      <c r="AX56" s="108">
        <f>'VRN - Vedlejší rozpočtové...'!J32</f>
        <v>0</v>
      </c>
      <c r="AY56" s="108">
        <f>'VRN - Vedlejší rozpočtové...'!J33</f>
        <v>0</v>
      </c>
      <c r="AZ56" s="108">
        <f>'VRN - Vedlejší rozpočtové...'!F30</f>
        <v>0</v>
      </c>
      <c r="BA56" s="108">
        <f>'VRN - Vedlejší rozpočtové...'!F31</f>
        <v>0</v>
      </c>
      <c r="BB56" s="108">
        <f>'VRN - Vedlejší rozpočtové...'!F32</f>
        <v>0</v>
      </c>
      <c r="BC56" s="108">
        <f>'VRN - Vedlejší rozpočtové...'!F33</f>
        <v>0</v>
      </c>
      <c r="BD56" s="110">
        <f>'VRN - Vedlejší rozpočtové...'!F34</f>
        <v>0</v>
      </c>
      <c r="BT56" s="106" t="s">
        <v>80</v>
      </c>
      <c r="BV56" s="106" t="s">
        <v>74</v>
      </c>
      <c r="BW56" s="106" t="s">
        <v>94</v>
      </c>
      <c r="BX56" s="106" t="s">
        <v>7</v>
      </c>
      <c r="CL56" s="106" t="s">
        <v>21</v>
      </c>
      <c r="CM56" s="106" t="s">
        <v>82</v>
      </c>
    </row>
    <row r="57" spans="1:91" s="1" customFormat="1" ht="30" customHeight="1">
      <c r="B57" s="41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1"/>
    </row>
    <row r="58" spans="1:91" s="1" customFormat="1" ht="6.95" customHeight="1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61"/>
    </row>
  </sheetData>
  <sheetProtection algorithmName="SHA-512" hashValue="P2eWenl33IfKbW/Zc6aWonVxPnEy/9xI+gMb9EWQVmSrTFJLSpmBVwXRIgfwf/Fg99QdILA+QYkmomxTQi0NrQ==" saltValue="gG4mjN/11tehxprxx/8ZOlumIsrNPr4jDWmOr4ADywanNiJrOhaMMyLhouMVZFh0OE7Uf8X1XAvfSgub9cWbOw==" spinCount="100000" sheet="1" objects="1" scenarios="1" formatColumns="0" formatRows="0"/>
  <mergeCells count="5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J52:AF52"/>
    <mergeCell ref="AN53:AP53"/>
    <mergeCell ref="AG53:AM53"/>
    <mergeCell ref="D53:H53"/>
    <mergeCell ref="J53:AF53"/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</mergeCells>
  <hyperlinks>
    <hyperlink ref="K1:S1" location="C2" display="1) Rekapitulace stavby"/>
    <hyperlink ref="W1:AI1" location="C51" display="2) Rekapitulace objektů stavby a soupisů prací"/>
    <hyperlink ref="A52" location="'d.1.) Místnost 17 - Odbor...'!C2" display="/"/>
    <hyperlink ref="A53" location="'d.2.) Místnost 18 - Odbor...'!C2" display="/"/>
    <hyperlink ref="A54" location="'d.3.) Místnost 19 - Odbor...'!C2" display="/"/>
    <hyperlink ref="A55" location="'EI - Elektromontáže'!C2" display="/"/>
    <hyperlink ref="A56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2"/>
  <sheetViews>
    <sheetView showGridLines="0" workbookViewId="0">
      <pane ySplit="1" topLeftCell="A2" activePane="bottomLeft" state="frozen"/>
      <selection pane="bottomLeft" activeCell="A7" sqref="A7:XFD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95</v>
      </c>
      <c r="G1" s="387" t="s">
        <v>96</v>
      </c>
      <c r="H1" s="387"/>
      <c r="I1" s="115"/>
      <c r="J1" s="114" t="s">
        <v>97</v>
      </c>
      <c r="K1" s="113" t="s">
        <v>98</v>
      </c>
      <c r="L1" s="114" t="s">
        <v>99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4" t="s">
        <v>81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50.1" customHeight="1">
      <c r="B7" s="28"/>
      <c r="C7" s="29"/>
      <c r="D7" s="29"/>
      <c r="E7" s="388" t="str">
        <f>'Rekapitulace stavby'!K6</f>
        <v>Gymnázium J. S. Machara - Modernizace a rekonstrukce odborné učebny fyziky, odborné laboratoře fyziky a přípravny fyziky</v>
      </c>
      <c r="F7" s="389"/>
      <c r="G7" s="389"/>
      <c r="H7" s="389"/>
      <c r="I7" s="117"/>
      <c r="J7" s="29"/>
      <c r="K7" s="31"/>
    </row>
    <row r="8" spans="1:70" s="1" customFormat="1" ht="15">
      <c r="B8" s="41"/>
      <c r="C8" s="42"/>
      <c r="D8" s="37" t="s">
        <v>101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0" t="s">
        <v>102</v>
      </c>
      <c r="F9" s="391"/>
      <c r="G9" s="391"/>
      <c r="H9" s="391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23. 11. 2018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79" t="s">
        <v>21</v>
      </c>
      <c r="F24" s="379"/>
      <c r="G24" s="379"/>
      <c r="H24" s="379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ROUND(J94,2)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ROUND(SUM(BE94:BE321), 2)</f>
        <v>0</v>
      </c>
      <c r="G30" s="42"/>
      <c r="H30" s="42"/>
      <c r="I30" s="131">
        <v>0.21</v>
      </c>
      <c r="J30" s="130">
        <f>ROUND(ROUND((SUM(BE94:BE321)),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ROUND(SUM(BF94:BF321), 2)</f>
        <v>0</v>
      </c>
      <c r="G31" s="42"/>
      <c r="H31" s="42"/>
      <c r="I31" s="131">
        <v>0.15</v>
      </c>
      <c r="J31" s="130">
        <f>ROUND(ROUND((SUM(BF94:BF321)),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ROUND(SUM(BG94:BG321),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ROUND(SUM(BH94:BH321),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ROUND(SUM(BI94:BI321),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8" t="str">
        <f>E7</f>
        <v>Gymnázium J. S. Machara - Modernizace a rekonstrukce odborné učebny fyziky, odborné laboratoře fyziky a přípravny fyziky</v>
      </c>
      <c r="F45" s="389"/>
      <c r="G45" s="389"/>
      <c r="H45" s="389"/>
      <c r="I45" s="118"/>
      <c r="J45" s="42"/>
      <c r="K45" s="45"/>
    </row>
    <row r="46" spans="2:11" s="1" customFormat="1" ht="14.45" customHeight="1">
      <c r="B46" s="41"/>
      <c r="C46" s="37" t="s">
        <v>101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90" t="str">
        <f>E9</f>
        <v>d.1.) Místnost 17 - Odborná učebna fyziky</v>
      </c>
      <c r="F47" s="391"/>
      <c r="G47" s="391"/>
      <c r="H47" s="391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Gymnázium J S.Machara, Královická 668, Brandýs n/L</v>
      </c>
      <c r="G49" s="42"/>
      <c r="H49" s="42"/>
      <c r="I49" s="119" t="s">
        <v>25</v>
      </c>
      <c r="J49" s="120" t="str">
        <f>IF(J12="","",J12)</f>
        <v>23. 11. 2018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27</v>
      </c>
      <c r="D51" s="42"/>
      <c r="E51" s="42"/>
      <c r="F51" s="35" t="str">
        <f>E15</f>
        <v>Gymnázium J. S. Machara,Královická 668 Brandýs n/L</v>
      </c>
      <c r="G51" s="42"/>
      <c r="H51" s="42"/>
      <c r="I51" s="119" t="s">
        <v>33</v>
      </c>
      <c r="J51" s="379" t="str">
        <f>E21</f>
        <v>LAB CZ, s.r.o.Průmyslová 1200, 5002 Hradec Králové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104</v>
      </c>
      <c r="D54" s="132"/>
      <c r="E54" s="132"/>
      <c r="F54" s="132"/>
      <c r="G54" s="132"/>
      <c r="H54" s="132"/>
      <c r="I54" s="145"/>
      <c r="J54" s="146" t="s">
        <v>105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106</v>
      </c>
      <c r="D56" s="42"/>
      <c r="E56" s="42"/>
      <c r="F56" s="42"/>
      <c r="G56" s="42"/>
      <c r="H56" s="42"/>
      <c r="I56" s="118"/>
      <c r="J56" s="128">
        <f>J94</f>
        <v>0</v>
      </c>
      <c r="K56" s="45"/>
      <c r="AU56" s="24" t="s">
        <v>107</v>
      </c>
    </row>
    <row r="57" spans="2:47" s="7" customFormat="1" ht="24.95" customHeight="1">
      <c r="B57" s="149"/>
      <c r="C57" s="150"/>
      <c r="D57" s="151" t="s">
        <v>108</v>
      </c>
      <c r="E57" s="152"/>
      <c r="F57" s="152"/>
      <c r="G57" s="152"/>
      <c r="H57" s="152"/>
      <c r="I57" s="153"/>
      <c r="J57" s="154">
        <f>J95</f>
        <v>0</v>
      </c>
      <c r="K57" s="155"/>
    </row>
    <row r="58" spans="2:47" s="8" customFormat="1" ht="19.899999999999999" customHeight="1">
      <c r="B58" s="156"/>
      <c r="C58" s="157"/>
      <c r="D58" s="158" t="s">
        <v>109</v>
      </c>
      <c r="E58" s="159"/>
      <c r="F58" s="159"/>
      <c r="G58" s="159"/>
      <c r="H58" s="159"/>
      <c r="I58" s="160"/>
      <c r="J58" s="161">
        <f>J96</f>
        <v>0</v>
      </c>
      <c r="K58" s="162"/>
    </row>
    <row r="59" spans="2:47" s="8" customFormat="1" ht="19.899999999999999" customHeight="1">
      <c r="B59" s="156"/>
      <c r="C59" s="157"/>
      <c r="D59" s="158" t="s">
        <v>110</v>
      </c>
      <c r="E59" s="159"/>
      <c r="F59" s="159"/>
      <c r="G59" s="159"/>
      <c r="H59" s="159"/>
      <c r="I59" s="160"/>
      <c r="J59" s="161">
        <f>J113</f>
        <v>0</v>
      </c>
      <c r="K59" s="162"/>
    </row>
    <row r="60" spans="2:47" s="8" customFormat="1" ht="19.899999999999999" customHeight="1">
      <c r="B60" s="156"/>
      <c r="C60" s="157"/>
      <c r="D60" s="158" t="s">
        <v>111</v>
      </c>
      <c r="E60" s="159"/>
      <c r="F60" s="159"/>
      <c r="G60" s="159"/>
      <c r="H60" s="159"/>
      <c r="I60" s="160"/>
      <c r="J60" s="161">
        <f>J140</f>
        <v>0</v>
      </c>
      <c r="K60" s="162"/>
    </row>
    <row r="61" spans="2:47" s="8" customFormat="1" ht="19.899999999999999" customHeight="1">
      <c r="B61" s="156"/>
      <c r="C61" s="157"/>
      <c r="D61" s="158" t="s">
        <v>112</v>
      </c>
      <c r="E61" s="159"/>
      <c r="F61" s="159"/>
      <c r="G61" s="159"/>
      <c r="H61" s="159"/>
      <c r="I61" s="160"/>
      <c r="J61" s="161">
        <f>J147</f>
        <v>0</v>
      </c>
      <c r="K61" s="162"/>
    </row>
    <row r="62" spans="2:47" s="7" customFormat="1" ht="24.95" customHeight="1">
      <c r="B62" s="149"/>
      <c r="C62" s="150"/>
      <c r="D62" s="151" t="s">
        <v>113</v>
      </c>
      <c r="E62" s="152"/>
      <c r="F62" s="152"/>
      <c r="G62" s="152"/>
      <c r="H62" s="152"/>
      <c r="I62" s="153"/>
      <c r="J62" s="154">
        <f>J150</f>
        <v>0</v>
      </c>
      <c r="K62" s="155"/>
    </row>
    <row r="63" spans="2:47" s="8" customFormat="1" ht="19.899999999999999" customHeight="1">
      <c r="B63" s="156"/>
      <c r="C63" s="157"/>
      <c r="D63" s="158" t="s">
        <v>114</v>
      </c>
      <c r="E63" s="159"/>
      <c r="F63" s="159"/>
      <c r="G63" s="159"/>
      <c r="H63" s="159"/>
      <c r="I63" s="160"/>
      <c r="J63" s="161">
        <f>J151</f>
        <v>0</v>
      </c>
      <c r="K63" s="162"/>
    </row>
    <row r="64" spans="2:47" s="8" customFormat="1" ht="19.899999999999999" customHeight="1">
      <c r="B64" s="156"/>
      <c r="C64" s="157"/>
      <c r="D64" s="158" t="s">
        <v>115</v>
      </c>
      <c r="E64" s="159"/>
      <c r="F64" s="159"/>
      <c r="G64" s="159"/>
      <c r="H64" s="159"/>
      <c r="I64" s="160"/>
      <c r="J64" s="161">
        <f>J162</f>
        <v>0</v>
      </c>
      <c r="K64" s="162"/>
    </row>
    <row r="65" spans="2:12" s="8" customFormat="1" ht="19.899999999999999" customHeight="1">
      <c r="B65" s="156"/>
      <c r="C65" s="157"/>
      <c r="D65" s="158" t="s">
        <v>116</v>
      </c>
      <c r="E65" s="159"/>
      <c r="F65" s="159"/>
      <c r="G65" s="159"/>
      <c r="H65" s="159"/>
      <c r="I65" s="160"/>
      <c r="J65" s="161">
        <f>J182</f>
        <v>0</v>
      </c>
      <c r="K65" s="162"/>
    </row>
    <row r="66" spans="2:12" s="8" customFormat="1" ht="19.899999999999999" customHeight="1">
      <c r="B66" s="156"/>
      <c r="C66" s="157"/>
      <c r="D66" s="158" t="s">
        <v>117</v>
      </c>
      <c r="E66" s="159"/>
      <c r="F66" s="159"/>
      <c r="G66" s="159"/>
      <c r="H66" s="159"/>
      <c r="I66" s="160"/>
      <c r="J66" s="161">
        <f>J197</f>
        <v>0</v>
      </c>
      <c r="K66" s="162"/>
    </row>
    <row r="67" spans="2:12" s="8" customFormat="1" ht="19.899999999999999" customHeight="1">
      <c r="B67" s="156"/>
      <c r="C67" s="157"/>
      <c r="D67" s="158" t="s">
        <v>118</v>
      </c>
      <c r="E67" s="159"/>
      <c r="F67" s="159"/>
      <c r="G67" s="159"/>
      <c r="H67" s="159"/>
      <c r="I67" s="160"/>
      <c r="J67" s="161">
        <f>J233</f>
        <v>0</v>
      </c>
      <c r="K67" s="162"/>
    </row>
    <row r="68" spans="2:12" s="8" customFormat="1" ht="19.899999999999999" customHeight="1">
      <c r="B68" s="156"/>
      <c r="C68" s="157"/>
      <c r="D68" s="158" t="s">
        <v>119</v>
      </c>
      <c r="E68" s="159"/>
      <c r="F68" s="159"/>
      <c r="G68" s="159"/>
      <c r="H68" s="159"/>
      <c r="I68" s="160"/>
      <c r="J68" s="161">
        <f>J238</f>
        <v>0</v>
      </c>
      <c r="K68" s="162"/>
    </row>
    <row r="69" spans="2:12" s="8" customFormat="1" ht="19.899999999999999" customHeight="1">
      <c r="B69" s="156"/>
      <c r="C69" s="157"/>
      <c r="D69" s="158" t="s">
        <v>120</v>
      </c>
      <c r="E69" s="159"/>
      <c r="F69" s="159"/>
      <c r="G69" s="159"/>
      <c r="H69" s="159"/>
      <c r="I69" s="160"/>
      <c r="J69" s="161">
        <f>J243</f>
        <v>0</v>
      </c>
      <c r="K69" s="162"/>
    </row>
    <row r="70" spans="2:12" s="8" customFormat="1" ht="19.899999999999999" customHeight="1">
      <c r="B70" s="156"/>
      <c r="C70" s="157"/>
      <c r="D70" s="158" t="s">
        <v>121</v>
      </c>
      <c r="E70" s="159"/>
      <c r="F70" s="159"/>
      <c r="G70" s="159"/>
      <c r="H70" s="159"/>
      <c r="I70" s="160"/>
      <c r="J70" s="161">
        <f>J277</f>
        <v>0</v>
      </c>
      <c r="K70" s="162"/>
    </row>
    <row r="71" spans="2:12" s="8" customFormat="1" ht="19.899999999999999" customHeight="1">
      <c r="B71" s="156"/>
      <c r="C71" s="157"/>
      <c r="D71" s="158" t="s">
        <v>122</v>
      </c>
      <c r="E71" s="159"/>
      <c r="F71" s="159"/>
      <c r="G71" s="159"/>
      <c r="H71" s="159"/>
      <c r="I71" s="160"/>
      <c r="J71" s="161">
        <f>J288</f>
        <v>0</v>
      </c>
      <c r="K71" s="162"/>
    </row>
    <row r="72" spans="2:12" s="8" customFormat="1" ht="19.899999999999999" customHeight="1">
      <c r="B72" s="156"/>
      <c r="C72" s="157"/>
      <c r="D72" s="158" t="s">
        <v>123</v>
      </c>
      <c r="E72" s="159"/>
      <c r="F72" s="159"/>
      <c r="G72" s="159"/>
      <c r="H72" s="159"/>
      <c r="I72" s="160"/>
      <c r="J72" s="161">
        <f>J306</f>
        <v>0</v>
      </c>
      <c r="K72" s="162"/>
    </row>
    <row r="73" spans="2:12" s="8" customFormat="1" ht="19.899999999999999" customHeight="1">
      <c r="B73" s="156"/>
      <c r="C73" s="157"/>
      <c r="D73" s="158" t="s">
        <v>124</v>
      </c>
      <c r="E73" s="159"/>
      <c r="F73" s="159"/>
      <c r="G73" s="159"/>
      <c r="H73" s="159"/>
      <c r="I73" s="160"/>
      <c r="J73" s="161">
        <f>J316</f>
        <v>0</v>
      </c>
      <c r="K73" s="162"/>
    </row>
    <row r="74" spans="2:12" s="7" customFormat="1" ht="24.95" customHeight="1">
      <c r="B74" s="149"/>
      <c r="C74" s="150"/>
      <c r="D74" s="151" t="s">
        <v>125</v>
      </c>
      <c r="E74" s="152"/>
      <c r="F74" s="152"/>
      <c r="G74" s="152"/>
      <c r="H74" s="152"/>
      <c r="I74" s="153"/>
      <c r="J74" s="154">
        <f>J319</f>
        <v>0</v>
      </c>
      <c r="K74" s="155"/>
    </row>
    <row r="75" spans="2:12" s="1" customFormat="1" ht="21.75" customHeight="1">
      <c r="B75" s="41"/>
      <c r="C75" s="42"/>
      <c r="D75" s="42"/>
      <c r="E75" s="42"/>
      <c r="F75" s="42"/>
      <c r="G75" s="42"/>
      <c r="H75" s="42"/>
      <c r="I75" s="118"/>
      <c r="J75" s="42"/>
      <c r="K75" s="45"/>
    </row>
    <row r="76" spans="2:12" s="1" customFormat="1" ht="6.95" customHeight="1">
      <c r="B76" s="56"/>
      <c r="C76" s="57"/>
      <c r="D76" s="57"/>
      <c r="E76" s="57"/>
      <c r="F76" s="57"/>
      <c r="G76" s="57"/>
      <c r="H76" s="57"/>
      <c r="I76" s="139"/>
      <c r="J76" s="57"/>
      <c r="K76" s="58"/>
    </row>
    <row r="80" spans="2:12" s="1" customFormat="1" ht="6.95" customHeight="1">
      <c r="B80" s="59"/>
      <c r="C80" s="60"/>
      <c r="D80" s="60"/>
      <c r="E80" s="60"/>
      <c r="F80" s="60"/>
      <c r="G80" s="60"/>
      <c r="H80" s="60"/>
      <c r="I80" s="142"/>
      <c r="J80" s="60"/>
      <c r="K80" s="60"/>
      <c r="L80" s="61"/>
    </row>
    <row r="81" spans="2:63" s="1" customFormat="1" ht="36.950000000000003" customHeight="1">
      <c r="B81" s="41"/>
      <c r="C81" s="62" t="s">
        <v>126</v>
      </c>
      <c r="D81" s="63"/>
      <c r="E81" s="63"/>
      <c r="F81" s="63"/>
      <c r="G81" s="63"/>
      <c r="H81" s="63"/>
      <c r="I81" s="163"/>
      <c r="J81" s="63"/>
      <c r="K81" s="63"/>
      <c r="L81" s="61"/>
    </row>
    <row r="82" spans="2:63" s="1" customFormat="1" ht="6.95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3" s="1" customFormat="1" ht="14.45" customHeight="1">
      <c r="B83" s="41"/>
      <c r="C83" s="65" t="s">
        <v>18</v>
      </c>
      <c r="D83" s="63"/>
      <c r="E83" s="63"/>
      <c r="F83" s="63"/>
      <c r="G83" s="63"/>
      <c r="H83" s="63"/>
      <c r="I83" s="163"/>
      <c r="J83" s="63"/>
      <c r="K83" s="63"/>
      <c r="L83" s="61"/>
    </row>
    <row r="84" spans="2:63" s="1" customFormat="1" ht="16.5" customHeight="1">
      <c r="B84" s="41"/>
      <c r="C84" s="63"/>
      <c r="D84" s="63"/>
      <c r="E84" s="384" t="str">
        <f>E7</f>
        <v>Gymnázium J. S. Machara - Modernizace a rekonstrukce odborné učebny fyziky, odborné laboratoře fyziky a přípravny fyziky</v>
      </c>
      <c r="F84" s="385"/>
      <c r="G84" s="385"/>
      <c r="H84" s="385"/>
      <c r="I84" s="163"/>
      <c r="J84" s="63"/>
      <c r="K84" s="63"/>
      <c r="L84" s="61"/>
    </row>
    <row r="85" spans="2:63" s="1" customFormat="1" ht="14.45" customHeight="1">
      <c r="B85" s="41"/>
      <c r="C85" s="65" t="s">
        <v>101</v>
      </c>
      <c r="D85" s="63"/>
      <c r="E85" s="63"/>
      <c r="F85" s="63"/>
      <c r="G85" s="63"/>
      <c r="H85" s="63"/>
      <c r="I85" s="163"/>
      <c r="J85" s="63"/>
      <c r="K85" s="63"/>
      <c r="L85" s="61"/>
    </row>
    <row r="86" spans="2:63" s="1" customFormat="1" ht="17.25" customHeight="1">
      <c r="B86" s="41"/>
      <c r="C86" s="63"/>
      <c r="D86" s="63"/>
      <c r="E86" s="351" t="str">
        <f>E9</f>
        <v>d.1.) Místnost 17 - Odborná učebna fyziky</v>
      </c>
      <c r="F86" s="386"/>
      <c r="G86" s="386"/>
      <c r="H86" s="386"/>
      <c r="I86" s="163"/>
      <c r="J86" s="63"/>
      <c r="K86" s="63"/>
      <c r="L86" s="61"/>
    </row>
    <row r="87" spans="2:63" s="1" customFormat="1" ht="6.95" customHeight="1">
      <c r="B87" s="41"/>
      <c r="C87" s="63"/>
      <c r="D87" s="63"/>
      <c r="E87" s="63"/>
      <c r="F87" s="63"/>
      <c r="G87" s="63"/>
      <c r="H87" s="63"/>
      <c r="I87" s="163"/>
      <c r="J87" s="63"/>
      <c r="K87" s="63"/>
      <c r="L87" s="61"/>
    </row>
    <row r="88" spans="2:63" s="1" customFormat="1" ht="18" customHeight="1">
      <c r="B88" s="41"/>
      <c r="C88" s="65" t="s">
        <v>23</v>
      </c>
      <c r="D88" s="63"/>
      <c r="E88" s="63"/>
      <c r="F88" s="164" t="str">
        <f>F12</f>
        <v>Gymnázium J S.Machara, Královická 668, Brandýs n/L</v>
      </c>
      <c r="G88" s="63"/>
      <c r="H88" s="63"/>
      <c r="I88" s="165" t="s">
        <v>25</v>
      </c>
      <c r="J88" s="73" t="str">
        <f>IF(J12="","",J12)</f>
        <v>23. 11. 2018</v>
      </c>
      <c r="K88" s="63"/>
      <c r="L88" s="61"/>
    </row>
    <row r="89" spans="2:63" s="1" customFormat="1" ht="6.95" customHeight="1">
      <c r="B89" s="41"/>
      <c r="C89" s="63"/>
      <c r="D89" s="63"/>
      <c r="E89" s="63"/>
      <c r="F89" s="63"/>
      <c r="G89" s="63"/>
      <c r="H89" s="63"/>
      <c r="I89" s="163"/>
      <c r="J89" s="63"/>
      <c r="K89" s="63"/>
      <c r="L89" s="61"/>
    </row>
    <row r="90" spans="2:63" s="1" customFormat="1" ht="15">
      <c r="B90" s="41"/>
      <c r="C90" s="65" t="s">
        <v>27</v>
      </c>
      <c r="D90" s="63"/>
      <c r="E90" s="63"/>
      <c r="F90" s="164" t="str">
        <f>E15</f>
        <v>Gymnázium J. S. Machara,Královická 668 Brandýs n/L</v>
      </c>
      <c r="G90" s="63"/>
      <c r="H90" s="63"/>
      <c r="I90" s="165" t="s">
        <v>33</v>
      </c>
      <c r="J90" s="164" t="str">
        <f>E21</f>
        <v>LAB CZ, s.r.o.Průmyslová 1200, 5002 Hradec Králové</v>
      </c>
      <c r="K90" s="63"/>
      <c r="L90" s="61"/>
    </row>
    <row r="91" spans="2:63" s="1" customFormat="1" ht="14.45" customHeight="1">
      <c r="B91" s="41"/>
      <c r="C91" s="65" t="s">
        <v>31</v>
      </c>
      <c r="D91" s="63"/>
      <c r="E91" s="63"/>
      <c r="F91" s="164" t="str">
        <f>IF(E18="","",E18)</f>
        <v/>
      </c>
      <c r="G91" s="63"/>
      <c r="H91" s="63"/>
      <c r="I91" s="163"/>
      <c r="J91" s="63"/>
      <c r="K91" s="63"/>
      <c r="L91" s="61"/>
    </row>
    <row r="92" spans="2:63" s="1" customFormat="1" ht="10.35" customHeight="1">
      <c r="B92" s="41"/>
      <c r="C92" s="63"/>
      <c r="D92" s="63"/>
      <c r="E92" s="63"/>
      <c r="F92" s="63"/>
      <c r="G92" s="63"/>
      <c r="H92" s="63"/>
      <c r="I92" s="163"/>
      <c r="J92" s="63"/>
      <c r="K92" s="63"/>
      <c r="L92" s="61"/>
    </row>
    <row r="93" spans="2:63" s="9" customFormat="1" ht="29.25" customHeight="1">
      <c r="B93" s="166"/>
      <c r="C93" s="167" t="s">
        <v>127</v>
      </c>
      <c r="D93" s="168" t="s">
        <v>57</v>
      </c>
      <c r="E93" s="168" t="s">
        <v>53</v>
      </c>
      <c r="F93" s="168" t="s">
        <v>128</v>
      </c>
      <c r="G93" s="168" t="s">
        <v>129</v>
      </c>
      <c r="H93" s="168" t="s">
        <v>130</v>
      </c>
      <c r="I93" s="169" t="s">
        <v>131</v>
      </c>
      <c r="J93" s="168" t="s">
        <v>105</v>
      </c>
      <c r="K93" s="170" t="s">
        <v>132</v>
      </c>
      <c r="L93" s="171"/>
      <c r="M93" s="81" t="s">
        <v>133</v>
      </c>
      <c r="N93" s="82" t="s">
        <v>42</v>
      </c>
      <c r="O93" s="82" t="s">
        <v>134</v>
      </c>
      <c r="P93" s="82" t="s">
        <v>135</v>
      </c>
      <c r="Q93" s="82" t="s">
        <v>136</v>
      </c>
      <c r="R93" s="82" t="s">
        <v>137</v>
      </c>
      <c r="S93" s="82" t="s">
        <v>138</v>
      </c>
      <c r="T93" s="83" t="s">
        <v>139</v>
      </c>
    </row>
    <row r="94" spans="2:63" s="1" customFormat="1" ht="29.25" customHeight="1">
      <c r="B94" s="41"/>
      <c r="C94" s="87" t="s">
        <v>106</v>
      </c>
      <c r="D94" s="63"/>
      <c r="E94" s="63"/>
      <c r="F94" s="63"/>
      <c r="G94" s="63"/>
      <c r="H94" s="63"/>
      <c r="I94" s="163"/>
      <c r="J94" s="172">
        <f>BK94</f>
        <v>0</v>
      </c>
      <c r="K94" s="63"/>
      <c r="L94" s="61"/>
      <c r="M94" s="84"/>
      <c r="N94" s="85"/>
      <c r="O94" s="85"/>
      <c r="P94" s="173">
        <f>P95+P150+P319</f>
        <v>0</v>
      </c>
      <c r="Q94" s="85"/>
      <c r="R94" s="173">
        <f>R95+R150+R319</f>
        <v>11.395161340000001</v>
      </c>
      <c r="S94" s="85"/>
      <c r="T94" s="174">
        <f>T95+T150+T319</f>
        <v>5.5129229999999998</v>
      </c>
      <c r="AT94" s="24" t="s">
        <v>71</v>
      </c>
      <c r="AU94" s="24" t="s">
        <v>107</v>
      </c>
      <c r="BK94" s="175">
        <f>BK95+BK150+BK319</f>
        <v>0</v>
      </c>
    </row>
    <row r="95" spans="2:63" s="10" customFormat="1" ht="37.35" customHeight="1">
      <c r="B95" s="176"/>
      <c r="C95" s="177"/>
      <c r="D95" s="178" t="s">
        <v>71</v>
      </c>
      <c r="E95" s="179" t="s">
        <v>140</v>
      </c>
      <c r="F95" s="179" t="s">
        <v>141</v>
      </c>
      <c r="G95" s="177"/>
      <c r="H95" s="177"/>
      <c r="I95" s="180"/>
      <c r="J95" s="181">
        <f>BK95</f>
        <v>0</v>
      </c>
      <c r="K95" s="177"/>
      <c r="L95" s="182"/>
      <c r="M95" s="183"/>
      <c r="N95" s="184"/>
      <c r="O95" s="184"/>
      <c r="P95" s="185">
        <f>P96+P113+P140+P147</f>
        <v>0</v>
      </c>
      <c r="Q95" s="184"/>
      <c r="R95" s="185">
        <f>R96+R113+R140+R147</f>
        <v>2.2196939600000003</v>
      </c>
      <c r="S95" s="184"/>
      <c r="T95" s="186">
        <f>T96+T113+T140+T147</f>
        <v>3.8584329999999998</v>
      </c>
      <c r="AR95" s="187" t="s">
        <v>80</v>
      </c>
      <c r="AT95" s="188" t="s">
        <v>71</v>
      </c>
      <c r="AU95" s="188" t="s">
        <v>72</v>
      </c>
      <c r="AY95" s="187" t="s">
        <v>142</v>
      </c>
      <c r="BK95" s="189">
        <f>BK96+BK113+BK140+BK147</f>
        <v>0</v>
      </c>
    </row>
    <row r="96" spans="2:63" s="10" customFormat="1" ht="19.899999999999999" customHeight="1">
      <c r="B96" s="176"/>
      <c r="C96" s="177"/>
      <c r="D96" s="178" t="s">
        <v>71</v>
      </c>
      <c r="E96" s="190" t="s">
        <v>143</v>
      </c>
      <c r="F96" s="190" t="s">
        <v>144</v>
      </c>
      <c r="G96" s="177"/>
      <c r="H96" s="177"/>
      <c r="I96" s="180"/>
      <c r="J96" s="191">
        <f>BK96</f>
        <v>0</v>
      </c>
      <c r="K96" s="177"/>
      <c r="L96" s="182"/>
      <c r="M96" s="183"/>
      <c r="N96" s="184"/>
      <c r="O96" s="184"/>
      <c r="P96" s="185">
        <f>SUM(P97:P112)</f>
        <v>0</v>
      </c>
      <c r="Q96" s="184"/>
      <c r="R96" s="185">
        <f>SUM(R97:R112)</f>
        <v>2.2149619600000001</v>
      </c>
      <c r="S96" s="184"/>
      <c r="T96" s="186">
        <f>SUM(T97:T112)</f>
        <v>0</v>
      </c>
      <c r="AR96" s="187" t="s">
        <v>80</v>
      </c>
      <c r="AT96" s="188" t="s">
        <v>71</v>
      </c>
      <c r="AU96" s="188" t="s">
        <v>80</v>
      </c>
      <c r="AY96" s="187" t="s">
        <v>142</v>
      </c>
      <c r="BK96" s="189">
        <f>SUM(BK97:BK112)</f>
        <v>0</v>
      </c>
    </row>
    <row r="97" spans="2:65" s="1" customFormat="1" ht="16.5" customHeight="1">
      <c r="B97" s="41"/>
      <c r="C97" s="192" t="s">
        <v>80</v>
      </c>
      <c r="D97" s="192" t="s">
        <v>145</v>
      </c>
      <c r="E97" s="193" t="s">
        <v>146</v>
      </c>
      <c r="F97" s="194" t="s">
        <v>147</v>
      </c>
      <c r="G97" s="195" t="s">
        <v>148</v>
      </c>
      <c r="H97" s="196">
        <v>17</v>
      </c>
      <c r="I97" s="197"/>
      <c r="J97" s="198">
        <f>ROUND(I97*H97,2)</f>
        <v>0</v>
      </c>
      <c r="K97" s="194" t="s">
        <v>149</v>
      </c>
      <c r="L97" s="61"/>
      <c r="M97" s="199" t="s">
        <v>21</v>
      </c>
      <c r="N97" s="200" t="s">
        <v>43</v>
      </c>
      <c r="O97" s="42"/>
      <c r="P97" s="201">
        <f>O97*H97</f>
        <v>0</v>
      </c>
      <c r="Q97" s="201">
        <v>4.1500000000000002E-2</v>
      </c>
      <c r="R97" s="201">
        <f>Q97*H97</f>
        <v>0.70550000000000002</v>
      </c>
      <c r="S97" s="201">
        <v>0</v>
      </c>
      <c r="T97" s="202">
        <f>S97*H97</f>
        <v>0</v>
      </c>
      <c r="AR97" s="24" t="s">
        <v>150</v>
      </c>
      <c r="AT97" s="24" t="s">
        <v>145</v>
      </c>
      <c r="AU97" s="24" t="s">
        <v>82</v>
      </c>
      <c r="AY97" s="24" t="s">
        <v>142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4" t="s">
        <v>80</v>
      </c>
      <c r="BK97" s="203">
        <f>ROUND(I97*H97,2)</f>
        <v>0</v>
      </c>
      <c r="BL97" s="24" t="s">
        <v>150</v>
      </c>
      <c r="BM97" s="24" t="s">
        <v>151</v>
      </c>
    </row>
    <row r="98" spans="2:65" s="11" customFormat="1">
      <c r="B98" s="204"/>
      <c r="C98" s="205"/>
      <c r="D98" s="206" t="s">
        <v>152</v>
      </c>
      <c r="E98" s="207" t="s">
        <v>21</v>
      </c>
      <c r="F98" s="208" t="s">
        <v>153</v>
      </c>
      <c r="G98" s="205"/>
      <c r="H98" s="209">
        <v>17</v>
      </c>
      <c r="I98" s="210"/>
      <c r="J98" s="205"/>
      <c r="K98" s="205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152</v>
      </c>
      <c r="AU98" s="215" t="s">
        <v>82</v>
      </c>
      <c r="AV98" s="11" t="s">
        <v>82</v>
      </c>
      <c r="AW98" s="11" t="s">
        <v>35</v>
      </c>
      <c r="AX98" s="11" t="s">
        <v>80</v>
      </c>
      <c r="AY98" s="215" t="s">
        <v>142</v>
      </c>
    </row>
    <row r="99" spans="2:65" s="1" customFormat="1" ht="16.5" customHeight="1">
      <c r="B99" s="41"/>
      <c r="C99" s="192" t="s">
        <v>82</v>
      </c>
      <c r="D99" s="192" t="s">
        <v>145</v>
      </c>
      <c r="E99" s="193" t="s">
        <v>154</v>
      </c>
      <c r="F99" s="194" t="s">
        <v>155</v>
      </c>
      <c r="G99" s="195" t="s">
        <v>156</v>
      </c>
      <c r="H99" s="196">
        <v>8.1760000000000002</v>
      </c>
      <c r="I99" s="197"/>
      <c r="J99" s="198">
        <f>ROUND(I99*H99,2)</f>
        <v>0</v>
      </c>
      <c r="K99" s="194" t="s">
        <v>149</v>
      </c>
      <c r="L99" s="61"/>
      <c r="M99" s="199" t="s">
        <v>21</v>
      </c>
      <c r="N99" s="200" t="s">
        <v>43</v>
      </c>
      <c r="O99" s="42"/>
      <c r="P99" s="201">
        <f>O99*H99</f>
        <v>0</v>
      </c>
      <c r="Q99" s="201">
        <v>0.04</v>
      </c>
      <c r="R99" s="201">
        <f>Q99*H99</f>
        <v>0.32704</v>
      </c>
      <c r="S99" s="201">
        <v>0</v>
      </c>
      <c r="T99" s="202">
        <f>S99*H99</f>
        <v>0</v>
      </c>
      <c r="AR99" s="24" t="s">
        <v>150</v>
      </c>
      <c r="AT99" s="24" t="s">
        <v>145</v>
      </c>
      <c r="AU99" s="24" t="s">
        <v>82</v>
      </c>
      <c r="AY99" s="24" t="s">
        <v>142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4" t="s">
        <v>80</v>
      </c>
      <c r="BK99" s="203">
        <f>ROUND(I99*H99,2)</f>
        <v>0</v>
      </c>
      <c r="BL99" s="24" t="s">
        <v>150</v>
      </c>
      <c r="BM99" s="24" t="s">
        <v>157</v>
      </c>
    </row>
    <row r="100" spans="2:65" s="11" customFormat="1">
      <c r="B100" s="204"/>
      <c r="C100" s="205"/>
      <c r="D100" s="206" t="s">
        <v>152</v>
      </c>
      <c r="E100" s="207" t="s">
        <v>21</v>
      </c>
      <c r="F100" s="208" t="s">
        <v>158</v>
      </c>
      <c r="G100" s="205"/>
      <c r="H100" s="209">
        <v>8.1760000000000002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152</v>
      </c>
      <c r="AU100" s="215" t="s">
        <v>82</v>
      </c>
      <c r="AV100" s="11" t="s">
        <v>82</v>
      </c>
      <c r="AW100" s="11" t="s">
        <v>35</v>
      </c>
      <c r="AX100" s="11" t="s">
        <v>80</v>
      </c>
      <c r="AY100" s="215" t="s">
        <v>142</v>
      </c>
    </row>
    <row r="101" spans="2:65" s="1" customFormat="1" ht="16.5" customHeight="1">
      <c r="B101" s="41"/>
      <c r="C101" s="192" t="s">
        <v>159</v>
      </c>
      <c r="D101" s="192" t="s">
        <v>145</v>
      </c>
      <c r="E101" s="193" t="s">
        <v>160</v>
      </c>
      <c r="F101" s="194" t="s">
        <v>161</v>
      </c>
      <c r="G101" s="195" t="s">
        <v>156</v>
      </c>
      <c r="H101" s="196">
        <v>6.1319999999999997</v>
      </c>
      <c r="I101" s="197"/>
      <c r="J101" s="198">
        <f>ROUND(I101*H101,2)</f>
        <v>0</v>
      </c>
      <c r="K101" s="194" t="s">
        <v>149</v>
      </c>
      <c r="L101" s="61"/>
      <c r="M101" s="199" t="s">
        <v>21</v>
      </c>
      <c r="N101" s="200" t="s">
        <v>43</v>
      </c>
      <c r="O101" s="42"/>
      <c r="P101" s="201">
        <f>O101*H101</f>
        <v>0</v>
      </c>
      <c r="Q101" s="201">
        <v>4.1529999999999997E-2</v>
      </c>
      <c r="R101" s="201">
        <f>Q101*H101</f>
        <v>0.25466195999999997</v>
      </c>
      <c r="S101" s="201">
        <v>0</v>
      </c>
      <c r="T101" s="202">
        <f>S101*H101</f>
        <v>0</v>
      </c>
      <c r="AR101" s="24" t="s">
        <v>150</v>
      </c>
      <c r="AT101" s="24" t="s">
        <v>145</v>
      </c>
      <c r="AU101" s="24" t="s">
        <v>82</v>
      </c>
      <c r="AY101" s="24" t="s">
        <v>142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4" t="s">
        <v>80</v>
      </c>
      <c r="BK101" s="203">
        <f>ROUND(I101*H101,2)</f>
        <v>0</v>
      </c>
      <c r="BL101" s="24" t="s">
        <v>150</v>
      </c>
      <c r="BM101" s="24" t="s">
        <v>162</v>
      </c>
    </row>
    <row r="102" spans="2:65" s="11" customFormat="1">
      <c r="B102" s="204"/>
      <c r="C102" s="205"/>
      <c r="D102" s="206" t="s">
        <v>152</v>
      </c>
      <c r="E102" s="207" t="s">
        <v>21</v>
      </c>
      <c r="F102" s="208" t="s">
        <v>163</v>
      </c>
      <c r="G102" s="205"/>
      <c r="H102" s="209">
        <v>6.1319999999999997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152</v>
      </c>
      <c r="AU102" s="215" t="s">
        <v>82</v>
      </c>
      <c r="AV102" s="11" t="s">
        <v>82</v>
      </c>
      <c r="AW102" s="11" t="s">
        <v>35</v>
      </c>
      <c r="AX102" s="11" t="s">
        <v>80</v>
      </c>
      <c r="AY102" s="215" t="s">
        <v>142</v>
      </c>
    </row>
    <row r="103" spans="2:65" s="1" customFormat="1" ht="16.5" customHeight="1">
      <c r="B103" s="41"/>
      <c r="C103" s="192" t="s">
        <v>150</v>
      </c>
      <c r="D103" s="192" t="s">
        <v>145</v>
      </c>
      <c r="E103" s="193" t="s">
        <v>164</v>
      </c>
      <c r="F103" s="194" t="s">
        <v>165</v>
      </c>
      <c r="G103" s="195" t="s">
        <v>148</v>
      </c>
      <c r="H103" s="196">
        <v>2</v>
      </c>
      <c r="I103" s="197"/>
      <c r="J103" s="198">
        <f>ROUND(I103*H103,2)</f>
        <v>0</v>
      </c>
      <c r="K103" s="194" t="s">
        <v>149</v>
      </c>
      <c r="L103" s="61"/>
      <c r="M103" s="199" t="s">
        <v>21</v>
      </c>
      <c r="N103" s="200" t="s">
        <v>43</v>
      </c>
      <c r="O103" s="42"/>
      <c r="P103" s="201">
        <f>O103*H103</f>
        <v>0</v>
      </c>
      <c r="Q103" s="201">
        <v>3.8199999999999998E-2</v>
      </c>
      <c r="R103" s="201">
        <f>Q103*H103</f>
        <v>7.6399999999999996E-2</v>
      </c>
      <c r="S103" s="201">
        <v>0</v>
      </c>
      <c r="T103" s="202">
        <f>S103*H103</f>
        <v>0</v>
      </c>
      <c r="AR103" s="24" t="s">
        <v>150</v>
      </c>
      <c r="AT103" s="24" t="s">
        <v>145</v>
      </c>
      <c r="AU103" s="24" t="s">
        <v>82</v>
      </c>
      <c r="AY103" s="24" t="s">
        <v>142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4" t="s">
        <v>80</v>
      </c>
      <c r="BK103" s="203">
        <f>ROUND(I103*H103,2)</f>
        <v>0</v>
      </c>
      <c r="BL103" s="24" t="s">
        <v>150</v>
      </c>
      <c r="BM103" s="24" t="s">
        <v>166</v>
      </c>
    </row>
    <row r="104" spans="2:65" s="11" customFormat="1">
      <c r="B104" s="204"/>
      <c r="C104" s="205"/>
      <c r="D104" s="206" t="s">
        <v>152</v>
      </c>
      <c r="E104" s="207" t="s">
        <v>21</v>
      </c>
      <c r="F104" s="208" t="s">
        <v>167</v>
      </c>
      <c r="G104" s="205"/>
      <c r="H104" s="209">
        <v>2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152</v>
      </c>
      <c r="AU104" s="215" t="s">
        <v>82</v>
      </c>
      <c r="AV104" s="11" t="s">
        <v>82</v>
      </c>
      <c r="AW104" s="11" t="s">
        <v>35</v>
      </c>
      <c r="AX104" s="11" t="s">
        <v>80</v>
      </c>
      <c r="AY104" s="215" t="s">
        <v>142</v>
      </c>
    </row>
    <row r="105" spans="2:65" s="1" customFormat="1" ht="16.5" customHeight="1">
      <c r="B105" s="41"/>
      <c r="C105" s="192" t="s">
        <v>168</v>
      </c>
      <c r="D105" s="192" t="s">
        <v>145</v>
      </c>
      <c r="E105" s="193" t="s">
        <v>169</v>
      </c>
      <c r="F105" s="194" t="s">
        <v>170</v>
      </c>
      <c r="G105" s="195" t="s">
        <v>148</v>
      </c>
      <c r="H105" s="196">
        <v>2</v>
      </c>
      <c r="I105" s="197"/>
      <c r="J105" s="198">
        <f>ROUND(I105*H105,2)</f>
        <v>0</v>
      </c>
      <c r="K105" s="194" t="s">
        <v>149</v>
      </c>
      <c r="L105" s="61"/>
      <c r="M105" s="199" t="s">
        <v>21</v>
      </c>
      <c r="N105" s="200" t="s">
        <v>43</v>
      </c>
      <c r="O105" s="42"/>
      <c r="P105" s="201">
        <f>O105*H105</f>
        <v>0</v>
      </c>
      <c r="Q105" s="201">
        <v>4.1500000000000002E-2</v>
      </c>
      <c r="R105" s="201">
        <f>Q105*H105</f>
        <v>8.3000000000000004E-2</v>
      </c>
      <c r="S105" s="201">
        <v>0</v>
      </c>
      <c r="T105" s="202">
        <f>S105*H105</f>
        <v>0</v>
      </c>
      <c r="AR105" s="24" t="s">
        <v>150</v>
      </c>
      <c r="AT105" s="24" t="s">
        <v>145</v>
      </c>
      <c r="AU105" s="24" t="s">
        <v>82</v>
      </c>
      <c r="AY105" s="24" t="s">
        <v>142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4" t="s">
        <v>80</v>
      </c>
      <c r="BK105" s="203">
        <f>ROUND(I105*H105,2)</f>
        <v>0</v>
      </c>
      <c r="BL105" s="24" t="s">
        <v>150</v>
      </c>
      <c r="BM105" s="24" t="s">
        <v>171</v>
      </c>
    </row>
    <row r="106" spans="2:65" s="11" customFormat="1">
      <c r="B106" s="204"/>
      <c r="C106" s="205"/>
      <c r="D106" s="206" t="s">
        <v>152</v>
      </c>
      <c r="E106" s="207" t="s">
        <v>21</v>
      </c>
      <c r="F106" s="208" t="s">
        <v>172</v>
      </c>
      <c r="G106" s="205"/>
      <c r="H106" s="209">
        <v>2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152</v>
      </c>
      <c r="AU106" s="215" t="s">
        <v>82</v>
      </c>
      <c r="AV106" s="11" t="s">
        <v>82</v>
      </c>
      <c r="AW106" s="11" t="s">
        <v>35</v>
      </c>
      <c r="AX106" s="11" t="s">
        <v>80</v>
      </c>
      <c r="AY106" s="215" t="s">
        <v>142</v>
      </c>
    </row>
    <row r="107" spans="2:65" s="1" customFormat="1" ht="25.5" customHeight="1">
      <c r="B107" s="41"/>
      <c r="C107" s="192" t="s">
        <v>143</v>
      </c>
      <c r="D107" s="192" t="s">
        <v>145</v>
      </c>
      <c r="E107" s="193" t="s">
        <v>173</v>
      </c>
      <c r="F107" s="194" t="s">
        <v>174</v>
      </c>
      <c r="G107" s="195" t="s">
        <v>156</v>
      </c>
      <c r="H107" s="196">
        <v>134.80000000000001</v>
      </c>
      <c r="I107" s="197"/>
      <c r="J107" s="198">
        <f>ROUND(I107*H107,2)</f>
        <v>0</v>
      </c>
      <c r="K107" s="194" t="s">
        <v>149</v>
      </c>
      <c r="L107" s="61"/>
      <c r="M107" s="199" t="s">
        <v>21</v>
      </c>
      <c r="N107" s="200" t="s">
        <v>43</v>
      </c>
      <c r="O107" s="42"/>
      <c r="P107" s="201">
        <f>O107*H107</f>
        <v>0</v>
      </c>
      <c r="Q107" s="201">
        <v>5.7000000000000002E-3</v>
      </c>
      <c r="R107" s="201">
        <f>Q107*H107</f>
        <v>0.76836000000000004</v>
      </c>
      <c r="S107" s="201">
        <v>0</v>
      </c>
      <c r="T107" s="202">
        <f>S107*H107</f>
        <v>0</v>
      </c>
      <c r="AR107" s="24" t="s">
        <v>150</v>
      </c>
      <c r="AT107" s="24" t="s">
        <v>145</v>
      </c>
      <c r="AU107" s="24" t="s">
        <v>82</v>
      </c>
      <c r="AY107" s="24" t="s">
        <v>142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4" t="s">
        <v>80</v>
      </c>
      <c r="BK107" s="203">
        <f>ROUND(I107*H107,2)</f>
        <v>0</v>
      </c>
      <c r="BL107" s="24" t="s">
        <v>150</v>
      </c>
      <c r="BM107" s="24" t="s">
        <v>175</v>
      </c>
    </row>
    <row r="108" spans="2:65" s="1" customFormat="1" ht="54">
      <c r="B108" s="41"/>
      <c r="C108" s="63"/>
      <c r="D108" s="206" t="s">
        <v>176</v>
      </c>
      <c r="E108" s="63"/>
      <c r="F108" s="216" t="s">
        <v>177</v>
      </c>
      <c r="G108" s="63"/>
      <c r="H108" s="63"/>
      <c r="I108" s="163"/>
      <c r="J108" s="63"/>
      <c r="K108" s="63"/>
      <c r="L108" s="61"/>
      <c r="M108" s="217"/>
      <c r="N108" s="42"/>
      <c r="O108" s="42"/>
      <c r="P108" s="42"/>
      <c r="Q108" s="42"/>
      <c r="R108" s="42"/>
      <c r="S108" s="42"/>
      <c r="T108" s="78"/>
      <c r="AT108" s="24" t="s">
        <v>176</v>
      </c>
      <c r="AU108" s="24" t="s">
        <v>82</v>
      </c>
    </row>
    <row r="109" spans="2:65" s="11" customFormat="1">
      <c r="B109" s="204"/>
      <c r="C109" s="205"/>
      <c r="D109" s="206" t="s">
        <v>152</v>
      </c>
      <c r="E109" s="207" t="s">
        <v>21</v>
      </c>
      <c r="F109" s="208" t="s">
        <v>178</v>
      </c>
      <c r="G109" s="205"/>
      <c r="H109" s="209">
        <v>134.80000000000001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152</v>
      </c>
      <c r="AU109" s="215" t="s">
        <v>82</v>
      </c>
      <c r="AV109" s="11" t="s">
        <v>82</v>
      </c>
      <c r="AW109" s="11" t="s">
        <v>35</v>
      </c>
      <c r="AX109" s="11" t="s">
        <v>80</v>
      </c>
      <c r="AY109" s="215" t="s">
        <v>142</v>
      </c>
    </row>
    <row r="110" spans="2:65" s="1" customFormat="1" ht="16.5" customHeight="1">
      <c r="B110" s="41"/>
      <c r="C110" s="192" t="s">
        <v>179</v>
      </c>
      <c r="D110" s="192" t="s">
        <v>145</v>
      </c>
      <c r="E110" s="193" t="s">
        <v>180</v>
      </c>
      <c r="F110" s="194" t="s">
        <v>181</v>
      </c>
      <c r="G110" s="195" t="s">
        <v>156</v>
      </c>
      <c r="H110" s="196">
        <v>100</v>
      </c>
      <c r="I110" s="197"/>
      <c r="J110" s="198">
        <f>ROUND(I110*H110,2)</f>
        <v>0</v>
      </c>
      <c r="K110" s="194" t="s">
        <v>149</v>
      </c>
      <c r="L110" s="61"/>
      <c r="M110" s="199" t="s">
        <v>21</v>
      </c>
      <c r="N110" s="200" t="s">
        <v>43</v>
      </c>
      <c r="O110" s="42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4" t="s">
        <v>150</v>
      </c>
      <c r="AT110" s="24" t="s">
        <v>145</v>
      </c>
      <c r="AU110" s="24" t="s">
        <v>82</v>
      </c>
      <c r="AY110" s="24" t="s">
        <v>142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4" t="s">
        <v>80</v>
      </c>
      <c r="BK110" s="203">
        <f>ROUND(I110*H110,2)</f>
        <v>0</v>
      </c>
      <c r="BL110" s="24" t="s">
        <v>150</v>
      </c>
      <c r="BM110" s="24" t="s">
        <v>182</v>
      </c>
    </row>
    <row r="111" spans="2:65" s="1" customFormat="1" ht="16.5" customHeight="1">
      <c r="B111" s="41"/>
      <c r="C111" s="192" t="s">
        <v>183</v>
      </c>
      <c r="D111" s="192" t="s">
        <v>145</v>
      </c>
      <c r="E111" s="193" t="s">
        <v>184</v>
      </c>
      <c r="F111" s="194" t="s">
        <v>185</v>
      </c>
      <c r="G111" s="195" t="s">
        <v>156</v>
      </c>
      <c r="H111" s="196">
        <v>31.225000000000001</v>
      </c>
      <c r="I111" s="197"/>
      <c r="J111" s="198">
        <f>ROUND(I111*H111,2)</f>
        <v>0</v>
      </c>
      <c r="K111" s="194" t="s">
        <v>149</v>
      </c>
      <c r="L111" s="61"/>
      <c r="M111" s="199" t="s">
        <v>21</v>
      </c>
      <c r="N111" s="200" t="s">
        <v>43</v>
      </c>
      <c r="O111" s="42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4" t="s">
        <v>150</v>
      </c>
      <c r="AT111" s="24" t="s">
        <v>145</v>
      </c>
      <c r="AU111" s="24" t="s">
        <v>82</v>
      </c>
      <c r="AY111" s="24" t="s">
        <v>142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4" t="s">
        <v>80</v>
      </c>
      <c r="BK111" s="203">
        <f>ROUND(I111*H111,2)</f>
        <v>0</v>
      </c>
      <c r="BL111" s="24" t="s">
        <v>150</v>
      </c>
      <c r="BM111" s="24" t="s">
        <v>186</v>
      </c>
    </row>
    <row r="112" spans="2:65" s="11" customFormat="1">
      <c r="B112" s="204"/>
      <c r="C112" s="205"/>
      <c r="D112" s="206" t="s">
        <v>152</v>
      </c>
      <c r="E112" s="207" t="s">
        <v>21</v>
      </c>
      <c r="F112" s="208" t="s">
        <v>187</v>
      </c>
      <c r="G112" s="205"/>
      <c r="H112" s="209">
        <v>31.225000000000001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152</v>
      </c>
      <c r="AU112" s="215" t="s">
        <v>82</v>
      </c>
      <c r="AV112" s="11" t="s">
        <v>82</v>
      </c>
      <c r="AW112" s="11" t="s">
        <v>35</v>
      </c>
      <c r="AX112" s="11" t="s">
        <v>80</v>
      </c>
      <c r="AY112" s="215" t="s">
        <v>142</v>
      </c>
    </row>
    <row r="113" spans="2:65" s="10" customFormat="1" ht="29.85" customHeight="1">
      <c r="B113" s="176"/>
      <c r="C113" s="177"/>
      <c r="D113" s="178" t="s">
        <v>71</v>
      </c>
      <c r="E113" s="190" t="s">
        <v>188</v>
      </c>
      <c r="F113" s="190" t="s">
        <v>189</v>
      </c>
      <c r="G113" s="177"/>
      <c r="H113" s="177"/>
      <c r="I113" s="180"/>
      <c r="J113" s="191">
        <f>BK113</f>
        <v>0</v>
      </c>
      <c r="K113" s="177"/>
      <c r="L113" s="182"/>
      <c r="M113" s="183"/>
      <c r="N113" s="184"/>
      <c r="O113" s="184"/>
      <c r="P113" s="185">
        <f>SUM(P114:P139)</f>
        <v>0</v>
      </c>
      <c r="Q113" s="184"/>
      <c r="R113" s="185">
        <f>SUM(R114:R139)</f>
        <v>4.7320000000000001E-3</v>
      </c>
      <c r="S113" s="184"/>
      <c r="T113" s="186">
        <f>SUM(T114:T139)</f>
        <v>3.8584329999999998</v>
      </c>
      <c r="AR113" s="187" t="s">
        <v>80</v>
      </c>
      <c r="AT113" s="188" t="s">
        <v>71</v>
      </c>
      <c r="AU113" s="188" t="s">
        <v>80</v>
      </c>
      <c r="AY113" s="187" t="s">
        <v>142</v>
      </c>
      <c r="BK113" s="189">
        <f>SUM(BK114:BK139)</f>
        <v>0</v>
      </c>
    </row>
    <row r="114" spans="2:65" s="1" customFormat="1" ht="25.5" customHeight="1">
      <c r="B114" s="41"/>
      <c r="C114" s="192" t="s">
        <v>188</v>
      </c>
      <c r="D114" s="192" t="s">
        <v>145</v>
      </c>
      <c r="E114" s="193" t="s">
        <v>190</v>
      </c>
      <c r="F114" s="194" t="s">
        <v>191</v>
      </c>
      <c r="G114" s="195" t="s">
        <v>148</v>
      </c>
      <c r="H114" s="196">
        <v>1</v>
      </c>
      <c r="I114" s="197"/>
      <c r="J114" s="198">
        <f>ROUND(I114*H114,2)</f>
        <v>0</v>
      </c>
      <c r="K114" s="194" t="s">
        <v>149</v>
      </c>
      <c r="L114" s="61"/>
      <c r="M114" s="199" t="s">
        <v>21</v>
      </c>
      <c r="N114" s="200" t="s">
        <v>43</v>
      </c>
      <c r="O114" s="42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24" t="s">
        <v>150</v>
      </c>
      <c r="AT114" s="24" t="s">
        <v>145</v>
      </c>
      <c r="AU114" s="24" t="s">
        <v>82</v>
      </c>
      <c r="AY114" s="24" t="s">
        <v>142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4" t="s">
        <v>80</v>
      </c>
      <c r="BK114" s="203">
        <f>ROUND(I114*H114,2)</f>
        <v>0</v>
      </c>
      <c r="BL114" s="24" t="s">
        <v>150</v>
      </c>
      <c r="BM114" s="24" t="s">
        <v>192</v>
      </c>
    </row>
    <row r="115" spans="2:65" s="1" customFormat="1" ht="25.5" customHeight="1">
      <c r="B115" s="41"/>
      <c r="C115" s="192" t="s">
        <v>193</v>
      </c>
      <c r="D115" s="192" t="s">
        <v>145</v>
      </c>
      <c r="E115" s="193" t="s">
        <v>194</v>
      </c>
      <c r="F115" s="194" t="s">
        <v>195</v>
      </c>
      <c r="G115" s="195" t="s">
        <v>148</v>
      </c>
      <c r="H115" s="196">
        <v>15</v>
      </c>
      <c r="I115" s="197"/>
      <c r="J115" s="198">
        <f>ROUND(I115*H115,2)</f>
        <v>0</v>
      </c>
      <c r="K115" s="194" t="s">
        <v>149</v>
      </c>
      <c r="L115" s="61"/>
      <c r="M115" s="199" t="s">
        <v>21</v>
      </c>
      <c r="N115" s="200" t="s">
        <v>43</v>
      </c>
      <c r="O115" s="42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4" t="s">
        <v>150</v>
      </c>
      <c r="AT115" s="24" t="s">
        <v>145</v>
      </c>
      <c r="AU115" s="24" t="s">
        <v>82</v>
      </c>
      <c r="AY115" s="24" t="s">
        <v>142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4" t="s">
        <v>80</v>
      </c>
      <c r="BK115" s="203">
        <f>ROUND(I115*H115,2)</f>
        <v>0</v>
      </c>
      <c r="BL115" s="24" t="s">
        <v>150</v>
      </c>
      <c r="BM115" s="24" t="s">
        <v>196</v>
      </c>
    </row>
    <row r="116" spans="2:65" s="11" customFormat="1">
      <c r="B116" s="204"/>
      <c r="C116" s="205"/>
      <c r="D116" s="206" t="s">
        <v>152</v>
      </c>
      <c r="E116" s="207" t="s">
        <v>21</v>
      </c>
      <c r="F116" s="208" t="s">
        <v>10</v>
      </c>
      <c r="G116" s="205"/>
      <c r="H116" s="209">
        <v>15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152</v>
      </c>
      <c r="AU116" s="215" t="s">
        <v>82</v>
      </c>
      <c r="AV116" s="11" t="s">
        <v>82</v>
      </c>
      <c r="AW116" s="11" t="s">
        <v>35</v>
      </c>
      <c r="AX116" s="11" t="s">
        <v>80</v>
      </c>
      <c r="AY116" s="215" t="s">
        <v>142</v>
      </c>
    </row>
    <row r="117" spans="2:65" s="1" customFormat="1" ht="25.5" customHeight="1">
      <c r="B117" s="41"/>
      <c r="C117" s="192" t="s">
        <v>197</v>
      </c>
      <c r="D117" s="192" t="s">
        <v>145</v>
      </c>
      <c r="E117" s="193" t="s">
        <v>198</v>
      </c>
      <c r="F117" s="194" t="s">
        <v>199</v>
      </c>
      <c r="G117" s="195" t="s">
        <v>148</v>
      </c>
      <c r="H117" s="196">
        <v>1</v>
      </c>
      <c r="I117" s="197"/>
      <c r="J117" s="198">
        <f>ROUND(I117*H117,2)</f>
        <v>0</v>
      </c>
      <c r="K117" s="194" t="s">
        <v>149</v>
      </c>
      <c r="L117" s="61"/>
      <c r="M117" s="199" t="s">
        <v>21</v>
      </c>
      <c r="N117" s="200" t="s">
        <v>43</v>
      </c>
      <c r="O117" s="42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24" t="s">
        <v>150</v>
      </c>
      <c r="AT117" s="24" t="s">
        <v>145</v>
      </c>
      <c r="AU117" s="24" t="s">
        <v>82</v>
      </c>
      <c r="AY117" s="24" t="s">
        <v>142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4" t="s">
        <v>80</v>
      </c>
      <c r="BK117" s="203">
        <f>ROUND(I117*H117,2)</f>
        <v>0</v>
      </c>
      <c r="BL117" s="24" t="s">
        <v>150</v>
      </c>
      <c r="BM117" s="24" t="s">
        <v>200</v>
      </c>
    </row>
    <row r="118" spans="2:65" s="1" customFormat="1" ht="16.5" customHeight="1">
      <c r="B118" s="41"/>
      <c r="C118" s="192" t="s">
        <v>201</v>
      </c>
      <c r="D118" s="192" t="s">
        <v>145</v>
      </c>
      <c r="E118" s="193" t="s">
        <v>202</v>
      </c>
      <c r="F118" s="194" t="s">
        <v>203</v>
      </c>
      <c r="G118" s="195" t="s">
        <v>156</v>
      </c>
      <c r="H118" s="196">
        <v>100</v>
      </c>
      <c r="I118" s="197"/>
      <c r="J118" s="198">
        <f>ROUND(I118*H118,2)</f>
        <v>0</v>
      </c>
      <c r="K118" s="194" t="s">
        <v>149</v>
      </c>
      <c r="L118" s="61"/>
      <c r="M118" s="199" t="s">
        <v>21</v>
      </c>
      <c r="N118" s="200" t="s">
        <v>43</v>
      </c>
      <c r="O118" s="42"/>
      <c r="P118" s="201">
        <f>O118*H118</f>
        <v>0</v>
      </c>
      <c r="Q118" s="201">
        <v>4.0000000000000003E-5</v>
      </c>
      <c r="R118" s="201">
        <f>Q118*H118</f>
        <v>4.0000000000000001E-3</v>
      </c>
      <c r="S118" s="201">
        <v>0</v>
      </c>
      <c r="T118" s="202">
        <f>S118*H118</f>
        <v>0</v>
      </c>
      <c r="AR118" s="24" t="s">
        <v>150</v>
      </c>
      <c r="AT118" s="24" t="s">
        <v>145</v>
      </c>
      <c r="AU118" s="24" t="s">
        <v>82</v>
      </c>
      <c r="AY118" s="24" t="s">
        <v>142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4" t="s">
        <v>80</v>
      </c>
      <c r="BK118" s="203">
        <f>ROUND(I118*H118,2)</f>
        <v>0</v>
      </c>
      <c r="BL118" s="24" t="s">
        <v>150</v>
      </c>
      <c r="BM118" s="24" t="s">
        <v>204</v>
      </c>
    </row>
    <row r="119" spans="2:65" s="1" customFormat="1" ht="16.5" customHeight="1">
      <c r="B119" s="41"/>
      <c r="C119" s="192" t="s">
        <v>205</v>
      </c>
      <c r="D119" s="192" t="s">
        <v>145</v>
      </c>
      <c r="E119" s="193" t="s">
        <v>206</v>
      </c>
      <c r="F119" s="194" t="s">
        <v>207</v>
      </c>
      <c r="G119" s="195" t="s">
        <v>156</v>
      </c>
      <c r="H119" s="196">
        <v>26</v>
      </c>
      <c r="I119" s="197"/>
      <c r="J119" s="198">
        <f>ROUND(I119*H119,2)</f>
        <v>0</v>
      </c>
      <c r="K119" s="194" t="s">
        <v>149</v>
      </c>
      <c r="L119" s="61"/>
      <c r="M119" s="199" t="s">
        <v>21</v>
      </c>
      <c r="N119" s="200" t="s">
        <v>43</v>
      </c>
      <c r="O119" s="42"/>
      <c r="P119" s="201">
        <f>O119*H119</f>
        <v>0</v>
      </c>
      <c r="Q119" s="201">
        <v>0</v>
      </c>
      <c r="R119" s="201">
        <f>Q119*H119</f>
        <v>0</v>
      </c>
      <c r="S119" s="201">
        <v>6.0000000000000001E-3</v>
      </c>
      <c r="T119" s="202">
        <f>S119*H119</f>
        <v>0.156</v>
      </c>
      <c r="AR119" s="24" t="s">
        <v>150</v>
      </c>
      <c r="AT119" s="24" t="s">
        <v>145</v>
      </c>
      <c r="AU119" s="24" t="s">
        <v>82</v>
      </c>
      <c r="AY119" s="24" t="s">
        <v>142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4" t="s">
        <v>80</v>
      </c>
      <c r="BK119" s="203">
        <f>ROUND(I119*H119,2)</f>
        <v>0</v>
      </c>
      <c r="BL119" s="24" t="s">
        <v>150</v>
      </c>
      <c r="BM119" s="24" t="s">
        <v>208</v>
      </c>
    </row>
    <row r="120" spans="2:65" s="1" customFormat="1" ht="27">
      <c r="B120" s="41"/>
      <c r="C120" s="63"/>
      <c r="D120" s="206" t="s">
        <v>176</v>
      </c>
      <c r="E120" s="63"/>
      <c r="F120" s="216" t="s">
        <v>209</v>
      </c>
      <c r="G120" s="63"/>
      <c r="H120" s="63"/>
      <c r="I120" s="163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176</v>
      </c>
      <c r="AU120" s="24" t="s">
        <v>82</v>
      </c>
    </row>
    <row r="121" spans="2:65" s="11" customFormat="1" ht="27">
      <c r="B121" s="204"/>
      <c r="C121" s="205"/>
      <c r="D121" s="206" t="s">
        <v>152</v>
      </c>
      <c r="E121" s="207" t="s">
        <v>21</v>
      </c>
      <c r="F121" s="208" t="s">
        <v>210</v>
      </c>
      <c r="G121" s="205"/>
      <c r="H121" s="209">
        <v>26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152</v>
      </c>
      <c r="AU121" s="215" t="s">
        <v>82</v>
      </c>
      <c r="AV121" s="11" t="s">
        <v>82</v>
      </c>
      <c r="AW121" s="11" t="s">
        <v>35</v>
      </c>
      <c r="AX121" s="11" t="s">
        <v>80</v>
      </c>
      <c r="AY121" s="215" t="s">
        <v>142</v>
      </c>
    </row>
    <row r="122" spans="2:65" s="1" customFormat="1" ht="16.5" customHeight="1">
      <c r="B122" s="41"/>
      <c r="C122" s="192" t="s">
        <v>211</v>
      </c>
      <c r="D122" s="192" t="s">
        <v>145</v>
      </c>
      <c r="E122" s="193" t="s">
        <v>212</v>
      </c>
      <c r="F122" s="194" t="s">
        <v>213</v>
      </c>
      <c r="G122" s="195" t="s">
        <v>214</v>
      </c>
      <c r="H122" s="196">
        <v>0.6</v>
      </c>
      <c r="I122" s="197"/>
      <c r="J122" s="198">
        <f>ROUND(I122*H122,2)</f>
        <v>0</v>
      </c>
      <c r="K122" s="194" t="s">
        <v>149</v>
      </c>
      <c r="L122" s="61"/>
      <c r="M122" s="199" t="s">
        <v>21</v>
      </c>
      <c r="N122" s="200" t="s">
        <v>43</v>
      </c>
      <c r="O122" s="42"/>
      <c r="P122" s="201">
        <f>O122*H122</f>
        <v>0</v>
      </c>
      <c r="Q122" s="201">
        <v>1.2199999999999999E-3</v>
      </c>
      <c r="R122" s="201">
        <f>Q122*H122</f>
        <v>7.319999999999999E-4</v>
      </c>
      <c r="S122" s="201">
        <v>7.0000000000000007E-2</v>
      </c>
      <c r="T122" s="202">
        <f>S122*H122</f>
        <v>4.2000000000000003E-2</v>
      </c>
      <c r="AR122" s="24" t="s">
        <v>150</v>
      </c>
      <c r="AT122" s="24" t="s">
        <v>145</v>
      </c>
      <c r="AU122" s="24" t="s">
        <v>82</v>
      </c>
      <c r="AY122" s="24" t="s">
        <v>142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4" t="s">
        <v>80</v>
      </c>
      <c r="BK122" s="203">
        <f>ROUND(I122*H122,2)</f>
        <v>0</v>
      </c>
      <c r="BL122" s="24" t="s">
        <v>150</v>
      </c>
      <c r="BM122" s="24" t="s">
        <v>215</v>
      </c>
    </row>
    <row r="123" spans="2:65" s="11" customFormat="1">
      <c r="B123" s="204"/>
      <c r="C123" s="205"/>
      <c r="D123" s="206" t="s">
        <v>152</v>
      </c>
      <c r="E123" s="207" t="s">
        <v>21</v>
      </c>
      <c r="F123" s="208" t="s">
        <v>216</v>
      </c>
      <c r="G123" s="205"/>
      <c r="H123" s="209">
        <v>0.6</v>
      </c>
      <c r="I123" s="210"/>
      <c r="J123" s="205"/>
      <c r="K123" s="205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152</v>
      </c>
      <c r="AU123" s="215" t="s">
        <v>82</v>
      </c>
      <c r="AV123" s="11" t="s">
        <v>82</v>
      </c>
      <c r="AW123" s="11" t="s">
        <v>35</v>
      </c>
      <c r="AX123" s="11" t="s">
        <v>80</v>
      </c>
      <c r="AY123" s="215" t="s">
        <v>142</v>
      </c>
    </row>
    <row r="124" spans="2:65" s="1" customFormat="1" ht="25.5" customHeight="1">
      <c r="B124" s="41"/>
      <c r="C124" s="192" t="s">
        <v>10</v>
      </c>
      <c r="D124" s="192" t="s">
        <v>145</v>
      </c>
      <c r="E124" s="193" t="s">
        <v>217</v>
      </c>
      <c r="F124" s="194" t="s">
        <v>218</v>
      </c>
      <c r="G124" s="195" t="s">
        <v>156</v>
      </c>
      <c r="H124" s="196">
        <v>134.80000000000001</v>
      </c>
      <c r="I124" s="197"/>
      <c r="J124" s="198">
        <f>ROUND(I124*H124,2)</f>
        <v>0</v>
      </c>
      <c r="K124" s="194" t="s">
        <v>149</v>
      </c>
      <c r="L124" s="61"/>
      <c r="M124" s="199" t="s">
        <v>21</v>
      </c>
      <c r="N124" s="200" t="s">
        <v>43</v>
      </c>
      <c r="O124" s="42"/>
      <c r="P124" s="201">
        <f>O124*H124</f>
        <v>0</v>
      </c>
      <c r="Q124" s="201">
        <v>0</v>
      </c>
      <c r="R124" s="201">
        <f>Q124*H124</f>
        <v>0</v>
      </c>
      <c r="S124" s="201">
        <v>4.0000000000000001E-3</v>
      </c>
      <c r="T124" s="202">
        <f>S124*H124</f>
        <v>0.53920000000000001</v>
      </c>
      <c r="AR124" s="24" t="s">
        <v>150</v>
      </c>
      <c r="AT124" s="24" t="s">
        <v>145</v>
      </c>
      <c r="AU124" s="24" t="s">
        <v>82</v>
      </c>
      <c r="AY124" s="24" t="s">
        <v>142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4" t="s">
        <v>80</v>
      </c>
      <c r="BK124" s="203">
        <f>ROUND(I124*H124,2)</f>
        <v>0</v>
      </c>
      <c r="BL124" s="24" t="s">
        <v>150</v>
      </c>
      <c r="BM124" s="24" t="s">
        <v>219</v>
      </c>
    </row>
    <row r="125" spans="2:65" s="1" customFormat="1" ht="54">
      <c r="B125" s="41"/>
      <c r="C125" s="63"/>
      <c r="D125" s="206" t="s">
        <v>176</v>
      </c>
      <c r="E125" s="63"/>
      <c r="F125" s="216" t="s">
        <v>177</v>
      </c>
      <c r="G125" s="63"/>
      <c r="H125" s="63"/>
      <c r="I125" s="163"/>
      <c r="J125" s="63"/>
      <c r="K125" s="63"/>
      <c r="L125" s="61"/>
      <c r="M125" s="217"/>
      <c r="N125" s="42"/>
      <c r="O125" s="42"/>
      <c r="P125" s="42"/>
      <c r="Q125" s="42"/>
      <c r="R125" s="42"/>
      <c r="S125" s="42"/>
      <c r="T125" s="78"/>
      <c r="AT125" s="24" t="s">
        <v>176</v>
      </c>
      <c r="AU125" s="24" t="s">
        <v>82</v>
      </c>
    </row>
    <row r="126" spans="2:65" s="11" customFormat="1">
      <c r="B126" s="204"/>
      <c r="C126" s="205"/>
      <c r="D126" s="206" t="s">
        <v>152</v>
      </c>
      <c r="E126" s="207" t="s">
        <v>21</v>
      </c>
      <c r="F126" s="208" t="s">
        <v>220</v>
      </c>
      <c r="G126" s="205"/>
      <c r="H126" s="209">
        <v>134.80000000000001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152</v>
      </c>
      <c r="AU126" s="215" t="s">
        <v>82</v>
      </c>
      <c r="AV126" s="11" t="s">
        <v>82</v>
      </c>
      <c r="AW126" s="11" t="s">
        <v>35</v>
      </c>
      <c r="AX126" s="11" t="s">
        <v>80</v>
      </c>
      <c r="AY126" s="215" t="s">
        <v>142</v>
      </c>
    </row>
    <row r="127" spans="2:65" s="1" customFormat="1" ht="25.5" customHeight="1">
      <c r="B127" s="41"/>
      <c r="C127" s="192" t="s">
        <v>221</v>
      </c>
      <c r="D127" s="192" t="s">
        <v>145</v>
      </c>
      <c r="E127" s="193" t="s">
        <v>222</v>
      </c>
      <c r="F127" s="194" t="s">
        <v>223</v>
      </c>
      <c r="G127" s="195" t="s">
        <v>156</v>
      </c>
      <c r="H127" s="196">
        <v>1.92</v>
      </c>
      <c r="I127" s="197"/>
      <c r="J127" s="198">
        <f>ROUND(I127*H127,2)</f>
        <v>0</v>
      </c>
      <c r="K127" s="194" t="s">
        <v>149</v>
      </c>
      <c r="L127" s="61"/>
      <c r="M127" s="199" t="s">
        <v>21</v>
      </c>
      <c r="N127" s="200" t="s">
        <v>43</v>
      </c>
      <c r="O127" s="42"/>
      <c r="P127" s="201">
        <f>O127*H127</f>
        <v>0</v>
      </c>
      <c r="Q127" s="201">
        <v>0</v>
      </c>
      <c r="R127" s="201">
        <f>Q127*H127</f>
        <v>0</v>
      </c>
      <c r="S127" s="201">
        <v>4.5999999999999999E-2</v>
      </c>
      <c r="T127" s="202">
        <f>S127*H127</f>
        <v>8.8319999999999996E-2</v>
      </c>
      <c r="AR127" s="24" t="s">
        <v>150</v>
      </c>
      <c r="AT127" s="24" t="s">
        <v>145</v>
      </c>
      <c r="AU127" s="24" t="s">
        <v>82</v>
      </c>
      <c r="AY127" s="24" t="s">
        <v>142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4" t="s">
        <v>80</v>
      </c>
      <c r="BK127" s="203">
        <f>ROUND(I127*H127,2)</f>
        <v>0</v>
      </c>
      <c r="BL127" s="24" t="s">
        <v>150</v>
      </c>
      <c r="BM127" s="24" t="s">
        <v>224</v>
      </c>
    </row>
    <row r="128" spans="2:65" s="11" customFormat="1">
      <c r="B128" s="204"/>
      <c r="C128" s="205"/>
      <c r="D128" s="206" t="s">
        <v>152</v>
      </c>
      <c r="E128" s="207" t="s">
        <v>21</v>
      </c>
      <c r="F128" s="208" t="s">
        <v>225</v>
      </c>
      <c r="G128" s="205"/>
      <c r="H128" s="209">
        <v>1.92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152</v>
      </c>
      <c r="AU128" s="215" t="s">
        <v>82</v>
      </c>
      <c r="AV128" s="11" t="s">
        <v>82</v>
      </c>
      <c r="AW128" s="11" t="s">
        <v>35</v>
      </c>
      <c r="AX128" s="11" t="s">
        <v>80</v>
      </c>
      <c r="AY128" s="215" t="s">
        <v>142</v>
      </c>
    </row>
    <row r="129" spans="2:65" s="1" customFormat="1" ht="16.5" customHeight="1">
      <c r="B129" s="41"/>
      <c r="C129" s="192" t="s">
        <v>226</v>
      </c>
      <c r="D129" s="192" t="s">
        <v>145</v>
      </c>
      <c r="E129" s="193" t="s">
        <v>227</v>
      </c>
      <c r="F129" s="194" t="s">
        <v>228</v>
      </c>
      <c r="G129" s="195" t="s">
        <v>229</v>
      </c>
      <c r="H129" s="196">
        <v>77.766999999999996</v>
      </c>
      <c r="I129" s="197"/>
      <c r="J129" s="198">
        <f>ROUND(I129*H129,2)</f>
        <v>0</v>
      </c>
      <c r="K129" s="194" t="s">
        <v>149</v>
      </c>
      <c r="L129" s="61"/>
      <c r="M129" s="199" t="s">
        <v>21</v>
      </c>
      <c r="N129" s="200" t="s">
        <v>43</v>
      </c>
      <c r="O129" s="42"/>
      <c r="P129" s="201">
        <f>O129*H129</f>
        <v>0</v>
      </c>
      <c r="Q129" s="201">
        <v>0</v>
      </c>
      <c r="R129" s="201">
        <f>Q129*H129</f>
        <v>0</v>
      </c>
      <c r="S129" s="201">
        <v>3.9E-2</v>
      </c>
      <c r="T129" s="202">
        <f>S129*H129</f>
        <v>3.0329129999999997</v>
      </c>
      <c r="AR129" s="24" t="s">
        <v>150</v>
      </c>
      <c r="AT129" s="24" t="s">
        <v>145</v>
      </c>
      <c r="AU129" s="24" t="s">
        <v>82</v>
      </c>
      <c r="AY129" s="24" t="s">
        <v>142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24" t="s">
        <v>80</v>
      </c>
      <c r="BK129" s="203">
        <f>ROUND(I129*H129,2)</f>
        <v>0</v>
      </c>
      <c r="BL129" s="24" t="s">
        <v>150</v>
      </c>
      <c r="BM129" s="24" t="s">
        <v>230</v>
      </c>
    </row>
    <row r="130" spans="2:65" s="11" customFormat="1">
      <c r="B130" s="204"/>
      <c r="C130" s="205"/>
      <c r="D130" s="206" t="s">
        <v>152</v>
      </c>
      <c r="E130" s="207" t="s">
        <v>21</v>
      </c>
      <c r="F130" s="208" t="s">
        <v>183</v>
      </c>
      <c r="G130" s="205"/>
      <c r="H130" s="209">
        <v>8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152</v>
      </c>
      <c r="AU130" s="215" t="s">
        <v>82</v>
      </c>
      <c r="AV130" s="11" t="s">
        <v>82</v>
      </c>
      <c r="AW130" s="11" t="s">
        <v>35</v>
      </c>
      <c r="AX130" s="11" t="s">
        <v>72</v>
      </c>
      <c r="AY130" s="215" t="s">
        <v>142</v>
      </c>
    </row>
    <row r="131" spans="2:65" s="12" customFormat="1">
      <c r="B131" s="218"/>
      <c r="C131" s="219"/>
      <c r="D131" s="206" t="s">
        <v>152</v>
      </c>
      <c r="E131" s="220" t="s">
        <v>21</v>
      </c>
      <c r="F131" s="221" t="s">
        <v>231</v>
      </c>
      <c r="G131" s="219"/>
      <c r="H131" s="222">
        <v>8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152</v>
      </c>
      <c r="AU131" s="228" t="s">
        <v>82</v>
      </c>
      <c r="AV131" s="12" t="s">
        <v>159</v>
      </c>
      <c r="AW131" s="12" t="s">
        <v>35</v>
      </c>
      <c r="AX131" s="12" t="s">
        <v>72</v>
      </c>
      <c r="AY131" s="228" t="s">
        <v>142</v>
      </c>
    </row>
    <row r="132" spans="2:65" s="11" customFormat="1">
      <c r="B132" s="204"/>
      <c r="C132" s="205"/>
      <c r="D132" s="206" t="s">
        <v>152</v>
      </c>
      <c r="E132" s="207" t="s">
        <v>21</v>
      </c>
      <c r="F132" s="208" t="s">
        <v>232</v>
      </c>
      <c r="G132" s="205"/>
      <c r="H132" s="209">
        <v>1.589</v>
      </c>
      <c r="I132" s="210"/>
      <c r="J132" s="205"/>
      <c r="K132" s="205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152</v>
      </c>
      <c r="AU132" s="215" t="s">
        <v>82</v>
      </c>
      <c r="AV132" s="11" t="s">
        <v>82</v>
      </c>
      <c r="AW132" s="11" t="s">
        <v>35</v>
      </c>
      <c r="AX132" s="11" t="s">
        <v>72</v>
      </c>
      <c r="AY132" s="215" t="s">
        <v>142</v>
      </c>
    </row>
    <row r="133" spans="2:65" s="11" customFormat="1">
      <c r="B133" s="204"/>
      <c r="C133" s="205"/>
      <c r="D133" s="206" t="s">
        <v>152</v>
      </c>
      <c r="E133" s="207" t="s">
        <v>21</v>
      </c>
      <c r="F133" s="208" t="s">
        <v>233</v>
      </c>
      <c r="G133" s="205"/>
      <c r="H133" s="209">
        <v>3.117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152</v>
      </c>
      <c r="AU133" s="215" t="s">
        <v>82</v>
      </c>
      <c r="AV133" s="11" t="s">
        <v>82</v>
      </c>
      <c r="AW133" s="11" t="s">
        <v>35</v>
      </c>
      <c r="AX133" s="11" t="s">
        <v>72</v>
      </c>
      <c r="AY133" s="215" t="s">
        <v>142</v>
      </c>
    </row>
    <row r="134" spans="2:65" s="11" customFormat="1">
      <c r="B134" s="204"/>
      <c r="C134" s="205"/>
      <c r="D134" s="206" t="s">
        <v>152</v>
      </c>
      <c r="E134" s="207" t="s">
        <v>21</v>
      </c>
      <c r="F134" s="208" t="s">
        <v>234</v>
      </c>
      <c r="G134" s="205"/>
      <c r="H134" s="209">
        <v>9.2590000000000003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152</v>
      </c>
      <c r="AU134" s="215" t="s">
        <v>82</v>
      </c>
      <c r="AV134" s="11" t="s">
        <v>82</v>
      </c>
      <c r="AW134" s="11" t="s">
        <v>35</v>
      </c>
      <c r="AX134" s="11" t="s">
        <v>72</v>
      </c>
      <c r="AY134" s="215" t="s">
        <v>142</v>
      </c>
    </row>
    <row r="135" spans="2:65" s="11" customFormat="1">
      <c r="B135" s="204"/>
      <c r="C135" s="205"/>
      <c r="D135" s="206" t="s">
        <v>152</v>
      </c>
      <c r="E135" s="207" t="s">
        <v>21</v>
      </c>
      <c r="F135" s="208" t="s">
        <v>235</v>
      </c>
      <c r="G135" s="205"/>
      <c r="H135" s="209">
        <v>13.58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152</v>
      </c>
      <c r="AU135" s="215" t="s">
        <v>82</v>
      </c>
      <c r="AV135" s="11" t="s">
        <v>82</v>
      </c>
      <c r="AW135" s="11" t="s">
        <v>35</v>
      </c>
      <c r="AX135" s="11" t="s">
        <v>72</v>
      </c>
      <c r="AY135" s="215" t="s">
        <v>142</v>
      </c>
    </row>
    <row r="136" spans="2:65" s="11" customFormat="1">
      <c r="B136" s="204"/>
      <c r="C136" s="205"/>
      <c r="D136" s="206" t="s">
        <v>152</v>
      </c>
      <c r="E136" s="207" t="s">
        <v>21</v>
      </c>
      <c r="F136" s="208" t="s">
        <v>236</v>
      </c>
      <c r="G136" s="205"/>
      <c r="H136" s="209">
        <v>14.815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152</v>
      </c>
      <c r="AU136" s="215" t="s">
        <v>82</v>
      </c>
      <c r="AV136" s="11" t="s">
        <v>82</v>
      </c>
      <c r="AW136" s="11" t="s">
        <v>35</v>
      </c>
      <c r="AX136" s="11" t="s">
        <v>72</v>
      </c>
      <c r="AY136" s="215" t="s">
        <v>142</v>
      </c>
    </row>
    <row r="137" spans="2:65" s="11" customFormat="1">
      <c r="B137" s="204"/>
      <c r="C137" s="205"/>
      <c r="D137" s="206" t="s">
        <v>152</v>
      </c>
      <c r="E137" s="207" t="s">
        <v>21</v>
      </c>
      <c r="F137" s="208" t="s">
        <v>237</v>
      </c>
      <c r="G137" s="205"/>
      <c r="H137" s="209">
        <v>27.407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152</v>
      </c>
      <c r="AU137" s="215" t="s">
        <v>82</v>
      </c>
      <c r="AV137" s="11" t="s">
        <v>82</v>
      </c>
      <c r="AW137" s="11" t="s">
        <v>35</v>
      </c>
      <c r="AX137" s="11" t="s">
        <v>72</v>
      </c>
      <c r="AY137" s="215" t="s">
        <v>142</v>
      </c>
    </row>
    <row r="138" spans="2:65" s="12" customFormat="1">
      <c r="B138" s="218"/>
      <c r="C138" s="219"/>
      <c r="D138" s="206" t="s">
        <v>152</v>
      </c>
      <c r="E138" s="220" t="s">
        <v>21</v>
      </c>
      <c r="F138" s="221" t="s">
        <v>238</v>
      </c>
      <c r="G138" s="219"/>
      <c r="H138" s="222">
        <v>69.766999999999996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152</v>
      </c>
      <c r="AU138" s="228" t="s">
        <v>82</v>
      </c>
      <c r="AV138" s="12" t="s">
        <v>159</v>
      </c>
      <c r="AW138" s="12" t="s">
        <v>35</v>
      </c>
      <c r="AX138" s="12" t="s">
        <v>72</v>
      </c>
      <c r="AY138" s="228" t="s">
        <v>142</v>
      </c>
    </row>
    <row r="139" spans="2:65" s="13" customFormat="1">
      <c r="B139" s="229"/>
      <c r="C139" s="230"/>
      <c r="D139" s="206" t="s">
        <v>152</v>
      </c>
      <c r="E139" s="231" t="s">
        <v>21</v>
      </c>
      <c r="F139" s="232" t="s">
        <v>239</v>
      </c>
      <c r="G139" s="230"/>
      <c r="H139" s="233">
        <v>77.766999999999996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152</v>
      </c>
      <c r="AU139" s="239" t="s">
        <v>82</v>
      </c>
      <c r="AV139" s="13" t="s">
        <v>150</v>
      </c>
      <c r="AW139" s="13" t="s">
        <v>35</v>
      </c>
      <c r="AX139" s="13" t="s">
        <v>80</v>
      </c>
      <c r="AY139" s="239" t="s">
        <v>142</v>
      </c>
    </row>
    <row r="140" spans="2:65" s="10" customFormat="1" ht="29.85" customHeight="1">
      <c r="B140" s="176"/>
      <c r="C140" s="177"/>
      <c r="D140" s="178" t="s">
        <v>71</v>
      </c>
      <c r="E140" s="190" t="s">
        <v>240</v>
      </c>
      <c r="F140" s="190" t="s">
        <v>241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SUM(P141:P146)</f>
        <v>0</v>
      </c>
      <c r="Q140" s="184"/>
      <c r="R140" s="185">
        <f>SUM(R141:R146)</f>
        <v>0</v>
      </c>
      <c r="S140" s="184"/>
      <c r="T140" s="186">
        <f>SUM(T141:T146)</f>
        <v>0</v>
      </c>
      <c r="AR140" s="187" t="s">
        <v>80</v>
      </c>
      <c r="AT140" s="188" t="s">
        <v>71</v>
      </c>
      <c r="AU140" s="188" t="s">
        <v>80</v>
      </c>
      <c r="AY140" s="187" t="s">
        <v>142</v>
      </c>
      <c r="BK140" s="189">
        <f>SUM(BK141:BK146)</f>
        <v>0</v>
      </c>
    </row>
    <row r="141" spans="2:65" s="1" customFormat="1" ht="25.5" customHeight="1">
      <c r="B141" s="41"/>
      <c r="C141" s="192" t="s">
        <v>242</v>
      </c>
      <c r="D141" s="192" t="s">
        <v>145</v>
      </c>
      <c r="E141" s="193" t="s">
        <v>243</v>
      </c>
      <c r="F141" s="194" t="s">
        <v>244</v>
      </c>
      <c r="G141" s="195" t="s">
        <v>245</v>
      </c>
      <c r="H141" s="196">
        <v>5.5129999999999999</v>
      </c>
      <c r="I141" s="197"/>
      <c r="J141" s="198">
        <f>ROUND(I141*H141,2)</f>
        <v>0</v>
      </c>
      <c r="K141" s="194" t="s">
        <v>149</v>
      </c>
      <c r="L141" s="61"/>
      <c r="M141" s="199" t="s">
        <v>21</v>
      </c>
      <c r="N141" s="200" t="s">
        <v>43</v>
      </c>
      <c r="O141" s="4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AR141" s="24" t="s">
        <v>150</v>
      </c>
      <c r="AT141" s="24" t="s">
        <v>145</v>
      </c>
      <c r="AU141" s="24" t="s">
        <v>82</v>
      </c>
      <c r="AY141" s="24" t="s">
        <v>142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24" t="s">
        <v>80</v>
      </c>
      <c r="BK141" s="203">
        <f>ROUND(I141*H141,2)</f>
        <v>0</v>
      </c>
      <c r="BL141" s="24" t="s">
        <v>150</v>
      </c>
      <c r="BM141" s="24" t="s">
        <v>246</v>
      </c>
    </row>
    <row r="142" spans="2:65" s="1" customFormat="1" ht="25.5" customHeight="1">
      <c r="B142" s="41"/>
      <c r="C142" s="192" t="s">
        <v>247</v>
      </c>
      <c r="D142" s="192" t="s">
        <v>145</v>
      </c>
      <c r="E142" s="193" t="s">
        <v>248</v>
      </c>
      <c r="F142" s="194" t="s">
        <v>249</v>
      </c>
      <c r="G142" s="195" t="s">
        <v>245</v>
      </c>
      <c r="H142" s="196">
        <v>5.5129999999999999</v>
      </c>
      <c r="I142" s="197"/>
      <c r="J142" s="198">
        <f>ROUND(I142*H142,2)</f>
        <v>0</v>
      </c>
      <c r="K142" s="194" t="s">
        <v>149</v>
      </c>
      <c r="L142" s="61"/>
      <c r="M142" s="199" t="s">
        <v>21</v>
      </c>
      <c r="N142" s="200" t="s">
        <v>43</v>
      </c>
      <c r="O142" s="4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24" t="s">
        <v>150</v>
      </c>
      <c r="AT142" s="24" t="s">
        <v>145</v>
      </c>
      <c r="AU142" s="24" t="s">
        <v>82</v>
      </c>
      <c r="AY142" s="24" t="s">
        <v>142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4" t="s">
        <v>80</v>
      </c>
      <c r="BK142" s="203">
        <f>ROUND(I142*H142,2)</f>
        <v>0</v>
      </c>
      <c r="BL142" s="24" t="s">
        <v>150</v>
      </c>
      <c r="BM142" s="24" t="s">
        <v>250</v>
      </c>
    </row>
    <row r="143" spans="2:65" s="1" customFormat="1" ht="25.5" customHeight="1">
      <c r="B143" s="41"/>
      <c r="C143" s="192" t="s">
        <v>251</v>
      </c>
      <c r="D143" s="192" t="s">
        <v>145</v>
      </c>
      <c r="E143" s="193" t="s">
        <v>252</v>
      </c>
      <c r="F143" s="194" t="s">
        <v>253</v>
      </c>
      <c r="G143" s="195" t="s">
        <v>245</v>
      </c>
      <c r="H143" s="196">
        <v>5.5129999999999999</v>
      </c>
      <c r="I143" s="197"/>
      <c r="J143" s="198">
        <f>ROUND(I143*H143,2)</f>
        <v>0</v>
      </c>
      <c r="K143" s="194" t="s">
        <v>149</v>
      </c>
      <c r="L143" s="61"/>
      <c r="M143" s="199" t="s">
        <v>21</v>
      </c>
      <c r="N143" s="200" t="s">
        <v>43</v>
      </c>
      <c r="O143" s="4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24" t="s">
        <v>150</v>
      </c>
      <c r="AT143" s="24" t="s">
        <v>145</v>
      </c>
      <c r="AU143" s="24" t="s">
        <v>82</v>
      </c>
      <c r="AY143" s="24" t="s">
        <v>142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4" t="s">
        <v>80</v>
      </c>
      <c r="BK143" s="203">
        <f>ROUND(I143*H143,2)</f>
        <v>0</v>
      </c>
      <c r="BL143" s="24" t="s">
        <v>150</v>
      </c>
      <c r="BM143" s="24" t="s">
        <v>254</v>
      </c>
    </row>
    <row r="144" spans="2:65" s="1" customFormat="1" ht="25.5" customHeight="1">
      <c r="B144" s="41"/>
      <c r="C144" s="192" t="s">
        <v>9</v>
      </c>
      <c r="D144" s="192" t="s">
        <v>145</v>
      </c>
      <c r="E144" s="193" t="s">
        <v>255</v>
      </c>
      <c r="F144" s="194" t="s">
        <v>256</v>
      </c>
      <c r="G144" s="195" t="s">
        <v>245</v>
      </c>
      <c r="H144" s="196">
        <v>104.747</v>
      </c>
      <c r="I144" s="197"/>
      <c r="J144" s="198">
        <f>ROUND(I144*H144,2)</f>
        <v>0</v>
      </c>
      <c r="K144" s="194" t="s">
        <v>149</v>
      </c>
      <c r="L144" s="61"/>
      <c r="M144" s="199" t="s">
        <v>21</v>
      </c>
      <c r="N144" s="200" t="s">
        <v>43</v>
      </c>
      <c r="O144" s="4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24" t="s">
        <v>150</v>
      </c>
      <c r="AT144" s="24" t="s">
        <v>145</v>
      </c>
      <c r="AU144" s="24" t="s">
        <v>82</v>
      </c>
      <c r="AY144" s="24" t="s">
        <v>142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24" t="s">
        <v>80</v>
      </c>
      <c r="BK144" s="203">
        <f>ROUND(I144*H144,2)</f>
        <v>0</v>
      </c>
      <c r="BL144" s="24" t="s">
        <v>150</v>
      </c>
      <c r="BM144" s="24" t="s">
        <v>257</v>
      </c>
    </row>
    <row r="145" spans="2:65" s="11" customFormat="1">
      <c r="B145" s="204"/>
      <c r="C145" s="205"/>
      <c r="D145" s="206" t="s">
        <v>152</v>
      </c>
      <c r="E145" s="205"/>
      <c r="F145" s="208" t="s">
        <v>258</v>
      </c>
      <c r="G145" s="205"/>
      <c r="H145" s="209">
        <v>104.747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152</v>
      </c>
      <c r="AU145" s="215" t="s">
        <v>82</v>
      </c>
      <c r="AV145" s="11" t="s">
        <v>82</v>
      </c>
      <c r="AW145" s="11" t="s">
        <v>6</v>
      </c>
      <c r="AX145" s="11" t="s">
        <v>80</v>
      </c>
      <c r="AY145" s="215" t="s">
        <v>142</v>
      </c>
    </row>
    <row r="146" spans="2:65" s="1" customFormat="1" ht="25.5" customHeight="1">
      <c r="B146" s="41"/>
      <c r="C146" s="192" t="s">
        <v>259</v>
      </c>
      <c r="D146" s="192" t="s">
        <v>145</v>
      </c>
      <c r="E146" s="193" t="s">
        <v>260</v>
      </c>
      <c r="F146" s="194" t="s">
        <v>261</v>
      </c>
      <c r="G146" s="195" t="s">
        <v>245</v>
      </c>
      <c r="H146" s="196">
        <v>5.5129999999999999</v>
      </c>
      <c r="I146" s="197"/>
      <c r="J146" s="198">
        <f>ROUND(I146*H146,2)</f>
        <v>0</v>
      </c>
      <c r="K146" s="194" t="s">
        <v>149</v>
      </c>
      <c r="L146" s="61"/>
      <c r="M146" s="199" t="s">
        <v>21</v>
      </c>
      <c r="N146" s="200" t="s">
        <v>43</v>
      </c>
      <c r="O146" s="4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24" t="s">
        <v>150</v>
      </c>
      <c r="AT146" s="24" t="s">
        <v>145</v>
      </c>
      <c r="AU146" s="24" t="s">
        <v>82</v>
      </c>
      <c r="AY146" s="24" t="s">
        <v>142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24" t="s">
        <v>80</v>
      </c>
      <c r="BK146" s="203">
        <f>ROUND(I146*H146,2)</f>
        <v>0</v>
      </c>
      <c r="BL146" s="24" t="s">
        <v>150</v>
      </c>
      <c r="BM146" s="24" t="s">
        <v>262</v>
      </c>
    </row>
    <row r="147" spans="2:65" s="10" customFormat="1" ht="29.85" customHeight="1">
      <c r="B147" s="176"/>
      <c r="C147" s="177"/>
      <c r="D147" s="178" t="s">
        <v>71</v>
      </c>
      <c r="E147" s="190" t="s">
        <v>263</v>
      </c>
      <c r="F147" s="190" t="s">
        <v>264</v>
      </c>
      <c r="G147" s="177"/>
      <c r="H147" s="177"/>
      <c r="I147" s="180"/>
      <c r="J147" s="191">
        <f>BK147</f>
        <v>0</v>
      </c>
      <c r="K147" s="177"/>
      <c r="L147" s="182"/>
      <c r="M147" s="183"/>
      <c r="N147" s="184"/>
      <c r="O147" s="184"/>
      <c r="P147" s="185">
        <f>SUM(P148:P149)</f>
        <v>0</v>
      </c>
      <c r="Q147" s="184"/>
      <c r="R147" s="185">
        <f>SUM(R148:R149)</f>
        <v>0</v>
      </c>
      <c r="S147" s="184"/>
      <c r="T147" s="186">
        <f>SUM(T148:T149)</f>
        <v>0</v>
      </c>
      <c r="AR147" s="187" t="s">
        <v>80</v>
      </c>
      <c r="AT147" s="188" t="s">
        <v>71</v>
      </c>
      <c r="AU147" s="188" t="s">
        <v>80</v>
      </c>
      <c r="AY147" s="187" t="s">
        <v>142</v>
      </c>
      <c r="BK147" s="189">
        <f>SUM(BK148:BK149)</f>
        <v>0</v>
      </c>
    </row>
    <row r="148" spans="2:65" s="1" customFormat="1" ht="16.5" customHeight="1">
      <c r="B148" s="41"/>
      <c r="C148" s="192" t="s">
        <v>265</v>
      </c>
      <c r="D148" s="192" t="s">
        <v>145</v>
      </c>
      <c r="E148" s="193" t="s">
        <v>266</v>
      </c>
      <c r="F148" s="194" t="s">
        <v>267</v>
      </c>
      <c r="G148" s="195" t="s">
        <v>245</v>
      </c>
      <c r="H148" s="196">
        <v>2.2200000000000002</v>
      </c>
      <c r="I148" s="197"/>
      <c r="J148" s="198">
        <f>ROUND(I148*H148,2)</f>
        <v>0</v>
      </c>
      <c r="K148" s="194" t="s">
        <v>149</v>
      </c>
      <c r="L148" s="61"/>
      <c r="M148" s="199" t="s">
        <v>21</v>
      </c>
      <c r="N148" s="200" t="s">
        <v>43</v>
      </c>
      <c r="O148" s="4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AR148" s="24" t="s">
        <v>150</v>
      </c>
      <c r="AT148" s="24" t="s">
        <v>145</v>
      </c>
      <c r="AU148" s="24" t="s">
        <v>82</v>
      </c>
      <c r="AY148" s="24" t="s">
        <v>142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24" t="s">
        <v>80</v>
      </c>
      <c r="BK148" s="203">
        <f>ROUND(I148*H148,2)</f>
        <v>0</v>
      </c>
      <c r="BL148" s="24" t="s">
        <v>150</v>
      </c>
      <c r="BM148" s="24" t="s">
        <v>268</v>
      </c>
    </row>
    <row r="149" spans="2:65" s="1" customFormat="1" ht="25.5" customHeight="1">
      <c r="B149" s="41"/>
      <c r="C149" s="192" t="s">
        <v>269</v>
      </c>
      <c r="D149" s="192" t="s">
        <v>145</v>
      </c>
      <c r="E149" s="193" t="s">
        <v>270</v>
      </c>
      <c r="F149" s="194" t="s">
        <v>271</v>
      </c>
      <c r="G149" s="195" t="s">
        <v>245</v>
      </c>
      <c r="H149" s="196">
        <v>2.2200000000000002</v>
      </c>
      <c r="I149" s="197"/>
      <c r="J149" s="198">
        <f>ROUND(I149*H149,2)</f>
        <v>0</v>
      </c>
      <c r="K149" s="194" t="s">
        <v>149</v>
      </c>
      <c r="L149" s="61"/>
      <c r="M149" s="199" t="s">
        <v>21</v>
      </c>
      <c r="N149" s="200" t="s">
        <v>43</v>
      </c>
      <c r="O149" s="4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AR149" s="24" t="s">
        <v>150</v>
      </c>
      <c r="AT149" s="24" t="s">
        <v>145</v>
      </c>
      <c r="AU149" s="24" t="s">
        <v>82</v>
      </c>
      <c r="AY149" s="24" t="s">
        <v>142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24" t="s">
        <v>80</v>
      </c>
      <c r="BK149" s="203">
        <f>ROUND(I149*H149,2)</f>
        <v>0</v>
      </c>
      <c r="BL149" s="24" t="s">
        <v>150</v>
      </c>
      <c r="BM149" s="24" t="s">
        <v>272</v>
      </c>
    </row>
    <row r="150" spans="2:65" s="10" customFormat="1" ht="37.35" customHeight="1">
      <c r="B150" s="176"/>
      <c r="C150" s="177"/>
      <c r="D150" s="178" t="s">
        <v>71</v>
      </c>
      <c r="E150" s="179" t="s">
        <v>273</v>
      </c>
      <c r="F150" s="179" t="s">
        <v>274</v>
      </c>
      <c r="G150" s="177"/>
      <c r="H150" s="177"/>
      <c r="I150" s="180"/>
      <c r="J150" s="181">
        <f>BK150</f>
        <v>0</v>
      </c>
      <c r="K150" s="177"/>
      <c r="L150" s="182"/>
      <c r="M150" s="183"/>
      <c r="N150" s="184"/>
      <c r="O150" s="184"/>
      <c r="P150" s="185">
        <f>P151+P162+P182+P197+P233+P238+P243+P277+P288+P306+P316</f>
        <v>0</v>
      </c>
      <c r="Q150" s="184"/>
      <c r="R150" s="185">
        <f>R151+R162+R182+R197+R233+R238+R243+R277+R288+R306+R316</f>
        <v>9.1754673800000006</v>
      </c>
      <c r="S150" s="184"/>
      <c r="T150" s="186">
        <f>T151+T162+T182+T197+T233+T238+T243+T277+T288+T306+T316</f>
        <v>1.6544899999999998</v>
      </c>
      <c r="AR150" s="187" t="s">
        <v>82</v>
      </c>
      <c r="AT150" s="188" t="s">
        <v>71</v>
      </c>
      <c r="AU150" s="188" t="s">
        <v>72</v>
      </c>
      <c r="AY150" s="187" t="s">
        <v>142</v>
      </c>
      <c r="BK150" s="189">
        <f>BK151+BK162+BK182+BK197+BK233+BK238+BK243+BK277+BK288+BK306+BK316</f>
        <v>0</v>
      </c>
    </row>
    <row r="151" spans="2:65" s="10" customFormat="1" ht="19.899999999999999" customHeight="1">
      <c r="B151" s="176"/>
      <c r="C151" s="177"/>
      <c r="D151" s="178" t="s">
        <v>71</v>
      </c>
      <c r="E151" s="190" t="s">
        <v>275</v>
      </c>
      <c r="F151" s="190" t="s">
        <v>276</v>
      </c>
      <c r="G151" s="177"/>
      <c r="H151" s="177"/>
      <c r="I151" s="180"/>
      <c r="J151" s="191">
        <f>BK151</f>
        <v>0</v>
      </c>
      <c r="K151" s="177"/>
      <c r="L151" s="182"/>
      <c r="M151" s="183"/>
      <c r="N151" s="184"/>
      <c r="O151" s="184"/>
      <c r="P151" s="185">
        <f>SUM(P152:P161)</f>
        <v>0</v>
      </c>
      <c r="Q151" s="184"/>
      <c r="R151" s="185">
        <f>SUM(R152:R161)</f>
        <v>1.57E-3</v>
      </c>
      <c r="S151" s="184"/>
      <c r="T151" s="186">
        <f>SUM(T152:T161)</f>
        <v>4.1999999999999997E-3</v>
      </c>
      <c r="AR151" s="187" t="s">
        <v>82</v>
      </c>
      <c r="AT151" s="188" t="s">
        <v>71</v>
      </c>
      <c r="AU151" s="188" t="s">
        <v>80</v>
      </c>
      <c r="AY151" s="187" t="s">
        <v>142</v>
      </c>
      <c r="BK151" s="189">
        <f>SUM(BK152:BK161)</f>
        <v>0</v>
      </c>
    </row>
    <row r="152" spans="2:65" s="1" customFormat="1" ht="16.5" customHeight="1">
      <c r="B152" s="41"/>
      <c r="C152" s="192" t="s">
        <v>277</v>
      </c>
      <c r="D152" s="192" t="s">
        <v>145</v>
      </c>
      <c r="E152" s="193" t="s">
        <v>278</v>
      </c>
      <c r="F152" s="194" t="s">
        <v>279</v>
      </c>
      <c r="G152" s="195" t="s">
        <v>214</v>
      </c>
      <c r="H152" s="196">
        <v>2</v>
      </c>
      <c r="I152" s="197"/>
      <c r="J152" s="198">
        <f t="shared" ref="J152:J161" si="0">ROUND(I152*H152,2)</f>
        <v>0</v>
      </c>
      <c r="K152" s="194" t="s">
        <v>149</v>
      </c>
      <c r="L152" s="61"/>
      <c r="M152" s="199" t="s">
        <v>21</v>
      </c>
      <c r="N152" s="200" t="s">
        <v>43</v>
      </c>
      <c r="O152" s="42"/>
      <c r="P152" s="201">
        <f t="shared" ref="P152:P161" si="1">O152*H152</f>
        <v>0</v>
      </c>
      <c r="Q152" s="201">
        <v>0</v>
      </c>
      <c r="R152" s="201">
        <f t="shared" ref="R152:R161" si="2">Q152*H152</f>
        <v>0</v>
      </c>
      <c r="S152" s="201">
        <v>2.0999999999999999E-3</v>
      </c>
      <c r="T152" s="202">
        <f t="shared" ref="T152:T161" si="3">S152*H152</f>
        <v>4.1999999999999997E-3</v>
      </c>
      <c r="AR152" s="24" t="s">
        <v>221</v>
      </c>
      <c r="AT152" s="24" t="s">
        <v>145</v>
      </c>
      <c r="AU152" s="24" t="s">
        <v>82</v>
      </c>
      <c r="AY152" s="24" t="s">
        <v>142</v>
      </c>
      <c r="BE152" s="203">
        <f t="shared" ref="BE152:BE161" si="4">IF(N152="základní",J152,0)</f>
        <v>0</v>
      </c>
      <c r="BF152" s="203">
        <f t="shared" ref="BF152:BF161" si="5">IF(N152="snížená",J152,0)</f>
        <v>0</v>
      </c>
      <c r="BG152" s="203">
        <f t="shared" ref="BG152:BG161" si="6">IF(N152="zákl. přenesená",J152,0)</f>
        <v>0</v>
      </c>
      <c r="BH152" s="203">
        <f t="shared" ref="BH152:BH161" si="7">IF(N152="sníž. přenesená",J152,0)</f>
        <v>0</v>
      </c>
      <c r="BI152" s="203">
        <f t="shared" ref="BI152:BI161" si="8">IF(N152="nulová",J152,0)</f>
        <v>0</v>
      </c>
      <c r="BJ152" s="24" t="s">
        <v>80</v>
      </c>
      <c r="BK152" s="203">
        <f t="shared" ref="BK152:BK161" si="9">ROUND(I152*H152,2)</f>
        <v>0</v>
      </c>
      <c r="BL152" s="24" t="s">
        <v>221</v>
      </c>
      <c r="BM152" s="24" t="s">
        <v>280</v>
      </c>
    </row>
    <row r="153" spans="2:65" s="1" customFormat="1" ht="16.5" customHeight="1">
      <c r="B153" s="41"/>
      <c r="C153" s="192" t="s">
        <v>281</v>
      </c>
      <c r="D153" s="192" t="s">
        <v>145</v>
      </c>
      <c r="E153" s="193" t="s">
        <v>282</v>
      </c>
      <c r="F153" s="194" t="s">
        <v>283</v>
      </c>
      <c r="G153" s="195" t="s">
        <v>148</v>
      </c>
      <c r="H153" s="196">
        <v>1</v>
      </c>
      <c r="I153" s="197"/>
      <c r="J153" s="198">
        <f t="shared" si="0"/>
        <v>0</v>
      </c>
      <c r="K153" s="194" t="s">
        <v>149</v>
      </c>
      <c r="L153" s="61"/>
      <c r="M153" s="199" t="s">
        <v>21</v>
      </c>
      <c r="N153" s="200" t="s">
        <v>43</v>
      </c>
      <c r="O153" s="42"/>
      <c r="P153" s="201">
        <f t="shared" si="1"/>
        <v>0</v>
      </c>
      <c r="Q153" s="201">
        <v>4.2999999999999999E-4</v>
      </c>
      <c r="R153" s="201">
        <f t="shared" si="2"/>
        <v>4.2999999999999999E-4</v>
      </c>
      <c r="S153" s="201">
        <v>0</v>
      </c>
      <c r="T153" s="202">
        <f t="shared" si="3"/>
        <v>0</v>
      </c>
      <c r="AR153" s="24" t="s">
        <v>221</v>
      </c>
      <c r="AT153" s="24" t="s">
        <v>145</v>
      </c>
      <c r="AU153" s="24" t="s">
        <v>82</v>
      </c>
      <c r="AY153" s="24" t="s">
        <v>142</v>
      </c>
      <c r="BE153" s="203">
        <f t="shared" si="4"/>
        <v>0</v>
      </c>
      <c r="BF153" s="203">
        <f t="shared" si="5"/>
        <v>0</v>
      </c>
      <c r="BG153" s="203">
        <f t="shared" si="6"/>
        <v>0</v>
      </c>
      <c r="BH153" s="203">
        <f t="shared" si="7"/>
        <v>0</v>
      </c>
      <c r="BI153" s="203">
        <f t="shared" si="8"/>
        <v>0</v>
      </c>
      <c r="BJ153" s="24" t="s">
        <v>80</v>
      </c>
      <c r="BK153" s="203">
        <f t="shared" si="9"/>
        <v>0</v>
      </c>
      <c r="BL153" s="24" t="s">
        <v>221</v>
      </c>
      <c r="BM153" s="24" t="s">
        <v>284</v>
      </c>
    </row>
    <row r="154" spans="2:65" s="1" customFormat="1" ht="16.5" customHeight="1">
      <c r="B154" s="41"/>
      <c r="C154" s="192" t="s">
        <v>285</v>
      </c>
      <c r="D154" s="192" t="s">
        <v>145</v>
      </c>
      <c r="E154" s="193" t="s">
        <v>286</v>
      </c>
      <c r="F154" s="194" t="s">
        <v>287</v>
      </c>
      <c r="G154" s="195" t="s">
        <v>148</v>
      </c>
      <c r="H154" s="196">
        <v>1</v>
      </c>
      <c r="I154" s="197"/>
      <c r="J154" s="198">
        <f t="shared" si="0"/>
        <v>0</v>
      </c>
      <c r="K154" s="194" t="s">
        <v>149</v>
      </c>
      <c r="L154" s="61"/>
      <c r="M154" s="199" t="s">
        <v>21</v>
      </c>
      <c r="N154" s="200" t="s">
        <v>43</v>
      </c>
      <c r="O154" s="42"/>
      <c r="P154" s="201">
        <f t="shared" si="1"/>
        <v>0</v>
      </c>
      <c r="Q154" s="201">
        <v>2.7E-4</v>
      </c>
      <c r="R154" s="201">
        <f t="shared" si="2"/>
        <v>2.7E-4</v>
      </c>
      <c r="S154" s="201">
        <v>0</v>
      </c>
      <c r="T154" s="202">
        <f t="shared" si="3"/>
        <v>0</v>
      </c>
      <c r="AR154" s="24" t="s">
        <v>221</v>
      </c>
      <c r="AT154" s="24" t="s">
        <v>145</v>
      </c>
      <c r="AU154" s="24" t="s">
        <v>82</v>
      </c>
      <c r="AY154" s="24" t="s">
        <v>142</v>
      </c>
      <c r="BE154" s="203">
        <f t="shared" si="4"/>
        <v>0</v>
      </c>
      <c r="BF154" s="203">
        <f t="shared" si="5"/>
        <v>0</v>
      </c>
      <c r="BG154" s="203">
        <f t="shared" si="6"/>
        <v>0</v>
      </c>
      <c r="BH154" s="203">
        <f t="shared" si="7"/>
        <v>0</v>
      </c>
      <c r="BI154" s="203">
        <f t="shared" si="8"/>
        <v>0</v>
      </c>
      <c r="BJ154" s="24" t="s">
        <v>80</v>
      </c>
      <c r="BK154" s="203">
        <f t="shared" si="9"/>
        <v>0</v>
      </c>
      <c r="BL154" s="24" t="s">
        <v>221</v>
      </c>
      <c r="BM154" s="24" t="s">
        <v>288</v>
      </c>
    </row>
    <row r="155" spans="2:65" s="1" customFormat="1" ht="16.5" customHeight="1">
      <c r="B155" s="41"/>
      <c r="C155" s="192" t="s">
        <v>289</v>
      </c>
      <c r="D155" s="192" t="s">
        <v>145</v>
      </c>
      <c r="E155" s="193" t="s">
        <v>290</v>
      </c>
      <c r="F155" s="194" t="s">
        <v>291</v>
      </c>
      <c r="G155" s="195" t="s">
        <v>214</v>
      </c>
      <c r="H155" s="196">
        <v>3</v>
      </c>
      <c r="I155" s="197"/>
      <c r="J155" s="198">
        <f t="shared" si="0"/>
        <v>0</v>
      </c>
      <c r="K155" s="194" t="s">
        <v>149</v>
      </c>
      <c r="L155" s="61"/>
      <c r="M155" s="199" t="s">
        <v>21</v>
      </c>
      <c r="N155" s="200" t="s">
        <v>43</v>
      </c>
      <c r="O155" s="42"/>
      <c r="P155" s="201">
        <f t="shared" si="1"/>
        <v>0</v>
      </c>
      <c r="Q155" s="201">
        <v>2.9E-4</v>
      </c>
      <c r="R155" s="201">
        <f t="shared" si="2"/>
        <v>8.7000000000000001E-4</v>
      </c>
      <c r="S155" s="201">
        <v>0</v>
      </c>
      <c r="T155" s="202">
        <f t="shared" si="3"/>
        <v>0</v>
      </c>
      <c r="AR155" s="24" t="s">
        <v>221</v>
      </c>
      <c r="AT155" s="24" t="s">
        <v>145</v>
      </c>
      <c r="AU155" s="24" t="s">
        <v>82</v>
      </c>
      <c r="AY155" s="24" t="s">
        <v>142</v>
      </c>
      <c r="BE155" s="203">
        <f t="shared" si="4"/>
        <v>0</v>
      </c>
      <c r="BF155" s="203">
        <f t="shared" si="5"/>
        <v>0</v>
      </c>
      <c r="BG155" s="203">
        <f t="shared" si="6"/>
        <v>0</v>
      </c>
      <c r="BH155" s="203">
        <f t="shared" si="7"/>
        <v>0</v>
      </c>
      <c r="BI155" s="203">
        <f t="shared" si="8"/>
        <v>0</v>
      </c>
      <c r="BJ155" s="24" t="s">
        <v>80</v>
      </c>
      <c r="BK155" s="203">
        <f t="shared" si="9"/>
        <v>0</v>
      </c>
      <c r="BL155" s="24" t="s">
        <v>221</v>
      </c>
      <c r="BM155" s="24" t="s">
        <v>292</v>
      </c>
    </row>
    <row r="156" spans="2:65" s="1" customFormat="1" ht="16.5" customHeight="1">
      <c r="B156" s="41"/>
      <c r="C156" s="192" t="s">
        <v>293</v>
      </c>
      <c r="D156" s="192" t="s">
        <v>145</v>
      </c>
      <c r="E156" s="193" t="s">
        <v>294</v>
      </c>
      <c r="F156" s="194" t="s">
        <v>295</v>
      </c>
      <c r="G156" s="195" t="s">
        <v>148</v>
      </c>
      <c r="H156" s="196">
        <v>2</v>
      </c>
      <c r="I156" s="197"/>
      <c r="J156" s="198">
        <f t="shared" si="0"/>
        <v>0</v>
      </c>
      <c r="K156" s="194" t="s">
        <v>149</v>
      </c>
      <c r="L156" s="61"/>
      <c r="M156" s="199" t="s">
        <v>21</v>
      </c>
      <c r="N156" s="200" t="s">
        <v>43</v>
      </c>
      <c r="O156" s="42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AR156" s="24" t="s">
        <v>221</v>
      </c>
      <c r="AT156" s="24" t="s">
        <v>145</v>
      </c>
      <c r="AU156" s="24" t="s">
        <v>82</v>
      </c>
      <c r="AY156" s="24" t="s">
        <v>142</v>
      </c>
      <c r="BE156" s="203">
        <f t="shared" si="4"/>
        <v>0</v>
      </c>
      <c r="BF156" s="203">
        <f t="shared" si="5"/>
        <v>0</v>
      </c>
      <c r="BG156" s="203">
        <f t="shared" si="6"/>
        <v>0</v>
      </c>
      <c r="BH156" s="203">
        <f t="shared" si="7"/>
        <v>0</v>
      </c>
      <c r="BI156" s="203">
        <f t="shared" si="8"/>
        <v>0</v>
      </c>
      <c r="BJ156" s="24" t="s">
        <v>80</v>
      </c>
      <c r="BK156" s="203">
        <f t="shared" si="9"/>
        <v>0</v>
      </c>
      <c r="BL156" s="24" t="s">
        <v>221</v>
      </c>
      <c r="BM156" s="24" t="s">
        <v>296</v>
      </c>
    </row>
    <row r="157" spans="2:65" s="1" customFormat="1" ht="16.5" customHeight="1">
      <c r="B157" s="41"/>
      <c r="C157" s="192" t="s">
        <v>297</v>
      </c>
      <c r="D157" s="192" t="s">
        <v>145</v>
      </c>
      <c r="E157" s="193" t="s">
        <v>298</v>
      </c>
      <c r="F157" s="194" t="s">
        <v>299</v>
      </c>
      <c r="G157" s="195" t="s">
        <v>214</v>
      </c>
      <c r="H157" s="196">
        <v>2</v>
      </c>
      <c r="I157" s="197"/>
      <c r="J157" s="198">
        <f t="shared" si="0"/>
        <v>0</v>
      </c>
      <c r="K157" s="194" t="s">
        <v>149</v>
      </c>
      <c r="L157" s="61"/>
      <c r="M157" s="199" t="s">
        <v>21</v>
      </c>
      <c r="N157" s="200" t="s">
        <v>43</v>
      </c>
      <c r="O157" s="42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AR157" s="24" t="s">
        <v>221</v>
      </c>
      <c r="AT157" s="24" t="s">
        <v>145</v>
      </c>
      <c r="AU157" s="24" t="s">
        <v>82</v>
      </c>
      <c r="AY157" s="24" t="s">
        <v>142</v>
      </c>
      <c r="BE157" s="203">
        <f t="shared" si="4"/>
        <v>0</v>
      </c>
      <c r="BF157" s="203">
        <f t="shared" si="5"/>
        <v>0</v>
      </c>
      <c r="BG157" s="203">
        <f t="shared" si="6"/>
        <v>0</v>
      </c>
      <c r="BH157" s="203">
        <f t="shared" si="7"/>
        <v>0</v>
      </c>
      <c r="BI157" s="203">
        <f t="shared" si="8"/>
        <v>0</v>
      </c>
      <c r="BJ157" s="24" t="s">
        <v>80</v>
      </c>
      <c r="BK157" s="203">
        <f t="shared" si="9"/>
        <v>0</v>
      </c>
      <c r="BL157" s="24" t="s">
        <v>221</v>
      </c>
      <c r="BM157" s="24" t="s">
        <v>300</v>
      </c>
    </row>
    <row r="158" spans="2:65" s="1" customFormat="1" ht="25.5" customHeight="1">
      <c r="B158" s="41"/>
      <c r="C158" s="192" t="s">
        <v>301</v>
      </c>
      <c r="D158" s="192" t="s">
        <v>145</v>
      </c>
      <c r="E158" s="193" t="s">
        <v>302</v>
      </c>
      <c r="F158" s="194" t="s">
        <v>303</v>
      </c>
      <c r="G158" s="195" t="s">
        <v>245</v>
      </c>
      <c r="H158" s="196">
        <v>0.04</v>
      </c>
      <c r="I158" s="197"/>
      <c r="J158" s="198">
        <f t="shared" si="0"/>
        <v>0</v>
      </c>
      <c r="K158" s="194" t="s">
        <v>149</v>
      </c>
      <c r="L158" s="61"/>
      <c r="M158" s="199" t="s">
        <v>21</v>
      </c>
      <c r="N158" s="200" t="s">
        <v>43</v>
      </c>
      <c r="O158" s="42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AR158" s="24" t="s">
        <v>221</v>
      </c>
      <c r="AT158" s="24" t="s">
        <v>145</v>
      </c>
      <c r="AU158" s="24" t="s">
        <v>82</v>
      </c>
      <c r="AY158" s="24" t="s">
        <v>142</v>
      </c>
      <c r="BE158" s="203">
        <f t="shared" si="4"/>
        <v>0</v>
      </c>
      <c r="BF158" s="203">
        <f t="shared" si="5"/>
        <v>0</v>
      </c>
      <c r="BG158" s="203">
        <f t="shared" si="6"/>
        <v>0</v>
      </c>
      <c r="BH158" s="203">
        <f t="shared" si="7"/>
        <v>0</v>
      </c>
      <c r="BI158" s="203">
        <f t="shared" si="8"/>
        <v>0</v>
      </c>
      <c r="BJ158" s="24" t="s">
        <v>80</v>
      </c>
      <c r="BK158" s="203">
        <f t="shared" si="9"/>
        <v>0</v>
      </c>
      <c r="BL158" s="24" t="s">
        <v>221</v>
      </c>
      <c r="BM158" s="24" t="s">
        <v>304</v>
      </c>
    </row>
    <row r="159" spans="2:65" s="1" customFormat="1" ht="16.5" customHeight="1">
      <c r="B159" s="41"/>
      <c r="C159" s="192" t="s">
        <v>305</v>
      </c>
      <c r="D159" s="192" t="s">
        <v>145</v>
      </c>
      <c r="E159" s="193" t="s">
        <v>306</v>
      </c>
      <c r="F159" s="194" t="s">
        <v>307</v>
      </c>
      <c r="G159" s="195" t="s">
        <v>245</v>
      </c>
      <c r="H159" s="196">
        <v>2E-3</v>
      </c>
      <c r="I159" s="197"/>
      <c r="J159" s="198">
        <f t="shared" si="0"/>
        <v>0</v>
      </c>
      <c r="K159" s="194" t="s">
        <v>149</v>
      </c>
      <c r="L159" s="61"/>
      <c r="M159" s="199" t="s">
        <v>21</v>
      </c>
      <c r="N159" s="200" t="s">
        <v>43</v>
      </c>
      <c r="O159" s="42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AR159" s="24" t="s">
        <v>221</v>
      </c>
      <c r="AT159" s="24" t="s">
        <v>145</v>
      </c>
      <c r="AU159" s="24" t="s">
        <v>82</v>
      </c>
      <c r="AY159" s="24" t="s">
        <v>142</v>
      </c>
      <c r="BE159" s="203">
        <f t="shared" si="4"/>
        <v>0</v>
      </c>
      <c r="BF159" s="203">
        <f t="shared" si="5"/>
        <v>0</v>
      </c>
      <c r="BG159" s="203">
        <f t="shared" si="6"/>
        <v>0</v>
      </c>
      <c r="BH159" s="203">
        <f t="shared" si="7"/>
        <v>0</v>
      </c>
      <c r="BI159" s="203">
        <f t="shared" si="8"/>
        <v>0</v>
      </c>
      <c r="BJ159" s="24" t="s">
        <v>80</v>
      </c>
      <c r="BK159" s="203">
        <f t="shared" si="9"/>
        <v>0</v>
      </c>
      <c r="BL159" s="24" t="s">
        <v>221</v>
      </c>
      <c r="BM159" s="24" t="s">
        <v>308</v>
      </c>
    </row>
    <row r="160" spans="2:65" s="1" customFormat="1" ht="16.5" customHeight="1">
      <c r="B160" s="41"/>
      <c r="C160" s="192" t="s">
        <v>309</v>
      </c>
      <c r="D160" s="192" t="s">
        <v>145</v>
      </c>
      <c r="E160" s="193" t="s">
        <v>310</v>
      </c>
      <c r="F160" s="194" t="s">
        <v>311</v>
      </c>
      <c r="G160" s="195" t="s">
        <v>245</v>
      </c>
      <c r="H160" s="196">
        <v>2E-3</v>
      </c>
      <c r="I160" s="197"/>
      <c r="J160" s="198">
        <f t="shared" si="0"/>
        <v>0</v>
      </c>
      <c r="K160" s="194" t="s">
        <v>149</v>
      </c>
      <c r="L160" s="61"/>
      <c r="M160" s="199" t="s">
        <v>21</v>
      </c>
      <c r="N160" s="200" t="s">
        <v>43</v>
      </c>
      <c r="O160" s="42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AR160" s="24" t="s">
        <v>221</v>
      </c>
      <c r="AT160" s="24" t="s">
        <v>145</v>
      </c>
      <c r="AU160" s="24" t="s">
        <v>82</v>
      </c>
      <c r="AY160" s="24" t="s">
        <v>142</v>
      </c>
      <c r="BE160" s="203">
        <f t="shared" si="4"/>
        <v>0</v>
      </c>
      <c r="BF160" s="203">
        <f t="shared" si="5"/>
        <v>0</v>
      </c>
      <c r="BG160" s="203">
        <f t="shared" si="6"/>
        <v>0</v>
      </c>
      <c r="BH160" s="203">
        <f t="shared" si="7"/>
        <v>0</v>
      </c>
      <c r="BI160" s="203">
        <f t="shared" si="8"/>
        <v>0</v>
      </c>
      <c r="BJ160" s="24" t="s">
        <v>80</v>
      </c>
      <c r="BK160" s="203">
        <f t="shared" si="9"/>
        <v>0</v>
      </c>
      <c r="BL160" s="24" t="s">
        <v>221</v>
      </c>
      <c r="BM160" s="24" t="s">
        <v>312</v>
      </c>
    </row>
    <row r="161" spans="2:65" s="1" customFormat="1" ht="16.5" customHeight="1">
      <c r="B161" s="41"/>
      <c r="C161" s="192" t="s">
        <v>313</v>
      </c>
      <c r="D161" s="192" t="s">
        <v>145</v>
      </c>
      <c r="E161" s="193" t="s">
        <v>314</v>
      </c>
      <c r="F161" s="194" t="s">
        <v>315</v>
      </c>
      <c r="G161" s="195" t="s">
        <v>245</v>
      </c>
      <c r="H161" s="196">
        <v>2E-3</v>
      </c>
      <c r="I161" s="197"/>
      <c r="J161" s="198">
        <f t="shared" si="0"/>
        <v>0</v>
      </c>
      <c r="K161" s="194" t="s">
        <v>149</v>
      </c>
      <c r="L161" s="61"/>
      <c r="M161" s="199" t="s">
        <v>21</v>
      </c>
      <c r="N161" s="200" t="s">
        <v>43</v>
      </c>
      <c r="O161" s="42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AR161" s="24" t="s">
        <v>221</v>
      </c>
      <c r="AT161" s="24" t="s">
        <v>145</v>
      </c>
      <c r="AU161" s="24" t="s">
        <v>82</v>
      </c>
      <c r="AY161" s="24" t="s">
        <v>142</v>
      </c>
      <c r="BE161" s="203">
        <f t="shared" si="4"/>
        <v>0</v>
      </c>
      <c r="BF161" s="203">
        <f t="shared" si="5"/>
        <v>0</v>
      </c>
      <c r="BG161" s="203">
        <f t="shared" si="6"/>
        <v>0</v>
      </c>
      <c r="BH161" s="203">
        <f t="shared" si="7"/>
        <v>0</v>
      </c>
      <c r="BI161" s="203">
        <f t="shared" si="8"/>
        <v>0</v>
      </c>
      <c r="BJ161" s="24" t="s">
        <v>80</v>
      </c>
      <c r="BK161" s="203">
        <f t="shared" si="9"/>
        <v>0</v>
      </c>
      <c r="BL161" s="24" t="s">
        <v>221</v>
      </c>
      <c r="BM161" s="24" t="s">
        <v>316</v>
      </c>
    </row>
    <row r="162" spans="2:65" s="10" customFormat="1" ht="29.85" customHeight="1">
      <c r="B162" s="176"/>
      <c r="C162" s="177"/>
      <c r="D162" s="178" t="s">
        <v>71</v>
      </c>
      <c r="E162" s="190" t="s">
        <v>317</v>
      </c>
      <c r="F162" s="190" t="s">
        <v>318</v>
      </c>
      <c r="G162" s="177"/>
      <c r="H162" s="177"/>
      <c r="I162" s="180"/>
      <c r="J162" s="191">
        <f>BK162</f>
        <v>0</v>
      </c>
      <c r="K162" s="177"/>
      <c r="L162" s="182"/>
      <c r="M162" s="183"/>
      <c r="N162" s="184"/>
      <c r="O162" s="184"/>
      <c r="P162" s="185">
        <f>SUM(P163:P181)</f>
        <v>0</v>
      </c>
      <c r="Q162" s="184"/>
      <c r="R162" s="185">
        <f>SUM(R163:R181)</f>
        <v>1.4500000000000001E-2</v>
      </c>
      <c r="S162" s="184"/>
      <c r="T162" s="186">
        <f>SUM(T163:T181)</f>
        <v>4.7200000000000002E-3</v>
      </c>
      <c r="AR162" s="187" t="s">
        <v>82</v>
      </c>
      <c r="AT162" s="188" t="s">
        <v>71</v>
      </c>
      <c r="AU162" s="188" t="s">
        <v>80</v>
      </c>
      <c r="AY162" s="187" t="s">
        <v>142</v>
      </c>
      <c r="BK162" s="189">
        <f>SUM(BK163:BK181)</f>
        <v>0</v>
      </c>
    </row>
    <row r="163" spans="2:65" s="1" customFormat="1" ht="16.5" customHeight="1">
      <c r="B163" s="41"/>
      <c r="C163" s="192" t="s">
        <v>319</v>
      </c>
      <c r="D163" s="192" t="s">
        <v>145</v>
      </c>
      <c r="E163" s="193" t="s">
        <v>320</v>
      </c>
      <c r="F163" s="194" t="s">
        <v>321</v>
      </c>
      <c r="G163" s="195" t="s">
        <v>214</v>
      </c>
      <c r="H163" s="196">
        <v>2</v>
      </c>
      <c r="I163" s="197"/>
      <c r="J163" s="198">
        <f t="shared" ref="J163:J181" si="10">ROUND(I163*H163,2)</f>
        <v>0</v>
      </c>
      <c r="K163" s="194" t="s">
        <v>149</v>
      </c>
      <c r="L163" s="61"/>
      <c r="M163" s="199" t="s">
        <v>21</v>
      </c>
      <c r="N163" s="200" t="s">
        <v>43</v>
      </c>
      <c r="O163" s="42"/>
      <c r="P163" s="201">
        <f t="shared" ref="P163:P181" si="11">O163*H163</f>
        <v>0</v>
      </c>
      <c r="Q163" s="201">
        <v>0</v>
      </c>
      <c r="R163" s="201">
        <f t="shared" ref="R163:R181" si="12">Q163*H163</f>
        <v>0</v>
      </c>
      <c r="S163" s="201">
        <v>2.1299999999999999E-3</v>
      </c>
      <c r="T163" s="202">
        <f t="shared" ref="T163:T181" si="13">S163*H163</f>
        <v>4.2599999999999999E-3</v>
      </c>
      <c r="AR163" s="24" t="s">
        <v>221</v>
      </c>
      <c r="AT163" s="24" t="s">
        <v>145</v>
      </c>
      <c r="AU163" s="24" t="s">
        <v>82</v>
      </c>
      <c r="AY163" s="24" t="s">
        <v>142</v>
      </c>
      <c r="BE163" s="203">
        <f t="shared" ref="BE163:BE181" si="14">IF(N163="základní",J163,0)</f>
        <v>0</v>
      </c>
      <c r="BF163" s="203">
        <f t="shared" ref="BF163:BF181" si="15">IF(N163="snížená",J163,0)</f>
        <v>0</v>
      </c>
      <c r="BG163" s="203">
        <f t="shared" ref="BG163:BG181" si="16">IF(N163="zákl. přenesená",J163,0)</f>
        <v>0</v>
      </c>
      <c r="BH163" s="203">
        <f t="shared" ref="BH163:BH181" si="17">IF(N163="sníž. přenesená",J163,0)</f>
        <v>0</v>
      </c>
      <c r="BI163" s="203">
        <f t="shared" ref="BI163:BI181" si="18">IF(N163="nulová",J163,0)</f>
        <v>0</v>
      </c>
      <c r="BJ163" s="24" t="s">
        <v>80</v>
      </c>
      <c r="BK163" s="203">
        <f t="shared" ref="BK163:BK181" si="19">ROUND(I163*H163,2)</f>
        <v>0</v>
      </c>
      <c r="BL163" s="24" t="s">
        <v>221</v>
      </c>
      <c r="BM163" s="24" t="s">
        <v>322</v>
      </c>
    </row>
    <row r="164" spans="2:65" s="1" customFormat="1" ht="16.5" customHeight="1">
      <c r="B164" s="41"/>
      <c r="C164" s="192" t="s">
        <v>323</v>
      </c>
      <c r="D164" s="192" t="s">
        <v>145</v>
      </c>
      <c r="E164" s="193" t="s">
        <v>324</v>
      </c>
      <c r="F164" s="194" t="s">
        <v>325</v>
      </c>
      <c r="G164" s="195" t="s">
        <v>326</v>
      </c>
      <c r="H164" s="196">
        <v>1</v>
      </c>
      <c r="I164" s="197"/>
      <c r="J164" s="198">
        <f t="shared" si="10"/>
        <v>0</v>
      </c>
      <c r="K164" s="194" t="s">
        <v>149</v>
      </c>
      <c r="L164" s="61"/>
      <c r="M164" s="199" t="s">
        <v>21</v>
      </c>
      <c r="N164" s="200" t="s">
        <v>43</v>
      </c>
      <c r="O164" s="42"/>
      <c r="P164" s="201">
        <f t="shared" si="11"/>
        <v>0</v>
      </c>
      <c r="Q164" s="201">
        <v>3.3600000000000001E-3</v>
      </c>
      <c r="R164" s="201">
        <f t="shared" si="12"/>
        <v>3.3600000000000001E-3</v>
      </c>
      <c r="S164" s="201">
        <v>0</v>
      </c>
      <c r="T164" s="202">
        <f t="shared" si="13"/>
        <v>0</v>
      </c>
      <c r="AR164" s="24" t="s">
        <v>221</v>
      </c>
      <c r="AT164" s="24" t="s">
        <v>145</v>
      </c>
      <c r="AU164" s="24" t="s">
        <v>82</v>
      </c>
      <c r="AY164" s="24" t="s">
        <v>142</v>
      </c>
      <c r="BE164" s="203">
        <f t="shared" si="14"/>
        <v>0</v>
      </c>
      <c r="BF164" s="203">
        <f t="shared" si="15"/>
        <v>0</v>
      </c>
      <c r="BG164" s="203">
        <f t="shared" si="16"/>
        <v>0</v>
      </c>
      <c r="BH164" s="203">
        <f t="shared" si="17"/>
        <v>0</v>
      </c>
      <c r="BI164" s="203">
        <f t="shared" si="18"/>
        <v>0</v>
      </c>
      <c r="BJ164" s="24" t="s">
        <v>80</v>
      </c>
      <c r="BK164" s="203">
        <f t="shared" si="19"/>
        <v>0</v>
      </c>
      <c r="BL164" s="24" t="s">
        <v>221</v>
      </c>
      <c r="BM164" s="24" t="s">
        <v>327</v>
      </c>
    </row>
    <row r="165" spans="2:65" s="1" customFormat="1" ht="16.5" customHeight="1">
      <c r="B165" s="41"/>
      <c r="C165" s="192" t="s">
        <v>328</v>
      </c>
      <c r="D165" s="192" t="s">
        <v>145</v>
      </c>
      <c r="E165" s="193" t="s">
        <v>329</v>
      </c>
      <c r="F165" s="194" t="s">
        <v>330</v>
      </c>
      <c r="G165" s="195" t="s">
        <v>326</v>
      </c>
      <c r="H165" s="196">
        <v>1</v>
      </c>
      <c r="I165" s="197"/>
      <c r="J165" s="198">
        <f t="shared" si="10"/>
        <v>0</v>
      </c>
      <c r="K165" s="194" t="s">
        <v>149</v>
      </c>
      <c r="L165" s="61"/>
      <c r="M165" s="199" t="s">
        <v>21</v>
      </c>
      <c r="N165" s="200" t="s">
        <v>43</v>
      </c>
      <c r="O165" s="42"/>
      <c r="P165" s="201">
        <f t="shared" si="11"/>
        <v>0</v>
      </c>
      <c r="Q165" s="201">
        <v>5.2399999999999999E-3</v>
      </c>
      <c r="R165" s="201">
        <f t="shared" si="12"/>
        <v>5.2399999999999999E-3</v>
      </c>
      <c r="S165" s="201">
        <v>0</v>
      </c>
      <c r="T165" s="202">
        <f t="shared" si="13"/>
        <v>0</v>
      </c>
      <c r="AR165" s="24" t="s">
        <v>221</v>
      </c>
      <c r="AT165" s="24" t="s">
        <v>145</v>
      </c>
      <c r="AU165" s="24" t="s">
        <v>82</v>
      </c>
      <c r="AY165" s="24" t="s">
        <v>142</v>
      </c>
      <c r="BE165" s="203">
        <f t="shared" si="14"/>
        <v>0</v>
      </c>
      <c r="BF165" s="203">
        <f t="shared" si="15"/>
        <v>0</v>
      </c>
      <c r="BG165" s="203">
        <f t="shared" si="16"/>
        <v>0</v>
      </c>
      <c r="BH165" s="203">
        <f t="shared" si="17"/>
        <v>0</v>
      </c>
      <c r="BI165" s="203">
        <f t="shared" si="18"/>
        <v>0</v>
      </c>
      <c r="BJ165" s="24" t="s">
        <v>80</v>
      </c>
      <c r="BK165" s="203">
        <f t="shared" si="19"/>
        <v>0</v>
      </c>
      <c r="BL165" s="24" t="s">
        <v>221</v>
      </c>
      <c r="BM165" s="24" t="s">
        <v>331</v>
      </c>
    </row>
    <row r="166" spans="2:65" s="1" customFormat="1" ht="16.5" customHeight="1">
      <c r="B166" s="41"/>
      <c r="C166" s="192" t="s">
        <v>332</v>
      </c>
      <c r="D166" s="192" t="s">
        <v>145</v>
      </c>
      <c r="E166" s="193" t="s">
        <v>333</v>
      </c>
      <c r="F166" s="194" t="s">
        <v>334</v>
      </c>
      <c r="G166" s="195" t="s">
        <v>214</v>
      </c>
      <c r="H166" s="196">
        <v>4</v>
      </c>
      <c r="I166" s="197"/>
      <c r="J166" s="198">
        <f t="shared" si="10"/>
        <v>0</v>
      </c>
      <c r="K166" s="194" t="s">
        <v>149</v>
      </c>
      <c r="L166" s="61"/>
      <c r="M166" s="199" t="s">
        <v>21</v>
      </c>
      <c r="N166" s="200" t="s">
        <v>43</v>
      </c>
      <c r="O166" s="42"/>
      <c r="P166" s="201">
        <f t="shared" si="11"/>
        <v>0</v>
      </c>
      <c r="Q166" s="201">
        <v>6.6E-4</v>
      </c>
      <c r="R166" s="201">
        <f t="shared" si="12"/>
        <v>2.64E-3</v>
      </c>
      <c r="S166" s="201">
        <v>0</v>
      </c>
      <c r="T166" s="202">
        <f t="shared" si="13"/>
        <v>0</v>
      </c>
      <c r="AR166" s="24" t="s">
        <v>221</v>
      </c>
      <c r="AT166" s="24" t="s">
        <v>145</v>
      </c>
      <c r="AU166" s="24" t="s">
        <v>82</v>
      </c>
      <c r="AY166" s="24" t="s">
        <v>142</v>
      </c>
      <c r="BE166" s="203">
        <f t="shared" si="14"/>
        <v>0</v>
      </c>
      <c r="BF166" s="203">
        <f t="shared" si="15"/>
        <v>0</v>
      </c>
      <c r="BG166" s="203">
        <f t="shared" si="16"/>
        <v>0</v>
      </c>
      <c r="BH166" s="203">
        <f t="shared" si="17"/>
        <v>0</v>
      </c>
      <c r="BI166" s="203">
        <f t="shared" si="18"/>
        <v>0</v>
      </c>
      <c r="BJ166" s="24" t="s">
        <v>80</v>
      </c>
      <c r="BK166" s="203">
        <f t="shared" si="19"/>
        <v>0</v>
      </c>
      <c r="BL166" s="24" t="s">
        <v>221</v>
      </c>
      <c r="BM166" s="24" t="s">
        <v>335</v>
      </c>
    </row>
    <row r="167" spans="2:65" s="1" customFormat="1" ht="16.5" customHeight="1">
      <c r="B167" s="41"/>
      <c r="C167" s="192" t="s">
        <v>336</v>
      </c>
      <c r="D167" s="192" t="s">
        <v>145</v>
      </c>
      <c r="E167" s="193" t="s">
        <v>337</v>
      </c>
      <c r="F167" s="194" t="s">
        <v>338</v>
      </c>
      <c r="G167" s="195" t="s">
        <v>214</v>
      </c>
      <c r="H167" s="196">
        <v>1</v>
      </c>
      <c r="I167" s="197"/>
      <c r="J167" s="198">
        <f t="shared" si="10"/>
        <v>0</v>
      </c>
      <c r="K167" s="194" t="s">
        <v>149</v>
      </c>
      <c r="L167" s="61"/>
      <c r="M167" s="199" t="s">
        <v>21</v>
      </c>
      <c r="N167" s="200" t="s">
        <v>43</v>
      </c>
      <c r="O167" s="42"/>
      <c r="P167" s="201">
        <f t="shared" si="11"/>
        <v>0</v>
      </c>
      <c r="Q167" s="201">
        <v>7.7999999999999999E-4</v>
      </c>
      <c r="R167" s="201">
        <f t="shared" si="12"/>
        <v>7.7999999999999999E-4</v>
      </c>
      <c r="S167" s="201">
        <v>0</v>
      </c>
      <c r="T167" s="202">
        <f t="shared" si="13"/>
        <v>0</v>
      </c>
      <c r="AR167" s="24" t="s">
        <v>221</v>
      </c>
      <c r="AT167" s="24" t="s">
        <v>145</v>
      </c>
      <c r="AU167" s="24" t="s">
        <v>82</v>
      </c>
      <c r="AY167" s="24" t="s">
        <v>142</v>
      </c>
      <c r="BE167" s="203">
        <f t="shared" si="14"/>
        <v>0</v>
      </c>
      <c r="BF167" s="203">
        <f t="shared" si="15"/>
        <v>0</v>
      </c>
      <c r="BG167" s="203">
        <f t="shared" si="16"/>
        <v>0</v>
      </c>
      <c r="BH167" s="203">
        <f t="shared" si="17"/>
        <v>0</v>
      </c>
      <c r="BI167" s="203">
        <f t="shared" si="18"/>
        <v>0</v>
      </c>
      <c r="BJ167" s="24" t="s">
        <v>80</v>
      </c>
      <c r="BK167" s="203">
        <f t="shared" si="19"/>
        <v>0</v>
      </c>
      <c r="BL167" s="24" t="s">
        <v>221</v>
      </c>
      <c r="BM167" s="24" t="s">
        <v>339</v>
      </c>
    </row>
    <row r="168" spans="2:65" s="1" customFormat="1" ht="16.5" customHeight="1">
      <c r="B168" s="41"/>
      <c r="C168" s="192" t="s">
        <v>340</v>
      </c>
      <c r="D168" s="192" t="s">
        <v>145</v>
      </c>
      <c r="E168" s="193" t="s">
        <v>341</v>
      </c>
      <c r="F168" s="194" t="s">
        <v>342</v>
      </c>
      <c r="G168" s="195" t="s">
        <v>148</v>
      </c>
      <c r="H168" s="196">
        <v>4</v>
      </c>
      <c r="I168" s="197"/>
      <c r="J168" s="198">
        <f t="shared" si="10"/>
        <v>0</v>
      </c>
      <c r="K168" s="194" t="s">
        <v>149</v>
      </c>
      <c r="L168" s="61"/>
      <c r="M168" s="199" t="s">
        <v>21</v>
      </c>
      <c r="N168" s="200" t="s">
        <v>43</v>
      </c>
      <c r="O168" s="42"/>
      <c r="P168" s="201">
        <f t="shared" si="11"/>
        <v>0</v>
      </c>
      <c r="Q168" s="201">
        <v>8.0000000000000007E-5</v>
      </c>
      <c r="R168" s="201">
        <f t="shared" si="12"/>
        <v>3.2000000000000003E-4</v>
      </c>
      <c r="S168" s="201">
        <v>0</v>
      </c>
      <c r="T168" s="202">
        <f t="shared" si="13"/>
        <v>0</v>
      </c>
      <c r="AR168" s="24" t="s">
        <v>221</v>
      </c>
      <c r="AT168" s="24" t="s">
        <v>145</v>
      </c>
      <c r="AU168" s="24" t="s">
        <v>82</v>
      </c>
      <c r="AY168" s="24" t="s">
        <v>142</v>
      </c>
      <c r="BE168" s="203">
        <f t="shared" si="14"/>
        <v>0</v>
      </c>
      <c r="BF168" s="203">
        <f t="shared" si="15"/>
        <v>0</v>
      </c>
      <c r="BG168" s="203">
        <f t="shared" si="16"/>
        <v>0</v>
      </c>
      <c r="BH168" s="203">
        <f t="shared" si="17"/>
        <v>0</v>
      </c>
      <c r="BI168" s="203">
        <f t="shared" si="18"/>
        <v>0</v>
      </c>
      <c r="BJ168" s="24" t="s">
        <v>80</v>
      </c>
      <c r="BK168" s="203">
        <f t="shared" si="19"/>
        <v>0</v>
      </c>
      <c r="BL168" s="24" t="s">
        <v>221</v>
      </c>
      <c r="BM168" s="24" t="s">
        <v>343</v>
      </c>
    </row>
    <row r="169" spans="2:65" s="1" customFormat="1" ht="25.5" customHeight="1">
      <c r="B169" s="41"/>
      <c r="C169" s="192" t="s">
        <v>344</v>
      </c>
      <c r="D169" s="192" t="s">
        <v>145</v>
      </c>
      <c r="E169" s="193" t="s">
        <v>345</v>
      </c>
      <c r="F169" s="194" t="s">
        <v>346</v>
      </c>
      <c r="G169" s="195" t="s">
        <v>214</v>
      </c>
      <c r="H169" s="196">
        <v>5</v>
      </c>
      <c r="I169" s="197"/>
      <c r="J169" s="198">
        <f t="shared" si="10"/>
        <v>0</v>
      </c>
      <c r="K169" s="194" t="s">
        <v>149</v>
      </c>
      <c r="L169" s="61"/>
      <c r="M169" s="199" t="s">
        <v>21</v>
      </c>
      <c r="N169" s="200" t="s">
        <v>43</v>
      </c>
      <c r="O169" s="42"/>
      <c r="P169" s="201">
        <f t="shared" si="11"/>
        <v>0</v>
      </c>
      <c r="Q169" s="201">
        <v>4.0000000000000003E-5</v>
      </c>
      <c r="R169" s="201">
        <f t="shared" si="12"/>
        <v>2.0000000000000001E-4</v>
      </c>
      <c r="S169" s="201">
        <v>0</v>
      </c>
      <c r="T169" s="202">
        <f t="shared" si="13"/>
        <v>0</v>
      </c>
      <c r="AR169" s="24" t="s">
        <v>221</v>
      </c>
      <c r="AT169" s="24" t="s">
        <v>145</v>
      </c>
      <c r="AU169" s="24" t="s">
        <v>82</v>
      </c>
      <c r="AY169" s="24" t="s">
        <v>142</v>
      </c>
      <c r="BE169" s="203">
        <f t="shared" si="14"/>
        <v>0</v>
      </c>
      <c r="BF169" s="203">
        <f t="shared" si="15"/>
        <v>0</v>
      </c>
      <c r="BG169" s="203">
        <f t="shared" si="16"/>
        <v>0</v>
      </c>
      <c r="BH169" s="203">
        <f t="shared" si="17"/>
        <v>0</v>
      </c>
      <c r="BI169" s="203">
        <f t="shared" si="18"/>
        <v>0</v>
      </c>
      <c r="BJ169" s="24" t="s">
        <v>80</v>
      </c>
      <c r="BK169" s="203">
        <f t="shared" si="19"/>
        <v>0</v>
      </c>
      <c r="BL169" s="24" t="s">
        <v>221</v>
      </c>
      <c r="BM169" s="24" t="s">
        <v>347</v>
      </c>
    </row>
    <row r="170" spans="2:65" s="1" customFormat="1" ht="16.5" customHeight="1">
      <c r="B170" s="41"/>
      <c r="C170" s="192" t="s">
        <v>348</v>
      </c>
      <c r="D170" s="192" t="s">
        <v>145</v>
      </c>
      <c r="E170" s="193" t="s">
        <v>349</v>
      </c>
      <c r="F170" s="194" t="s">
        <v>350</v>
      </c>
      <c r="G170" s="195" t="s">
        <v>214</v>
      </c>
      <c r="H170" s="196">
        <v>2</v>
      </c>
      <c r="I170" s="197"/>
      <c r="J170" s="198">
        <f t="shared" si="10"/>
        <v>0</v>
      </c>
      <c r="K170" s="194" t="s">
        <v>149</v>
      </c>
      <c r="L170" s="61"/>
      <c r="M170" s="199" t="s">
        <v>21</v>
      </c>
      <c r="N170" s="200" t="s">
        <v>43</v>
      </c>
      <c r="O170" s="42"/>
      <c r="P170" s="201">
        <f t="shared" si="11"/>
        <v>0</v>
      </c>
      <c r="Q170" s="201">
        <v>0</v>
      </c>
      <c r="R170" s="201">
        <f t="shared" si="12"/>
        <v>0</v>
      </c>
      <c r="S170" s="201">
        <v>2.3000000000000001E-4</v>
      </c>
      <c r="T170" s="202">
        <f t="shared" si="13"/>
        <v>4.6000000000000001E-4</v>
      </c>
      <c r="AR170" s="24" t="s">
        <v>221</v>
      </c>
      <c r="AT170" s="24" t="s">
        <v>145</v>
      </c>
      <c r="AU170" s="24" t="s">
        <v>82</v>
      </c>
      <c r="AY170" s="24" t="s">
        <v>142</v>
      </c>
      <c r="BE170" s="203">
        <f t="shared" si="14"/>
        <v>0</v>
      </c>
      <c r="BF170" s="203">
        <f t="shared" si="15"/>
        <v>0</v>
      </c>
      <c r="BG170" s="203">
        <f t="shared" si="16"/>
        <v>0</v>
      </c>
      <c r="BH170" s="203">
        <f t="shared" si="17"/>
        <v>0</v>
      </c>
      <c r="BI170" s="203">
        <f t="shared" si="18"/>
        <v>0</v>
      </c>
      <c r="BJ170" s="24" t="s">
        <v>80</v>
      </c>
      <c r="BK170" s="203">
        <f t="shared" si="19"/>
        <v>0</v>
      </c>
      <c r="BL170" s="24" t="s">
        <v>221</v>
      </c>
      <c r="BM170" s="24" t="s">
        <v>351</v>
      </c>
    </row>
    <row r="171" spans="2:65" s="1" customFormat="1" ht="16.5" customHeight="1">
      <c r="B171" s="41"/>
      <c r="C171" s="192" t="s">
        <v>352</v>
      </c>
      <c r="D171" s="192" t="s">
        <v>145</v>
      </c>
      <c r="E171" s="193" t="s">
        <v>353</v>
      </c>
      <c r="F171" s="194" t="s">
        <v>354</v>
      </c>
      <c r="G171" s="195" t="s">
        <v>148</v>
      </c>
      <c r="H171" s="196">
        <v>3</v>
      </c>
      <c r="I171" s="197"/>
      <c r="J171" s="198">
        <f t="shared" si="10"/>
        <v>0</v>
      </c>
      <c r="K171" s="194" t="s">
        <v>149</v>
      </c>
      <c r="L171" s="61"/>
      <c r="M171" s="199" t="s">
        <v>21</v>
      </c>
      <c r="N171" s="200" t="s">
        <v>43</v>
      </c>
      <c r="O171" s="42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AR171" s="24" t="s">
        <v>221</v>
      </c>
      <c r="AT171" s="24" t="s">
        <v>145</v>
      </c>
      <c r="AU171" s="24" t="s">
        <v>82</v>
      </c>
      <c r="AY171" s="24" t="s">
        <v>142</v>
      </c>
      <c r="BE171" s="203">
        <f t="shared" si="14"/>
        <v>0</v>
      </c>
      <c r="BF171" s="203">
        <f t="shared" si="15"/>
        <v>0</v>
      </c>
      <c r="BG171" s="203">
        <f t="shared" si="16"/>
        <v>0</v>
      </c>
      <c r="BH171" s="203">
        <f t="shared" si="17"/>
        <v>0</v>
      </c>
      <c r="BI171" s="203">
        <f t="shared" si="18"/>
        <v>0</v>
      </c>
      <c r="BJ171" s="24" t="s">
        <v>80</v>
      </c>
      <c r="BK171" s="203">
        <f t="shared" si="19"/>
        <v>0</v>
      </c>
      <c r="BL171" s="24" t="s">
        <v>221</v>
      </c>
      <c r="BM171" s="24" t="s">
        <v>355</v>
      </c>
    </row>
    <row r="172" spans="2:65" s="1" customFormat="1" ht="16.5" customHeight="1">
      <c r="B172" s="41"/>
      <c r="C172" s="192" t="s">
        <v>356</v>
      </c>
      <c r="D172" s="192" t="s">
        <v>145</v>
      </c>
      <c r="E172" s="193" t="s">
        <v>357</v>
      </c>
      <c r="F172" s="194" t="s">
        <v>358</v>
      </c>
      <c r="G172" s="195" t="s">
        <v>148</v>
      </c>
      <c r="H172" s="196">
        <v>2</v>
      </c>
      <c r="I172" s="197"/>
      <c r="J172" s="198">
        <f t="shared" si="10"/>
        <v>0</v>
      </c>
      <c r="K172" s="194" t="s">
        <v>149</v>
      </c>
      <c r="L172" s="61"/>
      <c r="M172" s="199" t="s">
        <v>21</v>
      </c>
      <c r="N172" s="200" t="s">
        <v>43</v>
      </c>
      <c r="O172" s="42"/>
      <c r="P172" s="201">
        <f t="shared" si="11"/>
        <v>0</v>
      </c>
      <c r="Q172" s="201">
        <v>0</v>
      </c>
      <c r="R172" s="201">
        <f t="shared" si="12"/>
        <v>0</v>
      </c>
      <c r="S172" s="201">
        <v>0</v>
      </c>
      <c r="T172" s="202">
        <f t="shared" si="13"/>
        <v>0</v>
      </c>
      <c r="AR172" s="24" t="s">
        <v>221</v>
      </c>
      <c r="AT172" s="24" t="s">
        <v>145</v>
      </c>
      <c r="AU172" s="24" t="s">
        <v>82</v>
      </c>
      <c r="AY172" s="24" t="s">
        <v>142</v>
      </c>
      <c r="BE172" s="203">
        <f t="shared" si="14"/>
        <v>0</v>
      </c>
      <c r="BF172" s="203">
        <f t="shared" si="15"/>
        <v>0</v>
      </c>
      <c r="BG172" s="203">
        <f t="shared" si="16"/>
        <v>0</v>
      </c>
      <c r="BH172" s="203">
        <f t="shared" si="17"/>
        <v>0</v>
      </c>
      <c r="BI172" s="203">
        <f t="shared" si="18"/>
        <v>0</v>
      </c>
      <c r="BJ172" s="24" t="s">
        <v>80</v>
      </c>
      <c r="BK172" s="203">
        <f t="shared" si="19"/>
        <v>0</v>
      </c>
      <c r="BL172" s="24" t="s">
        <v>221</v>
      </c>
      <c r="BM172" s="24" t="s">
        <v>359</v>
      </c>
    </row>
    <row r="173" spans="2:65" s="1" customFormat="1" ht="16.5" customHeight="1">
      <c r="B173" s="41"/>
      <c r="C173" s="192" t="s">
        <v>360</v>
      </c>
      <c r="D173" s="192" t="s">
        <v>145</v>
      </c>
      <c r="E173" s="193" t="s">
        <v>361</v>
      </c>
      <c r="F173" s="194" t="s">
        <v>362</v>
      </c>
      <c r="G173" s="195" t="s">
        <v>148</v>
      </c>
      <c r="H173" s="196">
        <v>3</v>
      </c>
      <c r="I173" s="197"/>
      <c r="J173" s="198">
        <f t="shared" si="10"/>
        <v>0</v>
      </c>
      <c r="K173" s="194" t="s">
        <v>149</v>
      </c>
      <c r="L173" s="61"/>
      <c r="M173" s="199" t="s">
        <v>21</v>
      </c>
      <c r="N173" s="200" t="s">
        <v>43</v>
      </c>
      <c r="O173" s="42"/>
      <c r="P173" s="201">
        <f t="shared" si="11"/>
        <v>0</v>
      </c>
      <c r="Q173" s="201">
        <v>1.7000000000000001E-4</v>
      </c>
      <c r="R173" s="201">
        <f t="shared" si="12"/>
        <v>5.1000000000000004E-4</v>
      </c>
      <c r="S173" s="201">
        <v>0</v>
      </c>
      <c r="T173" s="202">
        <f t="shared" si="13"/>
        <v>0</v>
      </c>
      <c r="AR173" s="24" t="s">
        <v>221</v>
      </c>
      <c r="AT173" s="24" t="s">
        <v>145</v>
      </c>
      <c r="AU173" s="24" t="s">
        <v>82</v>
      </c>
      <c r="AY173" s="24" t="s">
        <v>142</v>
      </c>
      <c r="BE173" s="203">
        <f t="shared" si="14"/>
        <v>0</v>
      </c>
      <c r="BF173" s="203">
        <f t="shared" si="15"/>
        <v>0</v>
      </c>
      <c r="BG173" s="203">
        <f t="shared" si="16"/>
        <v>0</v>
      </c>
      <c r="BH173" s="203">
        <f t="shared" si="17"/>
        <v>0</v>
      </c>
      <c r="BI173" s="203">
        <f t="shared" si="18"/>
        <v>0</v>
      </c>
      <c r="BJ173" s="24" t="s">
        <v>80</v>
      </c>
      <c r="BK173" s="203">
        <f t="shared" si="19"/>
        <v>0</v>
      </c>
      <c r="BL173" s="24" t="s">
        <v>221</v>
      </c>
      <c r="BM173" s="24" t="s">
        <v>363</v>
      </c>
    </row>
    <row r="174" spans="2:65" s="1" customFormat="1" ht="25.5" customHeight="1">
      <c r="B174" s="41"/>
      <c r="C174" s="192" t="s">
        <v>364</v>
      </c>
      <c r="D174" s="192" t="s">
        <v>145</v>
      </c>
      <c r="E174" s="193" t="s">
        <v>365</v>
      </c>
      <c r="F174" s="194" t="s">
        <v>366</v>
      </c>
      <c r="G174" s="195" t="s">
        <v>148</v>
      </c>
      <c r="H174" s="196">
        <v>1</v>
      </c>
      <c r="I174" s="197"/>
      <c r="J174" s="198">
        <f t="shared" si="10"/>
        <v>0</v>
      </c>
      <c r="K174" s="194" t="s">
        <v>149</v>
      </c>
      <c r="L174" s="61"/>
      <c r="M174" s="199" t="s">
        <v>21</v>
      </c>
      <c r="N174" s="200" t="s">
        <v>43</v>
      </c>
      <c r="O174" s="42"/>
      <c r="P174" s="201">
        <f t="shared" si="11"/>
        <v>0</v>
      </c>
      <c r="Q174" s="201">
        <v>3.0000000000000001E-5</v>
      </c>
      <c r="R174" s="201">
        <f t="shared" si="12"/>
        <v>3.0000000000000001E-5</v>
      </c>
      <c r="S174" s="201">
        <v>0</v>
      </c>
      <c r="T174" s="202">
        <f t="shared" si="13"/>
        <v>0</v>
      </c>
      <c r="AR174" s="24" t="s">
        <v>221</v>
      </c>
      <c r="AT174" s="24" t="s">
        <v>145</v>
      </c>
      <c r="AU174" s="24" t="s">
        <v>82</v>
      </c>
      <c r="AY174" s="24" t="s">
        <v>142</v>
      </c>
      <c r="BE174" s="203">
        <f t="shared" si="14"/>
        <v>0</v>
      </c>
      <c r="BF174" s="203">
        <f t="shared" si="15"/>
        <v>0</v>
      </c>
      <c r="BG174" s="203">
        <f t="shared" si="16"/>
        <v>0</v>
      </c>
      <c r="BH174" s="203">
        <f t="shared" si="17"/>
        <v>0</v>
      </c>
      <c r="BI174" s="203">
        <f t="shared" si="18"/>
        <v>0</v>
      </c>
      <c r="BJ174" s="24" t="s">
        <v>80</v>
      </c>
      <c r="BK174" s="203">
        <f t="shared" si="19"/>
        <v>0</v>
      </c>
      <c r="BL174" s="24" t="s">
        <v>221</v>
      </c>
      <c r="BM174" s="24" t="s">
        <v>367</v>
      </c>
    </row>
    <row r="175" spans="2:65" s="1" customFormat="1" ht="16.5" customHeight="1">
      <c r="B175" s="41"/>
      <c r="C175" s="192" t="s">
        <v>368</v>
      </c>
      <c r="D175" s="192" t="s">
        <v>145</v>
      </c>
      <c r="E175" s="193" t="s">
        <v>369</v>
      </c>
      <c r="F175" s="194" t="s">
        <v>370</v>
      </c>
      <c r="G175" s="195" t="s">
        <v>148</v>
      </c>
      <c r="H175" s="196">
        <v>2</v>
      </c>
      <c r="I175" s="197"/>
      <c r="J175" s="198">
        <f t="shared" si="10"/>
        <v>0</v>
      </c>
      <c r="K175" s="194" t="s">
        <v>149</v>
      </c>
      <c r="L175" s="61"/>
      <c r="M175" s="199" t="s">
        <v>21</v>
      </c>
      <c r="N175" s="200" t="s">
        <v>43</v>
      </c>
      <c r="O175" s="42"/>
      <c r="P175" s="201">
        <f t="shared" si="11"/>
        <v>0</v>
      </c>
      <c r="Q175" s="201">
        <v>2.1000000000000001E-4</v>
      </c>
      <c r="R175" s="201">
        <f t="shared" si="12"/>
        <v>4.2000000000000002E-4</v>
      </c>
      <c r="S175" s="201">
        <v>0</v>
      </c>
      <c r="T175" s="202">
        <f t="shared" si="13"/>
        <v>0</v>
      </c>
      <c r="AR175" s="24" t="s">
        <v>221</v>
      </c>
      <c r="AT175" s="24" t="s">
        <v>145</v>
      </c>
      <c r="AU175" s="24" t="s">
        <v>82</v>
      </c>
      <c r="AY175" s="24" t="s">
        <v>142</v>
      </c>
      <c r="BE175" s="203">
        <f t="shared" si="14"/>
        <v>0</v>
      </c>
      <c r="BF175" s="203">
        <f t="shared" si="15"/>
        <v>0</v>
      </c>
      <c r="BG175" s="203">
        <f t="shared" si="16"/>
        <v>0</v>
      </c>
      <c r="BH175" s="203">
        <f t="shared" si="17"/>
        <v>0</v>
      </c>
      <c r="BI175" s="203">
        <f t="shared" si="18"/>
        <v>0</v>
      </c>
      <c r="BJ175" s="24" t="s">
        <v>80</v>
      </c>
      <c r="BK175" s="203">
        <f t="shared" si="19"/>
        <v>0</v>
      </c>
      <c r="BL175" s="24" t="s">
        <v>221</v>
      </c>
      <c r="BM175" s="24" t="s">
        <v>371</v>
      </c>
    </row>
    <row r="176" spans="2:65" s="1" customFormat="1" ht="16.5" customHeight="1">
      <c r="B176" s="41"/>
      <c r="C176" s="192" t="s">
        <v>372</v>
      </c>
      <c r="D176" s="192" t="s">
        <v>145</v>
      </c>
      <c r="E176" s="193" t="s">
        <v>373</v>
      </c>
      <c r="F176" s="194" t="s">
        <v>374</v>
      </c>
      <c r="G176" s="195" t="s">
        <v>214</v>
      </c>
      <c r="H176" s="196">
        <v>5</v>
      </c>
      <c r="I176" s="197"/>
      <c r="J176" s="198">
        <f t="shared" si="10"/>
        <v>0</v>
      </c>
      <c r="K176" s="194" t="s">
        <v>149</v>
      </c>
      <c r="L176" s="61"/>
      <c r="M176" s="199" t="s">
        <v>21</v>
      </c>
      <c r="N176" s="200" t="s">
        <v>43</v>
      </c>
      <c r="O176" s="42"/>
      <c r="P176" s="201">
        <f t="shared" si="11"/>
        <v>0</v>
      </c>
      <c r="Q176" s="201">
        <v>1.9000000000000001E-4</v>
      </c>
      <c r="R176" s="201">
        <f t="shared" si="12"/>
        <v>9.5000000000000011E-4</v>
      </c>
      <c r="S176" s="201">
        <v>0</v>
      </c>
      <c r="T176" s="202">
        <f t="shared" si="13"/>
        <v>0</v>
      </c>
      <c r="AR176" s="24" t="s">
        <v>221</v>
      </c>
      <c r="AT176" s="24" t="s">
        <v>145</v>
      </c>
      <c r="AU176" s="24" t="s">
        <v>82</v>
      </c>
      <c r="AY176" s="24" t="s">
        <v>142</v>
      </c>
      <c r="BE176" s="203">
        <f t="shared" si="14"/>
        <v>0</v>
      </c>
      <c r="BF176" s="203">
        <f t="shared" si="15"/>
        <v>0</v>
      </c>
      <c r="BG176" s="203">
        <f t="shared" si="16"/>
        <v>0</v>
      </c>
      <c r="BH176" s="203">
        <f t="shared" si="17"/>
        <v>0</v>
      </c>
      <c r="BI176" s="203">
        <f t="shared" si="18"/>
        <v>0</v>
      </c>
      <c r="BJ176" s="24" t="s">
        <v>80</v>
      </c>
      <c r="BK176" s="203">
        <f t="shared" si="19"/>
        <v>0</v>
      </c>
      <c r="BL176" s="24" t="s">
        <v>221</v>
      </c>
      <c r="BM176" s="24" t="s">
        <v>375</v>
      </c>
    </row>
    <row r="177" spans="2:65" s="1" customFormat="1" ht="16.5" customHeight="1">
      <c r="B177" s="41"/>
      <c r="C177" s="192" t="s">
        <v>376</v>
      </c>
      <c r="D177" s="192" t="s">
        <v>145</v>
      </c>
      <c r="E177" s="193" t="s">
        <v>377</v>
      </c>
      <c r="F177" s="194" t="s">
        <v>378</v>
      </c>
      <c r="G177" s="195" t="s">
        <v>214</v>
      </c>
      <c r="H177" s="196">
        <v>5</v>
      </c>
      <c r="I177" s="197"/>
      <c r="J177" s="198">
        <f t="shared" si="10"/>
        <v>0</v>
      </c>
      <c r="K177" s="194" t="s">
        <v>149</v>
      </c>
      <c r="L177" s="61"/>
      <c r="M177" s="199" t="s">
        <v>21</v>
      </c>
      <c r="N177" s="200" t="s">
        <v>43</v>
      </c>
      <c r="O177" s="42"/>
      <c r="P177" s="201">
        <f t="shared" si="11"/>
        <v>0</v>
      </c>
      <c r="Q177" s="201">
        <v>1.0000000000000001E-5</v>
      </c>
      <c r="R177" s="201">
        <f t="shared" si="12"/>
        <v>5.0000000000000002E-5</v>
      </c>
      <c r="S177" s="201">
        <v>0</v>
      </c>
      <c r="T177" s="202">
        <f t="shared" si="13"/>
        <v>0</v>
      </c>
      <c r="AR177" s="24" t="s">
        <v>221</v>
      </c>
      <c r="AT177" s="24" t="s">
        <v>145</v>
      </c>
      <c r="AU177" s="24" t="s">
        <v>82</v>
      </c>
      <c r="AY177" s="24" t="s">
        <v>142</v>
      </c>
      <c r="BE177" s="203">
        <f t="shared" si="14"/>
        <v>0</v>
      </c>
      <c r="BF177" s="203">
        <f t="shared" si="15"/>
        <v>0</v>
      </c>
      <c r="BG177" s="203">
        <f t="shared" si="16"/>
        <v>0</v>
      </c>
      <c r="BH177" s="203">
        <f t="shared" si="17"/>
        <v>0</v>
      </c>
      <c r="BI177" s="203">
        <f t="shared" si="18"/>
        <v>0</v>
      </c>
      <c r="BJ177" s="24" t="s">
        <v>80</v>
      </c>
      <c r="BK177" s="203">
        <f t="shared" si="19"/>
        <v>0</v>
      </c>
      <c r="BL177" s="24" t="s">
        <v>221</v>
      </c>
      <c r="BM177" s="24" t="s">
        <v>379</v>
      </c>
    </row>
    <row r="178" spans="2:65" s="1" customFormat="1" ht="25.5" customHeight="1">
      <c r="B178" s="41"/>
      <c r="C178" s="192" t="s">
        <v>380</v>
      </c>
      <c r="D178" s="192" t="s">
        <v>145</v>
      </c>
      <c r="E178" s="193" t="s">
        <v>381</v>
      </c>
      <c r="F178" s="194" t="s">
        <v>382</v>
      </c>
      <c r="G178" s="195" t="s">
        <v>245</v>
      </c>
      <c r="H178" s="196">
        <v>5.0000000000000001E-3</v>
      </c>
      <c r="I178" s="197"/>
      <c r="J178" s="198">
        <f t="shared" si="10"/>
        <v>0</v>
      </c>
      <c r="K178" s="194" t="s">
        <v>149</v>
      </c>
      <c r="L178" s="61"/>
      <c r="M178" s="199" t="s">
        <v>21</v>
      </c>
      <c r="N178" s="200" t="s">
        <v>43</v>
      </c>
      <c r="O178" s="42"/>
      <c r="P178" s="201">
        <f t="shared" si="11"/>
        <v>0</v>
      </c>
      <c r="Q178" s="201">
        <v>0</v>
      </c>
      <c r="R178" s="201">
        <f t="shared" si="12"/>
        <v>0</v>
      </c>
      <c r="S178" s="201">
        <v>0</v>
      </c>
      <c r="T178" s="202">
        <f t="shared" si="13"/>
        <v>0</v>
      </c>
      <c r="AR178" s="24" t="s">
        <v>221</v>
      </c>
      <c r="AT178" s="24" t="s">
        <v>145</v>
      </c>
      <c r="AU178" s="24" t="s">
        <v>82</v>
      </c>
      <c r="AY178" s="24" t="s">
        <v>142</v>
      </c>
      <c r="BE178" s="203">
        <f t="shared" si="14"/>
        <v>0</v>
      </c>
      <c r="BF178" s="203">
        <f t="shared" si="15"/>
        <v>0</v>
      </c>
      <c r="BG178" s="203">
        <f t="shared" si="16"/>
        <v>0</v>
      </c>
      <c r="BH178" s="203">
        <f t="shared" si="17"/>
        <v>0</v>
      </c>
      <c r="BI178" s="203">
        <f t="shared" si="18"/>
        <v>0</v>
      </c>
      <c r="BJ178" s="24" t="s">
        <v>80</v>
      </c>
      <c r="BK178" s="203">
        <f t="shared" si="19"/>
        <v>0</v>
      </c>
      <c r="BL178" s="24" t="s">
        <v>221</v>
      </c>
      <c r="BM178" s="24" t="s">
        <v>383</v>
      </c>
    </row>
    <row r="179" spans="2:65" s="1" customFormat="1" ht="16.5" customHeight="1">
      <c r="B179" s="41"/>
      <c r="C179" s="192" t="s">
        <v>384</v>
      </c>
      <c r="D179" s="192" t="s">
        <v>145</v>
      </c>
      <c r="E179" s="193" t="s">
        <v>385</v>
      </c>
      <c r="F179" s="194" t="s">
        <v>386</v>
      </c>
      <c r="G179" s="195" t="s">
        <v>245</v>
      </c>
      <c r="H179" s="196">
        <v>1.4999999999999999E-2</v>
      </c>
      <c r="I179" s="197"/>
      <c r="J179" s="198">
        <f t="shared" si="10"/>
        <v>0</v>
      </c>
      <c r="K179" s="194" t="s">
        <v>149</v>
      </c>
      <c r="L179" s="61"/>
      <c r="M179" s="199" t="s">
        <v>21</v>
      </c>
      <c r="N179" s="200" t="s">
        <v>43</v>
      </c>
      <c r="O179" s="42"/>
      <c r="P179" s="201">
        <f t="shared" si="11"/>
        <v>0</v>
      </c>
      <c r="Q179" s="201">
        <v>0</v>
      </c>
      <c r="R179" s="201">
        <f t="shared" si="12"/>
        <v>0</v>
      </c>
      <c r="S179" s="201">
        <v>0</v>
      </c>
      <c r="T179" s="202">
        <f t="shared" si="13"/>
        <v>0</v>
      </c>
      <c r="AR179" s="24" t="s">
        <v>221</v>
      </c>
      <c r="AT179" s="24" t="s">
        <v>145</v>
      </c>
      <c r="AU179" s="24" t="s">
        <v>82</v>
      </c>
      <c r="AY179" s="24" t="s">
        <v>142</v>
      </c>
      <c r="BE179" s="203">
        <f t="shared" si="14"/>
        <v>0</v>
      </c>
      <c r="BF179" s="203">
        <f t="shared" si="15"/>
        <v>0</v>
      </c>
      <c r="BG179" s="203">
        <f t="shared" si="16"/>
        <v>0</v>
      </c>
      <c r="BH179" s="203">
        <f t="shared" si="17"/>
        <v>0</v>
      </c>
      <c r="BI179" s="203">
        <f t="shared" si="18"/>
        <v>0</v>
      </c>
      <c r="BJ179" s="24" t="s">
        <v>80</v>
      </c>
      <c r="BK179" s="203">
        <f t="shared" si="19"/>
        <v>0</v>
      </c>
      <c r="BL179" s="24" t="s">
        <v>221</v>
      </c>
      <c r="BM179" s="24" t="s">
        <v>387</v>
      </c>
    </row>
    <row r="180" spans="2:65" s="1" customFormat="1" ht="16.5" customHeight="1">
      <c r="B180" s="41"/>
      <c r="C180" s="192" t="s">
        <v>388</v>
      </c>
      <c r="D180" s="192" t="s">
        <v>145</v>
      </c>
      <c r="E180" s="193" t="s">
        <v>389</v>
      </c>
      <c r="F180" s="194" t="s">
        <v>390</v>
      </c>
      <c r="G180" s="195" t="s">
        <v>245</v>
      </c>
      <c r="H180" s="196">
        <v>1.4999999999999999E-2</v>
      </c>
      <c r="I180" s="197"/>
      <c r="J180" s="198">
        <f t="shared" si="10"/>
        <v>0</v>
      </c>
      <c r="K180" s="194" t="s">
        <v>149</v>
      </c>
      <c r="L180" s="61"/>
      <c r="M180" s="199" t="s">
        <v>21</v>
      </c>
      <c r="N180" s="200" t="s">
        <v>43</v>
      </c>
      <c r="O180" s="42"/>
      <c r="P180" s="201">
        <f t="shared" si="11"/>
        <v>0</v>
      </c>
      <c r="Q180" s="201">
        <v>0</v>
      </c>
      <c r="R180" s="201">
        <f t="shared" si="12"/>
        <v>0</v>
      </c>
      <c r="S180" s="201">
        <v>0</v>
      </c>
      <c r="T180" s="202">
        <f t="shared" si="13"/>
        <v>0</v>
      </c>
      <c r="AR180" s="24" t="s">
        <v>221</v>
      </c>
      <c r="AT180" s="24" t="s">
        <v>145</v>
      </c>
      <c r="AU180" s="24" t="s">
        <v>82</v>
      </c>
      <c r="AY180" s="24" t="s">
        <v>142</v>
      </c>
      <c r="BE180" s="203">
        <f t="shared" si="14"/>
        <v>0</v>
      </c>
      <c r="BF180" s="203">
        <f t="shared" si="15"/>
        <v>0</v>
      </c>
      <c r="BG180" s="203">
        <f t="shared" si="16"/>
        <v>0</v>
      </c>
      <c r="BH180" s="203">
        <f t="shared" si="17"/>
        <v>0</v>
      </c>
      <c r="BI180" s="203">
        <f t="shared" si="18"/>
        <v>0</v>
      </c>
      <c r="BJ180" s="24" t="s">
        <v>80</v>
      </c>
      <c r="BK180" s="203">
        <f t="shared" si="19"/>
        <v>0</v>
      </c>
      <c r="BL180" s="24" t="s">
        <v>221</v>
      </c>
      <c r="BM180" s="24" t="s">
        <v>391</v>
      </c>
    </row>
    <row r="181" spans="2:65" s="1" customFormat="1" ht="16.5" customHeight="1">
      <c r="B181" s="41"/>
      <c r="C181" s="192" t="s">
        <v>392</v>
      </c>
      <c r="D181" s="192" t="s">
        <v>145</v>
      </c>
      <c r="E181" s="193" t="s">
        <v>393</v>
      </c>
      <c r="F181" s="194" t="s">
        <v>394</v>
      </c>
      <c r="G181" s="195" t="s">
        <v>245</v>
      </c>
      <c r="H181" s="196">
        <v>1.4999999999999999E-2</v>
      </c>
      <c r="I181" s="197"/>
      <c r="J181" s="198">
        <f t="shared" si="10"/>
        <v>0</v>
      </c>
      <c r="K181" s="194" t="s">
        <v>149</v>
      </c>
      <c r="L181" s="61"/>
      <c r="M181" s="199" t="s">
        <v>21</v>
      </c>
      <c r="N181" s="200" t="s">
        <v>43</v>
      </c>
      <c r="O181" s="42"/>
      <c r="P181" s="201">
        <f t="shared" si="11"/>
        <v>0</v>
      </c>
      <c r="Q181" s="201">
        <v>0</v>
      </c>
      <c r="R181" s="201">
        <f t="shared" si="12"/>
        <v>0</v>
      </c>
      <c r="S181" s="201">
        <v>0</v>
      </c>
      <c r="T181" s="202">
        <f t="shared" si="13"/>
        <v>0</v>
      </c>
      <c r="AR181" s="24" t="s">
        <v>221</v>
      </c>
      <c r="AT181" s="24" t="s">
        <v>145</v>
      </c>
      <c r="AU181" s="24" t="s">
        <v>82</v>
      </c>
      <c r="AY181" s="24" t="s">
        <v>142</v>
      </c>
      <c r="BE181" s="203">
        <f t="shared" si="14"/>
        <v>0</v>
      </c>
      <c r="BF181" s="203">
        <f t="shared" si="15"/>
        <v>0</v>
      </c>
      <c r="BG181" s="203">
        <f t="shared" si="16"/>
        <v>0</v>
      </c>
      <c r="BH181" s="203">
        <f t="shared" si="17"/>
        <v>0</v>
      </c>
      <c r="BI181" s="203">
        <f t="shared" si="18"/>
        <v>0</v>
      </c>
      <c r="BJ181" s="24" t="s">
        <v>80</v>
      </c>
      <c r="BK181" s="203">
        <f t="shared" si="19"/>
        <v>0</v>
      </c>
      <c r="BL181" s="24" t="s">
        <v>221</v>
      </c>
      <c r="BM181" s="24" t="s">
        <v>395</v>
      </c>
    </row>
    <row r="182" spans="2:65" s="10" customFormat="1" ht="29.85" customHeight="1">
      <c r="B182" s="176"/>
      <c r="C182" s="177"/>
      <c r="D182" s="178" t="s">
        <v>71</v>
      </c>
      <c r="E182" s="190" t="s">
        <v>396</v>
      </c>
      <c r="F182" s="190" t="s">
        <v>397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SUM(P183:P196)</f>
        <v>0</v>
      </c>
      <c r="Q182" s="184"/>
      <c r="R182" s="185">
        <f>SUM(R183:R196)</f>
        <v>2.478E-2</v>
      </c>
      <c r="S182" s="184"/>
      <c r="T182" s="186">
        <f>SUM(T183:T196)</f>
        <v>1.042E-2</v>
      </c>
      <c r="AR182" s="187" t="s">
        <v>82</v>
      </c>
      <c r="AT182" s="188" t="s">
        <v>71</v>
      </c>
      <c r="AU182" s="188" t="s">
        <v>80</v>
      </c>
      <c r="AY182" s="187" t="s">
        <v>142</v>
      </c>
      <c r="BK182" s="189">
        <f>SUM(BK183:BK196)</f>
        <v>0</v>
      </c>
    </row>
    <row r="183" spans="2:65" s="1" customFormat="1" ht="25.5" customHeight="1">
      <c r="B183" s="41"/>
      <c r="C183" s="192" t="s">
        <v>398</v>
      </c>
      <c r="D183" s="192" t="s">
        <v>145</v>
      </c>
      <c r="E183" s="193" t="s">
        <v>399</v>
      </c>
      <c r="F183" s="194" t="s">
        <v>400</v>
      </c>
      <c r="G183" s="195" t="s">
        <v>326</v>
      </c>
      <c r="H183" s="196">
        <v>1</v>
      </c>
      <c r="I183" s="197"/>
      <c r="J183" s="198">
        <f t="shared" ref="J183:J196" si="20">ROUND(I183*H183,2)</f>
        <v>0</v>
      </c>
      <c r="K183" s="194" t="s">
        <v>149</v>
      </c>
      <c r="L183" s="61"/>
      <c r="M183" s="199" t="s">
        <v>21</v>
      </c>
      <c r="N183" s="200" t="s">
        <v>43</v>
      </c>
      <c r="O183" s="42"/>
      <c r="P183" s="201">
        <f t="shared" ref="P183:P196" si="21">O183*H183</f>
        <v>0</v>
      </c>
      <c r="Q183" s="201">
        <v>1.0749999999999999E-2</v>
      </c>
      <c r="R183" s="201">
        <f t="shared" ref="R183:R196" si="22">Q183*H183</f>
        <v>1.0749999999999999E-2</v>
      </c>
      <c r="S183" s="201">
        <v>0</v>
      </c>
      <c r="T183" s="202">
        <f t="shared" ref="T183:T196" si="23">S183*H183</f>
        <v>0</v>
      </c>
      <c r="AR183" s="24" t="s">
        <v>221</v>
      </c>
      <c r="AT183" s="24" t="s">
        <v>145</v>
      </c>
      <c r="AU183" s="24" t="s">
        <v>82</v>
      </c>
      <c r="AY183" s="24" t="s">
        <v>142</v>
      </c>
      <c r="BE183" s="203">
        <f t="shared" ref="BE183:BE196" si="24">IF(N183="základní",J183,0)</f>
        <v>0</v>
      </c>
      <c r="BF183" s="203">
        <f t="shared" ref="BF183:BF196" si="25">IF(N183="snížená",J183,0)</f>
        <v>0</v>
      </c>
      <c r="BG183" s="203">
        <f t="shared" ref="BG183:BG196" si="26">IF(N183="zákl. přenesená",J183,0)</f>
        <v>0</v>
      </c>
      <c r="BH183" s="203">
        <f t="shared" ref="BH183:BH196" si="27">IF(N183="sníž. přenesená",J183,0)</f>
        <v>0</v>
      </c>
      <c r="BI183" s="203">
        <f t="shared" ref="BI183:BI196" si="28">IF(N183="nulová",J183,0)</f>
        <v>0</v>
      </c>
      <c r="BJ183" s="24" t="s">
        <v>80</v>
      </c>
      <c r="BK183" s="203">
        <f t="shared" ref="BK183:BK196" si="29">ROUND(I183*H183,2)</f>
        <v>0</v>
      </c>
      <c r="BL183" s="24" t="s">
        <v>221</v>
      </c>
      <c r="BM183" s="24" t="s">
        <v>401</v>
      </c>
    </row>
    <row r="184" spans="2:65" s="1" customFormat="1" ht="25.5" customHeight="1">
      <c r="B184" s="41"/>
      <c r="C184" s="192" t="s">
        <v>402</v>
      </c>
      <c r="D184" s="192" t="s">
        <v>145</v>
      </c>
      <c r="E184" s="193" t="s">
        <v>403</v>
      </c>
      <c r="F184" s="194" t="s">
        <v>404</v>
      </c>
      <c r="G184" s="195" t="s">
        <v>326</v>
      </c>
      <c r="H184" s="196">
        <v>1</v>
      </c>
      <c r="I184" s="197"/>
      <c r="J184" s="198">
        <f t="shared" si="20"/>
        <v>0</v>
      </c>
      <c r="K184" s="194" t="s">
        <v>149</v>
      </c>
      <c r="L184" s="61"/>
      <c r="M184" s="199" t="s">
        <v>21</v>
      </c>
      <c r="N184" s="200" t="s">
        <v>43</v>
      </c>
      <c r="O184" s="42"/>
      <c r="P184" s="201">
        <f t="shared" si="21"/>
        <v>0</v>
      </c>
      <c r="Q184" s="201">
        <v>0</v>
      </c>
      <c r="R184" s="201">
        <f t="shared" si="22"/>
        <v>0</v>
      </c>
      <c r="S184" s="201">
        <v>9.1999999999999998E-3</v>
      </c>
      <c r="T184" s="202">
        <f t="shared" si="23"/>
        <v>9.1999999999999998E-3</v>
      </c>
      <c r="AR184" s="24" t="s">
        <v>221</v>
      </c>
      <c r="AT184" s="24" t="s">
        <v>145</v>
      </c>
      <c r="AU184" s="24" t="s">
        <v>82</v>
      </c>
      <c r="AY184" s="24" t="s">
        <v>142</v>
      </c>
      <c r="BE184" s="203">
        <f t="shared" si="24"/>
        <v>0</v>
      </c>
      <c r="BF184" s="203">
        <f t="shared" si="25"/>
        <v>0</v>
      </c>
      <c r="BG184" s="203">
        <f t="shared" si="26"/>
        <v>0</v>
      </c>
      <c r="BH184" s="203">
        <f t="shared" si="27"/>
        <v>0</v>
      </c>
      <c r="BI184" s="203">
        <f t="shared" si="28"/>
        <v>0</v>
      </c>
      <c r="BJ184" s="24" t="s">
        <v>80</v>
      </c>
      <c r="BK184" s="203">
        <f t="shared" si="29"/>
        <v>0</v>
      </c>
      <c r="BL184" s="24" t="s">
        <v>221</v>
      </c>
      <c r="BM184" s="24" t="s">
        <v>405</v>
      </c>
    </row>
    <row r="185" spans="2:65" s="1" customFormat="1" ht="16.5" customHeight="1">
      <c r="B185" s="41"/>
      <c r="C185" s="192" t="s">
        <v>406</v>
      </c>
      <c r="D185" s="192" t="s">
        <v>145</v>
      </c>
      <c r="E185" s="193" t="s">
        <v>407</v>
      </c>
      <c r="F185" s="194" t="s">
        <v>408</v>
      </c>
      <c r="G185" s="195" t="s">
        <v>326</v>
      </c>
      <c r="H185" s="196">
        <v>1</v>
      </c>
      <c r="I185" s="197"/>
      <c r="J185" s="198">
        <f t="shared" si="20"/>
        <v>0</v>
      </c>
      <c r="K185" s="194" t="s">
        <v>149</v>
      </c>
      <c r="L185" s="61"/>
      <c r="M185" s="199" t="s">
        <v>21</v>
      </c>
      <c r="N185" s="200" t="s">
        <v>43</v>
      </c>
      <c r="O185" s="42"/>
      <c r="P185" s="201">
        <f t="shared" si="21"/>
        <v>0</v>
      </c>
      <c r="Q185" s="201">
        <v>1.0659999999999999E-2</v>
      </c>
      <c r="R185" s="201">
        <f t="shared" si="22"/>
        <v>1.0659999999999999E-2</v>
      </c>
      <c r="S185" s="201">
        <v>0</v>
      </c>
      <c r="T185" s="202">
        <f t="shared" si="23"/>
        <v>0</v>
      </c>
      <c r="AR185" s="24" t="s">
        <v>221</v>
      </c>
      <c r="AT185" s="24" t="s">
        <v>145</v>
      </c>
      <c r="AU185" s="24" t="s">
        <v>82</v>
      </c>
      <c r="AY185" s="24" t="s">
        <v>142</v>
      </c>
      <c r="BE185" s="203">
        <f t="shared" si="24"/>
        <v>0</v>
      </c>
      <c r="BF185" s="203">
        <f t="shared" si="25"/>
        <v>0</v>
      </c>
      <c r="BG185" s="203">
        <f t="shared" si="26"/>
        <v>0</v>
      </c>
      <c r="BH185" s="203">
        <f t="shared" si="27"/>
        <v>0</v>
      </c>
      <c r="BI185" s="203">
        <f t="shared" si="28"/>
        <v>0</v>
      </c>
      <c r="BJ185" s="24" t="s">
        <v>80</v>
      </c>
      <c r="BK185" s="203">
        <f t="shared" si="29"/>
        <v>0</v>
      </c>
      <c r="BL185" s="24" t="s">
        <v>221</v>
      </c>
      <c r="BM185" s="24" t="s">
        <v>409</v>
      </c>
    </row>
    <row r="186" spans="2:65" s="1" customFormat="1" ht="25.5" customHeight="1">
      <c r="B186" s="41"/>
      <c r="C186" s="192" t="s">
        <v>410</v>
      </c>
      <c r="D186" s="192" t="s">
        <v>145</v>
      </c>
      <c r="E186" s="193" t="s">
        <v>411</v>
      </c>
      <c r="F186" s="194" t="s">
        <v>412</v>
      </c>
      <c r="G186" s="195" t="s">
        <v>245</v>
      </c>
      <c r="H186" s="196">
        <v>2.1000000000000001E-2</v>
      </c>
      <c r="I186" s="197"/>
      <c r="J186" s="198">
        <f t="shared" si="20"/>
        <v>0</v>
      </c>
      <c r="K186" s="194" t="s">
        <v>149</v>
      </c>
      <c r="L186" s="61"/>
      <c r="M186" s="199" t="s">
        <v>21</v>
      </c>
      <c r="N186" s="200" t="s">
        <v>43</v>
      </c>
      <c r="O186" s="42"/>
      <c r="P186" s="201">
        <f t="shared" si="21"/>
        <v>0</v>
      </c>
      <c r="Q186" s="201">
        <v>0</v>
      </c>
      <c r="R186" s="201">
        <f t="shared" si="22"/>
        <v>0</v>
      </c>
      <c r="S186" s="201">
        <v>0</v>
      </c>
      <c r="T186" s="202">
        <f t="shared" si="23"/>
        <v>0</v>
      </c>
      <c r="AR186" s="24" t="s">
        <v>221</v>
      </c>
      <c r="AT186" s="24" t="s">
        <v>145</v>
      </c>
      <c r="AU186" s="24" t="s">
        <v>82</v>
      </c>
      <c r="AY186" s="24" t="s">
        <v>142</v>
      </c>
      <c r="BE186" s="203">
        <f t="shared" si="24"/>
        <v>0</v>
      </c>
      <c r="BF186" s="203">
        <f t="shared" si="25"/>
        <v>0</v>
      </c>
      <c r="BG186" s="203">
        <f t="shared" si="26"/>
        <v>0</v>
      </c>
      <c r="BH186" s="203">
        <f t="shared" si="27"/>
        <v>0</v>
      </c>
      <c r="BI186" s="203">
        <f t="shared" si="28"/>
        <v>0</v>
      </c>
      <c r="BJ186" s="24" t="s">
        <v>80</v>
      </c>
      <c r="BK186" s="203">
        <f t="shared" si="29"/>
        <v>0</v>
      </c>
      <c r="BL186" s="24" t="s">
        <v>221</v>
      </c>
      <c r="BM186" s="24" t="s">
        <v>413</v>
      </c>
    </row>
    <row r="187" spans="2:65" s="1" customFormat="1" ht="16.5" customHeight="1">
      <c r="B187" s="41"/>
      <c r="C187" s="192" t="s">
        <v>414</v>
      </c>
      <c r="D187" s="192" t="s">
        <v>145</v>
      </c>
      <c r="E187" s="193" t="s">
        <v>415</v>
      </c>
      <c r="F187" s="194" t="s">
        <v>416</v>
      </c>
      <c r="G187" s="195" t="s">
        <v>148</v>
      </c>
      <c r="H187" s="196">
        <v>1</v>
      </c>
      <c r="I187" s="197"/>
      <c r="J187" s="198">
        <f t="shared" si="20"/>
        <v>0</v>
      </c>
      <c r="K187" s="194" t="s">
        <v>149</v>
      </c>
      <c r="L187" s="61"/>
      <c r="M187" s="199" t="s">
        <v>21</v>
      </c>
      <c r="N187" s="200" t="s">
        <v>43</v>
      </c>
      <c r="O187" s="42"/>
      <c r="P187" s="201">
        <f t="shared" si="21"/>
        <v>0</v>
      </c>
      <c r="Q187" s="201">
        <v>0</v>
      </c>
      <c r="R187" s="201">
        <f t="shared" si="22"/>
        <v>0</v>
      </c>
      <c r="S187" s="201">
        <v>3.6999999999999999E-4</v>
      </c>
      <c r="T187" s="202">
        <f t="shared" si="23"/>
        <v>3.6999999999999999E-4</v>
      </c>
      <c r="AR187" s="24" t="s">
        <v>221</v>
      </c>
      <c r="AT187" s="24" t="s">
        <v>145</v>
      </c>
      <c r="AU187" s="24" t="s">
        <v>82</v>
      </c>
      <c r="AY187" s="24" t="s">
        <v>142</v>
      </c>
      <c r="BE187" s="203">
        <f t="shared" si="24"/>
        <v>0</v>
      </c>
      <c r="BF187" s="203">
        <f t="shared" si="25"/>
        <v>0</v>
      </c>
      <c r="BG187" s="203">
        <f t="shared" si="26"/>
        <v>0</v>
      </c>
      <c r="BH187" s="203">
        <f t="shared" si="27"/>
        <v>0</v>
      </c>
      <c r="BI187" s="203">
        <f t="shared" si="28"/>
        <v>0</v>
      </c>
      <c r="BJ187" s="24" t="s">
        <v>80</v>
      </c>
      <c r="BK187" s="203">
        <f t="shared" si="29"/>
        <v>0</v>
      </c>
      <c r="BL187" s="24" t="s">
        <v>221</v>
      </c>
      <c r="BM187" s="24" t="s">
        <v>417</v>
      </c>
    </row>
    <row r="188" spans="2:65" s="1" customFormat="1" ht="16.5" customHeight="1">
      <c r="B188" s="41"/>
      <c r="C188" s="192" t="s">
        <v>418</v>
      </c>
      <c r="D188" s="192" t="s">
        <v>145</v>
      </c>
      <c r="E188" s="193" t="s">
        <v>419</v>
      </c>
      <c r="F188" s="194" t="s">
        <v>420</v>
      </c>
      <c r="G188" s="195" t="s">
        <v>326</v>
      </c>
      <c r="H188" s="196">
        <v>3</v>
      </c>
      <c r="I188" s="197"/>
      <c r="J188" s="198">
        <f t="shared" si="20"/>
        <v>0</v>
      </c>
      <c r="K188" s="194" t="s">
        <v>149</v>
      </c>
      <c r="L188" s="61"/>
      <c r="M188" s="199" t="s">
        <v>21</v>
      </c>
      <c r="N188" s="200" t="s">
        <v>43</v>
      </c>
      <c r="O188" s="42"/>
      <c r="P188" s="201">
        <f t="shared" si="21"/>
        <v>0</v>
      </c>
      <c r="Q188" s="201">
        <v>2.9999999999999997E-4</v>
      </c>
      <c r="R188" s="201">
        <f t="shared" si="22"/>
        <v>8.9999999999999998E-4</v>
      </c>
      <c r="S188" s="201">
        <v>0</v>
      </c>
      <c r="T188" s="202">
        <f t="shared" si="23"/>
        <v>0</v>
      </c>
      <c r="AR188" s="24" t="s">
        <v>221</v>
      </c>
      <c r="AT188" s="24" t="s">
        <v>145</v>
      </c>
      <c r="AU188" s="24" t="s">
        <v>82</v>
      </c>
      <c r="AY188" s="24" t="s">
        <v>142</v>
      </c>
      <c r="BE188" s="203">
        <f t="shared" si="24"/>
        <v>0</v>
      </c>
      <c r="BF188" s="203">
        <f t="shared" si="25"/>
        <v>0</v>
      </c>
      <c r="BG188" s="203">
        <f t="shared" si="26"/>
        <v>0</v>
      </c>
      <c r="BH188" s="203">
        <f t="shared" si="27"/>
        <v>0</v>
      </c>
      <c r="BI188" s="203">
        <f t="shared" si="28"/>
        <v>0</v>
      </c>
      <c r="BJ188" s="24" t="s">
        <v>80</v>
      </c>
      <c r="BK188" s="203">
        <f t="shared" si="29"/>
        <v>0</v>
      </c>
      <c r="BL188" s="24" t="s">
        <v>221</v>
      </c>
      <c r="BM188" s="24" t="s">
        <v>421</v>
      </c>
    </row>
    <row r="189" spans="2:65" s="1" customFormat="1" ht="16.5" customHeight="1">
      <c r="B189" s="41"/>
      <c r="C189" s="192" t="s">
        <v>422</v>
      </c>
      <c r="D189" s="192" t="s">
        <v>145</v>
      </c>
      <c r="E189" s="193" t="s">
        <v>423</v>
      </c>
      <c r="F189" s="194" t="s">
        <v>424</v>
      </c>
      <c r="G189" s="195" t="s">
        <v>326</v>
      </c>
      <c r="H189" s="196">
        <v>1</v>
      </c>
      <c r="I189" s="197"/>
      <c r="J189" s="198">
        <f t="shared" si="20"/>
        <v>0</v>
      </c>
      <c r="K189" s="194" t="s">
        <v>149</v>
      </c>
      <c r="L189" s="61"/>
      <c r="M189" s="199" t="s">
        <v>21</v>
      </c>
      <c r="N189" s="200" t="s">
        <v>43</v>
      </c>
      <c r="O189" s="42"/>
      <c r="P189" s="201">
        <f t="shared" si="21"/>
        <v>0</v>
      </c>
      <c r="Q189" s="201">
        <v>1.8E-3</v>
      </c>
      <c r="R189" s="201">
        <f t="shared" si="22"/>
        <v>1.8E-3</v>
      </c>
      <c r="S189" s="201">
        <v>0</v>
      </c>
      <c r="T189" s="202">
        <f t="shared" si="23"/>
        <v>0</v>
      </c>
      <c r="AR189" s="24" t="s">
        <v>221</v>
      </c>
      <c r="AT189" s="24" t="s">
        <v>145</v>
      </c>
      <c r="AU189" s="24" t="s">
        <v>82</v>
      </c>
      <c r="AY189" s="24" t="s">
        <v>142</v>
      </c>
      <c r="BE189" s="203">
        <f t="shared" si="24"/>
        <v>0</v>
      </c>
      <c r="BF189" s="203">
        <f t="shared" si="25"/>
        <v>0</v>
      </c>
      <c r="BG189" s="203">
        <f t="shared" si="26"/>
        <v>0</v>
      </c>
      <c r="BH189" s="203">
        <f t="shared" si="27"/>
        <v>0</v>
      </c>
      <c r="BI189" s="203">
        <f t="shared" si="28"/>
        <v>0</v>
      </c>
      <c r="BJ189" s="24" t="s">
        <v>80</v>
      </c>
      <c r="BK189" s="203">
        <f t="shared" si="29"/>
        <v>0</v>
      </c>
      <c r="BL189" s="24" t="s">
        <v>221</v>
      </c>
      <c r="BM189" s="24" t="s">
        <v>425</v>
      </c>
    </row>
    <row r="190" spans="2:65" s="1" customFormat="1" ht="16.5" customHeight="1">
      <c r="B190" s="41"/>
      <c r="C190" s="192" t="s">
        <v>426</v>
      </c>
      <c r="D190" s="192" t="s">
        <v>145</v>
      </c>
      <c r="E190" s="193" t="s">
        <v>427</v>
      </c>
      <c r="F190" s="194" t="s">
        <v>428</v>
      </c>
      <c r="G190" s="195" t="s">
        <v>148</v>
      </c>
      <c r="H190" s="196">
        <v>1</v>
      </c>
      <c r="I190" s="197"/>
      <c r="J190" s="198">
        <f t="shared" si="20"/>
        <v>0</v>
      </c>
      <c r="K190" s="194" t="s">
        <v>149</v>
      </c>
      <c r="L190" s="61"/>
      <c r="M190" s="199" t="s">
        <v>21</v>
      </c>
      <c r="N190" s="200" t="s">
        <v>43</v>
      </c>
      <c r="O190" s="42"/>
      <c r="P190" s="201">
        <f t="shared" si="21"/>
        <v>0</v>
      </c>
      <c r="Q190" s="201">
        <v>6.0000000000000002E-5</v>
      </c>
      <c r="R190" s="201">
        <f t="shared" si="22"/>
        <v>6.0000000000000002E-5</v>
      </c>
      <c r="S190" s="201">
        <v>0</v>
      </c>
      <c r="T190" s="202">
        <f t="shared" si="23"/>
        <v>0</v>
      </c>
      <c r="AR190" s="24" t="s">
        <v>221</v>
      </c>
      <c r="AT190" s="24" t="s">
        <v>145</v>
      </c>
      <c r="AU190" s="24" t="s">
        <v>82</v>
      </c>
      <c r="AY190" s="24" t="s">
        <v>142</v>
      </c>
      <c r="BE190" s="203">
        <f t="shared" si="24"/>
        <v>0</v>
      </c>
      <c r="BF190" s="203">
        <f t="shared" si="25"/>
        <v>0</v>
      </c>
      <c r="BG190" s="203">
        <f t="shared" si="26"/>
        <v>0</v>
      </c>
      <c r="BH190" s="203">
        <f t="shared" si="27"/>
        <v>0</v>
      </c>
      <c r="BI190" s="203">
        <f t="shared" si="28"/>
        <v>0</v>
      </c>
      <c r="BJ190" s="24" t="s">
        <v>80</v>
      </c>
      <c r="BK190" s="203">
        <f t="shared" si="29"/>
        <v>0</v>
      </c>
      <c r="BL190" s="24" t="s">
        <v>221</v>
      </c>
      <c r="BM190" s="24" t="s">
        <v>429</v>
      </c>
    </row>
    <row r="191" spans="2:65" s="1" customFormat="1" ht="16.5" customHeight="1">
      <c r="B191" s="41"/>
      <c r="C191" s="240" t="s">
        <v>430</v>
      </c>
      <c r="D191" s="240" t="s">
        <v>431</v>
      </c>
      <c r="E191" s="241" t="s">
        <v>432</v>
      </c>
      <c r="F191" s="242" t="s">
        <v>433</v>
      </c>
      <c r="G191" s="243" t="s">
        <v>148</v>
      </c>
      <c r="H191" s="244">
        <v>1</v>
      </c>
      <c r="I191" s="245"/>
      <c r="J191" s="246">
        <f t="shared" si="20"/>
        <v>0</v>
      </c>
      <c r="K191" s="242" t="s">
        <v>149</v>
      </c>
      <c r="L191" s="247"/>
      <c r="M191" s="248" t="s">
        <v>21</v>
      </c>
      <c r="N191" s="249" t="s">
        <v>43</v>
      </c>
      <c r="O191" s="42"/>
      <c r="P191" s="201">
        <f t="shared" si="21"/>
        <v>0</v>
      </c>
      <c r="Q191" s="201">
        <v>3.8000000000000002E-4</v>
      </c>
      <c r="R191" s="201">
        <f t="shared" si="22"/>
        <v>3.8000000000000002E-4</v>
      </c>
      <c r="S191" s="201">
        <v>0</v>
      </c>
      <c r="T191" s="202">
        <f t="shared" si="23"/>
        <v>0</v>
      </c>
      <c r="AR191" s="24" t="s">
        <v>305</v>
      </c>
      <c r="AT191" s="24" t="s">
        <v>431</v>
      </c>
      <c r="AU191" s="24" t="s">
        <v>82</v>
      </c>
      <c r="AY191" s="24" t="s">
        <v>142</v>
      </c>
      <c r="BE191" s="203">
        <f t="shared" si="24"/>
        <v>0</v>
      </c>
      <c r="BF191" s="203">
        <f t="shared" si="25"/>
        <v>0</v>
      </c>
      <c r="BG191" s="203">
        <f t="shared" si="26"/>
        <v>0</v>
      </c>
      <c r="BH191" s="203">
        <f t="shared" si="27"/>
        <v>0</v>
      </c>
      <c r="BI191" s="203">
        <f t="shared" si="28"/>
        <v>0</v>
      </c>
      <c r="BJ191" s="24" t="s">
        <v>80</v>
      </c>
      <c r="BK191" s="203">
        <f t="shared" si="29"/>
        <v>0</v>
      </c>
      <c r="BL191" s="24" t="s">
        <v>221</v>
      </c>
      <c r="BM191" s="24" t="s">
        <v>434</v>
      </c>
    </row>
    <row r="192" spans="2:65" s="1" customFormat="1" ht="16.5" customHeight="1">
      <c r="B192" s="41"/>
      <c r="C192" s="192" t="s">
        <v>435</v>
      </c>
      <c r="D192" s="192" t="s">
        <v>145</v>
      </c>
      <c r="E192" s="193" t="s">
        <v>436</v>
      </c>
      <c r="F192" s="194" t="s">
        <v>437</v>
      </c>
      <c r="G192" s="195" t="s">
        <v>148</v>
      </c>
      <c r="H192" s="196">
        <v>1</v>
      </c>
      <c r="I192" s="197"/>
      <c r="J192" s="198">
        <f t="shared" si="20"/>
        <v>0</v>
      </c>
      <c r="K192" s="194" t="s">
        <v>149</v>
      </c>
      <c r="L192" s="61"/>
      <c r="M192" s="199" t="s">
        <v>21</v>
      </c>
      <c r="N192" s="200" t="s">
        <v>43</v>
      </c>
      <c r="O192" s="42"/>
      <c r="P192" s="201">
        <f t="shared" si="21"/>
        <v>0</v>
      </c>
      <c r="Q192" s="201">
        <v>0</v>
      </c>
      <c r="R192" s="201">
        <f t="shared" si="22"/>
        <v>0</v>
      </c>
      <c r="S192" s="201">
        <v>8.4999999999999995E-4</v>
      </c>
      <c r="T192" s="202">
        <f t="shared" si="23"/>
        <v>8.4999999999999995E-4</v>
      </c>
      <c r="AR192" s="24" t="s">
        <v>221</v>
      </c>
      <c r="AT192" s="24" t="s">
        <v>145</v>
      </c>
      <c r="AU192" s="24" t="s">
        <v>82</v>
      </c>
      <c r="AY192" s="24" t="s">
        <v>142</v>
      </c>
      <c r="BE192" s="203">
        <f t="shared" si="24"/>
        <v>0</v>
      </c>
      <c r="BF192" s="203">
        <f t="shared" si="25"/>
        <v>0</v>
      </c>
      <c r="BG192" s="203">
        <f t="shared" si="26"/>
        <v>0</v>
      </c>
      <c r="BH192" s="203">
        <f t="shared" si="27"/>
        <v>0</v>
      </c>
      <c r="BI192" s="203">
        <f t="shared" si="28"/>
        <v>0</v>
      </c>
      <c r="BJ192" s="24" t="s">
        <v>80</v>
      </c>
      <c r="BK192" s="203">
        <f t="shared" si="29"/>
        <v>0</v>
      </c>
      <c r="BL192" s="24" t="s">
        <v>221</v>
      </c>
      <c r="BM192" s="24" t="s">
        <v>438</v>
      </c>
    </row>
    <row r="193" spans="2:65" s="1" customFormat="1" ht="16.5" customHeight="1">
      <c r="B193" s="41"/>
      <c r="C193" s="192" t="s">
        <v>439</v>
      </c>
      <c r="D193" s="192" t="s">
        <v>145</v>
      </c>
      <c r="E193" s="193" t="s">
        <v>440</v>
      </c>
      <c r="F193" s="194" t="s">
        <v>441</v>
      </c>
      <c r="G193" s="195" t="s">
        <v>148</v>
      </c>
      <c r="H193" s="196">
        <v>1</v>
      </c>
      <c r="I193" s="197"/>
      <c r="J193" s="198">
        <f t="shared" si="20"/>
        <v>0</v>
      </c>
      <c r="K193" s="194" t="s">
        <v>149</v>
      </c>
      <c r="L193" s="61"/>
      <c r="M193" s="199" t="s">
        <v>21</v>
      </c>
      <c r="N193" s="200" t="s">
        <v>43</v>
      </c>
      <c r="O193" s="42"/>
      <c r="P193" s="201">
        <f t="shared" si="21"/>
        <v>0</v>
      </c>
      <c r="Q193" s="201">
        <v>2.3000000000000001E-4</v>
      </c>
      <c r="R193" s="201">
        <f t="shared" si="22"/>
        <v>2.3000000000000001E-4</v>
      </c>
      <c r="S193" s="201">
        <v>0</v>
      </c>
      <c r="T193" s="202">
        <f t="shared" si="23"/>
        <v>0</v>
      </c>
      <c r="AR193" s="24" t="s">
        <v>221</v>
      </c>
      <c r="AT193" s="24" t="s">
        <v>145</v>
      </c>
      <c r="AU193" s="24" t="s">
        <v>82</v>
      </c>
      <c r="AY193" s="24" t="s">
        <v>142</v>
      </c>
      <c r="BE193" s="203">
        <f t="shared" si="24"/>
        <v>0</v>
      </c>
      <c r="BF193" s="203">
        <f t="shared" si="25"/>
        <v>0</v>
      </c>
      <c r="BG193" s="203">
        <f t="shared" si="26"/>
        <v>0</v>
      </c>
      <c r="BH193" s="203">
        <f t="shared" si="27"/>
        <v>0</v>
      </c>
      <c r="BI193" s="203">
        <f t="shared" si="28"/>
        <v>0</v>
      </c>
      <c r="BJ193" s="24" t="s">
        <v>80</v>
      </c>
      <c r="BK193" s="203">
        <f t="shared" si="29"/>
        <v>0</v>
      </c>
      <c r="BL193" s="24" t="s">
        <v>221</v>
      </c>
      <c r="BM193" s="24" t="s">
        <v>442</v>
      </c>
    </row>
    <row r="194" spans="2:65" s="1" customFormat="1" ht="16.5" customHeight="1">
      <c r="B194" s="41"/>
      <c r="C194" s="192" t="s">
        <v>443</v>
      </c>
      <c r="D194" s="192" t="s">
        <v>145</v>
      </c>
      <c r="E194" s="193" t="s">
        <v>444</v>
      </c>
      <c r="F194" s="194" t="s">
        <v>445</v>
      </c>
      <c r="G194" s="195" t="s">
        <v>245</v>
      </c>
      <c r="H194" s="196">
        <v>2.5000000000000001E-2</v>
      </c>
      <c r="I194" s="197"/>
      <c r="J194" s="198">
        <f t="shared" si="20"/>
        <v>0</v>
      </c>
      <c r="K194" s="194" t="s">
        <v>149</v>
      </c>
      <c r="L194" s="61"/>
      <c r="M194" s="199" t="s">
        <v>21</v>
      </c>
      <c r="N194" s="200" t="s">
        <v>43</v>
      </c>
      <c r="O194" s="42"/>
      <c r="P194" s="201">
        <f t="shared" si="21"/>
        <v>0</v>
      </c>
      <c r="Q194" s="201">
        <v>0</v>
      </c>
      <c r="R194" s="201">
        <f t="shared" si="22"/>
        <v>0</v>
      </c>
      <c r="S194" s="201">
        <v>0</v>
      </c>
      <c r="T194" s="202">
        <f t="shared" si="23"/>
        <v>0</v>
      </c>
      <c r="AR194" s="24" t="s">
        <v>221</v>
      </c>
      <c r="AT194" s="24" t="s">
        <v>145</v>
      </c>
      <c r="AU194" s="24" t="s">
        <v>82</v>
      </c>
      <c r="AY194" s="24" t="s">
        <v>142</v>
      </c>
      <c r="BE194" s="203">
        <f t="shared" si="24"/>
        <v>0</v>
      </c>
      <c r="BF194" s="203">
        <f t="shared" si="25"/>
        <v>0</v>
      </c>
      <c r="BG194" s="203">
        <f t="shared" si="26"/>
        <v>0</v>
      </c>
      <c r="BH194" s="203">
        <f t="shared" si="27"/>
        <v>0</v>
      </c>
      <c r="BI194" s="203">
        <f t="shared" si="28"/>
        <v>0</v>
      </c>
      <c r="BJ194" s="24" t="s">
        <v>80</v>
      </c>
      <c r="BK194" s="203">
        <f t="shared" si="29"/>
        <v>0</v>
      </c>
      <c r="BL194" s="24" t="s">
        <v>221</v>
      </c>
      <c r="BM194" s="24" t="s">
        <v>446</v>
      </c>
    </row>
    <row r="195" spans="2:65" s="1" customFormat="1" ht="16.5" customHeight="1">
      <c r="B195" s="41"/>
      <c r="C195" s="192" t="s">
        <v>447</v>
      </c>
      <c r="D195" s="192" t="s">
        <v>145</v>
      </c>
      <c r="E195" s="193" t="s">
        <v>448</v>
      </c>
      <c r="F195" s="194" t="s">
        <v>449</v>
      </c>
      <c r="G195" s="195" t="s">
        <v>245</v>
      </c>
      <c r="H195" s="196">
        <v>2.5000000000000001E-2</v>
      </c>
      <c r="I195" s="197"/>
      <c r="J195" s="198">
        <f t="shared" si="20"/>
        <v>0</v>
      </c>
      <c r="K195" s="194" t="s">
        <v>149</v>
      </c>
      <c r="L195" s="61"/>
      <c r="M195" s="199" t="s">
        <v>21</v>
      </c>
      <c r="N195" s="200" t="s">
        <v>43</v>
      </c>
      <c r="O195" s="42"/>
      <c r="P195" s="201">
        <f t="shared" si="21"/>
        <v>0</v>
      </c>
      <c r="Q195" s="201">
        <v>0</v>
      </c>
      <c r="R195" s="201">
        <f t="shared" si="22"/>
        <v>0</v>
      </c>
      <c r="S195" s="201">
        <v>0</v>
      </c>
      <c r="T195" s="202">
        <f t="shared" si="23"/>
        <v>0</v>
      </c>
      <c r="AR195" s="24" t="s">
        <v>221</v>
      </c>
      <c r="AT195" s="24" t="s">
        <v>145</v>
      </c>
      <c r="AU195" s="24" t="s">
        <v>82</v>
      </c>
      <c r="AY195" s="24" t="s">
        <v>142</v>
      </c>
      <c r="BE195" s="203">
        <f t="shared" si="24"/>
        <v>0</v>
      </c>
      <c r="BF195" s="203">
        <f t="shared" si="25"/>
        <v>0</v>
      </c>
      <c r="BG195" s="203">
        <f t="shared" si="26"/>
        <v>0</v>
      </c>
      <c r="BH195" s="203">
        <f t="shared" si="27"/>
        <v>0</v>
      </c>
      <c r="BI195" s="203">
        <f t="shared" si="28"/>
        <v>0</v>
      </c>
      <c r="BJ195" s="24" t="s">
        <v>80</v>
      </c>
      <c r="BK195" s="203">
        <f t="shared" si="29"/>
        <v>0</v>
      </c>
      <c r="BL195" s="24" t="s">
        <v>221</v>
      </c>
      <c r="BM195" s="24" t="s">
        <v>450</v>
      </c>
    </row>
    <row r="196" spans="2:65" s="1" customFormat="1" ht="16.5" customHeight="1">
      <c r="B196" s="41"/>
      <c r="C196" s="192" t="s">
        <v>451</v>
      </c>
      <c r="D196" s="192" t="s">
        <v>145</v>
      </c>
      <c r="E196" s="193" t="s">
        <v>452</v>
      </c>
      <c r="F196" s="194" t="s">
        <v>453</v>
      </c>
      <c r="G196" s="195" t="s">
        <v>245</v>
      </c>
      <c r="H196" s="196">
        <v>2.5000000000000001E-2</v>
      </c>
      <c r="I196" s="197"/>
      <c r="J196" s="198">
        <f t="shared" si="20"/>
        <v>0</v>
      </c>
      <c r="K196" s="194" t="s">
        <v>149</v>
      </c>
      <c r="L196" s="61"/>
      <c r="M196" s="199" t="s">
        <v>21</v>
      </c>
      <c r="N196" s="200" t="s">
        <v>43</v>
      </c>
      <c r="O196" s="42"/>
      <c r="P196" s="201">
        <f t="shared" si="21"/>
        <v>0</v>
      </c>
      <c r="Q196" s="201">
        <v>0</v>
      </c>
      <c r="R196" s="201">
        <f t="shared" si="22"/>
        <v>0</v>
      </c>
      <c r="S196" s="201">
        <v>0</v>
      </c>
      <c r="T196" s="202">
        <f t="shared" si="23"/>
        <v>0</v>
      </c>
      <c r="AR196" s="24" t="s">
        <v>221</v>
      </c>
      <c r="AT196" s="24" t="s">
        <v>145</v>
      </c>
      <c r="AU196" s="24" t="s">
        <v>82</v>
      </c>
      <c r="AY196" s="24" t="s">
        <v>142</v>
      </c>
      <c r="BE196" s="203">
        <f t="shared" si="24"/>
        <v>0</v>
      </c>
      <c r="BF196" s="203">
        <f t="shared" si="25"/>
        <v>0</v>
      </c>
      <c r="BG196" s="203">
        <f t="shared" si="26"/>
        <v>0</v>
      </c>
      <c r="BH196" s="203">
        <f t="shared" si="27"/>
        <v>0</v>
      </c>
      <c r="BI196" s="203">
        <f t="shared" si="28"/>
        <v>0</v>
      </c>
      <c r="BJ196" s="24" t="s">
        <v>80</v>
      </c>
      <c r="BK196" s="203">
        <f t="shared" si="29"/>
        <v>0</v>
      </c>
      <c r="BL196" s="24" t="s">
        <v>221</v>
      </c>
      <c r="BM196" s="24" t="s">
        <v>454</v>
      </c>
    </row>
    <row r="197" spans="2:65" s="10" customFormat="1" ht="29.85" customHeight="1">
      <c r="B197" s="176"/>
      <c r="C197" s="177"/>
      <c r="D197" s="178" t="s">
        <v>71</v>
      </c>
      <c r="E197" s="190" t="s">
        <v>455</v>
      </c>
      <c r="F197" s="190" t="s">
        <v>456</v>
      </c>
      <c r="G197" s="177"/>
      <c r="H197" s="177"/>
      <c r="I197" s="180"/>
      <c r="J197" s="191">
        <f>BK197</f>
        <v>0</v>
      </c>
      <c r="K197" s="177"/>
      <c r="L197" s="182"/>
      <c r="M197" s="183"/>
      <c r="N197" s="184"/>
      <c r="O197" s="184"/>
      <c r="P197" s="185">
        <f>SUM(P198:P232)</f>
        <v>0</v>
      </c>
      <c r="Q197" s="184"/>
      <c r="R197" s="185">
        <f>SUM(R198:R232)</f>
        <v>7.9884864000000011</v>
      </c>
      <c r="S197" s="184"/>
      <c r="T197" s="186">
        <f>SUM(T198:T232)</f>
        <v>0</v>
      </c>
      <c r="AR197" s="187" t="s">
        <v>82</v>
      </c>
      <c r="AT197" s="188" t="s">
        <v>71</v>
      </c>
      <c r="AU197" s="188" t="s">
        <v>80</v>
      </c>
      <c r="AY197" s="187" t="s">
        <v>142</v>
      </c>
      <c r="BK197" s="189">
        <f>SUM(BK198:BK232)</f>
        <v>0</v>
      </c>
    </row>
    <row r="198" spans="2:65" s="1" customFormat="1" ht="25.5" customHeight="1">
      <c r="B198" s="41"/>
      <c r="C198" s="192" t="s">
        <v>457</v>
      </c>
      <c r="D198" s="192" t="s">
        <v>145</v>
      </c>
      <c r="E198" s="193" t="s">
        <v>458</v>
      </c>
      <c r="F198" s="194" t="s">
        <v>459</v>
      </c>
      <c r="G198" s="195" t="s">
        <v>229</v>
      </c>
      <c r="H198" s="196">
        <v>7.89</v>
      </c>
      <c r="I198" s="197"/>
      <c r="J198" s="198">
        <f>ROUND(I198*H198,2)</f>
        <v>0</v>
      </c>
      <c r="K198" s="194" t="s">
        <v>149</v>
      </c>
      <c r="L198" s="61"/>
      <c r="M198" s="199" t="s">
        <v>21</v>
      </c>
      <c r="N198" s="200" t="s">
        <v>43</v>
      </c>
      <c r="O198" s="42"/>
      <c r="P198" s="201">
        <f>O198*H198</f>
        <v>0</v>
      </c>
      <c r="Q198" s="201">
        <v>1.2199999999999999E-3</v>
      </c>
      <c r="R198" s="201">
        <f>Q198*H198</f>
        <v>9.6257999999999986E-3</v>
      </c>
      <c r="S198" s="201">
        <v>0</v>
      </c>
      <c r="T198" s="202">
        <f>S198*H198</f>
        <v>0</v>
      </c>
      <c r="AR198" s="24" t="s">
        <v>221</v>
      </c>
      <c r="AT198" s="24" t="s">
        <v>145</v>
      </c>
      <c r="AU198" s="24" t="s">
        <v>82</v>
      </c>
      <c r="AY198" s="24" t="s">
        <v>142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24" t="s">
        <v>80</v>
      </c>
      <c r="BK198" s="203">
        <f>ROUND(I198*H198,2)</f>
        <v>0</v>
      </c>
      <c r="BL198" s="24" t="s">
        <v>221</v>
      </c>
      <c r="BM198" s="24" t="s">
        <v>460</v>
      </c>
    </row>
    <row r="199" spans="2:65" s="1" customFormat="1" ht="16.5" customHeight="1">
      <c r="B199" s="41"/>
      <c r="C199" s="192" t="s">
        <v>461</v>
      </c>
      <c r="D199" s="192" t="s">
        <v>145</v>
      </c>
      <c r="E199" s="193" t="s">
        <v>462</v>
      </c>
      <c r="F199" s="194" t="s">
        <v>463</v>
      </c>
      <c r="G199" s="195" t="s">
        <v>148</v>
      </c>
      <c r="H199" s="196">
        <v>32</v>
      </c>
      <c r="I199" s="197"/>
      <c r="J199" s="198">
        <f>ROUND(I199*H199,2)</f>
        <v>0</v>
      </c>
      <c r="K199" s="194" t="s">
        <v>149</v>
      </c>
      <c r="L199" s="61"/>
      <c r="M199" s="199" t="s">
        <v>21</v>
      </c>
      <c r="N199" s="200" t="s">
        <v>43</v>
      </c>
      <c r="O199" s="42"/>
      <c r="P199" s="201">
        <f>O199*H199</f>
        <v>0</v>
      </c>
      <c r="Q199" s="201">
        <v>2.6700000000000001E-3</v>
      </c>
      <c r="R199" s="201">
        <f>Q199*H199</f>
        <v>8.5440000000000002E-2</v>
      </c>
      <c r="S199" s="201">
        <v>0</v>
      </c>
      <c r="T199" s="202">
        <f>S199*H199</f>
        <v>0</v>
      </c>
      <c r="AR199" s="24" t="s">
        <v>221</v>
      </c>
      <c r="AT199" s="24" t="s">
        <v>145</v>
      </c>
      <c r="AU199" s="24" t="s">
        <v>82</v>
      </c>
      <c r="AY199" s="24" t="s">
        <v>142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24" t="s">
        <v>80</v>
      </c>
      <c r="BK199" s="203">
        <f>ROUND(I199*H199,2)</f>
        <v>0</v>
      </c>
      <c r="BL199" s="24" t="s">
        <v>221</v>
      </c>
      <c r="BM199" s="24" t="s">
        <v>464</v>
      </c>
    </row>
    <row r="200" spans="2:65" s="1" customFormat="1" ht="40.5">
      <c r="B200" s="41"/>
      <c r="C200" s="63"/>
      <c r="D200" s="206" t="s">
        <v>176</v>
      </c>
      <c r="E200" s="63"/>
      <c r="F200" s="216" t="s">
        <v>465</v>
      </c>
      <c r="G200" s="63"/>
      <c r="H200" s="63"/>
      <c r="I200" s="163"/>
      <c r="J200" s="63"/>
      <c r="K200" s="63"/>
      <c r="L200" s="61"/>
      <c r="M200" s="217"/>
      <c r="N200" s="42"/>
      <c r="O200" s="42"/>
      <c r="P200" s="42"/>
      <c r="Q200" s="42"/>
      <c r="R200" s="42"/>
      <c r="S200" s="42"/>
      <c r="T200" s="78"/>
      <c r="AT200" s="24" t="s">
        <v>176</v>
      </c>
      <c r="AU200" s="24" t="s">
        <v>82</v>
      </c>
    </row>
    <row r="201" spans="2:65" s="11" customFormat="1">
      <c r="B201" s="204"/>
      <c r="C201" s="205"/>
      <c r="D201" s="206" t="s">
        <v>152</v>
      </c>
      <c r="E201" s="207" t="s">
        <v>21</v>
      </c>
      <c r="F201" s="208" t="s">
        <v>466</v>
      </c>
      <c r="G201" s="205"/>
      <c r="H201" s="209">
        <v>32</v>
      </c>
      <c r="I201" s="210"/>
      <c r="J201" s="205"/>
      <c r="K201" s="205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152</v>
      </c>
      <c r="AU201" s="215" t="s">
        <v>82</v>
      </c>
      <c r="AV201" s="11" t="s">
        <v>82</v>
      </c>
      <c r="AW201" s="11" t="s">
        <v>35</v>
      </c>
      <c r="AX201" s="11" t="s">
        <v>80</v>
      </c>
      <c r="AY201" s="215" t="s">
        <v>142</v>
      </c>
    </row>
    <row r="202" spans="2:65" s="1" customFormat="1" ht="16.5" customHeight="1">
      <c r="B202" s="41"/>
      <c r="C202" s="240" t="s">
        <v>467</v>
      </c>
      <c r="D202" s="240" t="s">
        <v>431</v>
      </c>
      <c r="E202" s="241" t="s">
        <v>468</v>
      </c>
      <c r="F202" s="242" t="s">
        <v>469</v>
      </c>
      <c r="G202" s="243" t="s">
        <v>148</v>
      </c>
      <c r="H202" s="244">
        <v>32</v>
      </c>
      <c r="I202" s="245"/>
      <c r="J202" s="246">
        <f>ROUND(I202*H202,2)</f>
        <v>0</v>
      </c>
      <c r="K202" s="242" t="s">
        <v>21</v>
      </c>
      <c r="L202" s="247"/>
      <c r="M202" s="248" t="s">
        <v>21</v>
      </c>
      <c r="N202" s="249" t="s">
        <v>43</v>
      </c>
      <c r="O202" s="4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AR202" s="24" t="s">
        <v>305</v>
      </c>
      <c r="AT202" s="24" t="s">
        <v>431</v>
      </c>
      <c r="AU202" s="24" t="s">
        <v>82</v>
      </c>
      <c r="AY202" s="24" t="s">
        <v>142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24" t="s">
        <v>80</v>
      </c>
      <c r="BK202" s="203">
        <f>ROUND(I202*H202,2)</f>
        <v>0</v>
      </c>
      <c r="BL202" s="24" t="s">
        <v>221</v>
      </c>
      <c r="BM202" s="24" t="s">
        <v>470</v>
      </c>
    </row>
    <row r="203" spans="2:65" s="1" customFormat="1" ht="25.5" customHeight="1">
      <c r="B203" s="41"/>
      <c r="C203" s="192" t="s">
        <v>471</v>
      </c>
      <c r="D203" s="192" t="s">
        <v>145</v>
      </c>
      <c r="E203" s="193" t="s">
        <v>472</v>
      </c>
      <c r="F203" s="194" t="s">
        <v>473</v>
      </c>
      <c r="G203" s="195" t="s">
        <v>156</v>
      </c>
      <c r="H203" s="196">
        <v>98.57</v>
      </c>
      <c r="I203" s="197"/>
      <c r="J203" s="198">
        <f>ROUND(I203*H203,2)</f>
        <v>0</v>
      </c>
      <c r="K203" s="194" t="s">
        <v>149</v>
      </c>
      <c r="L203" s="61"/>
      <c r="M203" s="199" t="s">
        <v>21</v>
      </c>
      <c r="N203" s="200" t="s">
        <v>43</v>
      </c>
      <c r="O203" s="42"/>
      <c r="P203" s="201">
        <f>O203*H203</f>
        <v>0</v>
      </c>
      <c r="Q203" s="201">
        <v>1.567E-2</v>
      </c>
      <c r="R203" s="201">
        <f>Q203*H203</f>
        <v>1.5445918999999999</v>
      </c>
      <c r="S203" s="201">
        <v>0</v>
      </c>
      <c r="T203" s="202">
        <f>S203*H203</f>
        <v>0</v>
      </c>
      <c r="AR203" s="24" t="s">
        <v>221</v>
      </c>
      <c r="AT203" s="24" t="s">
        <v>145</v>
      </c>
      <c r="AU203" s="24" t="s">
        <v>82</v>
      </c>
      <c r="AY203" s="24" t="s">
        <v>142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24" t="s">
        <v>80</v>
      </c>
      <c r="BK203" s="203">
        <f>ROUND(I203*H203,2)</f>
        <v>0</v>
      </c>
      <c r="BL203" s="24" t="s">
        <v>221</v>
      </c>
      <c r="BM203" s="24" t="s">
        <v>474</v>
      </c>
    </row>
    <row r="204" spans="2:65" s="11" customFormat="1">
      <c r="B204" s="204"/>
      <c r="C204" s="205"/>
      <c r="D204" s="206" t="s">
        <v>152</v>
      </c>
      <c r="E204" s="207" t="s">
        <v>21</v>
      </c>
      <c r="F204" s="208" t="s">
        <v>475</v>
      </c>
      <c r="G204" s="205"/>
      <c r="H204" s="209">
        <v>98.57</v>
      </c>
      <c r="I204" s="210"/>
      <c r="J204" s="205"/>
      <c r="K204" s="205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152</v>
      </c>
      <c r="AU204" s="215" t="s">
        <v>82</v>
      </c>
      <c r="AV204" s="11" t="s">
        <v>82</v>
      </c>
      <c r="AW204" s="11" t="s">
        <v>35</v>
      </c>
      <c r="AX204" s="11" t="s">
        <v>72</v>
      </c>
      <c r="AY204" s="215" t="s">
        <v>142</v>
      </c>
    </row>
    <row r="205" spans="2:65" s="14" customFormat="1" ht="27">
      <c r="B205" s="250"/>
      <c r="C205" s="251"/>
      <c r="D205" s="206" t="s">
        <v>152</v>
      </c>
      <c r="E205" s="252" t="s">
        <v>21</v>
      </c>
      <c r="F205" s="253" t="s">
        <v>476</v>
      </c>
      <c r="G205" s="251"/>
      <c r="H205" s="252" t="s">
        <v>21</v>
      </c>
      <c r="I205" s="254"/>
      <c r="J205" s="251"/>
      <c r="K205" s="251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152</v>
      </c>
      <c r="AU205" s="259" t="s">
        <v>82</v>
      </c>
      <c r="AV205" s="14" t="s">
        <v>80</v>
      </c>
      <c r="AW205" s="14" t="s">
        <v>35</v>
      </c>
      <c r="AX205" s="14" t="s">
        <v>72</v>
      </c>
      <c r="AY205" s="259" t="s">
        <v>142</v>
      </c>
    </row>
    <row r="206" spans="2:65" s="13" customFormat="1">
      <c r="B206" s="229"/>
      <c r="C206" s="230"/>
      <c r="D206" s="206" t="s">
        <v>152</v>
      </c>
      <c r="E206" s="231" t="s">
        <v>21</v>
      </c>
      <c r="F206" s="232" t="s">
        <v>239</v>
      </c>
      <c r="G206" s="230"/>
      <c r="H206" s="233">
        <v>98.57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152</v>
      </c>
      <c r="AU206" s="239" t="s">
        <v>82</v>
      </c>
      <c r="AV206" s="13" t="s">
        <v>150</v>
      </c>
      <c r="AW206" s="13" t="s">
        <v>35</v>
      </c>
      <c r="AX206" s="13" t="s">
        <v>80</v>
      </c>
      <c r="AY206" s="239" t="s">
        <v>142</v>
      </c>
    </row>
    <row r="207" spans="2:65" s="1" customFormat="1" ht="25.5" customHeight="1">
      <c r="B207" s="41"/>
      <c r="C207" s="192" t="s">
        <v>477</v>
      </c>
      <c r="D207" s="192" t="s">
        <v>145</v>
      </c>
      <c r="E207" s="193" t="s">
        <v>478</v>
      </c>
      <c r="F207" s="194" t="s">
        <v>479</v>
      </c>
      <c r="G207" s="195" t="s">
        <v>156</v>
      </c>
      <c r="H207" s="196">
        <v>84.3</v>
      </c>
      <c r="I207" s="197"/>
      <c r="J207" s="198">
        <f>ROUND(I207*H207,2)</f>
        <v>0</v>
      </c>
      <c r="K207" s="194" t="s">
        <v>149</v>
      </c>
      <c r="L207" s="61"/>
      <c r="M207" s="199" t="s">
        <v>21</v>
      </c>
      <c r="N207" s="200" t="s">
        <v>43</v>
      </c>
      <c r="O207" s="4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AR207" s="24" t="s">
        <v>221</v>
      </c>
      <c r="AT207" s="24" t="s">
        <v>145</v>
      </c>
      <c r="AU207" s="24" t="s">
        <v>82</v>
      </c>
      <c r="AY207" s="24" t="s">
        <v>142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24" t="s">
        <v>80</v>
      </c>
      <c r="BK207" s="203">
        <f>ROUND(I207*H207,2)</f>
        <v>0</v>
      </c>
      <c r="BL207" s="24" t="s">
        <v>221</v>
      </c>
      <c r="BM207" s="24" t="s">
        <v>480</v>
      </c>
    </row>
    <row r="208" spans="2:65" s="1" customFormat="1" ht="135">
      <c r="B208" s="41"/>
      <c r="C208" s="63"/>
      <c r="D208" s="206" t="s">
        <v>176</v>
      </c>
      <c r="E208" s="63"/>
      <c r="F208" s="216" t="s">
        <v>481</v>
      </c>
      <c r="G208" s="63"/>
      <c r="H208" s="63"/>
      <c r="I208" s="163"/>
      <c r="J208" s="63"/>
      <c r="K208" s="63"/>
      <c r="L208" s="61"/>
      <c r="M208" s="217"/>
      <c r="N208" s="42"/>
      <c r="O208" s="42"/>
      <c r="P208" s="42"/>
      <c r="Q208" s="42"/>
      <c r="R208" s="42"/>
      <c r="S208" s="42"/>
      <c r="T208" s="78"/>
      <c r="AT208" s="24" t="s">
        <v>176</v>
      </c>
      <c r="AU208" s="24" t="s">
        <v>82</v>
      </c>
    </row>
    <row r="209" spans="2:65" s="14" customFormat="1">
      <c r="B209" s="250"/>
      <c r="C209" s="251"/>
      <c r="D209" s="206" t="s">
        <v>152</v>
      </c>
      <c r="E209" s="252" t="s">
        <v>21</v>
      </c>
      <c r="F209" s="253" t="s">
        <v>482</v>
      </c>
      <c r="G209" s="251"/>
      <c r="H209" s="252" t="s">
        <v>21</v>
      </c>
      <c r="I209" s="254"/>
      <c r="J209" s="251"/>
      <c r="K209" s="251"/>
      <c r="L209" s="255"/>
      <c r="M209" s="256"/>
      <c r="N209" s="257"/>
      <c r="O209" s="257"/>
      <c r="P209" s="257"/>
      <c r="Q209" s="257"/>
      <c r="R209" s="257"/>
      <c r="S209" s="257"/>
      <c r="T209" s="258"/>
      <c r="AT209" s="259" t="s">
        <v>152</v>
      </c>
      <c r="AU209" s="259" t="s">
        <v>82</v>
      </c>
      <c r="AV209" s="14" t="s">
        <v>80</v>
      </c>
      <c r="AW209" s="14" t="s">
        <v>35</v>
      </c>
      <c r="AX209" s="14" t="s">
        <v>72</v>
      </c>
      <c r="AY209" s="259" t="s">
        <v>142</v>
      </c>
    </row>
    <row r="210" spans="2:65" s="11" customFormat="1">
      <c r="B210" s="204"/>
      <c r="C210" s="205"/>
      <c r="D210" s="206" t="s">
        <v>152</v>
      </c>
      <c r="E210" s="207" t="s">
        <v>21</v>
      </c>
      <c r="F210" s="208" t="s">
        <v>483</v>
      </c>
      <c r="G210" s="205"/>
      <c r="H210" s="209">
        <v>84.3</v>
      </c>
      <c r="I210" s="210"/>
      <c r="J210" s="205"/>
      <c r="K210" s="205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152</v>
      </c>
      <c r="AU210" s="215" t="s">
        <v>82</v>
      </c>
      <c r="AV210" s="11" t="s">
        <v>82</v>
      </c>
      <c r="AW210" s="11" t="s">
        <v>35</v>
      </c>
      <c r="AX210" s="11" t="s">
        <v>72</v>
      </c>
      <c r="AY210" s="215" t="s">
        <v>142</v>
      </c>
    </row>
    <row r="211" spans="2:65" s="13" customFormat="1">
      <c r="B211" s="229"/>
      <c r="C211" s="230"/>
      <c r="D211" s="206" t="s">
        <v>152</v>
      </c>
      <c r="E211" s="231" t="s">
        <v>21</v>
      </c>
      <c r="F211" s="232" t="s">
        <v>239</v>
      </c>
      <c r="G211" s="230"/>
      <c r="H211" s="233">
        <v>84.3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152</v>
      </c>
      <c r="AU211" s="239" t="s">
        <v>82</v>
      </c>
      <c r="AV211" s="13" t="s">
        <v>150</v>
      </c>
      <c r="AW211" s="13" t="s">
        <v>35</v>
      </c>
      <c r="AX211" s="13" t="s">
        <v>80</v>
      </c>
      <c r="AY211" s="239" t="s">
        <v>142</v>
      </c>
    </row>
    <row r="212" spans="2:65" s="1" customFormat="1" ht="16.5" customHeight="1">
      <c r="B212" s="41"/>
      <c r="C212" s="240" t="s">
        <v>484</v>
      </c>
      <c r="D212" s="240" t="s">
        <v>431</v>
      </c>
      <c r="E212" s="241" t="s">
        <v>485</v>
      </c>
      <c r="F212" s="242" t="s">
        <v>486</v>
      </c>
      <c r="G212" s="243" t="s">
        <v>156</v>
      </c>
      <c r="H212" s="244">
        <v>101.16</v>
      </c>
      <c r="I212" s="245"/>
      <c r="J212" s="246">
        <f>ROUND(I212*H212,2)</f>
        <v>0</v>
      </c>
      <c r="K212" s="242" t="s">
        <v>149</v>
      </c>
      <c r="L212" s="247"/>
      <c r="M212" s="248" t="s">
        <v>21</v>
      </c>
      <c r="N212" s="249" t="s">
        <v>43</v>
      </c>
      <c r="O212" s="42"/>
      <c r="P212" s="201">
        <f>O212*H212</f>
        <v>0</v>
      </c>
      <c r="Q212" s="201">
        <v>1.4500000000000001E-2</v>
      </c>
      <c r="R212" s="201">
        <f>Q212*H212</f>
        <v>1.46682</v>
      </c>
      <c r="S212" s="201">
        <v>0</v>
      </c>
      <c r="T212" s="202">
        <f>S212*H212</f>
        <v>0</v>
      </c>
      <c r="AR212" s="24" t="s">
        <v>305</v>
      </c>
      <c r="AT212" s="24" t="s">
        <v>431</v>
      </c>
      <c r="AU212" s="24" t="s">
        <v>82</v>
      </c>
      <c r="AY212" s="24" t="s">
        <v>142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24" t="s">
        <v>80</v>
      </c>
      <c r="BK212" s="203">
        <f>ROUND(I212*H212,2)</f>
        <v>0</v>
      </c>
      <c r="BL212" s="24" t="s">
        <v>221</v>
      </c>
      <c r="BM212" s="24" t="s">
        <v>487</v>
      </c>
    </row>
    <row r="213" spans="2:65" s="11" customFormat="1">
      <c r="B213" s="204"/>
      <c r="C213" s="205"/>
      <c r="D213" s="206" t="s">
        <v>152</v>
      </c>
      <c r="E213" s="207" t="s">
        <v>21</v>
      </c>
      <c r="F213" s="208" t="s">
        <v>488</v>
      </c>
      <c r="G213" s="205"/>
      <c r="H213" s="209">
        <v>101.16</v>
      </c>
      <c r="I213" s="210"/>
      <c r="J213" s="205"/>
      <c r="K213" s="205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152</v>
      </c>
      <c r="AU213" s="215" t="s">
        <v>82</v>
      </c>
      <c r="AV213" s="11" t="s">
        <v>82</v>
      </c>
      <c r="AW213" s="11" t="s">
        <v>35</v>
      </c>
      <c r="AX213" s="11" t="s">
        <v>80</v>
      </c>
      <c r="AY213" s="215" t="s">
        <v>142</v>
      </c>
    </row>
    <row r="214" spans="2:65" s="1" customFormat="1" ht="16.5" customHeight="1">
      <c r="B214" s="41"/>
      <c r="C214" s="192" t="s">
        <v>489</v>
      </c>
      <c r="D214" s="192" t="s">
        <v>145</v>
      </c>
      <c r="E214" s="193" t="s">
        <v>490</v>
      </c>
      <c r="F214" s="194" t="s">
        <v>491</v>
      </c>
      <c r="G214" s="195" t="s">
        <v>156</v>
      </c>
      <c r="H214" s="196">
        <v>182.87</v>
      </c>
      <c r="I214" s="197"/>
      <c r="J214" s="198">
        <f>ROUND(I214*H214,2)</f>
        <v>0</v>
      </c>
      <c r="K214" s="194" t="s">
        <v>149</v>
      </c>
      <c r="L214" s="61"/>
      <c r="M214" s="199" t="s">
        <v>21</v>
      </c>
      <c r="N214" s="200" t="s">
        <v>43</v>
      </c>
      <c r="O214" s="42"/>
      <c r="P214" s="201">
        <f>O214*H214</f>
        <v>0</v>
      </c>
      <c r="Q214" s="201">
        <v>2.0000000000000001E-4</v>
      </c>
      <c r="R214" s="201">
        <f>Q214*H214</f>
        <v>3.6574000000000002E-2</v>
      </c>
      <c r="S214" s="201">
        <v>0</v>
      </c>
      <c r="T214" s="202">
        <f>S214*H214</f>
        <v>0</v>
      </c>
      <c r="AR214" s="24" t="s">
        <v>221</v>
      </c>
      <c r="AT214" s="24" t="s">
        <v>145</v>
      </c>
      <c r="AU214" s="24" t="s">
        <v>82</v>
      </c>
      <c r="AY214" s="24" t="s">
        <v>142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24" t="s">
        <v>80</v>
      </c>
      <c r="BK214" s="203">
        <f>ROUND(I214*H214,2)</f>
        <v>0</v>
      </c>
      <c r="BL214" s="24" t="s">
        <v>221</v>
      </c>
      <c r="BM214" s="24" t="s">
        <v>492</v>
      </c>
    </row>
    <row r="215" spans="2:65" s="11" customFormat="1">
      <c r="B215" s="204"/>
      <c r="C215" s="205"/>
      <c r="D215" s="206" t="s">
        <v>152</v>
      </c>
      <c r="E215" s="207" t="s">
        <v>21</v>
      </c>
      <c r="F215" s="208" t="s">
        <v>493</v>
      </c>
      <c r="G215" s="205"/>
      <c r="H215" s="209">
        <v>182.87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152</v>
      </c>
      <c r="AU215" s="215" t="s">
        <v>82</v>
      </c>
      <c r="AV215" s="11" t="s">
        <v>82</v>
      </c>
      <c r="AW215" s="11" t="s">
        <v>35</v>
      </c>
      <c r="AX215" s="11" t="s">
        <v>80</v>
      </c>
      <c r="AY215" s="215" t="s">
        <v>142</v>
      </c>
    </row>
    <row r="216" spans="2:65" s="1" customFormat="1" ht="25.5" customHeight="1">
      <c r="B216" s="41"/>
      <c r="C216" s="192" t="s">
        <v>494</v>
      </c>
      <c r="D216" s="192" t="s">
        <v>145</v>
      </c>
      <c r="E216" s="193" t="s">
        <v>495</v>
      </c>
      <c r="F216" s="194" t="s">
        <v>496</v>
      </c>
      <c r="G216" s="195" t="s">
        <v>214</v>
      </c>
      <c r="H216" s="196">
        <v>219.18</v>
      </c>
      <c r="I216" s="197"/>
      <c r="J216" s="198">
        <f>ROUND(I216*H216,2)</f>
        <v>0</v>
      </c>
      <c r="K216" s="194" t="s">
        <v>149</v>
      </c>
      <c r="L216" s="61"/>
      <c r="M216" s="199" t="s">
        <v>21</v>
      </c>
      <c r="N216" s="200" t="s">
        <v>43</v>
      </c>
      <c r="O216" s="42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AR216" s="24" t="s">
        <v>221</v>
      </c>
      <c r="AT216" s="24" t="s">
        <v>145</v>
      </c>
      <c r="AU216" s="24" t="s">
        <v>82</v>
      </c>
      <c r="AY216" s="24" t="s">
        <v>142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24" t="s">
        <v>80</v>
      </c>
      <c r="BK216" s="203">
        <f>ROUND(I216*H216,2)</f>
        <v>0</v>
      </c>
      <c r="BL216" s="24" t="s">
        <v>221</v>
      </c>
      <c r="BM216" s="24" t="s">
        <v>497</v>
      </c>
    </row>
    <row r="217" spans="2:65" s="1" customFormat="1" ht="27">
      <c r="B217" s="41"/>
      <c r="C217" s="63"/>
      <c r="D217" s="206" t="s">
        <v>176</v>
      </c>
      <c r="E217" s="63"/>
      <c r="F217" s="216" t="s">
        <v>498</v>
      </c>
      <c r="G217" s="63"/>
      <c r="H217" s="63"/>
      <c r="I217" s="163"/>
      <c r="J217" s="63"/>
      <c r="K217" s="63"/>
      <c r="L217" s="61"/>
      <c r="M217" s="217"/>
      <c r="N217" s="42"/>
      <c r="O217" s="42"/>
      <c r="P217" s="42"/>
      <c r="Q217" s="42"/>
      <c r="R217" s="42"/>
      <c r="S217" s="42"/>
      <c r="T217" s="78"/>
      <c r="AT217" s="24" t="s">
        <v>176</v>
      </c>
      <c r="AU217" s="24" t="s">
        <v>82</v>
      </c>
    </row>
    <row r="218" spans="2:65" s="11" customFormat="1">
      <c r="B218" s="204"/>
      <c r="C218" s="205"/>
      <c r="D218" s="206" t="s">
        <v>152</v>
      </c>
      <c r="E218" s="207" t="s">
        <v>21</v>
      </c>
      <c r="F218" s="208" t="s">
        <v>499</v>
      </c>
      <c r="G218" s="205"/>
      <c r="H218" s="209">
        <v>219.18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152</v>
      </c>
      <c r="AU218" s="215" t="s">
        <v>82</v>
      </c>
      <c r="AV218" s="11" t="s">
        <v>82</v>
      </c>
      <c r="AW218" s="11" t="s">
        <v>35</v>
      </c>
      <c r="AX218" s="11" t="s">
        <v>80</v>
      </c>
      <c r="AY218" s="215" t="s">
        <v>142</v>
      </c>
    </row>
    <row r="219" spans="2:65" s="1" customFormat="1" ht="16.5" customHeight="1">
      <c r="B219" s="41"/>
      <c r="C219" s="240" t="s">
        <v>500</v>
      </c>
      <c r="D219" s="240" t="s">
        <v>431</v>
      </c>
      <c r="E219" s="241" t="s">
        <v>501</v>
      </c>
      <c r="F219" s="242" t="s">
        <v>502</v>
      </c>
      <c r="G219" s="243" t="s">
        <v>229</v>
      </c>
      <c r="H219" s="244">
        <v>7.89</v>
      </c>
      <c r="I219" s="245"/>
      <c r="J219" s="246">
        <f>ROUND(I219*H219,2)</f>
        <v>0</v>
      </c>
      <c r="K219" s="242" t="s">
        <v>149</v>
      </c>
      <c r="L219" s="247"/>
      <c r="M219" s="248" t="s">
        <v>21</v>
      </c>
      <c r="N219" s="249" t="s">
        <v>43</v>
      </c>
      <c r="O219" s="42"/>
      <c r="P219" s="201">
        <f>O219*H219</f>
        <v>0</v>
      </c>
      <c r="Q219" s="201">
        <v>0.55000000000000004</v>
      </c>
      <c r="R219" s="201">
        <f>Q219*H219</f>
        <v>4.3395000000000001</v>
      </c>
      <c r="S219" s="201">
        <v>0</v>
      </c>
      <c r="T219" s="202">
        <f>S219*H219</f>
        <v>0</v>
      </c>
      <c r="AR219" s="24" t="s">
        <v>305</v>
      </c>
      <c r="AT219" s="24" t="s">
        <v>431</v>
      </c>
      <c r="AU219" s="24" t="s">
        <v>82</v>
      </c>
      <c r="AY219" s="24" t="s">
        <v>142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24" t="s">
        <v>80</v>
      </c>
      <c r="BK219" s="203">
        <f>ROUND(I219*H219,2)</f>
        <v>0</v>
      </c>
      <c r="BL219" s="24" t="s">
        <v>221</v>
      </c>
      <c r="BM219" s="24" t="s">
        <v>503</v>
      </c>
    </row>
    <row r="220" spans="2:65" s="11" customFormat="1">
      <c r="B220" s="204"/>
      <c r="C220" s="205"/>
      <c r="D220" s="206" t="s">
        <v>152</v>
      </c>
      <c r="E220" s="207" t="s">
        <v>21</v>
      </c>
      <c r="F220" s="208" t="s">
        <v>504</v>
      </c>
      <c r="G220" s="205"/>
      <c r="H220" s="209">
        <v>7.89</v>
      </c>
      <c r="I220" s="210"/>
      <c r="J220" s="205"/>
      <c r="K220" s="205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152</v>
      </c>
      <c r="AU220" s="215" t="s">
        <v>82</v>
      </c>
      <c r="AV220" s="11" t="s">
        <v>82</v>
      </c>
      <c r="AW220" s="11" t="s">
        <v>35</v>
      </c>
      <c r="AX220" s="11" t="s">
        <v>80</v>
      </c>
      <c r="AY220" s="215" t="s">
        <v>142</v>
      </c>
    </row>
    <row r="221" spans="2:65" s="1" customFormat="1" ht="16.5" customHeight="1">
      <c r="B221" s="41"/>
      <c r="C221" s="240" t="s">
        <v>505</v>
      </c>
      <c r="D221" s="240" t="s">
        <v>431</v>
      </c>
      <c r="E221" s="241" t="s">
        <v>506</v>
      </c>
      <c r="F221" s="242" t="s">
        <v>507</v>
      </c>
      <c r="G221" s="243" t="s">
        <v>148</v>
      </c>
      <c r="H221" s="244">
        <v>120</v>
      </c>
      <c r="I221" s="245"/>
      <c r="J221" s="246">
        <f>ROUND(I221*H221,2)</f>
        <v>0</v>
      </c>
      <c r="K221" s="242" t="s">
        <v>149</v>
      </c>
      <c r="L221" s="247"/>
      <c r="M221" s="248" t="s">
        <v>21</v>
      </c>
      <c r="N221" s="249" t="s">
        <v>43</v>
      </c>
      <c r="O221" s="42"/>
      <c r="P221" s="201">
        <f>O221*H221</f>
        <v>0</v>
      </c>
      <c r="Q221" s="201">
        <v>5.2999999999999998E-4</v>
      </c>
      <c r="R221" s="201">
        <f>Q221*H221</f>
        <v>6.3600000000000004E-2</v>
      </c>
      <c r="S221" s="201">
        <v>0</v>
      </c>
      <c r="T221" s="202">
        <f>S221*H221</f>
        <v>0</v>
      </c>
      <c r="AR221" s="24" t="s">
        <v>305</v>
      </c>
      <c r="AT221" s="24" t="s">
        <v>431</v>
      </c>
      <c r="AU221" s="24" t="s">
        <v>82</v>
      </c>
      <c r="AY221" s="24" t="s">
        <v>142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24" t="s">
        <v>80</v>
      </c>
      <c r="BK221" s="203">
        <f>ROUND(I221*H221,2)</f>
        <v>0</v>
      </c>
      <c r="BL221" s="24" t="s">
        <v>221</v>
      </c>
      <c r="BM221" s="24" t="s">
        <v>508</v>
      </c>
    </row>
    <row r="222" spans="2:65" s="1" customFormat="1" ht="16.5" customHeight="1">
      <c r="B222" s="41"/>
      <c r="C222" s="240" t="s">
        <v>509</v>
      </c>
      <c r="D222" s="240" t="s">
        <v>431</v>
      </c>
      <c r="E222" s="241" t="s">
        <v>510</v>
      </c>
      <c r="F222" s="242" t="s">
        <v>511</v>
      </c>
      <c r="G222" s="243" t="s">
        <v>148</v>
      </c>
      <c r="H222" s="244">
        <v>120</v>
      </c>
      <c r="I222" s="245"/>
      <c r="J222" s="246">
        <f>ROUND(I222*H222,2)</f>
        <v>0</v>
      </c>
      <c r="K222" s="242" t="s">
        <v>149</v>
      </c>
      <c r="L222" s="247"/>
      <c r="M222" s="248" t="s">
        <v>21</v>
      </c>
      <c r="N222" s="249" t="s">
        <v>43</v>
      </c>
      <c r="O222" s="42"/>
      <c r="P222" s="201">
        <f>O222*H222</f>
        <v>0</v>
      </c>
      <c r="Q222" s="201">
        <v>9.7999999999999997E-4</v>
      </c>
      <c r="R222" s="201">
        <f>Q222*H222</f>
        <v>0.1176</v>
      </c>
      <c r="S222" s="201">
        <v>0</v>
      </c>
      <c r="T222" s="202">
        <f>S222*H222</f>
        <v>0</v>
      </c>
      <c r="AR222" s="24" t="s">
        <v>305</v>
      </c>
      <c r="AT222" s="24" t="s">
        <v>431</v>
      </c>
      <c r="AU222" s="24" t="s">
        <v>82</v>
      </c>
      <c r="AY222" s="24" t="s">
        <v>142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24" t="s">
        <v>80</v>
      </c>
      <c r="BK222" s="203">
        <f>ROUND(I222*H222,2)</f>
        <v>0</v>
      </c>
      <c r="BL222" s="24" t="s">
        <v>221</v>
      </c>
      <c r="BM222" s="24" t="s">
        <v>512</v>
      </c>
    </row>
    <row r="223" spans="2:65" s="1" customFormat="1" ht="16.5" customHeight="1">
      <c r="B223" s="41"/>
      <c r="C223" s="192" t="s">
        <v>513</v>
      </c>
      <c r="D223" s="192" t="s">
        <v>145</v>
      </c>
      <c r="E223" s="193" t="s">
        <v>514</v>
      </c>
      <c r="F223" s="194" t="s">
        <v>515</v>
      </c>
      <c r="G223" s="195" t="s">
        <v>229</v>
      </c>
      <c r="H223" s="196">
        <v>7.89</v>
      </c>
      <c r="I223" s="197"/>
      <c r="J223" s="198">
        <f>ROUND(I223*H223,2)</f>
        <v>0</v>
      </c>
      <c r="K223" s="194" t="s">
        <v>149</v>
      </c>
      <c r="L223" s="61"/>
      <c r="M223" s="199" t="s">
        <v>21</v>
      </c>
      <c r="N223" s="200" t="s">
        <v>43</v>
      </c>
      <c r="O223" s="42"/>
      <c r="P223" s="201">
        <f>O223*H223</f>
        <v>0</v>
      </c>
      <c r="Q223" s="201">
        <v>2.4469999999999999E-2</v>
      </c>
      <c r="R223" s="201">
        <f>Q223*H223</f>
        <v>0.19306829999999997</v>
      </c>
      <c r="S223" s="201">
        <v>0</v>
      </c>
      <c r="T223" s="202">
        <f>S223*H223</f>
        <v>0</v>
      </c>
      <c r="AR223" s="24" t="s">
        <v>221</v>
      </c>
      <c r="AT223" s="24" t="s">
        <v>145</v>
      </c>
      <c r="AU223" s="24" t="s">
        <v>82</v>
      </c>
      <c r="AY223" s="24" t="s">
        <v>142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24" t="s">
        <v>80</v>
      </c>
      <c r="BK223" s="203">
        <f>ROUND(I223*H223,2)</f>
        <v>0</v>
      </c>
      <c r="BL223" s="24" t="s">
        <v>221</v>
      </c>
      <c r="BM223" s="24" t="s">
        <v>516</v>
      </c>
    </row>
    <row r="224" spans="2:65" s="1" customFormat="1" ht="16.5" customHeight="1">
      <c r="B224" s="41"/>
      <c r="C224" s="192" t="s">
        <v>517</v>
      </c>
      <c r="D224" s="192" t="s">
        <v>145</v>
      </c>
      <c r="E224" s="193" t="s">
        <v>518</v>
      </c>
      <c r="F224" s="194" t="s">
        <v>519</v>
      </c>
      <c r="G224" s="195" t="s">
        <v>156</v>
      </c>
      <c r="H224" s="196">
        <v>182.87</v>
      </c>
      <c r="I224" s="197"/>
      <c r="J224" s="198">
        <f>ROUND(I224*H224,2)</f>
        <v>0</v>
      </c>
      <c r="K224" s="194" t="s">
        <v>149</v>
      </c>
      <c r="L224" s="61"/>
      <c r="M224" s="199" t="s">
        <v>21</v>
      </c>
      <c r="N224" s="200" t="s">
        <v>43</v>
      </c>
      <c r="O224" s="42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AR224" s="24" t="s">
        <v>221</v>
      </c>
      <c r="AT224" s="24" t="s">
        <v>145</v>
      </c>
      <c r="AU224" s="24" t="s">
        <v>82</v>
      </c>
      <c r="AY224" s="24" t="s">
        <v>142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24" t="s">
        <v>80</v>
      </c>
      <c r="BK224" s="203">
        <f>ROUND(I224*H224,2)</f>
        <v>0</v>
      </c>
      <c r="BL224" s="24" t="s">
        <v>221</v>
      </c>
      <c r="BM224" s="24" t="s">
        <v>520</v>
      </c>
    </row>
    <row r="225" spans="2:65" s="11" customFormat="1">
      <c r="B225" s="204"/>
      <c r="C225" s="205"/>
      <c r="D225" s="206" t="s">
        <v>152</v>
      </c>
      <c r="E225" s="207" t="s">
        <v>21</v>
      </c>
      <c r="F225" s="208" t="s">
        <v>475</v>
      </c>
      <c r="G225" s="205"/>
      <c r="H225" s="209">
        <v>98.57</v>
      </c>
      <c r="I225" s="210"/>
      <c r="J225" s="205"/>
      <c r="K225" s="205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152</v>
      </c>
      <c r="AU225" s="215" t="s">
        <v>82</v>
      </c>
      <c r="AV225" s="11" t="s">
        <v>82</v>
      </c>
      <c r="AW225" s="11" t="s">
        <v>35</v>
      </c>
      <c r="AX225" s="11" t="s">
        <v>72</v>
      </c>
      <c r="AY225" s="215" t="s">
        <v>142</v>
      </c>
    </row>
    <row r="226" spans="2:65" s="11" customFormat="1">
      <c r="B226" s="204"/>
      <c r="C226" s="205"/>
      <c r="D226" s="206" t="s">
        <v>152</v>
      </c>
      <c r="E226" s="207" t="s">
        <v>21</v>
      </c>
      <c r="F226" s="208" t="s">
        <v>521</v>
      </c>
      <c r="G226" s="205"/>
      <c r="H226" s="209">
        <v>84.3</v>
      </c>
      <c r="I226" s="210"/>
      <c r="J226" s="205"/>
      <c r="K226" s="205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152</v>
      </c>
      <c r="AU226" s="215" t="s">
        <v>82</v>
      </c>
      <c r="AV226" s="11" t="s">
        <v>82</v>
      </c>
      <c r="AW226" s="11" t="s">
        <v>35</v>
      </c>
      <c r="AX226" s="11" t="s">
        <v>72</v>
      </c>
      <c r="AY226" s="215" t="s">
        <v>142</v>
      </c>
    </row>
    <row r="227" spans="2:65" s="13" customFormat="1">
      <c r="B227" s="229"/>
      <c r="C227" s="230"/>
      <c r="D227" s="206" t="s">
        <v>152</v>
      </c>
      <c r="E227" s="231" t="s">
        <v>21</v>
      </c>
      <c r="F227" s="232" t="s">
        <v>239</v>
      </c>
      <c r="G227" s="230"/>
      <c r="H227" s="233">
        <v>182.87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152</v>
      </c>
      <c r="AU227" s="239" t="s">
        <v>82</v>
      </c>
      <c r="AV227" s="13" t="s">
        <v>150</v>
      </c>
      <c r="AW227" s="13" t="s">
        <v>35</v>
      </c>
      <c r="AX227" s="13" t="s">
        <v>80</v>
      </c>
      <c r="AY227" s="239" t="s">
        <v>142</v>
      </c>
    </row>
    <row r="228" spans="2:65" s="1" customFormat="1" ht="16.5" customHeight="1">
      <c r="B228" s="41"/>
      <c r="C228" s="240" t="s">
        <v>522</v>
      </c>
      <c r="D228" s="240" t="s">
        <v>431</v>
      </c>
      <c r="E228" s="241" t="s">
        <v>523</v>
      </c>
      <c r="F228" s="242" t="s">
        <v>524</v>
      </c>
      <c r="G228" s="243" t="s">
        <v>156</v>
      </c>
      <c r="H228" s="244">
        <v>219.44399999999999</v>
      </c>
      <c r="I228" s="245"/>
      <c r="J228" s="246">
        <f>ROUND(I228*H228,2)</f>
        <v>0</v>
      </c>
      <c r="K228" s="242" t="s">
        <v>149</v>
      </c>
      <c r="L228" s="247"/>
      <c r="M228" s="248" t="s">
        <v>21</v>
      </c>
      <c r="N228" s="249" t="s">
        <v>43</v>
      </c>
      <c r="O228" s="42"/>
      <c r="P228" s="201">
        <f>O228*H228</f>
        <v>0</v>
      </c>
      <c r="Q228" s="201">
        <v>5.9999999999999995E-4</v>
      </c>
      <c r="R228" s="201">
        <f>Q228*H228</f>
        <v>0.13166639999999999</v>
      </c>
      <c r="S228" s="201">
        <v>0</v>
      </c>
      <c r="T228" s="202">
        <f>S228*H228</f>
        <v>0</v>
      </c>
      <c r="AR228" s="24" t="s">
        <v>305</v>
      </c>
      <c r="AT228" s="24" t="s">
        <v>431</v>
      </c>
      <c r="AU228" s="24" t="s">
        <v>82</v>
      </c>
      <c r="AY228" s="24" t="s">
        <v>142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24" t="s">
        <v>80</v>
      </c>
      <c r="BK228" s="203">
        <f>ROUND(I228*H228,2)</f>
        <v>0</v>
      </c>
      <c r="BL228" s="24" t="s">
        <v>221</v>
      </c>
      <c r="BM228" s="24" t="s">
        <v>525</v>
      </c>
    </row>
    <row r="229" spans="2:65" s="11" customFormat="1">
      <c r="B229" s="204"/>
      <c r="C229" s="205"/>
      <c r="D229" s="206" t="s">
        <v>152</v>
      </c>
      <c r="E229" s="207" t="s">
        <v>21</v>
      </c>
      <c r="F229" s="208" t="s">
        <v>526</v>
      </c>
      <c r="G229" s="205"/>
      <c r="H229" s="209">
        <v>219.44399999999999</v>
      </c>
      <c r="I229" s="210"/>
      <c r="J229" s="205"/>
      <c r="K229" s="205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152</v>
      </c>
      <c r="AU229" s="215" t="s">
        <v>82</v>
      </c>
      <c r="AV229" s="11" t="s">
        <v>82</v>
      </c>
      <c r="AW229" s="11" t="s">
        <v>35</v>
      </c>
      <c r="AX229" s="11" t="s">
        <v>80</v>
      </c>
      <c r="AY229" s="215" t="s">
        <v>142</v>
      </c>
    </row>
    <row r="230" spans="2:65" s="1" customFormat="1" ht="16.5" customHeight="1">
      <c r="B230" s="41"/>
      <c r="C230" s="192" t="s">
        <v>527</v>
      </c>
      <c r="D230" s="192" t="s">
        <v>145</v>
      </c>
      <c r="E230" s="193" t="s">
        <v>528</v>
      </c>
      <c r="F230" s="194" t="s">
        <v>529</v>
      </c>
      <c r="G230" s="195" t="s">
        <v>245</v>
      </c>
      <c r="H230" s="196">
        <v>7.9880000000000004</v>
      </c>
      <c r="I230" s="197"/>
      <c r="J230" s="198">
        <f>ROUND(I230*H230,2)</f>
        <v>0</v>
      </c>
      <c r="K230" s="194" t="s">
        <v>149</v>
      </c>
      <c r="L230" s="61"/>
      <c r="M230" s="199" t="s">
        <v>21</v>
      </c>
      <c r="N230" s="200" t="s">
        <v>43</v>
      </c>
      <c r="O230" s="42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AR230" s="24" t="s">
        <v>221</v>
      </c>
      <c r="AT230" s="24" t="s">
        <v>145</v>
      </c>
      <c r="AU230" s="24" t="s">
        <v>82</v>
      </c>
      <c r="AY230" s="24" t="s">
        <v>142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24" t="s">
        <v>80</v>
      </c>
      <c r="BK230" s="203">
        <f>ROUND(I230*H230,2)</f>
        <v>0</v>
      </c>
      <c r="BL230" s="24" t="s">
        <v>221</v>
      </c>
      <c r="BM230" s="24" t="s">
        <v>530</v>
      </c>
    </row>
    <row r="231" spans="2:65" s="1" customFormat="1" ht="16.5" customHeight="1">
      <c r="B231" s="41"/>
      <c r="C231" s="192" t="s">
        <v>531</v>
      </c>
      <c r="D231" s="192" t="s">
        <v>145</v>
      </c>
      <c r="E231" s="193" t="s">
        <v>532</v>
      </c>
      <c r="F231" s="194" t="s">
        <v>533</v>
      </c>
      <c r="G231" s="195" t="s">
        <v>245</v>
      </c>
      <c r="H231" s="196">
        <v>7.9880000000000004</v>
      </c>
      <c r="I231" s="197"/>
      <c r="J231" s="198">
        <f>ROUND(I231*H231,2)</f>
        <v>0</v>
      </c>
      <c r="K231" s="194" t="s">
        <v>149</v>
      </c>
      <c r="L231" s="61"/>
      <c r="M231" s="199" t="s">
        <v>21</v>
      </c>
      <c r="N231" s="200" t="s">
        <v>43</v>
      </c>
      <c r="O231" s="42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AR231" s="24" t="s">
        <v>221</v>
      </c>
      <c r="AT231" s="24" t="s">
        <v>145</v>
      </c>
      <c r="AU231" s="24" t="s">
        <v>82</v>
      </c>
      <c r="AY231" s="24" t="s">
        <v>142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24" t="s">
        <v>80</v>
      </c>
      <c r="BK231" s="203">
        <f>ROUND(I231*H231,2)</f>
        <v>0</v>
      </c>
      <c r="BL231" s="24" t="s">
        <v>221</v>
      </c>
      <c r="BM231" s="24" t="s">
        <v>534</v>
      </c>
    </row>
    <row r="232" spans="2:65" s="1" customFormat="1" ht="16.5" customHeight="1">
      <c r="B232" s="41"/>
      <c r="C232" s="192" t="s">
        <v>535</v>
      </c>
      <c r="D232" s="192" t="s">
        <v>145</v>
      </c>
      <c r="E232" s="193" t="s">
        <v>536</v>
      </c>
      <c r="F232" s="194" t="s">
        <v>537</v>
      </c>
      <c r="G232" s="195" t="s">
        <v>245</v>
      </c>
      <c r="H232" s="196">
        <v>7.9880000000000004</v>
      </c>
      <c r="I232" s="197"/>
      <c r="J232" s="198">
        <f>ROUND(I232*H232,2)</f>
        <v>0</v>
      </c>
      <c r="K232" s="194" t="s">
        <v>149</v>
      </c>
      <c r="L232" s="61"/>
      <c r="M232" s="199" t="s">
        <v>21</v>
      </c>
      <c r="N232" s="200" t="s">
        <v>43</v>
      </c>
      <c r="O232" s="42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AR232" s="24" t="s">
        <v>221</v>
      </c>
      <c r="AT232" s="24" t="s">
        <v>145</v>
      </c>
      <c r="AU232" s="24" t="s">
        <v>82</v>
      </c>
      <c r="AY232" s="24" t="s">
        <v>142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24" t="s">
        <v>80</v>
      </c>
      <c r="BK232" s="203">
        <f>ROUND(I232*H232,2)</f>
        <v>0</v>
      </c>
      <c r="BL232" s="24" t="s">
        <v>221</v>
      </c>
      <c r="BM232" s="24" t="s">
        <v>538</v>
      </c>
    </row>
    <row r="233" spans="2:65" s="10" customFormat="1" ht="29.85" customHeight="1">
      <c r="B233" s="176"/>
      <c r="C233" s="177"/>
      <c r="D233" s="178" t="s">
        <v>71</v>
      </c>
      <c r="E233" s="190" t="s">
        <v>539</v>
      </c>
      <c r="F233" s="190" t="s">
        <v>540</v>
      </c>
      <c r="G233" s="177"/>
      <c r="H233" s="177"/>
      <c r="I233" s="180"/>
      <c r="J233" s="191">
        <f>BK233</f>
        <v>0</v>
      </c>
      <c r="K233" s="177"/>
      <c r="L233" s="182"/>
      <c r="M233" s="183"/>
      <c r="N233" s="184"/>
      <c r="O233" s="184"/>
      <c r="P233" s="185">
        <f>SUM(P234:P237)</f>
        <v>0</v>
      </c>
      <c r="Q233" s="184"/>
      <c r="R233" s="185">
        <f>SUM(R234:R237)</f>
        <v>0</v>
      </c>
      <c r="S233" s="184"/>
      <c r="T233" s="186">
        <f>SUM(T234:T237)</f>
        <v>3.5999999999999999E-3</v>
      </c>
      <c r="AR233" s="187" t="s">
        <v>82</v>
      </c>
      <c r="AT233" s="188" t="s">
        <v>71</v>
      </c>
      <c r="AU233" s="188" t="s">
        <v>80</v>
      </c>
      <c r="AY233" s="187" t="s">
        <v>142</v>
      </c>
      <c r="BK233" s="189">
        <f>SUM(BK234:BK237)</f>
        <v>0</v>
      </c>
    </row>
    <row r="234" spans="2:65" s="1" customFormat="1" ht="16.5" customHeight="1">
      <c r="B234" s="41"/>
      <c r="C234" s="192" t="s">
        <v>541</v>
      </c>
      <c r="D234" s="192" t="s">
        <v>145</v>
      </c>
      <c r="E234" s="193" t="s">
        <v>542</v>
      </c>
      <c r="F234" s="194" t="s">
        <v>543</v>
      </c>
      <c r="G234" s="195" t="s">
        <v>148</v>
      </c>
      <c r="H234" s="196">
        <v>1</v>
      </c>
      <c r="I234" s="197"/>
      <c r="J234" s="198">
        <f>ROUND(I234*H234,2)</f>
        <v>0</v>
      </c>
      <c r="K234" s="194" t="s">
        <v>149</v>
      </c>
      <c r="L234" s="61"/>
      <c r="M234" s="199" t="s">
        <v>21</v>
      </c>
      <c r="N234" s="200" t="s">
        <v>43</v>
      </c>
      <c r="O234" s="42"/>
      <c r="P234" s="201">
        <f>O234*H234</f>
        <v>0</v>
      </c>
      <c r="Q234" s="201">
        <v>0</v>
      </c>
      <c r="R234" s="201">
        <f>Q234*H234</f>
        <v>0</v>
      </c>
      <c r="S234" s="201">
        <v>1.8E-3</v>
      </c>
      <c r="T234" s="202">
        <f>S234*H234</f>
        <v>1.8E-3</v>
      </c>
      <c r="AR234" s="24" t="s">
        <v>221</v>
      </c>
      <c r="AT234" s="24" t="s">
        <v>145</v>
      </c>
      <c r="AU234" s="24" t="s">
        <v>82</v>
      </c>
      <c r="AY234" s="24" t="s">
        <v>142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24" t="s">
        <v>80</v>
      </c>
      <c r="BK234" s="203">
        <f>ROUND(I234*H234,2)</f>
        <v>0</v>
      </c>
      <c r="BL234" s="24" t="s">
        <v>221</v>
      </c>
      <c r="BM234" s="24" t="s">
        <v>544</v>
      </c>
    </row>
    <row r="235" spans="2:65" s="1" customFormat="1" ht="25.5" customHeight="1">
      <c r="B235" s="41"/>
      <c r="C235" s="192" t="s">
        <v>545</v>
      </c>
      <c r="D235" s="192" t="s">
        <v>145</v>
      </c>
      <c r="E235" s="193" t="s">
        <v>546</v>
      </c>
      <c r="F235" s="194" t="s">
        <v>547</v>
      </c>
      <c r="G235" s="195" t="s">
        <v>148</v>
      </c>
      <c r="H235" s="196">
        <v>1</v>
      </c>
      <c r="I235" s="197"/>
      <c r="J235" s="198">
        <f>ROUND(I235*H235,2)</f>
        <v>0</v>
      </c>
      <c r="K235" s="194" t="s">
        <v>21</v>
      </c>
      <c r="L235" s="61"/>
      <c r="M235" s="199" t="s">
        <v>21</v>
      </c>
      <c r="N235" s="200" t="s">
        <v>43</v>
      </c>
      <c r="O235" s="42"/>
      <c r="P235" s="201">
        <f>O235*H235</f>
        <v>0</v>
      </c>
      <c r="Q235" s="201">
        <v>0</v>
      </c>
      <c r="R235" s="201">
        <f>Q235*H235</f>
        <v>0</v>
      </c>
      <c r="S235" s="201">
        <v>1.8E-3</v>
      </c>
      <c r="T235" s="202">
        <f>S235*H235</f>
        <v>1.8E-3</v>
      </c>
      <c r="AR235" s="24" t="s">
        <v>221</v>
      </c>
      <c r="AT235" s="24" t="s">
        <v>145</v>
      </c>
      <c r="AU235" s="24" t="s">
        <v>82</v>
      </c>
      <c r="AY235" s="24" t="s">
        <v>142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24" t="s">
        <v>80</v>
      </c>
      <c r="BK235" s="203">
        <f>ROUND(I235*H235,2)</f>
        <v>0</v>
      </c>
      <c r="BL235" s="24" t="s">
        <v>221</v>
      </c>
      <c r="BM235" s="24" t="s">
        <v>548</v>
      </c>
    </row>
    <row r="236" spans="2:65" s="1" customFormat="1" ht="54">
      <c r="B236" s="41"/>
      <c r="C236" s="63"/>
      <c r="D236" s="206" t="s">
        <v>176</v>
      </c>
      <c r="E236" s="63"/>
      <c r="F236" s="216" t="s">
        <v>549</v>
      </c>
      <c r="G236" s="63"/>
      <c r="H236" s="63"/>
      <c r="I236" s="163"/>
      <c r="J236" s="63"/>
      <c r="K236" s="63"/>
      <c r="L236" s="61"/>
      <c r="M236" s="217"/>
      <c r="N236" s="42"/>
      <c r="O236" s="42"/>
      <c r="P236" s="42"/>
      <c r="Q236" s="42"/>
      <c r="R236" s="42"/>
      <c r="S236" s="42"/>
      <c r="T236" s="78"/>
      <c r="AT236" s="24" t="s">
        <v>176</v>
      </c>
      <c r="AU236" s="24" t="s">
        <v>82</v>
      </c>
    </row>
    <row r="237" spans="2:65" s="11" customFormat="1" ht="27">
      <c r="B237" s="204"/>
      <c r="C237" s="205"/>
      <c r="D237" s="206" t="s">
        <v>152</v>
      </c>
      <c r="E237" s="207" t="s">
        <v>21</v>
      </c>
      <c r="F237" s="208" t="s">
        <v>550</v>
      </c>
      <c r="G237" s="205"/>
      <c r="H237" s="209">
        <v>1</v>
      </c>
      <c r="I237" s="210"/>
      <c r="J237" s="205"/>
      <c r="K237" s="205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152</v>
      </c>
      <c r="AU237" s="215" t="s">
        <v>82</v>
      </c>
      <c r="AV237" s="11" t="s">
        <v>82</v>
      </c>
      <c r="AW237" s="11" t="s">
        <v>35</v>
      </c>
      <c r="AX237" s="11" t="s">
        <v>80</v>
      </c>
      <c r="AY237" s="215" t="s">
        <v>142</v>
      </c>
    </row>
    <row r="238" spans="2:65" s="10" customFormat="1" ht="29.85" customHeight="1">
      <c r="B238" s="176"/>
      <c r="C238" s="177"/>
      <c r="D238" s="178" t="s">
        <v>71</v>
      </c>
      <c r="E238" s="190" t="s">
        <v>551</v>
      </c>
      <c r="F238" s="190" t="s">
        <v>552</v>
      </c>
      <c r="G238" s="177"/>
      <c r="H238" s="177"/>
      <c r="I238" s="180"/>
      <c r="J238" s="191">
        <f>BK238</f>
        <v>0</v>
      </c>
      <c r="K238" s="177"/>
      <c r="L238" s="182"/>
      <c r="M238" s="183"/>
      <c r="N238" s="184"/>
      <c r="O238" s="184"/>
      <c r="P238" s="185">
        <f>SUM(P239:P242)</f>
        <v>0</v>
      </c>
      <c r="Q238" s="184"/>
      <c r="R238" s="185">
        <f>SUM(R239:R242)</f>
        <v>0</v>
      </c>
      <c r="S238" s="184"/>
      <c r="T238" s="186">
        <f>SUM(T239:T242)</f>
        <v>1.6315499999999998</v>
      </c>
      <c r="AR238" s="187" t="s">
        <v>82</v>
      </c>
      <c r="AT238" s="188" t="s">
        <v>71</v>
      </c>
      <c r="AU238" s="188" t="s">
        <v>80</v>
      </c>
      <c r="AY238" s="187" t="s">
        <v>142</v>
      </c>
      <c r="BK238" s="189">
        <f>SUM(BK239:BK242)</f>
        <v>0</v>
      </c>
    </row>
    <row r="239" spans="2:65" s="1" customFormat="1" ht="16.5" customHeight="1">
      <c r="B239" s="41"/>
      <c r="C239" s="192" t="s">
        <v>553</v>
      </c>
      <c r="D239" s="192" t="s">
        <v>145</v>
      </c>
      <c r="E239" s="193" t="s">
        <v>554</v>
      </c>
      <c r="F239" s="194" t="s">
        <v>555</v>
      </c>
      <c r="G239" s="195" t="s">
        <v>156</v>
      </c>
      <c r="H239" s="196">
        <v>108.77</v>
      </c>
      <c r="I239" s="197"/>
      <c r="J239" s="198">
        <f>ROUND(I239*H239,2)</f>
        <v>0</v>
      </c>
      <c r="K239" s="194" t="s">
        <v>149</v>
      </c>
      <c r="L239" s="61"/>
      <c r="M239" s="199" t="s">
        <v>21</v>
      </c>
      <c r="N239" s="200" t="s">
        <v>43</v>
      </c>
      <c r="O239" s="42"/>
      <c r="P239" s="201">
        <f>O239*H239</f>
        <v>0</v>
      </c>
      <c r="Q239" s="201">
        <v>0</v>
      </c>
      <c r="R239" s="201">
        <f>Q239*H239</f>
        <v>0</v>
      </c>
      <c r="S239" s="201">
        <v>1.4999999999999999E-2</v>
      </c>
      <c r="T239" s="202">
        <f>S239*H239</f>
        <v>1.6315499999999998</v>
      </c>
      <c r="AR239" s="24" t="s">
        <v>221</v>
      </c>
      <c r="AT239" s="24" t="s">
        <v>145</v>
      </c>
      <c r="AU239" s="24" t="s">
        <v>82</v>
      </c>
      <c r="AY239" s="24" t="s">
        <v>142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24" t="s">
        <v>80</v>
      </c>
      <c r="BK239" s="203">
        <f>ROUND(I239*H239,2)</f>
        <v>0</v>
      </c>
      <c r="BL239" s="24" t="s">
        <v>221</v>
      </c>
      <c r="BM239" s="24" t="s">
        <v>556</v>
      </c>
    </row>
    <row r="240" spans="2:65" s="14" customFormat="1">
      <c r="B240" s="250"/>
      <c r="C240" s="251"/>
      <c r="D240" s="206" t="s">
        <v>152</v>
      </c>
      <c r="E240" s="252" t="s">
        <v>21</v>
      </c>
      <c r="F240" s="253" t="s">
        <v>557</v>
      </c>
      <c r="G240" s="251"/>
      <c r="H240" s="252" t="s">
        <v>21</v>
      </c>
      <c r="I240" s="254"/>
      <c r="J240" s="251"/>
      <c r="K240" s="251"/>
      <c r="L240" s="255"/>
      <c r="M240" s="256"/>
      <c r="N240" s="257"/>
      <c r="O240" s="257"/>
      <c r="P240" s="257"/>
      <c r="Q240" s="257"/>
      <c r="R240" s="257"/>
      <c r="S240" s="257"/>
      <c r="T240" s="258"/>
      <c r="AT240" s="259" t="s">
        <v>152</v>
      </c>
      <c r="AU240" s="259" t="s">
        <v>82</v>
      </c>
      <c r="AV240" s="14" t="s">
        <v>80</v>
      </c>
      <c r="AW240" s="14" t="s">
        <v>35</v>
      </c>
      <c r="AX240" s="14" t="s">
        <v>72</v>
      </c>
      <c r="AY240" s="259" t="s">
        <v>142</v>
      </c>
    </row>
    <row r="241" spans="2:65" s="11" customFormat="1">
      <c r="B241" s="204"/>
      <c r="C241" s="205"/>
      <c r="D241" s="206" t="s">
        <v>152</v>
      </c>
      <c r="E241" s="207" t="s">
        <v>21</v>
      </c>
      <c r="F241" s="208" t="s">
        <v>558</v>
      </c>
      <c r="G241" s="205"/>
      <c r="H241" s="209">
        <v>108.77</v>
      </c>
      <c r="I241" s="210"/>
      <c r="J241" s="205"/>
      <c r="K241" s="205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152</v>
      </c>
      <c r="AU241" s="215" t="s">
        <v>82</v>
      </c>
      <c r="AV241" s="11" t="s">
        <v>82</v>
      </c>
      <c r="AW241" s="11" t="s">
        <v>35</v>
      </c>
      <c r="AX241" s="11" t="s">
        <v>72</v>
      </c>
      <c r="AY241" s="215" t="s">
        <v>142</v>
      </c>
    </row>
    <row r="242" spans="2:65" s="13" customFormat="1">
      <c r="B242" s="229"/>
      <c r="C242" s="230"/>
      <c r="D242" s="206" t="s">
        <v>152</v>
      </c>
      <c r="E242" s="231" t="s">
        <v>21</v>
      </c>
      <c r="F242" s="232" t="s">
        <v>239</v>
      </c>
      <c r="G242" s="230"/>
      <c r="H242" s="233">
        <v>108.77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152</v>
      </c>
      <c r="AU242" s="239" t="s">
        <v>82</v>
      </c>
      <c r="AV242" s="13" t="s">
        <v>150</v>
      </c>
      <c r="AW242" s="13" t="s">
        <v>35</v>
      </c>
      <c r="AX242" s="13" t="s">
        <v>80</v>
      </c>
      <c r="AY242" s="239" t="s">
        <v>142</v>
      </c>
    </row>
    <row r="243" spans="2:65" s="10" customFormat="1" ht="29.85" customHeight="1">
      <c r="B243" s="176"/>
      <c r="C243" s="177"/>
      <c r="D243" s="178" t="s">
        <v>71</v>
      </c>
      <c r="E243" s="190" t="s">
        <v>559</v>
      </c>
      <c r="F243" s="190" t="s">
        <v>560</v>
      </c>
      <c r="G243" s="177"/>
      <c r="H243" s="177"/>
      <c r="I243" s="180"/>
      <c r="J243" s="191">
        <f>BK243</f>
        <v>0</v>
      </c>
      <c r="K243" s="177"/>
      <c r="L243" s="182"/>
      <c r="M243" s="183"/>
      <c r="N243" s="184"/>
      <c r="O243" s="184"/>
      <c r="P243" s="185">
        <f>SUM(P244:P276)</f>
        <v>0</v>
      </c>
      <c r="Q243" s="184"/>
      <c r="R243" s="185">
        <f>SUM(R244:R276)</f>
        <v>1.0061915600000002</v>
      </c>
      <c r="S243" s="184"/>
      <c r="T243" s="186">
        <f>SUM(T244:T276)</f>
        <v>0</v>
      </c>
      <c r="AR243" s="187" t="s">
        <v>82</v>
      </c>
      <c r="AT243" s="188" t="s">
        <v>71</v>
      </c>
      <c r="AU243" s="188" t="s">
        <v>80</v>
      </c>
      <c r="AY243" s="187" t="s">
        <v>142</v>
      </c>
      <c r="BK243" s="189">
        <f>SUM(BK244:BK276)</f>
        <v>0</v>
      </c>
    </row>
    <row r="244" spans="2:65" s="1" customFormat="1" ht="16.5" customHeight="1">
      <c r="B244" s="41"/>
      <c r="C244" s="192" t="s">
        <v>561</v>
      </c>
      <c r="D244" s="192" t="s">
        <v>145</v>
      </c>
      <c r="E244" s="193" t="s">
        <v>562</v>
      </c>
      <c r="F244" s="194" t="s">
        <v>563</v>
      </c>
      <c r="G244" s="195" t="s">
        <v>156</v>
      </c>
      <c r="H244" s="196">
        <v>108.69</v>
      </c>
      <c r="I244" s="197"/>
      <c r="J244" s="198">
        <f>ROUND(I244*H244,2)</f>
        <v>0</v>
      </c>
      <c r="K244" s="194" t="s">
        <v>149</v>
      </c>
      <c r="L244" s="61"/>
      <c r="M244" s="199" t="s">
        <v>21</v>
      </c>
      <c r="N244" s="200" t="s">
        <v>43</v>
      </c>
      <c r="O244" s="42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AR244" s="24" t="s">
        <v>221</v>
      </c>
      <c r="AT244" s="24" t="s">
        <v>145</v>
      </c>
      <c r="AU244" s="24" t="s">
        <v>82</v>
      </c>
      <c r="AY244" s="24" t="s">
        <v>142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24" t="s">
        <v>80</v>
      </c>
      <c r="BK244" s="203">
        <f>ROUND(I244*H244,2)</f>
        <v>0</v>
      </c>
      <c r="BL244" s="24" t="s">
        <v>221</v>
      </c>
      <c r="BM244" s="24" t="s">
        <v>564</v>
      </c>
    </row>
    <row r="245" spans="2:65" s="11" customFormat="1">
      <c r="B245" s="204"/>
      <c r="C245" s="205"/>
      <c r="D245" s="206" t="s">
        <v>152</v>
      </c>
      <c r="E245" s="207" t="s">
        <v>21</v>
      </c>
      <c r="F245" s="208" t="s">
        <v>565</v>
      </c>
      <c r="G245" s="205"/>
      <c r="H245" s="209">
        <v>108.69</v>
      </c>
      <c r="I245" s="210"/>
      <c r="J245" s="205"/>
      <c r="K245" s="205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152</v>
      </c>
      <c r="AU245" s="215" t="s">
        <v>82</v>
      </c>
      <c r="AV245" s="11" t="s">
        <v>82</v>
      </c>
      <c r="AW245" s="11" t="s">
        <v>35</v>
      </c>
      <c r="AX245" s="11" t="s">
        <v>80</v>
      </c>
      <c r="AY245" s="215" t="s">
        <v>142</v>
      </c>
    </row>
    <row r="246" spans="2:65" s="1" customFormat="1" ht="25.5" customHeight="1">
      <c r="B246" s="41"/>
      <c r="C246" s="192" t="s">
        <v>566</v>
      </c>
      <c r="D246" s="192" t="s">
        <v>145</v>
      </c>
      <c r="E246" s="193" t="s">
        <v>567</v>
      </c>
      <c r="F246" s="194" t="s">
        <v>568</v>
      </c>
      <c r="G246" s="195" t="s">
        <v>156</v>
      </c>
      <c r="H246" s="196">
        <v>108.69</v>
      </c>
      <c r="I246" s="197"/>
      <c r="J246" s="198">
        <f>ROUND(I246*H246,2)</f>
        <v>0</v>
      </c>
      <c r="K246" s="194" t="s">
        <v>149</v>
      </c>
      <c r="L246" s="61"/>
      <c r="M246" s="199" t="s">
        <v>21</v>
      </c>
      <c r="N246" s="200" t="s">
        <v>43</v>
      </c>
      <c r="O246" s="42"/>
      <c r="P246" s="201">
        <f>O246*H246</f>
        <v>0</v>
      </c>
      <c r="Q246" s="201">
        <v>3.0000000000000001E-5</v>
      </c>
      <c r="R246" s="201">
        <f>Q246*H246</f>
        <v>3.2607000000000001E-3</v>
      </c>
      <c r="S246" s="201">
        <v>0</v>
      </c>
      <c r="T246" s="202">
        <f>S246*H246</f>
        <v>0</v>
      </c>
      <c r="AR246" s="24" t="s">
        <v>221</v>
      </c>
      <c r="AT246" s="24" t="s">
        <v>145</v>
      </c>
      <c r="AU246" s="24" t="s">
        <v>82</v>
      </c>
      <c r="AY246" s="24" t="s">
        <v>142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24" t="s">
        <v>80</v>
      </c>
      <c r="BK246" s="203">
        <f>ROUND(I246*H246,2)</f>
        <v>0</v>
      </c>
      <c r="BL246" s="24" t="s">
        <v>221</v>
      </c>
      <c r="BM246" s="24" t="s">
        <v>569</v>
      </c>
    </row>
    <row r="247" spans="2:65" s="1" customFormat="1" ht="16.5" customHeight="1">
      <c r="B247" s="41"/>
      <c r="C247" s="192" t="s">
        <v>570</v>
      </c>
      <c r="D247" s="192" t="s">
        <v>145</v>
      </c>
      <c r="E247" s="193" t="s">
        <v>571</v>
      </c>
      <c r="F247" s="194" t="s">
        <v>572</v>
      </c>
      <c r="G247" s="195" t="s">
        <v>156</v>
      </c>
      <c r="H247" s="196">
        <v>98.57</v>
      </c>
      <c r="I247" s="197"/>
      <c r="J247" s="198">
        <f>ROUND(I247*H247,2)</f>
        <v>0</v>
      </c>
      <c r="K247" s="194" t="s">
        <v>149</v>
      </c>
      <c r="L247" s="61"/>
      <c r="M247" s="199" t="s">
        <v>21</v>
      </c>
      <c r="N247" s="200" t="s">
        <v>43</v>
      </c>
      <c r="O247" s="42"/>
      <c r="P247" s="201">
        <f>O247*H247</f>
        <v>0</v>
      </c>
      <c r="Q247" s="201">
        <v>4.4999999999999997E-3</v>
      </c>
      <c r="R247" s="201">
        <f>Q247*H247</f>
        <v>0.44356499999999993</v>
      </c>
      <c r="S247" s="201">
        <v>0</v>
      </c>
      <c r="T247" s="202">
        <f>S247*H247</f>
        <v>0</v>
      </c>
      <c r="AR247" s="24" t="s">
        <v>221</v>
      </c>
      <c r="AT247" s="24" t="s">
        <v>145</v>
      </c>
      <c r="AU247" s="24" t="s">
        <v>82</v>
      </c>
      <c r="AY247" s="24" t="s">
        <v>142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24" t="s">
        <v>80</v>
      </c>
      <c r="BK247" s="203">
        <f>ROUND(I247*H247,2)</f>
        <v>0</v>
      </c>
      <c r="BL247" s="24" t="s">
        <v>221</v>
      </c>
      <c r="BM247" s="24" t="s">
        <v>573</v>
      </c>
    </row>
    <row r="248" spans="2:65" s="11" customFormat="1">
      <c r="B248" s="204"/>
      <c r="C248" s="205"/>
      <c r="D248" s="206" t="s">
        <v>152</v>
      </c>
      <c r="E248" s="207" t="s">
        <v>21</v>
      </c>
      <c r="F248" s="208" t="s">
        <v>574</v>
      </c>
      <c r="G248" s="205"/>
      <c r="H248" s="209">
        <v>98.57</v>
      </c>
      <c r="I248" s="210"/>
      <c r="J248" s="205"/>
      <c r="K248" s="205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152</v>
      </c>
      <c r="AU248" s="215" t="s">
        <v>82</v>
      </c>
      <c r="AV248" s="11" t="s">
        <v>82</v>
      </c>
      <c r="AW248" s="11" t="s">
        <v>35</v>
      </c>
      <c r="AX248" s="11" t="s">
        <v>80</v>
      </c>
      <c r="AY248" s="215" t="s">
        <v>142</v>
      </c>
    </row>
    <row r="249" spans="2:65" s="1" customFormat="1" ht="16.5" customHeight="1">
      <c r="B249" s="41"/>
      <c r="C249" s="192" t="s">
        <v>575</v>
      </c>
      <c r="D249" s="192" t="s">
        <v>145</v>
      </c>
      <c r="E249" s="193" t="s">
        <v>576</v>
      </c>
      <c r="F249" s="194" t="s">
        <v>577</v>
      </c>
      <c r="G249" s="195" t="s">
        <v>214</v>
      </c>
      <c r="H249" s="196">
        <v>50.6</v>
      </c>
      <c r="I249" s="197"/>
      <c r="J249" s="198">
        <f>ROUND(I249*H249,2)</f>
        <v>0</v>
      </c>
      <c r="K249" s="194" t="s">
        <v>149</v>
      </c>
      <c r="L249" s="61"/>
      <c r="M249" s="199" t="s">
        <v>21</v>
      </c>
      <c r="N249" s="200" t="s">
        <v>43</v>
      </c>
      <c r="O249" s="42"/>
      <c r="P249" s="201">
        <f>O249*H249</f>
        <v>0</v>
      </c>
      <c r="Q249" s="201">
        <v>8.5999999999999998E-4</v>
      </c>
      <c r="R249" s="201">
        <f>Q249*H249</f>
        <v>4.3515999999999999E-2</v>
      </c>
      <c r="S249" s="201">
        <v>0</v>
      </c>
      <c r="T249" s="202">
        <f>S249*H249</f>
        <v>0</v>
      </c>
      <c r="AR249" s="24" t="s">
        <v>221</v>
      </c>
      <c r="AT249" s="24" t="s">
        <v>145</v>
      </c>
      <c r="AU249" s="24" t="s">
        <v>82</v>
      </c>
      <c r="AY249" s="24" t="s">
        <v>142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24" t="s">
        <v>80</v>
      </c>
      <c r="BK249" s="203">
        <f>ROUND(I249*H249,2)</f>
        <v>0</v>
      </c>
      <c r="BL249" s="24" t="s">
        <v>221</v>
      </c>
      <c r="BM249" s="24" t="s">
        <v>578</v>
      </c>
    </row>
    <row r="250" spans="2:65" s="11" customFormat="1">
      <c r="B250" s="204"/>
      <c r="C250" s="205"/>
      <c r="D250" s="206" t="s">
        <v>152</v>
      </c>
      <c r="E250" s="207" t="s">
        <v>21</v>
      </c>
      <c r="F250" s="208" t="s">
        <v>579</v>
      </c>
      <c r="G250" s="205"/>
      <c r="H250" s="209">
        <v>50.6</v>
      </c>
      <c r="I250" s="210"/>
      <c r="J250" s="205"/>
      <c r="K250" s="205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152</v>
      </c>
      <c r="AU250" s="215" t="s">
        <v>82</v>
      </c>
      <c r="AV250" s="11" t="s">
        <v>82</v>
      </c>
      <c r="AW250" s="11" t="s">
        <v>35</v>
      </c>
      <c r="AX250" s="11" t="s">
        <v>80</v>
      </c>
      <c r="AY250" s="215" t="s">
        <v>142</v>
      </c>
    </row>
    <row r="251" spans="2:65" s="1" customFormat="1" ht="16.5" customHeight="1">
      <c r="B251" s="41"/>
      <c r="C251" s="192" t="s">
        <v>580</v>
      </c>
      <c r="D251" s="192" t="s">
        <v>145</v>
      </c>
      <c r="E251" s="193" t="s">
        <v>581</v>
      </c>
      <c r="F251" s="194" t="s">
        <v>582</v>
      </c>
      <c r="G251" s="195" t="s">
        <v>214</v>
      </c>
      <c r="H251" s="196">
        <v>50.6</v>
      </c>
      <c r="I251" s="197"/>
      <c r="J251" s="198">
        <f>ROUND(I251*H251,2)</f>
        <v>0</v>
      </c>
      <c r="K251" s="194" t="s">
        <v>149</v>
      </c>
      <c r="L251" s="61"/>
      <c r="M251" s="199" t="s">
        <v>21</v>
      </c>
      <c r="N251" s="200" t="s">
        <v>43</v>
      </c>
      <c r="O251" s="42"/>
      <c r="P251" s="201">
        <f>O251*H251</f>
        <v>0</v>
      </c>
      <c r="Q251" s="201">
        <v>1.1999999999999999E-3</v>
      </c>
      <c r="R251" s="201">
        <f>Q251*H251</f>
        <v>6.0719999999999996E-2</v>
      </c>
      <c r="S251" s="201">
        <v>0</v>
      </c>
      <c r="T251" s="202">
        <f>S251*H251</f>
        <v>0</v>
      </c>
      <c r="AR251" s="24" t="s">
        <v>221</v>
      </c>
      <c r="AT251" s="24" t="s">
        <v>145</v>
      </c>
      <c r="AU251" s="24" t="s">
        <v>82</v>
      </c>
      <c r="AY251" s="24" t="s">
        <v>142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24" t="s">
        <v>80</v>
      </c>
      <c r="BK251" s="203">
        <f>ROUND(I251*H251,2)</f>
        <v>0</v>
      </c>
      <c r="BL251" s="24" t="s">
        <v>221</v>
      </c>
      <c r="BM251" s="24" t="s">
        <v>583</v>
      </c>
    </row>
    <row r="252" spans="2:65" s="1" customFormat="1" ht="16.5" customHeight="1">
      <c r="B252" s="41"/>
      <c r="C252" s="192" t="s">
        <v>584</v>
      </c>
      <c r="D252" s="192" t="s">
        <v>145</v>
      </c>
      <c r="E252" s="193" t="s">
        <v>585</v>
      </c>
      <c r="F252" s="194" t="s">
        <v>586</v>
      </c>
      <c r="G252" s="195" t="s">
        <v>156</v>
      </c>
      <c r="H252" s="196">
        <v>98.57</v>
      </c>
      <c r="I252" s="197"/>
      <c r="J252" s="198">
        <f>ROUND(I252*H252,2)</f>
        <v>0</v>
      </c>
      <c r="K252" s="194" t="s">
        <v>149</v>
      </c>
      <c r="L252" s="61"/>
      <c r="M252" s="199" t="s">
        <v>21</v>
      </c>
      <c r="N252" s="200" t="s">
        <v>43</v>
      </c>
      <c r="O252" s="42"/>
      <c r="P252" s="201">
        <f>O252*H252</f>
        <v>0</v>
      </c>
      <c r="Q252" s="201">
        <v>6.9999999999999999E-4</v>
      </c>
      <c r="R252" s="201">
        <f>Q252*H252</f>
        <v>6.8998999999999991E-2</v>
      </c>
      <c r="S252" s="201">
        <v>0</v>
      </c>
      <c r="T252" s="202">
        <f>S252*H252</f>
        <v>0</v>
      </c>
      <c r="AR252" s="24" t="s">
        <v>221</v>
      </c>
      <c r="AT252" s="24" t="s">
        <v>145</v>
      </c>
      <c r="AU252" s="24" t="s">
        <v>82</v>
      </c>
      <c r="AY252" s="24" t="s">
        <v>142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24" t="s">
        <v>80</v>
      </c>
      <c r="BK252" s="203">
        <f>ROUND(I252*H252,2)</f>
        <v>0</v>
      </c>
      <c r="BL252" s="24" t="s">
        <v>221</v>
      </c>
      <c r="BM252" s="24" t="s">
        <v>587</v>
      </c>
    </row>
    <row r="253" spans="2:65" s="11" customFormat="1">
      <c r="B253" s="204"/>
      <c r="C253" s="205"/>
      <c r="D253" s="206" t="s">
        <v>152</v>
      </c>
      <c r="E253" s="207" t="s">
        <v>21</v>
      </c>
      <c r="F253" s="208" t="s">
        <v>574</v>
      </c>
      <c r="G253" s="205"/>
      <c r="H253" s="209">
        <v>98.57</v>
      </c>
      <c r="I253" s="210"/>
      <c r="J253" s="205"/>
      <c r="K253" s="205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152</v>
      </c>
      <c r="AU253" s="215" t="s">
        <v>82</v>
      </c>
      <c r="AV253" s="11" t="s">
        <v>82</v>
      </c>
      <c r="AW253" s="11" t="s">
        <v>35</v>
      </c>
      <c r="AX253" s="11" t="s">
        <v>80</v>
      </c>
      <c r="AY253" s="215" t="s">
        <v>142</v>
      </c>
    </row>
    <row r="254" spans="2:65" s="1" customFormat="1" ht="25.5" customHeight="1">
      <c r="B254" s="41"/>
      <c r="C254" s="240" t="s">
        <v>588</v>
      </c>
      <c r="D254" s="240" t="s">
        <v>431</v>
      </c>
      <c r="E254" s="241" t="s">
        <v>589</v>
      </c>
      <c r="F254" s="242" t="s">
        <v>590</v>
      </c>
      <c r="G254" s="243" t="s">
        <v>156</v>
      </c>
      <c r="H254" s="244">
        <v>118.28400000000001</v>
      </c>
      <c r="I254" s="245"/>
      <c r="J254" s="246">
        <f>ROUND(I254*H254,2)</f>
        <v>0</v>
      </c>
      <c r="K254" s="242" t="s">
        <v>149</v>
      </c>
      <c r="L254" s="247"/>
      <c r="M254" s="248" t="s">
        <v>21</v>
      </c>
      <c r="N254" s="249" t="s">
        <v>43</v>
      </c>
      <c r="O254" s="42"/>
      <c r="P254" s="201">
        <f>O254*H254</f>
        <v>0</v>
      </c>
      <c r="Q254" s="201">
        <v>2.7699999999999999E-3</v>
      </c>
      <c r="R254" s="201">
        <f>Q254*H254</f>
        <v>0.32764668000000002</v>
      </c>
      <c r="S254" s="201">
        <v>0</v>
      </c>
      <c r="T254" s="202">
        <f>S254*H254</f>
        <v>0</v>
      </c>
      <c r="AR254" s="24" t="s">
        <v>305</v>
      </c>
      <c r="AT254" s="24" t="s">
        <v>431</v>
      </c>
      <c r="AU254" s="24" t="s">
        <v>82</v>
      </c>
      <c r="AY254" s="24" t="s">
        <v>142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24" t="s">
        <v>80</v>
      </c>
      <c r="BK254" s="203">
        <f>ROUND(I254*H254,2)</f>
        <v>0</v>
      </c>
      <c r="BL254" s="24" t="s">
        <v>221</v>
      </c>
      <c r="BM254" s="24" t="s">
        <v>591</v>
      </c>
    </row>
    <row r="255" spans="2:65" s="11" customFormat="1">
      <c r="B255" s="204"/>
      <c r="C255" s="205"/>
      <c r="D255" s="206" t="s">
        <v>152</v>
      </c>
      <c r="E255" s="207" t="s">
        <v>21</v>
      </c>
      <c r="F255" s="208" t="s">
        <v>592</v>
      </c>
      <c r="G255" s="205"/>
      <c r="H255" s="209">
        <v>118.28400000000001</v>
      </c>
      <c r="I255" s="210"/>
      <c r="J255" s="205"/>
      <c r="K255" s="205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152</v>
      </c>
      <c r="AU255" s="215" t="s">
        <v>82</v>
      </c>
      <c r="AV255" s="11" t="s">
        <v>82</v>
      </c>
      <c r="AW255" s="11" t="s">
        <v>35</v>
      </c>
      <c r="AX255" s="11" t="s">
        <v>80</v>
      </c>
      <c r="AY255" s="215" t="s">
        <v>142</v>
      </c>
    </row>
    <row r="256" spans="2:65" s="1" customFormat="1" ht="16.5" customHeight="1">
      <c r="B256" s="41"/>
      <c r="C256" s="192" t="s">
        <v>593</v>
      </c>
      <c r="D256" s="192" t="s">
        <v>145</v>
      </c>
      <c r="E256" s="193" t="s">
        <v>594</v>
      </c>
      <c r="F256" s="194" t="s">
        <v>595</v>
      </c>
      <c r="G256" s="195" t="s">
        <v>214</v>
      </c>
      <c r="H256" s="196">
        <v>43.95</v>
      </c>
      <c r="I256" s="197"/>
      <c r="J256" s="198">
        <f>ROUND(I256*H256,2)</f>
        <v>0</v>
      </c>
      <c r="K256" s="194" t="s">
        <v>149</v>
      </c>
      <c r="L256" s="61"/>
      <c r="M256" s="199" t="s">
        <v>21</v>
      </c>
      <c r="N256" s="200" t="s">
        <v>43</v>
      </c>
      <c r="O256" s="42"/>
      <c r="P256" s="201">
        <f>O256*H256</f>
        <v>0</v>
      </c>
      <c r="Q256" s="201">
        <v>2.0000000000000002E-5</v>
      </c>
      <c r="R256" s="201">
        <f>Q256*H256</f>
        <v>8.7900000000000012E-4</v>
      </c>
      <c r="S256" s="201">
        <v>0</v>
      </c>
      <c r="T256" s="202">
        <f>S256*H256</f>
        <v>0</v>
      </c>
      <c r="AR256" s="24" t="s">
        <v>221</v>
      </c>
      <c r="AT256" s="24" t="s">
        <v>145</v>
      </c>
      <c r="AU256" s="24" t="s">
        <v>82</v>
      </c>
      <c r="AY256" s="24" t="s">
        <v>142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24" t="s">
        <v>80</v>
      </c>
      <c r="BK256" s="203">
        <f>ROUND(I256*H256,2)</f>
        <v>0</v>
      </c>
      <c r="BL256" s="24" t="s">
        <v>221</v>
      </c>
      <c r="BM256" s="24" t="s">
        <v>596</v>
      </c>
    </row>
    <row r="257" spans="2:65" s="11" customFormat="1">
      <c r="B257" s="204"/>
      <c r="C257" s="205"/>
      <c r="D257" s="206" t="s">
        <v>152</v>
      </c>
      <c r="E257" s="207" t="s">
        <v>21</v>
      </c>
      <c r="F257" s="208" t="s">
        <v>597</v>
      </c>
      <c r="G257" s="205"/>
      <c r="H257" s="209">
        <v>43.95</v>
      </c>
      <c r="I257" s="210"/>
      <c r="J257" s="205"/>
      <c r="K257" s="205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152</v>
      </c>
      <c r="AU257" s="215" t="s">
        <v>82</v>
      </c>
      <c r="AV257" s="11" t="s">
        <v>82</v>
      </c>
      <c r="AW257" s="11" t="s">
        <v>35</v>
      </c>
      <c r="AX257" s="11" t="s">
        <v>80</v>
      </c>
      <c r="AY257" s="215" t="s">
        <v>142</v>
      </c>
    </row>
    <row r="258" spans="2:65" s="1" customFormat="1" ht="16.5" customHeight="1">
      <c r="B258" s="41"/>
      <c r="C258" s="192" t="s">
        <v>598</v>
      </c>
      <c r="D258" s="192" t="s">
        <v>145</v>
      </c>
      <c r="E258" s="193" t="s">
        <v>599</v>
      </c>
      <c r="F258" s="194" t="s">
        <v>600</v>
      </c>
      <c r="G258" s="195" t="s">
        <v>214</v>
      </c>
      <c r="H258" s="196">
        <v>50.6</v>
      </c>
      <c r="I258" s="197"/>
      <c r="J258" s="198">
        <f>ROUND(I258*H258,2)</f>
        <v>0</v>
      </c>
      <c r="K258" s="194" t="s">
        <v>149</v>
      </c>
      <c r="L258" s="61"/>
      <c r="M258" s="199" t="s">
        <v>21</v>
      </c>
      <c r="N258" s="200" t="s">
        <v>43</v>
      </c>
      <c r="O258" s="42"/>
      <c r="P258" s="201">
        <f>O258*H258</f>
        <v>0</v>
      </c>
      <c r="Q258" s="201">
        <v>8.0000000000000007E-5</v>
      </c>
      <c r="R258" s="201">
        <f>Q258*H258</f>
        <v>4.0480000000000004E-3</v>
      </c>
      <c r="S258" s="201">
        <v>0</v>
      </c>
      <c r="T258" s="202">
        <f>S258*H258</f>
        <v>0</v>
      </c>
      <c r="AR258" s="24" t="s">
        <v>221</v>
      </c>
      <c r="AT258" s="24" t="s">
        <v>145</v>
      </c>
      <c r="AU258" s="24" t="s">
        <v>82</v>
      </c>
      <c r="AY258" s="24" t="s">
        <v>142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24" t="s">
        <v>80</v>
      </c>
      <c r="BK258" s="203">
        <f>ROUND(I258*H258,2)</f>
        <v>0</v>
      </c>
      <c r="BL258" s="24" t="s">
        <v>221</v>
      </c>
      <c r="BM258" s="24" t="s">
        <v>601</v>
      </c>
    </row>
    <row r="259" spans="2:65" s="1" customFormat="1" ht="54">
      <c r="B259" s="41"/>
      <c r="C259" s="63"/>
      <c r="D259" s="206" t="s">
        <v>176</v>
      </c>
      <c r="E259" s="63"/>
      <c r="F259" s="216" t="s">
        <v>549</v>
      </c>
      <c r="G259" s="63"/>
      <c r="H259" s="63"/>
      <c r="I259" s="163"/>
      <c r="J259" s="63"/>
      <c r="K259" s="63"/>
      <c r="L259" s="61"/>
      <c r="M259" s="217"/>
      <c r="N259" s="42"/>
      <c r="O259" s="42"/>
      <c r="P259" s="42"/>
      <c r="Q259" s="42"/>
      <c r="R259" s="42"/>
      <c r="S259" s="42"/>
      <c r="T259" s="78"/>
      <c r="AT259" s="24" t="s">
        <v>176</v>
      </c>
      <c r="AU259" s="24" t="s">
        <v>82</v>
      </c>
    </row>
    <row r="260" spans="2:65" s="11" customFormat="1">
      <c r="B260" s="204"/>
      <c r="C260" s="205"/>
      <c r="D260" s="206" t="s">
        <v>152</v>
      </c>
      <c r="E260" s="207" t="s">
        <v>21</v>
      </c>
      <c r="F260" s="208" t="s">
        <v>602</v>
      </c>
      <c r="G260" s="205"/>
      <c r="H260" s="209">
        <v>50.6</v>
      </c>
      <c r="I260" s="210"/>
      <c r="J260" s="205"/>
      <c r="K260" s="205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152</v>
      </c>
      <c r="AU260" s="215" t="s">
        <v>82</v>
      </c>
      <c r="AV260" s="11" t="s">
        <v>82</v>
      </c>
      <c r="AW260" s="11" t="s">
        <v>35</v>
      </c>
      <c r="AX260" s="11" t="s">
        <v>80</v>
      </c>
      <c r="AY260" s="215" t="s">
        <v>142</v>
      </c>
    </row>
    <row r="261" spans="2:65" s="1" customFormat="1" ht="25.5" customHeight="1">
      <c r="B261" s="41"/>
      <c r="C261" s="240" t="s">
        <v>603</v>
      </c>
      <c r="D261" s="240" t="s">
        <v>431</v>
      </c>
      <c r="E261" s="241" t="s">
        <v>589</v>
      </c>
      <c r="F261" s="242" t="s">
        <v>590</v>
      </c>
      <c r="G261" s="243" t="s">
        <v>156</v>
      </c>
      <c r="H261" s="244">
        <v>12.144</v>
      </c>
      <c r="I261" s="245"/>
      <c r="J261" s="246">
        <f>ROUND(I261*H261,2)</f>
        <v>0</v>
      </c>
      <c r="K261" s="242" t="s">
        <v>149</v>
      </c>
      <c r="L261" s="247"/>
      <c r="M261" s="248" t="s">
        <v>21</v>
      </c>
      <c r="N261" s="249" t="s">
        <v>43</v>
      </c>
      <c r="O261" s="42"/>
      <c r="P261" s="201">
        <f>O261*H261</f>
        <v>0</v>
      </c>
      <c r="Q261" s="201">
        <v>2.7699999999999999E-3</v>
      </c>
      <c r="R261" s="201">
        <f>Q261*H261</f>
        <v>3.3638879999999996E-2</v>
      </c>
      <c r="S261" s="201">
        <v>0</v>
      </c>
      <c r="T261" s="202">
        <f>S261*H261</f>
        <v>0</v>
      </c>
      <c r="AR261" s="24" t="s">
        <v>305</v>
      </c>
      <c r="AT261" s="24" t="s">
        <v>431</v>
      </c>
      <c r="AU261" s="24" t="s">
        <v>82</v>
      </c>
      <c r="AY261" s="24" t="s">
        <v>142</v>
      </c>
      <c r="BE261" s="203">
        <f>IF(N261="základní",J261,0)</f>
        <v>0</v>
      </c>
      <c r="BF261" s="203">
        <f>IF(N261="snížená",J261,0)</f>
        <v>0</v>
      </c>
      <c r="BG261" s="203">
        <f>IF(N261="zákl. přenesená",J261,0)</f>
        <v>0</v>
      </c>
      <c r="BH261" s="203">
        <f>IF(N261="sníž. přenesená",J261,0)</f>
        <v>0</v>
      </c>
      <c r="BI261" s="203">
        <f>IF(N261="nulová",J261,0)</f>
        <v>0</v>
      </c>
      <c r="BJ261" s="24" t="s">
        <v>80</v>
      </c>
      <c r="BK261" s="203">
        <f>ROUND(I261*H261,2)</f>
        <v>0</v>
      </c>
      <c r="BL261" s="24" t="s">
        <v>221</v>
      </c>
      <c r="BM261" s="24" t="s">
        <v>604</v>
      </c>
    </row>
    <row r="262" spans="2:65" s="11" customFormat="1">
      <c r="B262" s="204"/>
      <c r="C262" s="205"/>
      <c r="D262" s="206" t="s">
        <v>152</v>
      </c>
      <c r="E262" s="207" t="s">
        <v>21</v>
      </c>
      <c r="F262" s="208" t="s">
        <v>605</v>
      </c>
      <c r="G262" s="205"/>
      <c r="H262" s="209">
        <v>12.144</v>
      </c>
      <c r="I262" s="210"/>
      <c r="J262" s="205"/>
      <c r="K262" s="205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152</v>
      </c>
      <c r="AU262" s="215" t="s">
        <v>82</v>
      </c>
      <c r="AV262" s="11" t="s">
        <v>82</v>
      </c>
      <c r="AW262" s="11" t="s">
        <v>35</v>
      </c>
      <c r="AX262" s="11" t="s">
        <v>80</v>
      </c>
      <c r="AY262" s="215" t="s">
        <v>142</v>
      </c>
    </row>
    <row r="263" spans="2:65" s="1" customFormat="1" ht="16.5" customHeight="1">
      <c r="B263" s="41"/>
      <c r="C263" s="192" t="s">
        <v>606</v>
      </c>
      <c r="D263" s="192" t="s">
        <v>145</v>
      </c>
      <c r="E263" s="193" t="s">
        <v>607</v>
      </c>
      <c r="F263" s="194" t="s">
        <v>608</v>
      </c>
      <c r="G263" s="195" t="s">
        <v>214</v>
      </c>
      <c r="H263" s="196">
        <v>40.9</v>
      </c>
      <c r="I263" s="197"/>
      <c r="J263" s="198">
        <f>ROUND(I263*H263,2)</f>
        <v>0</v>
      </c>
      <c r="K263" s="194" t="s">
        <v>149</v>
      </c>
      <c r="L263" s="61"/>
      <c r="M263" s="199" t="s">
        <v>21</v>
      </c>
      <c r="N263" s="200" t="s">
        <v>43</v>
      </c>
      <c r="O263" s="42"/>
      <c r="P263" s="201">
        <f>O263*H263</f>
        <v>0</v>
      </c>
      <c r="Q263" s="201">
        <v>1.0000000000000001E-5</v>
      </c>
      <c r="R263" s="201">
        <f>Q263*H263</f>
        <v>4.0900000000000002E-4</v>
      </c>
      <c r="S263" s="201">
        <v>0</v>
      </c>
      <c r="T263" s="202">
        <f>S263*H263</f>
        <v>0</v>
      </c>
      <c r="AR263" s="24" t="s">
        <v>221</v>
      </c>
      <c r="AT263" s="24" t="s">
        <v>145</v>
      </c>
      <c r="AU263" s="24" t="s">
        <v>82</v>
      </c>
      <c r="AY263" s="24" t="s">
        <v>142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24" t="s">
        <v>80</v>
      </c>
      <c r="BK263" s="203">
        <f>ROUND(I263*H263,2)</f>
        <v>0</v>
      </c>
      <c r="BL263" s="24" t="s">
        <v>221</v>
      </c>
      <c r="BM263" s="24" t="s">
        <v>609</v>
      </c>
    </row>
    <row r="264" spans="2:65" s="11" customFormat="1">
      <c r="B264" s="204"/>
      <c r="C264" s="205"/>
      <c r="D264" s="206" t="s">
        <v>152</v>
      </c>
      <c r="E264" s="207" t="s">
        <v>21</v>
      </c>
      <c r="F264" s="208" t="s">
        <v>610</v>
      </c>
      <c r="G264" s="205"/>
      <c r="H264" s="209">
        <v>40.9</v>
      </c>
      <c r="I264" s="210"/>
      <c r="J264" s="205"/>
      <c r="K264" s="205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152</v>
      </c>
      <c r="AU264" s="215" t="s">
        <v>82</v>
      </c>
      <c r="AV264" s="11" t="s">
        <v>82</v>
      </c>
      <c r="AW264" s="11" t="s">
        <v>35</v>
      </c>
      <c r="AX264" s="11" t="s">
        <v>80</v>
      </c>
      <c r="AY264" s="215" t="s">
        <v>142</v>
      </c>
    </row>
    <row r="265" spans="2:65" s="1" customFormat="1" ht="16.5" customHeight="1">
      <c r="B265" s="41"/>
      <c r="C265" s="240" t="s">
        <v>611</v>
      </c>
      <c r="D265" s="240" t="s">
        <v>431</v>
      </c>
      <c r="E265" s="241" t="s">
        <v>612</v>
      </c>
      <c r="F265" s="242" t="s">
        <v>613</v>
      </c>
      <c r="G265" s="243" t="s">
        <v>214</v>
      </c>
      <c r="H265" s="244">
        <v>60</v>
      </c>
      <c r="I265" s="245"/>
      <c r="J265" s="246">
        <f>ROUND(I265*H265,2)</f>
        <v>0</v>
      </c>
      <c r="K265" s="242" t="s">
        <v>149</v>
      </c>
      <c r="L265" s="247"/>
      <c r="M265" s="248" t="s">
        <v>21</v>
      </c>
      <c r="N265" s="249" t="s">
        <v>43</v>
      </c>
      <c r="O265" s="42"/>
      <c r="P265" s="201">
        <f>O265*H265</f>
        <v>0</v>
      </c>
      <c r="Q265" s="201">
        <v>2.2000000000000001E-4</v>
      </c>
      <c r="R265" s="201">
        <f>Q265*H265</f>
        <v>1.32E-2</v>
      </c>
      <c r="S265" s="201">
        <v>0</v>
      </c>
      <c r="T265" s="202">
        <f>S265*H265</f>
        <v>0</v>
      </c>
      <c r="AR265" s="24" t="s">
        <v>305</v>
      </c>
      <c r="AT265" s="24" t="s">
        <v>431</v>
      </c>
      <c r="AU265" s="24" t="s">
        <v>82</v>
      </c>
      <c r="AY265" s="24" t="s">
        <v>142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24" t="s">
        <v>80</v>
      </c>
      <c r="BK265" s="203">
        <f>ROUND(I265*H265,2)</f>
        <v>0</v>
      </c>
      <c r="BL265" s="24" t="s">
        <v>221</v>
      </c>
      <c r="BM265" s="24" t="s">
        <v>614</v>
      </c>
    </row>
    <row r="266" spans="2:65" s="11" customFormat="1">
      <c r="B266" s="204"/>
      <c r="C266" s="205"/>
      <c r="D266" s="206" t="s">
        <v>152</v>
      </c>
      <c r="E266" s="207" t="s">
        <v>21</v>
      </c>
      <c r="F266" s="208" t="s">
        <v>422</v>
      </c>
      <c r="G266" s="205"/>
      <c r="H266" s="209">
        <v>60</v>
      </c>
      <c r="I266" s="210"/>
      <c r="J266" s="205"/>
      <c r="K266" s="205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152</v>
      </c>
      <c r="AU266" s="215" t="s">
        <v>82</v>
      </c>
      <c r="AV266" s="11" t="s">
        <v>82</v>
      </c>
      <c r="AW266" s="11" t="s">
        <v>35</v>
      </c>
      <c r="AX266" s="11" t="s">
        <v>80</v>
      </c>
      <c r="AY266" s="215" t="s">
        <v>142</v>
      </c>
    </row>
    <row r="267" spans="2:65" s="1" customFormat="1" ht="16.5" customHeight="1">
      <c r="B267" s="41"/>
      <c r="C267" s="192" t="s">
        <v>615</v>
      </c>
      <c r="D267" s="192" t="s">
        <v>145</v>
      </c>
      <c r="E267" s="193" t="s">
        <v>616</v>
      </c>
      <c r="F267" s="194" t="s">
        <v>617</v>
      </c>
      <c r="G267" s="195" t="s">
        <v>214</v>
      </c>
      <c r="H267" s="196">
        <v>50.6</v>
      </c>
      <c r="I267" s="197"/>
      <c r="J267" s="198">
        <f>ROUND(I267*H267,2)</f>
        <v>0</v>
      </c>
      <c r="K267" s="194" t="s">
        <v>149</v>
      </c>
      <c r="L267" s="61"/>
      <c r="M267" s="199" t="s">
        <v>21</v>
      </c>
      <c r="N267" s="200" t="s">
        <v>43</v>
      </c>
      <c r="O267" s="42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AR267" s="24" t="s">
        <v>221</v>
      </c>
      <c r="AT267" s="24" t="s">
        <v>145</v>
      </c>
      <c r="AU267" s="24" t="s">
        <v>82</v>
      </c>
      <c r="AY267" s="24" t="s">
        <v>142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24" t="s">
        <v>80</v>
      </c>
      <c r="BK267" s="203">
        <f>ROUND(I267*H267,2)</f>
        <v>0</v>
      </c>
      <c r="BL267" s="24" t="s">
        <v>221</v>
      </c>
      <c r="BM267" s="24" t="s">
        <v>618</v>
      </c>
    </row>
    <row r="268" spans="2:65" s="1" customFormat="1" ht="54">
      <c r="B268" s="41"/>
      <c r="C268" s="63"/>
      <c r="D268" s="206" t="s">
        <v>176</v>
      </c>
      <c r="E268" s="63"/>
      <c r="F268" s="216" t="s">
        <v>549</v>
      </c>
      <c r="G268" s="63"/>
      <c r="H268" s="63"/>
      <c r="I268" s="163"/>
      <c r="J268" s="63"/>
      <c r="K268" s="63"/>
      <c r="L268" s="61"/>
      <c r="M268" s="217"/>
      <c r="N268" s="42"/>
      <c r="O268" s="42"/>
      <c r="P268" s="42"/>
      <c r="Q268" s="42"/>
      <c r="R268" s="42"/>
      <c r="S268" s="42"/>
      <c r="T268" s="78"/>
      <c r="AT268" s="24" t="s">
        <v>176</v>
      </c>
      <c r="AU268" s="24" t="s">
        <v>82</v>
      </c>
    </row>
    <row r="269" spans="2:65" s="11" customFormat="1">
      <c r="B269" s="204"/>
      <c r="C269" s="205"/>
      <c r="D269" s="206" t="s">
        <v>152</v>
      </c>
      <c r="E269" s="207" t="s">
        <v>21</v>
      </c>
      <c r="F269" s="208" t="s">
        <v>619</v>
      </c>
      <c r="G269" s="205"/>
      <c r="H269" s="209">
        <v>50.6</v>
      </c>
      <c r="I269" s="210"/>
      <c r="J269" s="205"/>
      <c r="K269" s="205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152</v>
      </c>
      <c r="AU269" s="215" t="s">
        <v>82</v>
      </c>
      <c r="AV269" s="11" t="s">
        <v>82</v>
      </c>
      <c r="AW269" s="11" t="s">
        <v>35</v>
      </c>
      <c r="AX269" s="11" t="s">
        <v>80</v>
      </c>
      <c r="AY269" s="215" t="s">
        <v>142</v>
      </c>
    </row>
    <row r="270" spans="2:65" s="1" customFormat="1" ht="16.5" customHeight="1">
      <c r="B270" s="41"/>
      <c r="C270" s="240" t="s">
        <v>620</v>
      </c>
      <c r="D270" s="240" t="s">
        <v>431</v>
      </c>
      <c r="E270" s="241" t="s">
        <v>621</v>
      </c>
      <c r="F270" s="242" t="s">
        <v>622</v>
      </c>
      <c r="G270" s="243" t="s">
        <v>214</v>
      </c>
      <c r="H270" s="244">
        <v>60.72</v>
      </c>
      <c r="I270" s="245"/>
      <c r="J270" s="246">
        <f>ROUND(I270*H270,2)</f>
        <v>0</v>
      </c>
      <c r="K270" s="242" t="s">
        <v>149</v>
      </c>
      <c r="L270" s="247"/>
      <c r="M270" s="248" t="s">
        <v>21</v>
      </c>
      <c r="N270" s="249" t="s">
        <v>43</v>
      </c>
      <c r="O270" s="42"/>
      <c r="P270" s="201">
        <f>O270*H270</f>
        <v>0</v>
      </c>
      <c r="Q270" s="201">
        <v>3.0000000000000001E-5</v>
      </c>
      <c r="R270" s="201">
        <f>Q270*H270</f>
        <v>1.8216E-3</v>
      </c>
      <c r="S270" s="201">
        <v>0</v>
      </c>
      <c r="T270" s="202">
        <f>S270*H270</f>
        <v>0</v>
      </c>
      <c r="AR270" s="24" t="s">
        <v>305</v>
      </c>
      <c r="AT270" s="24" t="s">
        <v>431</v>
      </c>
      <c r="AU270" s="24" t="s">
        <v>82</v>
      </c>
      <c r="AY270" s="24" t="s">
        <v>142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24" t="s">
        <v>80</v>
      </c>
      <c r="BK270" s="203">
        <f>ROUND(I270*H270,2)</f>
        <v>0</v>
      </c>
      <c r="BL270" s="24" t="s">
        <v>221</v>
      </c>
      <c r="BM270" s="24" t="s">
        <v>623</v>
      </c>
    </row>
    <row r="271" spans="2:65" s="11" customFormat="1">
      <c r="B271" s="204"/>
      <c r="C271" s="205"/>
      <c r="D271" s="206" t="s">
        <v>152</v>
      </c>
      <c r="E271" s="207" t="s">
        <v>21</v>
      </c>
      <c r="F271" s="208" t="s">
        <v>624</v>
      </c>
      <c r="G271" s="205"/>
      <c r="H271" s="209">
        <v>60.72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152</v>
      </c>
      <c r="AU271" s="215" t="s">
        <v>82</v>
      </c>
      <c r="AV271" s="11" t="s">
        <v>82</v>
      </c>
      <c r="AW271" s="11" t="s">
        <v>35</v>
      </c>
      <c r="AX271" s="11" t="s">
        <v>80</v>
      </c>
      <c r="AY271" s="215" t="s">
        <v>142</v>
      </c>
    </row>
    <row r="272" spans="2:65" s="1" customFormat="1" ht="16.5" customHeight="1">
      <c r="B272" s="41"/>
      <c r="C272" s="192" t="s">
        <v>625</v>
      </c>
      <c r="D272" s="192" t="s">
        <v>145</v>
      </c>
      <c r="E272" s="193" t="s">
        <v>626</v>
      </c>
      <c r="F272" s="194" t="s">
        <v>627</v>
      </c>
      <c r="G272" s="195" t="s">
        <v>214</v>
      </c>
      <c r="H272" s="196">
        <v>40.9</v>
      </c>
      <c r="I272" s="197"/>
      <c r="J272" s="198">
        <f>ROUND(I272*H272,2)</f>
        <v>0</v>
      </c>
      <c r="K272" s="194" t="s">
        <v>149</v>
      </c>
      <c r="L272" s="61"/>
      <c r="M272" s="199" t="s">
        <v>21</v>
      </c>
      <c r="N272" s="200" t="s">
        <v>43</v>
      </c>
      <c r="O272" s="42"/>
      <c r="P272" s="201">
        <f>O272*H272</f>
        <v>0</v>
      </c>
      <c r="Q272" s="201">
        <v>3.0000000000000001E-5</v>
      </c>
      <c r="R272" s="201">
        <f>Q272*H272</f>
        <v>1.227E-3</v>
      </c>
      <c r="S272" s="201">
        <v>0</v>
      </c>
      <c r="T272" s="202">
        <f>S272*H272</f>
        <v>0</v>
      </c>
      <c r="AR272" s="24" t="s">
        <v>221</v>
      </c>
      <c r="AT272" s="24" t="s">
        <v>145</v>
      </c>
      <c r="AU272" s="24" t="s">
        <v>82</v>
      </c>
      <c r="AY272" s="24" t="s">
        <v>142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24" t="s">
        <v>80</v>
      </c>
      <c r="BK272" s="203">
        <f>ROUND(I272*H272,2)</f>
        <v>0</v>
      </c>
      <c r="BL272" s="24" t="s">
        <v>221</v>
      </c>
      <c r="BM272" s="24" t="s">
        <v>628</v>
      </c>
    </row>
    <row r="273" spans="2:65" s="1" customFormat="1" ht="16.5" customHeight="1">
      <c r="B273" s="41"/>
      <c r="C273" s="192" t="s">
        <v>629</v>
      </c>
      <c r="D273" s="192" t="s">
        <v>145</v>
      </c>
      <c r="E273" s="193" t="s">
        <v>630</v>
      </c>
      <c r="F273" s="194" t="s">
        <v>631</v>
      </c>
      <c r="G273" s="195" t="s">
        <v>156</v>
      </c>
      <c r="H273" s="196">
        <v>108.69</v>
      </c>
      <c r="I273" s="197"/>
      <c r="J273" s="198">
        <f>ROUND(I273*H273,2)</f>
        <v>0</v>
      </c>
      <c r="K273" s="194" t="s">
        <v>149</v>
      </c>
      <c r="L273" s="61"/>
      <c r="M273" s="199" t="s">
        <v>21</v>
      </c>
      <c r="N273" s="200" t="s">
        <v>43</v>
      </c>
      <c r="O273" s="42"/>
      <c r="P273" s="201">
        <f>O273*H273</f>
        <v>0</v>
      </c>
      <c r="Q273" s="201">
        <v>3.0000000000000001E-5</v>
      </c>
      <c r="R273" s="201">
        <f>Q273*H273</f>
        <v>3.2607000000000001E-3</v>
      </c>
      <c r="S273" s="201">
        <v>0</v>
      </c>
      <c r="T273" s="202">
        <f>S273*H273</f>
        <v>0</v>
      </c>
      <c r="AR273" s="24" t="s">
        <v>221</v>
      </c>
      <c r="AT273" s="24" t="s">
        <v>145</v>
      </c>
      <c r="AU273" s="24" t="s">
        <v>82</v>
      </c>
      <c r="AY273" s="24" t="s">
        <v>142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24" t="s">
        <v>80</v>
      </c>
      <c r="BK273" s="203">
        <f>ROUND(I273*H273,2)</f>
        <v>0</v>
      </c>
      <c r="BL273" s="24" t="s">
        <v>221</v>
      </c>
      <c r="BM273" s="24" t="s">
        <v>632</v>
      </c>
    </row>
    <row r="274" spans="2:65" s="1" customFormat="1" ht="16.5" customHeight="1">
      <c r="B274" s="41"/>
      <c r="C274" s="192" t="s">
        <v>633</v>
      </c>
      <c r="D274" s="192" t="s">
        <v>145</v>
      </c>
      <c r="E274" s="193" t="s">
        <v>634</v>
      </c>
      <c r="F274" s="194" t="s">
        <v>635</v>
      </c>
      <c r="G274" s="195" t="s">
        <v>245</v>
      </c>
      <c r="H274" s="196">
        <v>1.006</v>
      </c>
      <c r="I274" s="197"/>
      <c r="J274" s="198">
        <f>ROUND(I274*H274,2)</f>
        <v>0</v>
      </c>
      <c r="K274" s="194" t="s">
        <v>149</v>
      </c>
      <c r="L274" s="61"/>
      <c r="M274" s="199" t="s">
        <v>21</v>
      </c>
      <c r="N274" s="200" t="s">
        <v>43</v>
      </c>
      <c r="O274" s="42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AR274" s="24" t="s">
        <v>221</v>
      </c>
      <c r="AT274" s="24" t="s">
        <v>145</v>
      </c>
      <c r="AU274" s="24" t="s">
        <v>82</v>
      </c>
      <c r="AY274" s="24" t="s">
        <v>142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24" t="s">
        <v>80</v>
      </c>
      <c r="BK274" s="203">
        <f>ROUND(I274*H274,2)</f>
        <v>0</v>
      </c>
      <c r="BL274" s="24" t="s">
        <v>221</v>
      </c>
      <c r="BM274" s="24" t="s">
        <v>636</v>
      </c>
    </row>
    <row r="275" spans="2:65" s="1" customFormat="1" ht="16.5" customHeight="1">
      <c r="B275" s="41"/>
      <c r="C275" s="192" t="s">
        <v>637</v>
      </c>
      <c r="D275" s="192" t="s">
        <v>145</v>
      </c>
      <c r="E275" s="193" t="s">
        <v>638</v>
      </c>
      <c r="F275" s="194" t="s">
        <v>639</v>
      </c>
      <c r="G275" s="195" t="s">
        <v>245</v>
      </c>
      <c r="H275" s="196">
        <v>1.006</v>
      </c>
      <c r="I275" s="197"/>
      <c r="J275" s="198">
        <f>ROUND(I275*H275,2)</f>
        <v>0</v>
      </c>
      <c r="K275" s="194" t="s">
        <v>149</v>
      </c>
      <c r="L275" s="61"/>
      <c r="M275" s="199" t="s">
        <v>21</v>
      </c>
      <c r="N275" s="200" t="s">
        <v>43</v>
      </c>
      <c r="O275" s="42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AR275" s="24" t="s">
        <v>221</v>
      </c>
      <c r="AT275" s="24" t="s">
        <v>145</v>
      </c>
      <c r="AU275" s="24" t="s">
        <v>82</v>
      </c>
      <c r="AY275" s="24" t="s">
        <v>142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24" t="s">
        <v>80</v>
      </c>
      <c r="BK275" s="203">
        <f>ROUND(I275*H275,2)</f>
        <v>0</v>
      </c>
      <c r="BL275" s="24" t="s">
        <v>221</v>
      </c>
      <c r="BM275" s="24" t="s">
        <v>640</v>
      </c>
    </row>
    <row r="276" spans="2:65" s="1" customFormat="1" ht="16.5" customHeight="1">
      <c r="B276" s="41"/>
      <c r="C276" s="192" t="s">
        <v>641</v>
      </c>
      <c r="D276" s="192" t="s">
        <v>145</v>
      </c>
      <c r="E276" s="193" t="s">
        <v>642</v>
      </c>
      <c r="F276" s="194" t="s">
        <v>643</v>
      </c>
      <c r="G276" s="195" t="s">
        <v>245</v>
      </c>
      <c r="H276" s="196">
        <v>1.006</v>
      </c>
      <c r="I276" s="197"/>
      <c r="J276" s="198">
        <f>ROUND(I276*H276,2)</f>
        <v>0</v>
      </c>
      <c r="K276" s="194" t="s">
        <v>149</v>
      </c>
      <c r="L276" s="61"/>
      <c r="M276" s="199" t="s">
        <v>21</v>
      </c>
      <c r="N276" s="200" t="s">
        <v>43</v>
      </c>
      <c r="O276" s="42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AR276" s="24" t="s">
        <v>221</v>
      </c>
      <c r="AT276" s="24" t="s">
        <v>145</v>
      </c>
      <c r="AU276" s="24" t="s">
        <v>82</v>
      </c>
      <c r="AY276" s="24" t="s">
        <v>142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24" t="s">
        <v>80</v>
      </c>
      <c r="BK276" s="203">
        <f>ROUND(I276*H276,2)</f>
        <v>0</v>
      </c>
      <c r="BL276" s="24" t="s">
        <v>221</v>
      </c>
      <c r="BM276" s="24" t="s">
        <v>644</v>
      </c>
    </row>
    <row r="277" spans="2:65" s="10" customFormat="1" ht="29.85" customHeight="1">
      <c r="B277" s="176"/>
      <c r="C277" s="177"/>
      <c r="D277" s="178" t="s">
        <v>71</v>
      </c>
      <c r="E277" s="190" t="s">
        <v>645</v>
      </c>
      <c r="F277" s="190" t="s">
        <v>646</v>
      </c>
      <c r="G277" s="177"/>
      <c r="H277" s="177"/>
      <c r="I277" s="180"/>
      <c r="J277" s="191">
        <f>BK277</f>
        <v>0</v>
      </c>
      <c r="K277" s="177"/>
      <c r="L277" s="182"/>
      <c r="M277" s="183"/>
      <c r="N277" s="184"/>
      <c r="O277" s="184"/>
      <c r="P277" s="185">
        <f>SUM(P278:P287)</f>
        <v>0</v>
      </c>
      <c r="Q277" s="184"/>
      <c r="R277" s="185">
        <f>SUM(R278:R287)</f>
        <v>3.3279999999999997E-2</v>
      </c>
      <c r="S277" s="184"/>
      <c r="T277" s="186">
        <f>SUM(T278:T287)</f>
        <v>0</v>
      </c>
      <c r="AR277" s="187" t="s">
        <v>82</v>
      </c>
      <c r="AT277" s="188" t="s">
        <v>71</v>
      </c>
      <c r="AU277" s="188" t="s">
        <v>80</v>
      </c>
      <c r="AY277" s="187" t="s">
        <v>142</v>
      </c>
      <c r="BK277" s="189">
        <f>SUM(BK278:BK287)</f>
        <v>0</v>
      </c>
    </row>
    <row r="278" spans="2:65" s="1" customFormat="1" ht="25.5" customHeight="1">
      <c r="B278" s="41"/>
      <c r="C278" s="192" t="s">
        <v>647</v>
      </c>
      <c r="D278" s="192" t="s">
        <v>145</v>
      </c>
      <c r="E278" s="193" t="s">
        <v>648</v>
      </c>
      <c r="F278" s="194" t="s">
        <v>649</v>
      </c>
      <c r="G278" s="195" t="s">
        <v>156</v>
      </c>
      <c r="H278" s="196">
        <v>1.6</v>
      </c>
      <c r="I278" s="197"/>
      <c r="J278" s="198">
        <f>ROUND(I278*H278,2)</f>
        <v>0</v>
      </c>
      <c r="K278" s="194" t="s">
        <v>149</v>
      </c>
      <c r="L278" s="61"/>
      <c r="M278" s="199" t="s">
        <v>21</v>
      </c>
      <c r="N278" s="200" t="s">
        <v>43</v>
      </c>
      <c r="O278" s="42"/>
      <c r="P278" s="201">
        <f>O278*H278</f>
        <v>0</v>
      </c>
      <c r="Q278" s="201">
        <v>3.2499999999999999E-3</v>
      </c>
      <c r="R278" s="201">
        <f>Q278*H278</f>
        <v>5.1999999999999998E-3</v>
      </c>
      <c r="S278" s="201">
        <v>0</v>
      </c>
      <c r="T278" s="202">
        <f>S278*H278</f>
        <v>0</v>
      </c>
      <c r="AR278" s="24" t="s">
        <v>221</v>
      </c>
      <c r="AT278" s="24" t="s">
        <v>145</v>
      </c>
      <c r="AU278" s="24" t="s">
        <v>82</v>
      </c>
      <c r="AY278" s="24" t="s">
        <v>142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24" t="s">
        <v>80</v>
      </c>
      <c r="BK278" s="203">
        <f>ROUND(I278*H278,2)</f>
        <v>0</v>
      </c>
      <c r="BL278" s="24" t="s">
        <v>221</v>
      </c>
      <c r="BM278" s="24" t="s">
        <v>650</v>
      </c>
    </row>
    <row r="279" spans="2:65" s="1" customFormat="1" ht="67.5">
      <c r="B279" s="41"/>
      <c r="C279" s="63"/>
      <c r="D279" s="206" t="s">
        <v>176</v>
      </c>
      <c r="E279" s="63"/>
      <c r="F279" s="216" t="s">
        <v>651</v>
      </c>
      <c r="G279" s="63"/>
      <c r="H279" s="63"/>
      <c r="I279" s="163"/>
      <c r="J279" s="63"/>
      <c r="K279" s="63"/>
      <c r="L279" s="61"/>
      <c r="M279" s="217"/>
      <c r="N279" s="42"/>
      <c r="O279" s="42"/>
      <c r="P279" s="42"/>
      <c r="Q279" s="42"/>
      <c r="R279" s="42"/>
      <c r="S279" s="42"/>
      <c r="T279" s="78"/>
      <c r="AT279" s="24" t="s">
        <v>176</v>
      </c>
      <c r="AU279" s="24" t="s">
        <v>82</v>
      </c>
    </row>
    <row r="280" spans="2:65" s="11" customFormat="1">
      <c r="B280" s="204"/>
      <c r="C280" s="205"/>
      <c r="D280" s="206" t="s">
        <v>152</v>
      </c>
      <c r="E280" s="207" t="s">
        <v>21</v>
      </c>
      <c r="F280" s="208" t="s">
        <v>652</v>
      </c>
      <c r="G280" s="205"/>
      <c r="H280" s="209">
        <v>1.6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152</v>
      </c>
      <c r="AU280" s="215" t="s">
        <v>82</v>
      </c>
      <c r="AV280" s="11" t="s">
        <v>82</v>
      </c>
      <c r="AW280" s="11" t="s">
        <v>35</v>
      </c>
      <c r="AX280" s="11" t="s">
        <v>80</v>
      </c>
      <c r="AY280" s="215" t="s">
        <v>142</v>
      </c>
    </row>
    <row r="281" spans="2:65" s="1" customFormat="1" ht="16.5" customHeight="1">
      <c r="B281" s="41"/>
      <c r="C281" s="240" t="s">
        <v>653</v>
      </c>
      <c r="D281" s="240" t="s">
        <v>431</v>
      </c>
      <c r="E281" s="241" t="s">
        <v>654</v>
      </c>
      <c r="F281" s="242" t="s">
        <v>655</v>
      </c>
      <c r="G281" s="243" t="s">
        <v>156</v>
      </c>
      <c r="H281" s="244">
        <v>2</v>
      </c>
      <c r="I281" s="245"/>
      <c r="J281" s="246">
        <f t="shared" ref="J281:J287" si="30">ROUND(I281*H281,2)</f>
        <v>0</v>
      </c>
      <c r="K281" s="242" t="s">
        <v>149</v>
      </c>
      <c r="L281" s="247"/>
      <c r="M281" s="248" t="s">
        <v>21</v>
      </c>
      <c r="N281" s="249" t="s">
        <v>43</v>
      </c>
      <c r="O281" s="42"/>
      <c r="P281" s="201">
        <f t="shared" ref="P281:P287" si="31">O281*H281</f>
        <v>0</v>
      </c>
      <c r="Q281" s="201">
        <v>1.38E-2</v>
      </c>
      <c r="R281" s="201">
        <f t="shared" ref="R281:R287" si="32">Q281*H281</f>
        <v>2.76E-2</v>
      </c>
      <c r="S281" s="201">
        <v>0</v>
      </c>
      <c r="T281" s="202">
        <f t="shared" ref="T281:T287" si="33">S281*H281</f>
        <v>0</v>
      </c>
      <c r="AR281" s="24" t="s">
        <v>305</v>
      </c>
      <c r="AT281" s="24" t="s">
        <v>431</v>
      </c>
      <c r="AU281" s="24" t="s">
        <v>82</v>
      </c>
      <c r="AY281" s="24" t="s">
        <v>142</v>
      </c>
      <c r="BE281" s="203">
        <f t="shared" ref="BE281:BE287" si="34">IF(N281="základní",J281,0)</f>
        <v>0</v>
      </c>
      <c r="BF281" s="203">
        <f t="shared" ref="BF281:BF287" si="35">IF(N281="snížená",J281,0)</f>
        <v>0</v>
      </c>
      <c r="BG281" s="203">
        <f t="shared" ref="BG281:BG287" si="36">IF(N281="zákl. přenesená",J281,0)</f>
        <v>0</v>
      </c>
      <c r="BH281" s="203">
        <f t="shared" ref="BH281:BH287" si="37">IF(N281="sníž. přenesená",J281,0)</f>
        <v>0</v>
      </c>
      <c r="BI281" s="203">
        <f t="shared" ref="BI281:BI287" si="38">IF(N281="nulová",J281,0)</f>
        <v>0</v>
      </c>
      <c r="BJ281" s="24" t="s">
        <v>80</v>
      </c>
      <c r="BK281" s="203">
        <f t="shared" ref="BK281:BK287" si="39">ROUND(I281*H281,2)</f>
        <v>0</v>
      </c>
      <c r="BL281" s="24" t="s">
        <v>221</v>
      </c>
      <c r="BM281" s="24" t="s">
        <v>656</v>
      </c>
    </row>
    <row r="282" spans="2:65" s="1" customFormat="1" ht="25.5" customHeight="1">
      <c r="B282" s="41"/>
      <c r="C282" s="192" t="s">
        <v>657</v>
      </c>
      <c r="D282" s="192" t="s">
        <v>145</v>
      </c>
      <c r="E282" s="193" t="s">
        <v>658</v>
      </c>
      <c r="F282" s="194" t="s">
        <v>659</v>
      </c>
      <c r="G282" s="195" t="s">
        <v>156</v>
      </c>
      <c r="H282" s="196">
        <v>1.6</v>
      </c>
      <c r="I282" s="197"/>
      <c r="J282" s="198">
        <f t="shared" si="30"/>
        <v>0</v>
      </c>
      <c r="K282" s="194" t="s">
        <v>149</v>
      </c>
      <c r="L282" s="61"/>
      <c r="M282" s="199" t="s">
        <v>21</v>
      </c>
      <c r="N282" s="200" t="s">
        <v>43</v>
      </c>
      <c r="O282" s="42"/>
      <c r="P282" s="201">
        <f t="shared" si="31"/>
        <v>0</v>
      </c>
      <c r="Q282" s="201">
        <v>0</v>
      </c>
      <c r="R282" s="201">
        <f t="shared" si="32"/>
        <v>0</v>
      </c>
      <c r="S282" s="201">
        <v>0</v>
      </c>
      <c r="T282" s="202">
        <f t="shared" si="33"/>
        <v>0</v>
      </c>
      <c r="AR282" s="24" t="s">
        <v>221</v>
      </c>
      <c r="AT282" s="24" t="s">
        <v>145</v>
      </c>
      <c r="AU282" s="24" t="s">
        <v>82</v>
      </c>
      <c r="AY282" s="24" t="s">
        <v>142</v>
      </c>
      <c r="BE282" s="203">
        <f t="shared" si="34"/>
        <v>0</v>
      </c>
      <c r="BF282" s="203">
        <f t="shared" si="35"/>
        <v>0</v>
      </c>
      <c r="BG282" s="203">
        <f t="shared" si="36"/>
        <v>0</v>
      </c>
      <c r="BH282" s="203">
        <f t="shared" si="37"/>
        <v>0</v>
      </c>
      <c r="BI282" s="203">
        <f t="shared" si="38"/>
        <v>0</v>
      </c>
      <c r="BJ282" s="24" t="s">
        <v>80</v>
      </c>
      <c r="BK282" s="203">
        <f t="shared" si="39"/>
        <v>0</v>
      </c>
      <c r="BL282" s="24" t="s">
        <v>221</v>
      </c>
      <c r="BM282" s="24" t="s">
        <v>660</v>
      </c>
    </row>
    <row r="283" spans="2:65" s="1" customFormat="1" ht="25.5" customHeight="1">
      <c r="B283" s="41"/>
      <c r="C283" s="192" t="s">
        <v>661</v>
      </c>
      <c r="D283" s="192" t="s">
        <v>145</v>
      </c>
      <c r="E283" s="193" t="s">
        <v>662</v>
      </c>
      <c r="F283" s="194" t="s">
        <v>663</v>
      </c>
      <c r="G283" s="195" t="s">
        <v>156</v>
      </c>
      <c r="H283" s="196">
        <v>1.6</v>
      </c>
      <c r="I283" s="197"/>
      <c r="J283" s="198">
        <f t="shared" si="30"/>
        <v>0</v>
      </c>
      <c r="K283" s="194" t="s">
        <v>149</v>
      </c>
      <c r="L283" s="61"/>
      <c r="M283" s="199" t="s">
        <v>21</v>
      </c>
      <c r="N283" s="200" t="s">
        <v>43</v>
      </c>
      <c r="O283" s="42"/>
      <c r="P283" s="201">
        <f t="shared" si="31"/>
        <v>0</v>
      </c>
      <c r="Q283" s="201">
        <v>0</v>
      </c>
      <c r="R283" s="201">
        <f t="shared" si="32"/>
        <v>0</v>
      </c>
      <c r="S283" s="201">
        <v>0</v>
      </c>
      <c r="T283" s="202">
        <f t="shared" si="33"/>
        <v>0</v>
      </c>
      <c r="AR283" s="24" t="s">
        <v>221</v>
      </c>
      <c r="AT283" s="24" t="s">
        <v>145</v>
      </c>
      <c r="AU283" s="24" t="s">
        <v>82</v>
      </c>
      <c r="AY283" s="24" t="s">
        <v>142</v>
      </c>
      <c r="BE283" s="203">
        <f t="shared" si="34"/>
        <v>0</v>
      </c>
      <c r="BF283" s="203">
        <f t="shared" si="35"/>
        <v>0</v>
      </c>
      <c r="BG283" s="203">
        <f t="shared" si="36"/>
        <v>0</v>
      </c>
      <c r="BH283" s="203">
        <f t="shared" si="37"/>
        <v>0</v>
      </c>
      <c r="BI283" s="203">
        <f t="shared" si="38"/>
        <v>0</v>
      </c>
      <c r="BJ283" s="24" t="s">
        <v>80</v>
      </c>
      <c r="BK283" s="203">
        <f t="shared" si="39"/>
        <v>0</v>
      </c>
      <c r="BL283" s="24" t="s">
        <v>221</v>
      </c>
      <c r="BM283" s="24" t="s">
        <v>664</v>
      </c>
    </row>
    <row r="284" spans="2:65" s="1" customFormat="1" ht="16.5" customHeight="1">
      <c r="B284" s="41"/>
      <c r="C284" s="192" t="s">
        <v>665</v>
      </c>
      <c r="D284" s="192" t="s">
        <v>145</v>
      </c>
      <c r="E284" s="193" t="s">
        <v>666</v>
      </c>
      <c r="F284" s="194" t="s">
        <v>667</v>
      </c>
      <c r="G284" s="195" t="s">
        <v>156</v>
      </c>
      <c r="H284" s="196">
        <v>1.6</v>
      </c>
      <c r="I284" s="197"/>
      <c r="J284" s="198">
        <f t="shared" si="30"/>
        <v>0</v>
      </c>
      <c r="K284" s="194" t="s">
        <v>149</v>
      </c>
      <c r="L284" s="61"/>
      <c r="M284" s="199" t="s">
        <v>21</v>
      </c>
      <c r="N284" s="200" t="s">
        <v>43</v>
      </c>
      <c r="O284" s="42"/>
      <c r="P284" s="201">
        <f t="shared" si="31"/>
        <v>0</v>
      </c>
      <c r="Q284" s="201">
        <v>2.9999999999999997E-4</v>
      </c>
      <c r="R284" s="201">
        <f t="shared" si="32"/>
        <v>4.7999999999999996E-4</v>
      </c>
      <c r="S284" s="201">
        <v>0</v>
      </c>
      <c r="T284" s="202">
        <f t="shared" si="33"/>
        <v>0</v>
      </c>
      <c r="AR284" s="24" t="s">
        <v>221</v>
      </c>
      <c r="AT284" s="24" t="s">
        <v>145</v>
      </c>
      <c r="AU284" s="24" t="s">
        <v>82</v>
      </c>
      <c r="AY284" s="24" t="s">
        <v>142</v>
      </c>
      <c r="BE284" s="203">
        <f t="shared" si="34"/>
        <v>0</v>
      </c>
      <c r="BF284" s="203">
        <f t="shared" si="35"/>
        <v>0</v>
      </c>
      <c r="BG284" s="203">
        <f t="shared" si="36"/>
        <v>0</v>
      </c>
      <c r="BH284" s="203">
        <f t="shared" si="37"/>
        <v>0</v>
      </c>
      <c r="BI284" s="203">
        <f t="shared" si="38"/>
        <v>0</v>
      </c>
      <c r="BJ284" s="24" t="s">
        <v>80</v>
      </c>
      <c r="BK284" s="203">
        <f t="shared" si="39"/>
        <v>0</v>
      </c>
      <c r="BL284" s="24" t="s">
        <v>221</v>
      </c>
      <c r="BM284" s="24" t="s">
        <v>668</v>
      </c>
    </row>
    <row r="285" spans="2:65" s="1" customFormat="1" ht="16.5" customHeight="1">
      <c r="B285" s="41"/>
      <c r="C285" s="192" t="s">
        <v>669</v>
      </c>
      <c r="D285" s="192" t="s">
        <v>145</v>
      </c>
      <c r="E285" s="193" t="s">
        <v>670</v>
      </c>
      <c r="F285" s="194" t="s">
        <v>671</v>
      </c>
      <c r="G285" s="195" t="s">
        <v>245</v>
      </c>
      <c r="H285" s="196">
        <v>3.3000000000000002E-2</v>
      </c>
      <c r="I285" s="197"/>
      <c r="J285" s="198">
        <f t="shared" si="30"/>
        <v>0</v>
      </c>
      <c r="K285" s="194" t="s">
        <v>149</v>
      </c>
      <c r="L285" s="61"/>
      <c r="M285" s="199" t="s">
        <v>21</v>
      </c>
      <c r="N285" s="200" t="s">
        <v>43</v>
      </c>
      <c r="O285" s="42"/>
      <c r="P285" s="201">
        <f t="shared" si="31"/>
        <v>0</v>
      </c>
      <c r="Q285" s="201">
        <v>0</v>
      </c>
      <c r="R285" s="201">
        <f t="shared" si="32"/>
        <v>0</v>
      </c>
      <c r="S285" s="201">
        <v>0</v>
      </c>
      <c r="T285" s="202">
        <f t="shared" si="33"/>
        <v>0</v>
      </c>
      <c r="AR285" s="24" t="s">
        <v>221</v>
      </c>
      <c r="AT285" s="24" t="s">
        <v>145</v>
      </c>
      <c r="AU285" s="24" t="s">
        <v>82</v>
      </c>
      <c r="AY285" s="24" t="s">
        <v>142</v>
      </c>
      <c r="BE285" s="203">
        <f t="shared" si="34"/>
        <v>0</v>
      </c>
      <c r="BF285" s="203">
        <f t="shared" si="35"/>
        <v>0</v>
      </c>
      <c r="BG285" s="203">
        <f t="shared" si="36"/>
        <v>0</v>
      </c>
      <c r="BH285" s="203">
        <f t="shared" si="37"/>
        <v>0</v>
      </c>
      <c r="BI285" s="203">
        <f t="shared" si="38"/>
        <v>0</v>
      </c>
      <c r="BJ285" s="24" t="s">
        <v>80</v>
      </c>
      <c r="BK285" s="203">
        <f t="shared" si="39"/>
        <v>0</v>
      </c>
      <c r="BL285" s="24" t="s">
        <v>221</v>
      </c>
      <c r="BM285" s="24" t="s">
        <v>672</v>
      </c>
    </row>
    <row r="286" spans="2:65" s="1" customFormat="1" ht="16.5" customHeight="1">
      <c r="B286" s="41"/>
      <c r="C286" s="192" t="s">
        <v>673</v>
      </c>
      <c r="D286" s="192" t="s">
        <v>145</v>
      </c>
      <c r="E286" s="193" t="s">
        <v>674</v>
      </c>
      <c r="F286" s="194" t="s">
        <v>675</v>
      </c>
      <c r="G286" s="195" t="s">
        <v>245</v>
      </c>
      <c r="H286" s="196">
        <v>3.3000000000000002E-2</v>
      </c>
      <c r="I286" s="197"/>
      <c r="J286" s="198">
        <f t="shared" si="30"/>
        <v>0</v>
      </c>
      <c r="K286" s="194" t="s">
        <v>149</v>
      </c>
      <c r="L286" s="61"/>
      <c r="M286" s="199" t="s">
        <v>21</v>
      </c>
      <c r="N286" s="200" t="s">
        <v>43</v>
      </c>
      <c r="O286" s="42"/>
      <c r="P286" s="201">
        <f t="shared" si="31"/>
        <v>0</v>
      </c>
      <c r="Q286" s="201">
        <v>0</v>
      </c>
      <c r="R286" s="201">
        <f t="shared" si="32"/>
        <v>0</v>
      </c>
      <c r="S286" s="201">
        <v>0</v>
      </c>
      <c r="T286" s="202">
        <f t="shared" si="33"/>
        <v>0</v>
      </c>
      <c r="AR286" s="24" t="s">
        <v>221</v>
      </c>
      <c r="AT286" s="24" t="s">
        <v>145</v>
      </c>
      <c r="AU286" s="24" t="s">
        <v>82</v>
      </c>
      <c r="AY286" s="24" t="s">
        <v>142</v>
      </c>
      <c r="BE286" s="203">
        <f t="shared" si="34"/>
        <v>0</v>
      </c>
      <c r="BF286" s="203">
        <f t="shared" si="35"/>
        <v>0</v>
      </c>
      <c r="BG286" s="203">
        <f t="shared" si="36"/>
        <v>0</v>
      </c>
      <c r="BH286" s="203">
        <f t="shared" si="37"/>
        <v>0</v>
      </c>
      <c r="BI286" s="203">
        <f t="shared" si="38"/>
        <v>0</v>
      </c>
      <c r="BJ286" s="24" t="s">
        <v>80</v>
      </c>
      <c r="BK286" s="203">
        <f t="shared" si="39"/>
        <v>0</v>
      </c>
      <c r="BL286" s="24" t="s">
        <v>221</v>
      </c>
      <c r="BM286" s="24" t="s">
        <v>676</v>
      </c>
    </row>
    <row r="287" spans="2:65" s="1" customFormat="1" ht="16.5" customHeight="1">
      <c r="B287" s="41"/>
      <c r="C287" s="192" t="s">
        <v>677</v>
      </c>
      <c r="D287" s="192" t="s">
        <v>145</v>
      </c>
      <c r="E287" s="193" t="s">
        <v>678</v>
      </c>
      <c r="F287" s="194" t="s">
        <v>679</v>
      </c>
      <c r="G287" s="195" t="s">
        <v>245</v>
      </c>
      <c r="H287" s="196">
        <v>3.3000000000000002E-2</v>
      </c>
      <c r="I287" s="197"/>
      <c r="J287" s="198">
        <f t="shared" si="30"/>
        <v>0</v>
      </c>
      <c r="K287" s="194" t="s">
        <v>149</v>
      </c>
      <c r="L287" s="61"/>
      <c r="M287" s="199" t="s">
        <v>21</v>
      </c>
      <c r="N287" s="200" t="s">
        <v>43</v>
      </c>
      <c r="O287" s="42"/>
      <c r="P287" s="201">
        <f t="shared" si="31"/>
        <v>0</v>
      </c>
      <c r="Q287" s="201">
        <v>0</v>
      </c>
      <c r="R287" s="201">
        <f t="shared" si="32"/>
        <v>0</v>
      </c>
      <c r="S287" s="201">
        <v>0</v>
      </c>
      <c r="T287" s="202">
        <f t="shared" si="33"/>
        <v>0</v>
      </c>
      <c r="AR287" s="24" t="s">
        <v>221</v>
      </c>
      <c r="AT287" s="24" t="s">
        <v>145</v>
      </c>
      <c r="AU287" s="24" t="s">
        <v>82</v>
      </c>
      <c r="AY287" s="24" t="s">
        <v>142</v>
      </c>
      <c r="BE287" s="203">
        <f t="shared" si="34"/>
        <v>0</v>
      </c>
      <c r="BF287" s="203">
        <f t="shared" si="35"/>
        <v>0</v>
      </c>
      <c r="BG287" s="203">
        <f t="shared" si="36"/>
        <v>0</v>
      </c>
      <c r="BH287" s="203">
        <f t="shared" si="37"/>
        <v>0</v>
      </c>
      <c r="BI287" s="203">
        <f t="shared" si="38"/>
        <v>0</v>
      </c>
      <c r="BJ287" s="24" t="s">
        <v>80</v>
      </c>
      <c r="BK287" s="203">
        <f t="shared" si="39"/>
        <v>0</v>
      </c>
      <c r="BL287" s="24" t="s">
        <v>221</v>
      </c>
      <c r="BM287" s="24" t="s">
        <v>680</v>
      </c>
    </row>
    <row r="288" spans="2:65" s="10" customFormat="1" ht="29.85" customHeight="1">
      <c r="B288" s="176"/>
      <c r="C288" s="177"/>
      <c r="D288" s="178" t="s">
        <v>71</v>
      </c>
      <c r="E288" s="190" t="s">
        <v>681</v>
      </c>
      <c r="F288" s="190" t="s">
        <v>682</v>
      </c>
      <c r="G288" s="177"/>
      <c r="H288" s="177"/>
      <c r="I288" s="180"/>
      <c r="J288" s="191">
        <f>BK288</f>
        <v>0</v>
      </c>
      <c r="K288" s="177"/>
      <c r="L288" s="182"/>
      <c r="M288" s="183"/>
      <c r="N288" s="184"/>
      <c r="O288" s="184"/>
      <c r="P288" s="185">
        <f>SUM(P289:P305)</f>
        <v>0</v>
      </c>
      <c r="Q288" s="184"/>
      <c r="R288" s="185">
        <f>SUM(R289:R305)</f>
        <v>4.236442E-2</v>
      </c>
      <c r="S288" s="184"/>
      <c r="T288" s="186">
        <f>SUM(T289:T305)</f>
        <v>0</v>
      </c>
      <c r="AR288" s="187" t="s">
        <v>82</v>
      </c>
      <c r="AT288" s="188" t="s">
        <v>71</v>
      </c>
      <c r="AU288" s="188" t="s">
        <v>80</v>
      </c>
      <c r="AY288" s="187" t="s">
        <v>142</v>
      </c>
      <c r="BK288" s="189">
        <f>SUM(BK289:BK305)</f>
        <v>0</v>
      </c>
    </row>
    <row r="289" spans="2:65" s="1" customFormat="1" ht="16.5" customHeight="1">
      <c r="B289" s="41"/>
      <c r="C289" s="192" t="s">
        <v>683</v>
      </c>
      <c r="D289" s="192" t="s">
        <v>145</v>
      </c>
      <c r="E289" s="193" t="s">
        <v>684</v>
      </c>
      <c r="F289" s="194" t="s">
        <v>685</v>
      </c>
      <c r="G289" s="195" t="s">
        <v>156</v>
      </c>
      <c r="H289" s="196">
        <v>40.220999999999997</v>
      </c>
      <c r="I289" s="197"/>
      <c r="J289" s="198">
        <f>ROUND(I289*H289,2)</f>
        <v>0</v>
      </c>
      <c r="K289" s="194" t="s">
        <v>21</v>
      </c>
      <c r="L289" s="61"/>
      <c r="M289" s="199" t="s">
        <v>21</v>
      </c>
      <c r="N289" s="200" t="s">
        <v>43</v>
      </c>
      <c r="O289" s="42"/>
      <c r="P289" s="201">
        <f>O289*H289</f>
        <v>0</v>
      </c>
      <c r="Q289" s="201">
        <v>2.0000000000000002E-5</v>
      </c>
      <c r="R289" s="201">
        <f>Q289*H289</f>
        <v>8.0442000000000003E-4</v>
      </c>
      <c r="S289" s="201">
        <v>0</v>
      </c>
      <c r="T289" s="202">
        <f>S289*H289</f>
        <v>0</v>
      </c>
      <c r="AR289" s="24" t="s">
        <v>221</v>
      </c>
      <c r="AT289" s="24" t="s">
        <v>145</v>
      </c>
      <c r="AU289" s="24" t="s">
        <v>82</v>
      </c>
      <c r="AY289" s="24" t="s">
        <v>142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24" t="s">
        <v>80</v>
      </c>
      <c r="BK289" s="203">
        <f>ROUND(I289*H289,2)</f>
        <v>0</v>
      </c>
      <c r="BL289" s="24" t="s">
        <v>221</v>
      </c>
      <c r="BM289" s="24" t="s">
        <v>686</v>
      </c>
    </row>
    <row r="290" spans="2:65" s="1" customFormat="1" ht="54">
      <c r="B290" s="41"/>
      <c r="C290" s="63"/>
      <c r="D290" s="206" t="s">
        <v>176</v>
      </c>
      <c r="E290" s="63"/>
      <c r="F290" s="216" t="s">
        <v>687</v>
      </c>
      <c r="G290" s="63"/>
      <c r="H290" s="63"/>
      <c r="I290" s="163"/>
      <c r="J290" s="63"/>
      <c r="K290" s="63"/>
      <c r="L290" s="61"/>
      <c r="M290" s="217"/>
      <c r="N290" s="42"/>
      <c r="O290" s="42"/>
      <c r="P290" s="42"/>
      <c r="Q290" s="42"/>
      <c r="R290" s="42"/>
      <c r="S290" s="42"/>
      <c r="T290" s="78"/>
      <c r="AT290" s="24" t="s">
        <v>176</v>
      </c>
      <c r="AU290" s="24" t="s">
        <v>82</v>
      </c>
    </row>
    <row r="291" spans="2:65" s="11" customFormat="1">
      <c r="B291" s="204"/>
      <c r="C291" s="205"/>
      <c r="D291" s="206" t="s">
        <v>152</v>
      </c>
      <c r="E291" s="207" t="s">
        <v>21</v>
      </c>
      <c r="F291" s="208" t="s">
        <v>688</v>
      </c>
      <c r="G291" s="205"/>
      <c r="H291" s="209">
        <v>26.021000000000001</v>
      </c>
      <c r="I291" s="210"/>
      <c r="J291" s="205"/>
      <c r="K291" s="205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152</v>
      </c>
      <c r="AU291" s="215" t="s">
        <v>82</v>
      </c>
      <c r="AV291" s="11" t="s">
        <v>82</v>
      </c>
      <c r="AW291" s="11" t="s">
        <v>35</v>
      </c>
      <c r="AX291" s="11" t="s">
        <v>72</v>
      </c>
      <c r="AY291" s="215" t="s">
        <v>142</v>
      </c>
    </row>
    <row r="292" spans="2:65" s="11" customFormat="1">
      <c r="B292" s="204"/>
      <c r="C292" s="205"/>
      <c r="D292" s="206" t="s">
        <v>152</v>
      </c>
      <c r="E292" s="207" t="s">
        <v>21</v>
      </c>
      <c r="F292" s="208" t="s">
        <v>689</v>
      </c>
      <c r="G292" s="205"/>
      <c r="H292" s="209">
        <v>8.8000000000000007</v>
      </c>
      <c r="I292" s="210"/>
      <c r="J292" s="205"/>
      <c r="K292" s="205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152</v>
      </c>
      <c r="AU292" s="215" t="s">
        <v>82</v>
      </c>
      <c r="AV292" s="11" t="s">
        <v>82</v>
      </c>
      <c r="AW292" s="11" t="s">
        <v>35</v>
      </c>
      <c r="AX292" s="11" t="s">
        <v>72</v>
      </c>
      <c r="AY292" s="215" t="s">
        <v>142</v>
      </c>
    </row>
    <row r="293" spans="2:65" s="11" customFormat="1">
      <c r="B293" s="204"/>
      <c r="C293" s="205"/>
      <c r="D293" s="206" t="s">
        <v>152</v>
      </c>
      <c r="E293" s="207" t="s">
        <v>21</v>
      </c>
      <c r="F293" s="208" t="s">
        <v>690</v>
      </c>
      <c r="G293" s="205"/>
      <c r="H293" s="209">
        <v>5.4</v>
      </c>
      <c r="I293" s="210"/>
      <c r="J293" s="205"/>
      <c r="K293" s="205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152</v>
      </c>
      <c r="AU293" s="215" t="s">
        <v>82</v>
      </c>
      <c r="AV293" s="11" t="s">
        <v>82</v>
      </c>
      <c r="AW293" s="11" t="s">
        <v>35</v>
      </c>
      <c r="AX293" s="11" t="s">
        <v>72</v>
      </c>
      <c r="AY293" s="215" t="s">
        <v>142</v>
      </c>
    </row>
    <row r="294" spans="2:65" s="13" customFormat="1">
      <c r="B294" s="229"/>
      <c r="C294" s="230"/>
      <c r="D294" s="206" t="s">
        <v>152</v>
      </c>
      <c r="E294" s="231" t="s">
        <v>21</v>
      </c>
      <c r="F294" s="232" t="s">
        <v>239</v>
      </c>
      <c r="G294" s="230"/>
      <c r="H294" s="233">
        <v>40.220999999999997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AT294" s="239" t="s">
        <v>152</v>
      </c>
      <c r="AU294" s="239" t="s">
        <v>82</v>
      </c>
      <c r="AV294" s="13" t="s">
        <v>150</v>
      </c>
      <c r="AW294" s="13" t="s">
        <v>35</v>
      </c>
      <c r="AX294" s="13" t="s">
        <v>80</v>
      </c>
      <c r="AY294" s="239" t="s">
        <v>142</v>
      </c>
    </row>
    <row r="295" spans="2:65" s="1" customFormat="1" ht="25.5" customHeight="1">
      <c r="B295" s="41"/>
      <c r="C295" s="192" t="s">
        <v>691</v>
      </c>
      <c r="D295" s="192" t="s">
        <v>145</v>
      </c>
      <c r="E295" s="193" t="s">
        <v>692</v>
      </c>
      <c r="F295" s="194" t="s">
        <v>693</v>
      </c>
      <c r="G295" s="195" t="s">
        <v>156</v>
      </c>
      <c r="H295" s="196">
        <v>48</v>
      </c>
      <c r="I295" s="197"/>
      <c r="J295" s="198">
        <f>ROUND(I295*H295,2)</f>
        <v>0</v>
      </c>
      <c r="K295" s="194" t="s">
        <v>149</v>
      </c>
      <c r="L295" s="61"/>
      <c r="M295" s="199" t="s">
        <v>21</v>
      </c>
      <c r="N295" s="200" t="s">
        <v>43</v>
      </c>
      <c r="O295" s="42"/>
      <c r="P295" s="201">
        <f>O295*H295</f>
        <v>0</v>
      </c>
      <c r="Q295" s="201">
        <v>2.3000000000000001E-4</v>
      </c>
      <c r="R295" s="201">
        <f>Q295*H295</f>
        <v>1.1040000000000001E-2</v>
      </c>
      <c r="S295" s="201">
        <v>0</v>
      </c>
      <c r="T295" s="202">
        <f>S295*H295</f>
        <v>0</v>
      </c>
      <c r="AR295" s="24" t="s">
        <v>221</v>
      </c>
      <c r="AT295" s="24" t="s">
        <v>145</v>
      </c>
      <c r="AU295" s="24" t="s">
        <v>82</v>
      </c>
      <c r="AY295" s="24" t="s">
        <v>142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24" t="s">
        <v>80</v>
      </c>
      <c r="BK295" s="203">
        <f>ROUND(I295*H295,2)</f>
        <v>0</v>
      </c>
      <c r="BL295" s="24" t="s">
        <v>221</v>
      </c>
      <c r="BM295" s="24" t="s">
        <v>694</v>
      </c>
    </row>
    <row r="296" spans="2:65" s="1" customFormat="1" ht="40.5">
      <c r="B296" s="41"/>
      <c r="C296" s="63"/>
      <c r="D296" s="206" t="s">
        <v>176</v>
      </c>
      <c r="E296" s="63"/>
      <c r="F296" s="216" t="s">
        <v>695</v>
      </c>
      <c r="G296" s="63"/>
      <c r="H296" s="63"/>
      <c r="I296" s="163"/>
      <c r="J296" s="63"/>
      <c r="K296" s="63"/>
      <c r="L296" s="61"/>
      <c r="M296" s="217"/>
      <c r="N296" s="42"/>
      <c r="O296" s="42"/>
      <c r="P296" s="42"/>
      <c r="Q296" s="42"/>
      <c r="R296" s="42"/>
      <c r="S296" s="42"/>
      <c r="T296" s="78"/>
      <c r="AT296" s="24" t="s">
        <v>176</v>
      </c>
      <c r="AU296" s="24" t="s">
        <v>82</v>
      </c>
    </row>
    <row r="297" spans="2:65" s="11" customFormat="1">
      <c r="B297" s="204"/>
      <c r="C297" s="205"/>
      <c r="D297" s="206" t="s">
        <v>152</v>
      </c>
      <c r="E297" s="207" t="s">
        <v>21</v>
      </c>
      <c r="F297" s="208" t="s">
        <v>696</v>
      </c>
      <c r="G297" s="205"/>
      <c r="H297" s="209">
        <v>48</v>
      </c>
      <c r="I297" s="210"/>
      <c r="J297" s="205"/>
      <c r="K297" s="205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152</v>
      </c>
      <c r="AU297" s="215" t="s">
        <v>82</v>
      </c>
      <c r="AV297" s="11" t="s">
        <v>82</v>
      </c>
      <c r="AW297" s="11" t="s">
        <v>35</v>
      </c>
      <c r="AX297" s="11" t="s">
        <v>80</v>
      </c>
      <c r="AY297" s="215" t="s">
        <v>142</v>
      </c>
    </row>
    <row r="298" spans="2:65" s="1" customFormat="1" ht="16.5" customHeight="1">
      <c r="B298" s="41"/>
      <c r="C298" s="192" t="s">
        <v>697</v>
      </c>
      <c r="D298" s="192" t="s">
        <v>145</v>
      </c>
      <c r="E298" s="193" t="s">
        <v>698</v>
      </c>
      <c r="F298" s="194" t="s">
        <v>699</v>
      </c>
      <c r="G298" s="195" t="s">
        <v>214</v>
      </c>
      <c r="H298" s="196">
        <v>20</v>
      </c>
      <c r="I298" s="197"/>
      <c r="J298" s="198">
        <f>ROUND(I298*H298,2)</f>
        <v>0</v>
      </c>
      <c r="K298" s="194" t="s">
        <v>149</v>
      </c>
      <c r="L298" s="61"/>
      <c r="M298" s="199" t="s">
        <v>21</v>
      </c>
      <c r="N298" s="200" t="s">
        <v>43</v>
      </c>
      <c r="O298" s="42"/>
      <c r="P298" s="201">
        <f>O298*H298</f>
        <v>0</v>
      </c>
      <c r="Q298" s="201">
        <v>2.0000000000000002E-5</v>
      </c>
      <c r="R298" s="201">
        <f>Q298*H298</f>
        <v>4.0000000000000002E-4</v>
      </c>
      <c r="S298" s="201">
        <v>0</v>
      </c>
      <c r="T298" s="202">
        <f>S298*H298</f>
        <v>0</v>
      </c>
      <c r="AR298" s="24" t="s">
        <v>221</v>
      </c>
      <c r="AT298" s="24" t="s">
        <v>145</v>
      </c>
      <c r="AU298" s="24" t="s">
        <v>82</v>
      </c>
      <c r="AY298" s="24" t="s">
        <v>142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24" t="s">
        <v>80</v>
      </c>
      <c r="BK298" s="203">
        <f>ROUND(I298*H298,2)</f>
        <v>0</v>
      </c>
      <c r="BL298" s="24" t="s">
        <v>221</v>
      </c>
      <c r="BM298" s="24" t="s">
        <v>700</v>
      </c>
    </row>
    <row r="299" spans="2:65" s="11" customFormat="1">
      <c r="B299" s="204"/>
      <c r="C299" s="205"/>
      <c r="D299" s="206" t="s">
        <v>152</v>
      </c>
      <c r="E299" s="207" t="s">
        <v>21</v>
      </c>
      <c r="F299" s="208" t="s">
        <v>701</v>
      </c>
      <c r="G299" s="205"/>
      <c r="H299" s="209">
        <v>20</v>
      </c>
      <c r="I299" s="210"/>
      <c r="J299" s="205"/>
      <c r="K299" s="205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152</v>
      </c>
      <c r="AU299" s="215" t="s">
        <v>82</v>
      </c>
      <c r="AV299" s="11" t="s">
        <v>82</v>
      </c>
      <c r="AW299" s="11" t="s">
        <v>35</v>
      </c>
      <c r="AX299" s="11" t="s">
        <v>80</v>
      </c>
      <c r="AY299" s="215" t="s">
        <v>142</v>
      </c>
    </row>
    <row r="300" spans="2:65" s="1" customFormat="1" ht="16.5" customHeight="1">
      <c r="B300" s="41"/>
      <c r="C300" s="192" t="s">
        <v>702</v>
      </c>
      <c r="D300" s="192" t="s">
        <v>145</v>
      </c>
      <c r="E300" s="193" t="s">
        <v>703</v>
      </c>
      <c r="F300" s="194" t="s">
        <v>704</v>
      </c>
      <c r="G300" s="195" t="s">
        <v>156</v>
      </c>
      <c r="H300" s="196">
        <v>48</v>
      </c>
      <c r="I300" s="197"/>
      <c r="J300" s="198">
        <f>ROUND(I300*H300,2)</f>
        <v>0</v>
      </c>
      <c r="K300" s="194" t="s">
        <v>149</v>
      </c>
      <c r="L300" s="61"/>
      <c r="M300" s="199" t="s">
        <v>21</v>
      </c>
      <c r="N300" s="200" t="s">
        <v>43</v>
      </c>
      <c r="O300" s="42"/>
      <c r="P300" s="201">
        <f>O300*H300</f>
        <v>0</v>
      </c>
      <c r="Q300" s="201">
        <v>1.6000000000000001E-4</v>
      </c>
      <c r="R300" s="201">
        <f>Q300*H300</f>
        <v>7.6800000000000011E-3</v>
      </c>
      <c r="S300" s="201">
        <v>0</v>
      </c>
      <c r="T300" s="202">
        <f>S300*H300</f>
        <v>0</v>
      </c>
      <c r="AR300" s="24" t="s">
        <v>221</v>
      </c>
      <c r="AT300" s="24" t="s">
        <v>145</v>
      </c>
      <c r="AU300" s="24" t="s">
        <v>82</v>
      </c>
      <c r="AY300" s="24" t="s">
        <v>142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24" t="s">
        <v>80</v>
      </c>
      <c r="BK300" s="203">
        <f>ROUND(I300*H300,2)</f>
        <v>0</v>
      </c>
      <c r="BL300" s="24" t="s">
        <v>221</v>
      </c>
      <c r="BM300" s="24" t="s">
        <v>705</v>
      </c>
    </row>
    <row r="301" spans="2:65" s="1" customFormat="1" ht="16.5" customHeight="1">
      <c r="B301" s="41"/>
      <c r="C301" s="192" t="s">
        <v>706</v>
      </c>
      <c r="D301" s="192" t="s">
        <v>145</v>
      </c>
      <c r="E301" s="193" t="s">
        <v>707</v>
      </c>
      <c r="F301" s="194" t="s">
        <v>708</v>
      </c>
      <c r="G301" s="195" t="s">
        <v>214</v>
      </c>
      <c r="H301" s="196">
        <v>20</v>
      </c>
      <c r="I301" s="197"/>
      <c r="J301" s="198">
        <f>ROUND(I301*H301,2)</f>
        <v>0</v>
      </c>
      <c r="K301" s="194" t="s">
        <v>149</v>
      </c>
      <c r="L301" s="61"/>
      <c r="M301" s="199" t="s">
        <v>21</v>
      </c>
      <c r="N301" s="200" t="s">
        <v>43</v>
      </c>
      <c r="O301" s="42"/>
      <c r="P301" s="201">
        <f>O301*H301</f>
        <v>0</v>
      </c>
      <c r="Q301" s="201">
        <v>6.0000000000000002E-5</v>
      </c>
      <c r="R301" s="201">
        <f>Q301*H301</f>
        <v>1.2000000000000001E-3</v>
      </c>
      <c r="S301" s="201">
        <v>0</v>
      </c>
      <c r="T301" s="202">
        <f>S301*H301</f>
        <v>0</v>
      </c>
      <c r="AR301" s="24" t="s">
        <v>221</v>
      </c>
      <c r="AT301" s="24" t="s">
        <v>145</v>
      </c>
      <c r="AU301" s="24" t="s">
        <v>82</v>
      </c>
      <c r="AY301" s="24" t="s">
        <v>142</v>
      </c>
      <c r="BE301" s="203">
        <f>IF(N301="základní",J301,0)</f>
        <v>0</v>
      </c>
      <c r="BF301" s="203">
        <f>IF(N301="snížená",J301,0)</f>
        <v>0</v>
      </c>
      <c r="BG301" s="203">
        <f>IF(N301="zákl. přenesená",J301,0)</f>
        <v>0</v>
      </c>
      <c r="BH301" s="203">
        <f>IF(N301="sníž. přenesená",J301,0)</f>
        <v>0</v>
      </c>
      <c r="BI301" s="203">
        <f>IF(N301="nulová",J301,0)</f>
        <v>0</v>
      </c>
      <c r="BJ301" s="24" t="s">
        <v>80</v>
      </c>
      <c r="BK301" s="203">
        <f>ROUND(I301*H301,2)</f>
        <v>0</v>
      </c>
      <c r="BL301" s="24" t="s">
        <v>221</v>
      </c>
      <c r="BM301" s="24" t="s">
        <v>709</v>
      </c>
    </row>
    <row r="302" spans="2:65" s="1" customFormat="1" ht="16.5" customHeight="1">
      <c r="B302" s="41"/>
      <c r="C302" s="192" t="s">
        <v>710</v>
      </c>
      <c r="D302" s="192" t="s">
        <v>145</v>
      </c>
      <c r="E302" s="193" t="s">
        <v>711</v>
      </c>
      <c r="F302" s="194" t="s">
        <v>712</v>
      </c>
      <c r="G302" s="195" t="s">
        <v>156</v>
      </c>
      <c r="H302" s="196">
        <v>48</v>
      </c>
      <c r="I302" s="197"/>
      <c r="J302" s="198">
        <f>ROUND(I302*H302,2)</f>
        <v>0</v>
      </c>
      <c r="K302" s="194" t="s">
        <v>149</v>
      </c>
      <c r="L302" s="61"/>
      <c r="M302" s="199" t="s">
        <v>21</v>
      </c>
      <c r="N302" s="200" t="s">
        <v>43</v>
      </c>
      <c r="O302" s="42"/>
      <c r="P302" s="201">
        <f>O302*H302</f>
        <v>0</v>
      </c>
      <c r="Q302" s="201">
        <v>4.2999999999999999E-4</v>
      </c>
      <c r="R302" s="201">
        <f>Q302*H302</f>
        <v>2.0639999999999999E-2</v>
      </c>
      <c r="S302" s="201">
        <v>0</v>
      </c>
      <c r="T302" s="202">
        <f>S302*H302</f>
        <v>0</v>
      </c>
      <c r="AR302" s="24" t="s">
        <v>221</v>
      </c>
      <c r="AT302" s="24" t="s">
        <v>145</v>
      </c>
      <c r="AU302" s="24" t="s">
        <v>82</v>
      </c>
      <c r="AY302" s="24" t="s">
        <v>142</v>
      </c>
      <c r="BE302" s="203">
        <f>IF(N302="základní",J302,0)</f>
        <v>0</v>
      </c>
      <c r="BF302" s="203">
        <f>IF(N302="snížená",J302,0)</f>
        <v>0</v>
      </c>
      <c r="BG302" s="203">
        <f>IF(N302="zákl. přenesená",J302,0)</f>
        <v>0</v>
      </c>
      <c r="BH302" s="203">
        <f>IF(N302="sníž. přenesená",J302,0)</f>
        <v>0</v>
      </c>
      <c r="BI302" s="203">
        <f>IF(N302="nulová",J302,0)</f>
        <v>0</v>
      </c>
      <c r="BJ302" s="24" t="s">
        <v>80</v>
      </c>
      <c r="BK302" s="203">
        <f>ROUND(I302*H302,2)</f>
        <v>0</v>
      </c>
      <c r="BL302" s="24" t="s">
        <v>221</v>
      </c>
      <c r="BM302" s="24" t="s">
        <v>713</v>
      </c>
    </row>
    <row r="303" spans="2:65" s="1" customFormat="1" ht="54">
      <c r="B303" s="41"/>
      <c r="C303" s="63"/>
      <c r="D303" s="206" t="s">
        <v>176</v>
      </c>
      <c r="E303" s="63"/>
      <c r="F303" s="216" t="s">
        <v>549</v>
      </c>
      <c r="G303" s="63"/>
      <c r="H303" s="63"/>
      <c r="I303" s="163"/>
      <c r="J303" s="63"/>
      <c r="K303" s="63"/>
      <c r="L303" s="61"/>
      <c r="M303" s="217"/>
      <c r="N303" s="42"/>
      <c r="O303" s="42"/>
      <c r="P303" s="42"/>
      <c r="Q303" s="42"/>
      <c r="R303" s="42"/>
      <c r="S303" s="42"/>
      <c r="T303" s="78"/>
      <c r="AT303" s="24" t="s">
        <v>176</v>
      </c>
      <c r="AU303" s="24" t="s">
        <v>82</v>
      </c>
    </row>
    <row r="304" spans="2:65" s="1" customFormat="1" ht="16.5" customHeight="1">
      <c r="B304" s="41"/>
      <c r="C304" s="192" t="s">
        <v>714</v>
      </c>
      <c r="D304" s="192" t="s">
        <v>145</v>
      </c>
      <c r="E304" s="193" t="s">
        <v>715</v>
      </c>
      <c r="F304" s="194" t="s">
        <v>716</v>
      </c>
      <c r="G304" s="195" t="s">
        <v>214</v>
      </c>
      <c r="H304" s="196">
        <v>20</v>
      </c>
      <c r="I304" s="197"/>
      <c r="J304" s="198">
        <f>ROUND(I304*H304,2)</f>
        <v>0</v>
      </c>
      <c r="K304" s="194" t="s">
        <v>149</v>
      </c>
      <c r="L304" s="61"/>
      <c r="M304" s="199" t="s">
        <v>21</v>
      </c>
      <c r="N304" s="200" t="s">
        <v>43</v>
      </c>
      <c r="O304" s="42"/>
      <c r="P304" s="201">
        <f>O304*H304</f>
        <v>0</v>
      </c>
      <c r="Q304" s="201">
        <v>3.0000000000000001E-5</v>
      </c>
      <c r="R304" s="201">
        <f>Q304*H304</f>
        <v>6.0000000000000006E-4</v>
      </c>
      <c r="S304" s="201">
        <v>0</v>
      </c>
      <c r="T304" s="202">
        <f>S304*H304</f>
        <v>0</v>
      </c>
      <c r="AR304" s="24" t="s">
        <v>221</v>
      </c>
      <c r="AT304" s="24" t="s">
        <v>145</v>
      </c>
      <c r="AU304" s="24" t="s">
        <v>82</v>
      </c>
      <c r="AY304" s="24" t="s">
        <v>142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24" t="s">
        <v>80</v>
      </c>
      <c r="BK304" s="203">
        <f>ROUND(I304*H304,2)</f>
        <v>0</v>
      </c>
      <c r="BL304" s="24" t="s">
        <v>221</v>
      </c>
      <c r="BM304" s="24" t="s">
        <v>717</v>
      </c>
    </row>
    <row r="305" spans="2:65" s="11" customFormat="1">
      <c r="B305" s="204"/>
      <c r="C305" s="205"/>
      <c r="D305" s="206" t="s">
        <v>152</v>
      </c>
      <c r="E305" s="207" t="s">
        <v>21</v>
      </c>
      <c r="F305" s="208" t="s">
        <v>701</v>
      </c>
      <c r="G305" s="205"/>
      <c r="H305" s="209">
        <v>20</v>
      </c>
      <c r="I305" s="210"/>
      <c r="J305" s="205"/>
      <c r="K305" s="205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152</v>
      </c>
      <c r="AU305" s="215" t="s">
        <v>82</v>
      </c>
      <c r="AV305" s="11" t="s">
        <v>82</v>
      </c>
      <c r="AW305" s="11" t="s">
        <v>35</v>
      </c>
      <c r="AX305" s="11" t="s">
        <v>80</v>
      </c>
      <c r="AY305" s="215" t="s">
        <v>142</v>
      </c>
    </row>
    <row r="306" spans="2:65" s="10" customFormat="1" ht="29.85" customHeight="1">
      <c r="B306" s="176"/>
      <c r="C306" s="177"/>
      <c r="D306" s="178" t="s">
        <v>71</v>
      </c>
      <c r="E306" s="190" t="s">
        <v>718</v>
      </c>
      <c r="F306" s="190" t="s">
        <v>719</v>
      </c>
      <c r="G306" s="177"/>
      <c r="H306" s="177"/>
      <c r="I306" s="180"/>
      <c r="J306" s="191">
        <f>BK306</f>
        <v>0</v>
      </c>
      <c r="K306" s="177"/>
      <c r="L306" s="182"/>
      <c r="M306" s="183"/>
      <c r="N306" s="184"/>
      <c r="O306" s="184"/>
      <c r="P306" s="185">
        <f>SUM(P307:P315)</f>
        <v>0</v>
      </c>
      <c r="Q306" s="184"/>
      <c r="R306" s="185">
        <f>SUM(R307:R315)</f>
        <v>6.4294999999999991E-2</v>
      </c>
      <c r="S306" s="184"/>
      <c r="T306" s="186">
        <f>SUM(T307:T315)</f>
        <v>0</v>
      </c>
      <c r="AR306" s="187" t="s">
        <v>82</v>
      </c>
      <c r="AT306" s="188" t="s">
        <v>71</v>
      </c>
      <c r="AU306" s="188" t="s">
        <v>80</v>
      </c>
      <c r="AY306" s="187" t="s">
        <v>142</v>
      </c>
      <c r="BK306" s="189">
        <f>SUM(BK307:BK315)</f>
        <v>0</v>
      </c>
    </row>
    <row r="307" spans="2:65" s="1" customFormat="1" ht="16.5" customHeight="1">
      <c r="B307" s="41"/>
      <c r="C307" s="192" t="s">
        <v>720</v>
      </c>
      <c r="D307" s="192" t="s">
        <v>145</v>
      </c>
      <c r="E307" s="193" t="s">
        <v>721</v>
      </c>
      <c r="F307" s="194" t="s">
        <v>722</v>
      </c>
      <c r="G307" s="195" t="s">
        <v>156</v>
      </c>
      <c r="H307" s="196">
        <v>40</v>
      </c>
      <c r="I307" s="197"/>
      <c r="J307" s="198">
        <f>ROUND(I307*H307,2)</f>
        <v>0</v>
      </c>
      <c r="K307" s="194" t="s">
        <v>149</v>
      </c>
      <c r="L307" s="61"/>
      <c r="M307" s="199" t="s">
        <v>21</v>
      </c>
      <c r="N307" s="200" t="s">
        <v>43</v>
      </c>
      <c r="O307" s="42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AR307" s="24" t="s">
        <v>221</v>
      </c>
      <c r="AT307" s="24" t="s">
        <v>145</v>
      </c>
      <c r="AU307" s="24" t="s">
        <v>82</v>
      </c>
      <c r="AY307" s="24" t="s">
        <v>142</v>
      </c>
      <c r="BE307" s="203">
        <f>IF(N307="základní",J307,0)</f>
        <v>0</v>
      </c>
      <c r="BF307" s="203">
        <f>IF(N307="snížená",J307,0)</f>
        <v>0</v>
      </c>
      <c r="BG307" s="203">
        <f>IF(N307="zákl. přenesená",J307,0)</f>
        <v>0</v>
      </c>
      <c r="BH307" s="203">
        <f>IF(N307="sníž. přenesená",J307,0)</f>
        <v>0</v>
      </c>
      <c r="BI307" s="203">
        <f>IF(N307="nulová",J307,0)</f>
        <v>0</v>
      </c>
      <c r="BJ307" s="24" t="s">
        <v>80</v>
      </c>
      <c r="BK307" s="203">
        <f>ROUND(I307*H307,2)</f>
        <v>0</v>
      </c>
      <c r="BL307" s="24" t="s">
        <v>221</v>
      </c>
      <c r="BM307" s="24" t="s">
        <v>723</v>
      </c>
    </row>
    <row r="308" spans="2:65" s="1" customFormat="1" ht="25.5" customHeight="1">
      <c r="B308" s="41"/>
      <c r="C308" s="192" t="s">
        <v>724</v>
      </c>
      <c r="D308" s="192" t="s">
        <v>145</v>
      </c>
      <c r="E308" s="193" t="s">
        <v>725</v>
      </c>
      <c r="F308" s="194" t="s">
        <v>726</v>
      </c>
      <c r="G308" s="195" t="s">
        <v>156</v>
      </c>
      <c r="H308" s="196">
        <v>35</v>
      </c>
      <c r="I308" s="197"/>
      <c r="J308" s="198">
        <f>ROUND(I308*H308,2)</f>
        <v>0</v>
      </c>
      <c r="K308" s="194" t="s">
        <v>149</v>
      </c>
      <c r="L308" s="61"/>
      <c r="M308" s="199" t="s">
        <v>21</v>
      </c>
      <c r="N308" s="200" t="s">
        <v>43</v>
      </c>
      <c r="O308" s="42"/>
      <c r="P308" s="201">
        <f>O308*H308</f>
        <v>0</v>
      </c>
      <c r="Q308" s="201">
        <v>2.0000000000000002E-5</v>
      </c>
      <c r="R308" s="201">
        <f>Q308*H308</f>
        <v>7.000000000000001E-4</v>
      </c>
      <c r="S308" s="201">
        <v>0</v>
      </c>
      <c r="T308" s="202">
        <f>S308*H308</f>
        <v>0</v>
      </c>
      <c r="AR308" s="24" t="s">
        <v>221</v>
      </c>
      <c r="AT308" s="24" t="s">
        <v>145</v>
      </c>
      <c r="AU308" s="24" t="s">
        <v>82</v>
      </c>
      <c r="AY308" s="24" t="s">
        <v>142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24" t="s">
        <v>80</v>
      </c>
      <c r="BK308" s="203">
        <f>ROUND(I308*H308,2)</f>
        <v>0</v>
      </c>
      <c r="BL308" s="24" t="s">
        <v>221</v>
      </c>
      <c r="BM308" s="24" t="s">
        <v>727</v>
      </c>
    </row>
    <row r="309" spans="2:65" s="1" customFormat="1" ht="25.5" customHeight="1">
      <c r="B309" s="41"/>
      <c r="C309" s="192" t="s">
        <v>728</v>
      </c>
      <c r="D309" s="192" t="s">
        <v>145</v>
      </c>
      <c r="E309" s="193" t="s">
        <v>729</v>
      </c>
      <c r="F309" s="194" t="s">
        <v>730</v>
      </c>
      <c r="G309" s="195" t="s">
        <v>156</v>
      </c>
      <c r="H309" s="196">
        <v>204.5</v>
      </c>
      <c r="I309" s="197"/>
      <c r="J309" s="198">
        <f>ROUND(I309*H309,2)</f>
        <v>0</v>
      </c>
      <c r="K309" s="194" t="s">
        <v>149</v>
      </c>
      <c r="L309" s="61"/>
      <c r="M309" s="199" t="s">
        <v>21</v>
      </c>
      <c r="N309" s="200" t="s">
        <v>43</v>
      </c>
      <c r="O309" s="42"/>
      <c r="P309" s="201">
        <f>O309*H309</f>
        <v>0</v>
      </c>
      <c r="Q309" s="201">
        <v>2.5999999999999998E-4</v>
      </c>
      <c r="R309" s="201">
        <f>Q309*H309</f>
        <v>5.3169999999999995E-2</v>
      </c>
      <c r="S309" s="201">
        <v>0</v>
      </c>
      <c r="T309" s="202">
        <f>S309*H309</f>
        <v>0</v>
      </c>
      <c r="AR309" s="24" t="s">
        <v>221</v>
      </c>
      <c r="AT309" s="24" t="s">
        <v>145</v>
      </c>
      <c r="AU309" s="24" t="s">
        <v>82</v>
      </c>
      <c r="AY309" s="24" t="s">
        <v>142</v>
      </c>
      <c r="BE309" s="203">
        <f>IF(N309="základní",J309,0)</f>
        <v>0</v>
      </c>
      <c r="BF309" s="203">
        <f>IF(N309="snížená",J309,0)</f>
        <v>0</v>
      </c>
      <c r="BG309" s="203">
        <f>IF(N309="zákl. přenesená",J309,0)</f>
        <v>0</v>
      </c>
      <c r="BH309" s="203">
        <f>IF(N309="sníž. přenesená",J309,0)</f>
        <v>0</v>
      </c>
      <c r="BI309" s="203">
        <f>IF(N309="nulová",J309,0)</f>
        <v>0</v>
      </c>
      <c r="BJ309" s="24" t="s">
        <v>80</v>
      </c>
      <c r="BK309" s="203">
        <f>ROUND(I309*H309,2)</f>
        <v>0</v>
      </c>
      <c r="BL309" s="24" t="s">
        <v>221</v>
      </c>
      <c r="BM309" s="24" t="s">
        <v>731</v>
      </c>
    </row>
    <row r="310" spans="2:65" s="1" customFormat="1" ht="54">
      <c r="B310" s="41"/>
      <c r="C310" s="63"/>
      <c r="D310" s="206" t="s">
        <v>176</v>
      </c>
      <c r="E310" s="63"/>
      <c r="F310" s="216" t="s">
        <v>177</v>
      </c>
      <c r="G310" s="63"/>
      <c r="H310" s="63"/>
      <c r="I310" s="163"/>
      <c r="J310" s="63"/>
      <c r="K310" s="63"/>
      <c r="L310" s="61"/>
      <c r="M310" s="217"/>
      <c r="N310" s="42"/>
      <c r="O310" s="42"/>
      <c r="P310" s="42"/>
      <c r="Q310" s="42"/>
      <c r="R310" s="42"/>
      <c r="S310" s="42"/>
      <c r="T310" s="78"/>
      <c r="AT310" s="24" t="s">
        <v>176</v>
      </c>
      <c r="AU310" s="24" t="s">
        <v>82</v>
      </c>
    </row>
    <row r="311" spans="2:65" s="11" customFormat="1">
      <c r="B311" s="204"/>
      <c r="C311" s="205"/>
      <c r="D311" s="206" t="s">
        <v>152</v>
      </c>
      <c r="E311" s="207" t="s">
        <v>21</v>
      </c>
      <c r="F311" s="208" t="s">
        <v>732</v>
      </c>
      <c r="G311" s="205"/>
      <c r="H311" s="209">
        <v>204.5</v>
      </c>
      <c r="I311" s="210"/>
      <c r="J311" s="205"/>
      <c r="K311" s="205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152</v>
      </c>
      <c r="AU311" s="215" t="s">
        <v>82</v>
      </c>
      <c r="AV311" s="11" t="s">
        <v>82</v>
      </c>
      <c r="AW311" s="11" t="s">
        <v>35</v>
      </c>
      <c r="AX311" s="11" t="s">
        <v>80</v>
      </c>
      <c r="AY311" s="215" t="s">
        <v>142</v>
      </c>
    </row>
    <row r="312" spans="2:65" s="1" customFormat="1" ht="25.5" customHeight="1">
      <c r="B312" s="41"/>
      <c r="C312" s="192" t="s">
        <v>733</v>
      </c>
      <c r="D312" s="192" t="s">
        <v>145</v>
      </c>
      <c r="E312" s="193" t="s">
        <v>734</v>
      </c>
      <c r="F312" s="194" t="s">
        <v>735</v>
      </c>
      <c r="G312" s="195" t="s">
        <v>214</v>
      </c>
      <c r="H312" s="196">
        <v>44</v>
      </c>
      <c r="I312" s="197"/>
      <c r="J312" s="198">
        <f>ROUND(I312*H312,2)</f>
        <v>0</v>
      </c>
      <c r="K312" s="194" t="s">
        <v>149</v>
      </c>
      <c r="L312" s="61"/>
      <c r="M312" s="199" t="s">
        <v>21</v>
      </c>
      <c r="N312" s="200" t="s">
        <v>43</v>
      </c>
      <c r="O312" s="42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AR312" s="24" t="s">
        <v>221</v>
      </c>
      <c r="AT312" s="24" t="s">
        <v>145</v>
      </c>
      <c r="AU312" s="24" t="s">
        <v>82</v>
      </c>
      <c r="AY312" s="24" t="s">
        <v>142</v>
      </c>
      <c r="BE312" s="203">
        <f>IF(N312="základní",J312,0)</f>
        <v>0</v>
      </c>
      <c r="BF312" s="203">
        <f>IF(N312="snížená",J312,0)</f>
        <v>0</v>
      </c>
      <c r="BG312" s="203">
        <f>IF(N312="zákl. přenesená",J312,0)</f>
        <v>0</v>
      </c>
      <c r="BH312" s="203">
        <f>IF(N312="sníž. přenesená",J312,0)</f>
        <v>0</v>
      </c>
      <c r="BI312" s="203">
        <f>IF(N312="nulová",J312,0)</f>
        <v>0</v>
      </c>
      <c r="BJ312" s="24" t="s">
        <v>80</v>
      </c>
      <c r="BK312" s="203">
        <f>ROUND(I312*H312,2)</f>
        <v>0</v>
      </c>
      <c r="BL312" s="24" t="s">
        <v>221</v>
      </c>
      <c r="BM312" s="24" t="s">
        <v>736</v>
      </c>
    </row>
    <row r="313" spans="2:65" s="1" customFormat="1" ht="25.5" customHeight="1">
      <c r="B313" s="41"/>
      <c r="C313" s="192" t="s">
        <v>737</v>
      </c>
      <c r="D313" s="192" t="s">
        <v>145</v>
      </c>
      <c r="E313" s="193" t="s">
        <v>738</v>
      </c>
      <c r="F313" s="194" t="s">
        <v>739</v>
      </c>
      <c r="G313" s="195" t="s">
        <v>156</v>
      </c>
      <c r="H313" s="196">
        <v>204.5</v>
      </c>
      <c r="I313" s="197"/>
      <c r="J313" s="198">
        <f>ROUND(I313*H313,2)</f>
        <v>0</v>
      </c>
      <c r="K313" s="194" t="s">
        <v>149</v>
      </c>
      <c r="L313" s="61"/>
      <c r="M313" s="199" t="s">
        <v>21</v>
      </c>
      <c r="N313" s="200" t="s">
        <v>43</v>
      </c>
      <c r="O313" s="42"/>
      <c r="P313" s="201">
        <f>O313*H313</f>
        <v>0</v>
      </c>
      <c r="Q313" s="201">
        <v>3.0000000000000001E-5</v>
      </c>
      <c r="R313" s="201">
        <f>Q313*H313</f>
        <v>6.1349999999999998E-3</v>
      </c>
      <c r="S313" s="201">
        <v>0</v>
      </c>
      <c r="T313" s="202">
        <f>S313*H313</f>
        <v>0</v>
      </c>
      <c r="AR313" s="24" t="s">
        <v>221</v>
      </c>
      <c r="AT313" s="24" t="s">
        <v>145</v>
      </c>
      <c r="AU313" s="24" t="s">
        <v>82</v>
      </c>
      <c r="AY313" s="24" t="s">
        <v>142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24" t="s">
        <v>80</v>
      </c>
      <c r="BK313" s="203">
        <f>ROUND(I313*H313,2)</f>
        <v>0</v>
      </c>
      <c r="BL313" s="24" t="s">
        <v>221</v>
      </c>
      <c r="BM313" s="24" t="s">
        <v>740</v>
      </c>
    </row>
    <row r="314" spans="2:65" s="1" customFormat="1" ht="25.5" customHeight="1">
      <c r="B314" s="41"/>
      <c r="C314" s="192" t="s">
        <v>741</v>
      </c>
      <c r="D314" s="192" t="s">
        <v>145</v>
      </c>
      <c r="E314" s="193" t="s">
        <v>742</v>
      </c>
      <c r="F314" s="194" t="s">
        <v>743</v>
      </c>
      <c r="G314" s="195" t="s">
        <v>156</v>
      </c>
      <c r="H314" s="196">
        <v>16.5</v>
      </c>
      <c r="I314" s="197"/>
      <c r="J314" s="198">
        <f>ROUND(I314*H314,2)</f>
        <v>0</v>
      </c>
      <c r="K314" s="194" t="s">
        <v>21</v>
      </c>
      <c r="L314" s="61"/>
      <c r="M314" s="199" t="s">
        <v>21</v>
      </c>
      <c r="N314" s="200" t="s">
        <v>43</v>
      </c>
      <c r="O314" s="42"/>
      <c r="P314" s="201">
        <f>O314*H314</f>
        <v>0</v>
      </c>
      <c r="Q314" s="201">
        <v>2.5999999999999998E-4</v>
      </c>
      <c r="R314" s="201">
        <f>Q314*H314</f>
        <v>4.2899999999999995E-3</v>
      </c>
      <c r="S314" s="201">
        <v>0</v>
      </c>
      <c r="T314" s="202">
        <f>S314*H314</f>
        <v>0</v>
      </c>
      <c r="AR314" s="24" t="s">
        <v>221</v>
      </c>
      <c r="AT314" s="24" t="s">
        <v>145</v>
      </c>
      <c r="AU314" s="24" t="s">
        <v>82</v>
      </c>
      <c r="AY314" s="24" t="s">
        <v>142</v>
      </c>
      <c r="BE314" s="203">
        <f>IF(N314="základní",J314,0)</f>
        <v>0</v>
      </c>
      <c r="BF314" s="203">
        <f>IF(N314="snížená",J314,0)</f>
        <v>0</v>
      </c>
      <c r="BG314" s="203">
        <f>IF(N314="zákl. přenesená",J314,0)</f>
        <v>0</v>
      </c>
      <c r="BH314" s="203">
        <f>IF(N314="sníž. přenesená",J314,0)</f>
        <v>0</v>
      </c>
      <c r="BI314" s="203">
        <f>IF(N314="nulová",J314,0)</f>
        <v>0</v>
      </c>
      <c r="BJ314" s="24" t="s">
        <v>80</v>
      </c>
      <c r="BK314" s="203">
        <f>ROUND(I314*H314,2)</f>
        <v>0</v>
      </c>
      <c r="BL314" s="24" t="s">
        <v>221</v>
      </c>
      <c r="BM314" s="24" t="s">
        <v>744</v>
      </c>
    </row>
    <row r="315" spans="2:65" s="11" customFormat="1">
      <c r="B315" s="204"/>
      <c r="C315" s="205"/>
      <c r="D315" s="206" t="s">
        <v>152</v>
      </c>
      <c r="E315" s="207" t="s">
        <v>21</v>
      </c>
      <c r="F315" s="208" t="s">
        <v>745</v>
      </c>
      <c r="G315" s="205"/>
      <c r="H315" s="209">
        <v>16.5</v>
      </c>
      <c r="I315" s="210"/>
      <c r="J315" s="205"/>
      <c r="K315" s="205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152</v>
      </c>
      <c r="AU315" s="215" t="s">
        <v>82</v>
      </c>
      <c r="AV315" s="11" t="s">
        <v>82</v>
      </c>
      <c r="AW315" s="11" t="s">
        <v>35</v>
      </c>
      <c r="AX315" s="11" t="s">
        <v>80</v>
      </c>
      <c r="AY315" s="215" t="s">
        <v>142</v>
      </c>
    </row>
    <row r="316" spans="2:65" s="10" customFormat="1" ht="29.85" customHeight="1">
      <c r="B316" s="176"/>
      <c r="C316" s="177"/>
      <c r="D316" s="178" t="s">
        <v>71</v>
      </c>
      <c r="E316" s="190" t="s">
        <v>746</v>
      </c>
      <c r="F316" s="190" t="s">
        <v>747</v>
      </c>
      <c r="G316" s="177"/>
      <c r="H316" s="177"/>
      <c r="I316" s="180"/>
      <c r="J316" s="191">
        <f>BK316</f>
        <v>0</v>
      </c>
      <c r="K316" s="177"/>
      <c r="L316" s="182"/>
      <c r="M316" s="183"/>
      <c r="N316" s="184"/>
      <c r="O316" s="184"/>
      <c r="P316" s="185">
        <f>SUM(P317:P318)</f>
        <v>0</v>
      </c>
      <c r="Q316" s="184"/>
      <c r="R316" s="185">
        <f>SUM(R317:R318)</f>
        <v>0</v>
      </c>
      <c r="S316" s="184"/>
      <c r="T316" s="186">
        <f>SUM(T317:T318)</f>
        <v>0</v>
      </c>
      <c r="AR316" s="187" t="s">
        <v>82</v>
      </c>
      <c r="AT316" s="188" t="s">
        <v>71</v>
      </c>
      <c r="AU316" s="188" t="s">
        <v>80</v>
      </c>
      <c r="AY316" s="187" t="s">
        <v>142</v>
      </c>
      <c r="BK316" s="189">
        <f>SUM(BK317:BK318)</f>
        <v>0</v>
      </c>
    </row>
    <row r="317" spans="2:65" s="1" customFormat="1" ht="38.25" customHeight="1">
      <c r="B317" s="41"/>
      <c r="C317" s="192" t="s">
        <v>748</v>
      </c>
      <c r="D317" s="192" t="s">
        <v>145</v>
      </c>
      <c r="E317" s="193" t="s">
        <v>749</v>
      </c>
      <c r="F317" s="194" t="s">
        <v>750</v>
      </c>
      <c r="G317" s="195" t="s">
        <v>156</v>
      </c>
      <c r="H317" s="196">
        <v>26.021000000000001</v>
      </c>
      <c r="I317" s="197"/>
      <c r="J317" s="198">
        <f>ROUND(I317*H317,2)</f>
        <v>0</v>
      </c>
      <c r="K317" s="194" t="s">
        <v>21</v>
      </c>
      <c r="L317" s="61"/>
      <c r="M317" s="199" t="s">
        <v>21</v>
      </c>
      <c r="N317" s="200" t="s">
        <v>43</v>
      </c>
      <c r="O317" s="42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AR317" s="24" t="s">
        <v>221</v>
      </c>
      <c r="AT317" s="24" t="s">
        <v>145</v>
      </c>
      <c r="AU317" s="24" t="s">
        <v>82</v>
      </c>
      <c r="AY317" s="24" t="s">
        <v>142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24" t="s">
        <v>80</v>
      </c>
      <c r="BK317" s="203">
        <f>ROUND(I317*H317,2)</f>
        <v>0</v>
      </c>
      <c r="BL317" s="24" t="s">
        <v>221</v>
      </c>
      <c r="BM317" s="24" t="s">
        <v>751</v>
      </c>
    </row>
    <row r="318" spans="2:65" s="11" customFormat="1">
      <c r="B318" s="204"/>
      <c r="C318" s="205"/>
      <c r="D318" s="206" t="s">
        <v>152</v>
      </c>
      <c r="E318" s="207" t="s">
        <v>21</v>
      </c>
      <c r="F318" s="208" t="s">
        <v>752</v>
      </c>
      <c r="G318" s="205"/>
      <c r="H318" s="209">
        <v>26.021000000000001</v>
      </c>
      <c r="I318" s="210"/>
      <c r="J318" s="205"/>
      <c r="K318" s="205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152</v>
      </c>
      <c r="AU318" s="215" t="s">
        <v>82</v>
      </c>
      <c r="AV318" s="11" t="s">
        <v>82</v>
      </c>
      <c r="AW318" s="11" t="s">
        <v>35</v>
      </c>
      <c r="AX318" s="11" t="s">
        <v>80</v>
      </c>
      <c r="AY318" s="215" t="s">
        <v>142</v>
      </c>
    </row>
    <row r="319" spans="2:65" s="10" customFormat="1" ht="37.35" customHeight="1">
      <c r="B319" s="176"/>
      <c r="C319" s="177"/>
      <c r="D319" s="178" t="s">
        <v>71</v>
      </c>
      <c r="E319" s="179" t="s">
        <v>753</v>
      </c>
      <c r="F319" s="179" t="s">
        <v>754</v>
      </c>
      <c r="G319" s="177"/>
      <c r="H319" s="177"/>
      <c r="I319" s="180"/>
      <c r="J319" s="181">
        <f>BK319</f>
        <v>0</v>
      </c>
      <c r="K319" s="177"/>
      <c r="L319" s="182"/>
      <c r="M319" s="183"/>
      <c r="N319" s="184"/>
      <c r="O319" s="184"/>
      <c r="P319" s="185">
        <f>SUM(P320:P321)</f>
        <v>0</v>
      </c>
      <c r="Q319" s="184"/>
      <c r="R319" s="185">
        <f>SUM(R320:R321)</f>
        <v>0</v>
      </c>
      <c r="S319" s="184"/>
      <c r="T319" s="186">
        <f>SUM(T320:T321)</f>
        <v>0</v>
      </c>
      <c r="AR319" s="187" t="s">
        <v>150</v>
      </c>
      <c r="AT319" s="188" t="s">
        <v>71</v>
      </c>
      <c r="AU319" s="188" t="s">
        <v>72</v>
      </c>
      <c r="AY319" s="187" t="s">
        <v>142</v>
      </c>
      <c r="BK319" s="189">
        <f>SUM(BK320:BK321)</f>
        <v>0</v>
      </c>
    </row>
    <row r="320" spans="2:65" s="1" customFormat="1" ht="16.5" customHeight="1">
      <c r="B320" s="41"/>
      <c r="C320" s="192" t="s">
        <v>755</v>
      </c>
      <c r="D320" s="192" t="s">
        <v>145</v>
      </c>
      <c r="E320" s="193" t="s">
        <v>756</v>
      </c>
      <c r="F320" s="194" t="s">
        <v>757</v>
      </c>
      <c r="G320" s="195" t="s">
        <v>758</v>
      </c>
      <c r="H320" s="196">
        <v>24</v>
      </c>
      <c r="I320" s="197"/>
      <c r="J320" s="198">
        <f>ROUND(I320*H320,2)</f>
        <v>0</v>
      </c>
      <c r="K320" s="194" t="s">
        <v>149</v>
      </c>
      <c r="L320" s="61"/>
      <c r="M320" s="199" t="s">
        <v>21</v>
      </c>
      <c r="N320" s="200" t="s">
        <v>43</v>
      </c>
      <c r="O320" s="42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AR320" s="24" t="s">
        <v>759</v>
      </c>
      <c r="AT320" s="24" t="s">
        <v>145</v>
      </c>
      <c r="AU320" s="24" t="s">
        <v>80</v>
      </c>
      <c r="AY320" s="24" t="s">
        <v>142</v>
      </c>
      <c r="BE320" s="203">
        <f>IF(N320="základní",J320,0)</f>
        <v>0</v>
      </c>
      <c r="BF320" s="203">
        <f>IF(N320="snížená",J320,0)</f>
        <v>0</v>
      </c>
      <c r="BG320" s="203">
        <f>IF(N320="zákl. přenesená",J320,0)</f>
        <v>0</v>
      </c>
      <c r="BH320" s="203">
        <f>IF(N320="sníž. přenesená",J320,0)</f>
        <v>0</v>
      </c>
      <c r="BI320" s="203">
        <f>IF(N320="nulová",J320,0)</f>
        <v>0</v>
      </c>
      <c r="BJ320" s="24" t="s">
        <v>80</v>
      </c>
      <c r="BK320" s="203">
        <f>ROUND(I320*H320,2)</f>
        <v>0</v>
      </c>
      <c r="BL320" s="24" t="s">
        <v>759</v>
      </c>
      <c r="BM320" s="24" t="s">
        <v>760</v>
      </c>
    </row>
    <row r="321" spans="2:51" s="11" customFormat="1">
      <c r="B321" s="204"/>
      <c r="C321" s="205"/>
      <c r="D321" s="206" t="s">
        <v>152</v>
      </c>
      <c r="E321" s="207" t="s">
        <v>21</v>
      </c>
      <c r="F321" s="208" t="s">
        <v>761</v>
      </c>
      <c r="G321" s="205"/>
      <c r="H321" s="209">
        <v>24</v>
      </c>
      <c r="I321" s="210"/>
      <c r="J321" s="205"/>
      <c r="K321" s="205"/>
      <c r="L321" s="211"/>
      <c r="M321" s="260"/>
      <c r="N321" s="261"/>
      <c r="O321" s="261"/>
      <c r="P321" s="261"/>
      <c r="Q321" s="261"/>
      <c r="R321" s="261"/>
      <c r="S321" s="261"/>
      <c r="T321" s="262"/>
      <c r="AT321" s="215" t="s">
        <v>152</v>
      </c>
      <c r="AU321" s="215" t="s">
        <v>80</v>
      </c>
      <c r="AV321" s="11" t="s">
        <v>82</v>
      </c>
      <c r="AW321" s="11" t="s">
        <v>35</v>
      </c>
      <c r="AX321" s="11" t="s">
        <v>80</v>
      </c>
      <c r="AY321" s="215" t="s">
        <v>142</v>
      </c>
    </row>
    <row r="322" spans="2:51" s="1" customFormat="1" ht="6.95" customHeight="1">
      <c r="B322" s="56"/>
      <c r="C322" s="57"/>
      <c r="D322" s="57"/>
      <c r="E322" s="57"/>
      <c r="F322" s="57"/>
      <c r="G322" s="57"/>
      <c r="H322" s="57"/>
      <c r="I322" s="139"/>
      <c r="J322" s="57"/>
      <c r="K322" s="57"/>
      <c r="L322" s="61"/>
    </row>
  </sheetData>
  <sheetProtection algorithmName="SHA-512" hashValue="RbBGPOCoLgK7crTdce5K7I62zj5BWVntyf5Inpqqjo2trpuh7c62EweygQPcutmhBVNVxwY6k5c/c7JHd44k5Q==" saltValue="1ND2ZKm85YYd9eD214r8WbuE/+dyxhns/rrXV+tCI5o5Doe+5XENmEQgXU7OggNMIz6zjJSq+2jVLjOyH6Hziw==" spinCount="100000" sheet="1" objects="1" scenarios="1" formatColumns="0" formatRows="0" autoFilter="0"/>
  <autoFilter ref="C93:K321"/>
  <mergeCells count="10">
    <mergeCell ref="J51:J52"/>
    <mergeCell ref="E84:H84"/>
    <mergeCell ref="E86:H8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5"/>
  <sheetViews>
    <sheetView showGridLines="0" workbookViewId="0">
      <pane ySplit="1" topLeftCell="A2" activePane="bottomLeft" state="frozen"/>
      <selection pane="bottomLeft" activeCell="A7" sqref="A7:XFD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95</v>
      </c>
      <c r="G1" s="387" t="s">
        <v>96</v>
      </c>
      <c r="H1" s="387"/>
      <c r="I1" s="115"/>
      <c r="J1" s="114" t="s">
        <v>97</v>
      </c>
      <c r="K1" s="113" t="s">
        <v>98</v>
      </c>
      <c r="L1" s="114" t="s">
        <v>99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4" t="s">
        <v>85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50.1" customHeight="1">
      <c r="B7" s="28"/>
      <c r="C7" s="29"/>
      <c r="D7" s="29"/>
      <c r="E7" s="388" t="str">
        <f>'Rekapitulace stavby'!K6</f>
        <v>Gymnázium J. S. Machara - Modernizace a rekonstrukce odborné učebny fyziky, odborné laboratoře fyziky a přípravny fyziky</v>
      </c>
      <c r="F7" s="389"/>
      <c r="G7" s="389"/>
      <c r="H7" s="389"/>
      <c r="I7" s="117"/>
      <c r="J7" s="29"/>
      <c r="K7" s="31"/>
    </row>
    <row r="8" spans="1:70" s="1" customFormat="1" ht="15">
      <c r="B8" s="41"/>
      <c r="C8" s="42"/>
      <c r="D8" s="37" t="s">
        <v>101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0" t="s">
        <v>762</v>
      </c>
      <c r="F9" s="391"/>
      <c r="G9" s="391"/>
      <c r="H9" s="391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23. 11. 2018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79" t="s">
        <v>21</v>
      </c>
      <c r="F24" s="379"/>
      <c r="G24" s="379"/>
      <c r="H24" s="379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ROUND(J93,2)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ROUND(SUM(BE93:BE274), 2)</f>
        <v>0</v>
      </c>
      <c r="G30" s="42"/>
      <c r="H30" s="42"/>
      <c r="I30" s="131">
        <v>0.21</v>
      </c>
      <c r="J30" s="130">
        <f>ROUND(ROUND((SUM(BE93:BE274)),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ROUND(SUM(BF93:BF274), 2)</f>
        <v>0</v>
      </c>
      <c r="G31" s="42"/>
      <c r="H31" s="42"/>
      <c r="I31" s="131">
        <v>0.15</v>
      </c>
      <c r="J31" s="130">
        <f>ROUND(ROUND((SUM(BF93:BF274)),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ROUND(SUM(BG93:BG274),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ROUND(SUM(BH93:BH274),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ROUND(SUM(BI93:BI274),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8" t="str">
        <f>E7</f>
        <v>Gymnázium J. S. Machara - Modernizace a rekonstrukce odborné učebny fyziky, odborné laboratoře fyziky a přípravny fyziky</v>
      </c>
      <c r="F45" s="389"/>
      <c r="G45" s="389"/>
      <c r="H45" s="389"/>
      <c r="I45" s="118"/>
      <c r="J45" s="42"/>
      <c r="K45" s="45"/>
    </row>
    <row r="46" spans="2:11" s="1" customFormat="1" ht="14.45" customHeight="1">
      <c r="B46" s="41"/>
      <c r="C46" s="37" t="s">
        <v>101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90" t="str">
        <f>E9</f>
        <v>d.2.) Místnost 18 - Odborná přípravna fyziky</v>
      </c>
      <c r="F47" s="391"/>
      <c r="G47" s="391"/>
      <c r="H47" s="391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Gymnázium J S.Machara, Královická 668, Brandýs n/L</v>
      </c>
      <c r="G49" s="42"/>
      <c r="H49" s="42"/>
      <c r="I49" s="119" t="s">
        <v>25</v>
      </c>
      <c r="J49" s="120" t="str">
        <f>IF(J12="","",J12)</f>
        <v>23. 11. 2018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27</v>
      </c>
      <c r="D51" s="42"/>
      <c r="E51" s="42"/>
      <c r="F51" s="35" t="str">
        <f>E15</f>
        <v>Gymnázium J. S. Machara,Královická 668 Brandýs n/L</v>
      </c>
      <c r="G51" s="42"/>
      <c r="H51" s="42"/>
      <c r="I51" s="119" t="s">
        <v>33</v>
      </c>
      <c r="J51" s="379" t="str">
        <f>E21</f>
        <v>LAB CZ, s.r.o.Průmyslová 1200, 5002 Hradec Králové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104</v>
      </c>
      <c r="D54" s="132"/>
      <c r="E54" s="132"/>
      <c r="F54" s="132"/>
      <c r="G54" s="132"/>
      <c r="H54" s="132"/>
      <c r="I54" s="145"/>
      <c r="J54" s="146" t="s">
        <v>105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106</v>
      </c>
      <c r="D56" s="42"/>
      <c r="E56" s="42"/>
      <c r="F56" s="42"/>
      <c r="G56" s="42"/>
      <c r="H56" s="42"/>
      <c r="I56" s="118"/>
      <c r="J56" s="128">
        <f>J93</f>
        <v>0</v>
      </c>
      <c r="K56" s="45"/>
      <c r="AU56" s="24" t="s">
        <v>107</v>
      </c>
    </row>
    <row r="57" spans="2:47" s="7" customFormat="1" ht="24.95" customHeight="1">
      <c r="B57" s="149"/>
      <c r="C57" s="150"/>
      <c r="D57" s="151" t="s">
        <v>108</v>
      </c>
      <c r="E57" s="152"/>
      <c r="F57" s="152"/>
      <c r="G57" s="152"/>
      <c r="H57" s="152"/>
      <c r="I57" s="153"/>
      <c r="J57" s="154">
        <f>J94</f>
        <v>0</v>
      </c>
      <c r="K57" s="155"/>
    </row>
    <row r="58" spans="2:47" s="8" customFormat="1" ht="19.899999999999999" customHeight="1">
      <c r="B58" s="156"/>
      <c r="C58" s="157"/>
      <c r="D58" s="158" t="s">
        <v>109</v>
      </c>
      <c r="E58" s="159"/>
      <c r="F58" s="159"/>
      <c r="G58" s="159"/>
      <c r="H58" s="159"/>
      <c r="I58" s="160"/>
      <c r="J58" s="161">
        <f>J95</f>
        <v>0</v>
      </c>
      <c r="K58" s="162"/>
    </row>
    <row r="59" spans="2:47" s="8" customFormat="1" ht="19.899999999999999" customHeight="1">
      <c r="B59" s="156"/>
      <c r="C59" s="157"/>
      <c r="D59" s="158" t="s">
        <v>110</v>
      </c>
      <c r="E59" s="159"/>
      <c r="F59" s="159"/>
      <c r="G59" s="159"/>
      <c r="H59" s="159"/>
      <c r="I59" s="160"/>
      <c r="J59" s="161">
        <f>J113</f>
        <v>0</v>
      </c>
      <c r="K59" s="162"/>
    </row>
    <row r="60" spans="2:47" s="8" customFormat="1" ht="19.899999999999999" customHeight="1">
      <c r="B60" s="156"/>
      <c r="C60" s="157"/>
      <c r="D60" s="158" t="s">
        <v>111</v>
      </c>
      <c r="E60" s="159"/>
      <c r="F60" s="159"/>
      <c r="G60" s="159"/>
      <c r="H60" s="159"/>
      <c r="I60" s="160"/>
      <c r="J60" s="161">
        <f>J134</f>
        <v>0</v>
      </c>
      <c r="K60" s="162"/>
    </row>
    <row r="61" spans="2:47" s="8" customFormat="1" ht="19.899999999999999" customHeight="1">
      <c r="B61" s="156"/>
      <c r="C61" s="157"/>
      <c r="D61" s="158" t="s">
        <v>112</v>
      </c>
      <c r="E61" s="159"/>
      <c r="F61" s="159"/>
      <c r="G61" s="159"/>
      <c r="H61" s="159"/>
      <c r="I61" s="160"/>
      <c r="J61" s="161">
        <f>J141</f>
        <v>0</v>
      </c>
      <c r="K61" s="162"/>
    </row>
    <row r="62" spans="2:47" s="7" customFormat="1" ht="24.95" customHeight="1">
      <c r="B62" s="149"/>
      <c r="C62" s="150"/>
      <c r="D62" s="151" t="s">
        <v>113</v>
      </c>
      <c r="E62" s="152"/>
      <c r="F62" s="152"/>
      <c r="G62" s="152"/>
      <c r="H62" s="152"/>
      <c r="I62" s="153"/>
      <c r="J62" s="154">
        <f>J144</f>
        <v>0</v>
      </c>
      <c r="K62" s="155"/>
    </row>
    <row r="63" spans="2:47" s="8" customFormat="1" ht="19.899999999999999" customHeight="1">
      <c r="B63" s="156"/>
      <c r="C63" s="157"/>
      <c r="D63" s="158" t="s">
        <v>114</v>
      </c>
      <c r="E63" s="159"/>
      <c r="F63" s="159"/>
      <c r="G63" s="159"/>
      <c r="H63" s="159"/>
      <c r="I63" s="160"/>
      <c r="J63" s="161">
        <f>J145</f>
        <v>0</v>
      </c>
      <c r="K63" s="162"/>
    </row>
    <row r="64" spans="2:47" s="8" customFormat="1" ht="19.899999999999999" customHeight="1">
      <c r="B64" s="156"/>
      <c r="C64" s="157"/>
      <c r="D64" s="158" t="s">
        <v>115</v>
      </c>
      <c r="E64" s="159"/>
      <c r="F64" s="159"/>
      <c r="G64" s="159"/>
      <c r="H64" s="159"/>
      <c r="I64" s="160"/>
      <c r="J64" s="161">
        <f>J157</f>
        <v>0</v>
      </c>
      <c r="K64" s="162"/>
    </row>
    <row r="65" spans="2:12" s="8" customFormat="1" ht="19.899999999999999" customHeight="1">
      <c r="B65" s="156"/>
      <c r="C65" s="157"/>
      <c r="D65" s="158" t="s">
        <v>116</v>
      </c>
      <c r="E65" s="159"/>
      <c r="F65" s="159"/>
      <c r="G65" s="159"/>
      <c r="H65" s="159"/>
      <c r="I65" s="160"/>
      <c r="J65" s="161">
        <f>J177</f>
        <v>0</v>
      </c>
      <c r="K65" s="162"/>
    </row>
    <row r="66" spans="2:12" s="8" customFormat="1" ht="19.899999999999999" customHeight="1">
      <c r="B66" s="156"/>
      <c r="C66" s="157"/>
      <c r="D66" s="158" t="s">
        <v>117</v>
      </c>
      <c r="E66" s="159"/>
      <c r="F66" s="159"/>
      <c r="G66" s="159"/>
      <c r="H66" s="159"/>
      <c r="I66" s="160"/>
      <c r="J66" s="161">
        <f>J192</f>
        <v>0</v>
      </c>
      <c r="K66" s="162"/>
    </row>
    <row r="67" spans="2:12" s="8" customFormat="1" ht="19.899999999999999" customHeight="1">
      <c r="B67" s="156"/>
      <c r="C67" s="157"/>
      <c r="D67" s="158" t="s">
        <v>119</v>
      </c>
      <c r="E67" s="159"/>
      <c r="F67" s="159"/>
      <c r="G67" s="159"/>
      <c r="H67" s="159"/>
      <c r="I67" s="160"/>
      <c r="J67" s="161">
        <f>J206</f>
        <v>0</v>
      </c>
      <c r="K67" s="162"/>
    </row>
    <row r="68" spans="2:12" s="8" customFormat="1" ht="19.899999999999999" customHeight="1">
      <c r="B68" s="156"/>
      <c r="C68" s="157"/>
      <c r="D68" s="158" t="s">
        <v>120</v>
      </c>
      <c r="E68" s="159"/>
      <c r="F68" s="159"/>
      <c r="G68" s="159"/>
      <c r="H68" s="159"/>
      <c r="I68" s="160"/>
      <c r="J68" s="161">
        <f>J209</f>
        <v>0</v>
      </c>
      <c r="K68" s="162"/>
    </row>
    <row r="69" spans="2:12" s="8" customFormat="1" ht="19.899999999999999" customHeight="1">
      <c r="B69" s="156"/>
      <c r="C69" s="157"/>
      <c r="D69" s="158" t="s">
        <v>121</v>
      </c>
      <c r="E69" s="159"/>
      <c r="F69" s="159"/>
      <c r="G69" s="159"/>
      <c r="H69" s="159"/>
      <c r="I69" s="160"/>
      <c r="J69" s="161">
        <f>J231</f>
        <v>0</v>
      </c>
      <c r="K69" s="162"/>
    </row>
    <row r="70" spans="2:12" s="8" customFormat="1" ht="19.899999999999999" customHeight="1">
      <c r="B70" s="156"/>
      <c r="C70" s="157"/>
      <c r="D70" s="158" t="s">
        <v>122</v>
      </c>
      <c r="E70" s="159"/>
      <c r="F70" s="159"/>
      <c r="G70" s="159"/>
      <c r="H70" s="159"/>
      <c r="I70" s="160"/>
      <c r="J70" s="161">
        <f>J243</f>
        <v>0</v>
      </c>
      <c r="K70" s="162"/>
    </row>
    <row r="71" spans="2:12" s="8" customFormat="1" ht="19.899999999999999" customHeight="1">
      <c r="B71" s="156"/>
      <c r="C71" s="157"/>
      <c r="D71" s="158" t="s">
        <v>123</v>
      </c>
      <c r="E71" s="159"/>
      <c r="F71" s="159"/>
      <c r="G71" s="159"/>
      <c r="H71" s="159"/>
      <c r="I71" s="160"/>
      <c r="J71" s="161">
        <f>J261</f>
        <v>0</v>
      </c>
      <c r="K71" s="162"/>
    </row>
    <row r="72" spans="2:12" s="8" customFormat="1" ht="19.899999999999999" customHeight="1">
      <c r="B72" s="156"/>
      <c r="C72" s="157"/>
      <c r="D72" s="158" t="s">
        <v>763</v>
      </c>
      <c r="E72" s="159"/>
      <c r="F72" s="159"/>
      <c r="G72" s="159"/>
      <c r="H72" s="159"/>
      <c r="I72" s="160"/>
      <c r="J72" s="161">
        <f>J269</f>
        <v>0</v>
      </c>
      <c r="K72" s="162"/>
    </row>
    <row r="73" spans="2:12" s="7" customFormat="1" ht="24.95" customHeight="1">
      <c r="B73" s="149"/>
      <c r="C73" s="150"/>
      <c r="D73" s="151" t="s">
        <v>125</v>
      </c>
      <c r="E73" s="152"/>
      <c r="F73" s="152"/>
      <c r="G73" s="152"/>
      <c r="H73" s="152"/>
      <c r="I73" s="153"/>
      <c r="J73" s="154">
        <f>J272</f>
        <v>0</v>
      </c>
      <c r="K73" s="155"/>
    </row>
    <row r="74" spans="2:12" s="1" customFormat="1" ht="21.75" customHeight="1">
      <c r="B74" s="41"/>
      <c r="C74" s="42"/>
      <c r="D74" s="42"/>
      <c r="E74" s="42"/>
      <c r="F74" s="42"/>
      <c r="G74" s="42"/>
      <c r="H74" s="42"/>
      <c r="I74" s="118"/>
      <c r="J74" s="42"/>
      <c r="K74" s="45"/>
    </row>
    <row r="75" spans="2:12" s="1" customFormat="1" ht="6.95" customHeight="1">
      <c r="B75" s="56"/>
      <c r="C75" s="57"/>
      <c r="D75" s="57"/>
      <c r="E75" s="57"/>
      <c r="F75" s="57"/>
      <c r="G75" s="57"/>
      <c r="H75" s="57"/>
      <c r="I75" s="139"/>
      <c r="J75" s="57"/>
      <c r="K75" s="58"/>
    </row>
    <row r="79" spans="2:12" s="1" customFormat="1" ht="6.95" customHeight="1">
      <c r="B79" s="59"/>
      <c r="C79" s="60"/>
      <c r="D79" s="60"/>
      <c r="E79" s="60"/>
      <c r="F79" s="60"/>
      <c r="G79" s="60"/>
      <c r="H79" s="60"/>
      <c r="I79" s="142"/>
      <c r="J79" s="60"/>
      <c r="K79" s="60"/>
      <c r="L79" s="61"/>
    </row>
    <row r="80" spans="2:12" s="1" customFormat="1" ht="36.950000000000003" customHeight="1">
      <c r="B80" s="41"/>
      <c r="C80" s="62" t="s">
        <v>126</v>
      </c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 ht="14.45" customHeight="1">
      <c r="B82" s="41"/>
      <c r="C82" s="65" t="s">
        <v>18</v>
      </c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 ht="16.5" customHeight="1">
      <c r="B83" s="41"/>
      <c r="C83" s="63"/>
      <c r="D83" s="63"/>
      <c r="E83" s="384" t="str">
        <f>E7</f>
        <v>Gymnázium J. S. Machara - Modernizace a rekonstrukce odborné učebny fyziky, odborné laboratoře fyziky a přípravny fyziky</v>
      </c>
      <c r="F83" s="385"/>
      <c r="G83" s="385"/>
      <c r="H83" s="385"/>
      <c r="I83" s="163"/>
      <c r="J83" s="63"/>
      <c r="K83" s="63"/>
      <c r="L83" s="61"/>
    </row>
    <row r="84" spans="2:65" s="1" customFormat="1" ht="14.45" customHeight="1">
      <c r="B84" s="41"/>
      <c r="C84" s="65" t="s">
        <v>101</v>
      </c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1" customFormat="1" ht="17.25" customHeight="1">
      <c r="B85" s="41"/>
      <c r="C85" s="63"/>
      <c r="D85" s="63"/>
      <c r="E85" s="351" t="str">
        <f>E9</f>
        <v>d.2.) Místnost 18 - Odborná přípravna fyziky</v>
      </c>
      <c r="F85" s="386"/>
      <c r="G85" s="386"/>
      <c r="H85" s="386"/>
      <c r="I85" s="163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63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64" t="str">
        <f>F12</f>
        <v>Gymnázium J S.Machara, Královická 668, Brandýs n/L</v>
      </c>
      <c r="G87" s="63"/>
      <c r="H87" s="63"/>
      <c r="I87" s="165" t="s">
        <v>25</v>
      </c>
      <c r="J87" s="73" t="str">
        <f>IF(J12="","",J12)</f>
        <v>23. 11. 2018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63"/>
      <c r="J88" s="63"/>
      <c r="K88" s="63"/>
      <c r="L88" s="61"/>
    </row>
    <row r="89" spans="2:65" s="1" customFormat="1" ht="15">
      <c r="B89" s="41"/>
      <c r="C89" s="65" t="s">
        <v>27</v>
      </c>
      <c r="D89" s="63"/>
      <c r="E89" s="63"/>
      <c r="F89" s="164" t="str">
        <f>E15</f>
        <v>Gymnázium J. S. Machara,Královická 668 Brandýs n/L</v>
      </c>
      <c r="G89" s="63"/>
      <c r="H89" s="63"/>
      <c r="I89" s="165" t="s">
        <v>33</v>
      </c>
      <c r="J89" s="164" t="str">
        <f>E21</f>
        <v>LAB CZ, s.r.o.Průmyslová 1200, 5002 Hradec Králové</v>
      </c>
      <c r="K89" s="63"/>
      <c r="L89" s="61"/>
    </row>
    <row r="90" spans="2:65" s="1" customFormat="1" ht="14.45" customHeight="1">
      <c r="B90" s="41"/>
      <c r="C90" s="65" t="s">
        <v>31</v>
      </c>
      <c r="D90" s="63"/>
      <c r="E90" s="63"/>
      <c r="F90" s="164" t="str">
        <f>IF(E18="","",E18)</f>
        <v/>
      </c>
      <c r="G90" s="63"/>
      <c r="H90" s="63"/>
      <c r="I90" s="163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63"/>
      <c r="J91" s="63"/>
      <c r="K91" s="63"/>
      <c r="L91" s="61"/>
    </row>
    <row r="92" spans="2:65" s="9" customFormat="1" ht="29.25" customHeight="1">
      <c r="B92" s="166"/>
      <c r="C92" s="167" t="s">
        <v>127</v>
      </c>
      <c r="D92" s="168" t="s">
        <v>57</v>
      </c>
      <c r="E92" s="168" t="s">
        <v>53</v>
      </c>
      <c r="F92" s="168" t="s">
        <v>128</v>
      </c>
      <c r="G92" s="168" t="s">
        <v>129</v>
      </c>
      <c r="H92" s="168" t="s">
        <v>130</v>
      </c>
      <c r="I92" s="169" t="s">
        <v>131</v>
      </c>
      <c r="J92" s="168" t="s">
        <v>105</v>
      </c>
      <c r="K92" s="170" t="s">
        <v>132</v>
      </c>
      <c r="L92" s="171"/>
      <c r="M92" s="81" t="s">
        <v>133</v>
      </c>
      <c r="N92" s="82" t="s">
        <v>42</v>
      </c>
      <c r="O92" s="82" t="s">
        <v>134</v>
      </c>
      <c r="P92" s="82" t="s">
        <v>135</v>
      </c>
      <c r="Q92" s="82" t="s">
        <v>136</v>
      </c>
      <c r="R92" s="82" t="s">
        <v>137</v>
      </c>
      <c r="S92" s="82" t="s">
        <v>138</v>
      </c>
      <c r="T92" s="83" t="s">
        <v>139</v>
      </c>
    </row>
    <row r="93" spans="2:65" s="1" customFormat="1" ht="29.25" customHeight="1">
      <c r="B93" s="41"/>
      <c r="C93" s="87" t="s">
        <v>106</v>
      </c>
      <c r="D93" s="63"/>
      <c r="E93" s="63"/>
      <c r="F93" s="63"/>
      <c r="G93" s="63"/>
      <c r="H93" s="63"/>
      <c r="I93" s="163"/>
      <c r="J93" s="172">
        <f>BK93</f>
        <v>0</v>
      </c>
      <c r="K93" s="63"/>
      <c r="L93" s="61"/>
      <c r="M93" s="84"/>
      <c r="N93" s="85"/>
      <c r="O93" s="85"/>
      <c r="P93" s="173">
        <f>P94+P144+P272</f>
        <v>0</v>
      </c>
      <c r="Q93" s="85"/>
      <c r="R93" s="173">
        <f>R94+R144+R272</f>
        <v>2.3679423599999998</v>
      </c>
      <c r="S93" s="85"/>
      <c r="T93" s="174">
        <f>T94+T144+T272</f>
        <v>1.6411280000000001</v>
      </c>
      <c r="AT93" s="24" t="s">
        <v>71</v>
      </c>
      <c r="AU93" s="24" t="s">
        <v>107</v>
      </c>
      <c r="BK93" s="175">
        <f>BK94+BK144+BK272</f>
        <v>0</v>
      </c>
    </row>
    <row r="94" spans="2:65" s="10" customFormat="1" ht="37.35" customHeight="1">
      <c r="B94" s="176"/>
      <c r="C94" s="177"/>
      <c r="D94" s="178" t="s">
        <v>71</v>
      </c>
      <c r="E94" s="179" t="s">
        <v>140</v>
      </c>
      <c r="F94" s="179" t="s">
        <v>141</v>
      </c>
      <c r="G94" s="177"/>
      <c r="H94" s="177"/>
      <c r="I94" s="180"/>
      <c r="J94" s="181">
        <f>BK94</f>
        <v>0</v>
      </c>
      <c r="K94" s="177"/>
      <c r="L94" s="182"/>
      <c r="M94" s="183"/>
      <c r="N94" s="184"/>
      <c r="O94" s="184"/>
      <c r="P94" s="185">
        <f>P95+P113+P134+P141</f>
        <v>0</v>
      </c>
      <c r="Q94" s="184"/>
      <c r="R94" s="185">
        <f>R95+R113+R134+R141</f>
        <v>1.4362798000000001</v>
      </c>
      <c r="S94" s="184"/>
      <c r="T94" s="186">
        <f>T95+T113+T134+T141</f>
        <v>0.98086800000000007</v>
      </c>
      <c r="AR94" s="187" t="s">
        <v>80</v>
      </c>
      <c r="AT94" s="188" t="s">
        <v>71</v>
      </c>
      <c r="AU94" s="188" t="s">
        <v>72</v>
      </c>
      <c r="AY94" s="187" t="s">
        <v>142</v>
      </c>
      <c r="BK94" s="189">
        <f>BK95+BK113+BK134+BK141</f>
        <v>0</v>
      </c>
    </row>
    <row r="95" spans="2:65" s="10" customFormat="1" ht="19.899999999999999" customHeight="1">
      <c r="B95" s="176"/>
      <c r="C95" s="177"/>
      <c r="D95" s="178" t="s">
        <v>71</v>
      </c>
      <c r="E95" s="190" t="s">
        <v>143</v>
      </c>
      <c r="F95" s="190" t="s">
        <v>144</v>
      </c>
      <c r="G95" s="177"/>
      <c r="H95" s="177"/>
      <c r="I95" s="180"/>
      <c r="J95" s="191">
        <f>BK95</f>
        <v>0</v>
      </c>
      <c r="K95" s="177"/>
      <c r="L95" s="182"/>
      <c r="M95" s="183"/>
      <c r="N95" s="184"/>
      <c r="O95" s="184"/>
      <c r="P95" s="185">
        <f>SUM(P96:P112)</f>
        <v>0</v>
      </c>
      <c r="Q95" s="184"/>
      <c r="R95" s="185">
        <f>SUM(R96:R112)</f>
        <v>1.4345198000000001</v>
      </c>
      <c r="S95" s="184"/>
      <c r="T95" s="186">
        <f>SUM(T96:T112)</f>
        <v>0</v>
      </c>
      <c r="AR95" s="187" t="s">
        <v>80</v>
      </c>
      <c r="AT95" s="188" t="s">
        <v>71</v>
      </c>
      <c r="AU95" s="188" t="s">
        <v>80</v>
      </c>
      <c r="AY95" s="187" t="s">
        <v>142</v>
      </c>
      <c r="BK95" s="189">
        <f>SUM(BK96:BK112)</f>
        <v>0</v>
      </c>
    </row>
    <row r="96" spans="2:65" s="1" customFormat="1" ht="16.5" customHeight="1">
      <c r="B96" s="41"/>
      <c r="C96" s="192" t="s">
        <v>80</v>
      </c>
      <c r="D96" s="192" t="s">
        <v>145</v>
      </c>
      <c r="E96" s="193" t="s">
        <v>146</v>
      </c>
      <c r="F96" s="194" t="s">
        <v>147</v>
      </c>
      <c r="G96" s="195" t="s">
        <v>148</v>
      </c>
      <c r="H96" s="196">
        <v>6</v>
      </c>
      <c r="I96" s="197"/>
      <c r="J96" s="198">
        <f>ROUND(I96*H96,2)</f>
        <v>0</v>
      </c>
      <c r="K96" s="194" t="s">
        <v>149</v>
      </c>
      <c r="L96" s="61"/>
      <c r="M96" s="199" t="s">
        <v>21</v>
      </c>
      <c r="N96" s="200" t="s">
        <v>43</v>
      </c>
      <c r="O96" s="42"/>
      <c r="P96" s="201">
        <f>O96*H96</f>
        <v>0</v>
      </c>
      <c r="Q96" s="201">
        <v>4.1500000000000002E-2</v>
      </c>
      <c r="R96" s="201">
        <f>Q96*H96</f>
        <v>0.249</v>
      </c>
      <c r="S96" s="201">
        <v>0</v>
      </c>
      <c r="T96" s="202">
        <f>S96*H96</f>
        <v>0</v>
      </c>
      <c r="AR96" s="24" t="s">
        <v>150</v>
      </c>
      <c r="AT96" s="24" t="s">
        <v>145</v>
      </c>
      <c r="AU96" s="24" t="s">
        <v>82</v>
      </c>
      <c r="AY96" s="24" t="s">
        <v>142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4" t="s">
        <v>80</v>
      </c>
      <c r="BK96" s="203">
        <f>ROUND(I96*H96,2)</f>
        <v>0</v>
      </c>
      <c r="BL96" s="24" t="s">
        <v>150</v>
      </c>
      <c r="BM96" s="24" t="s">
        <v>151</v>
      </c>
    </row>
    <row r="97" spans="2:65" s="11" customFormat="1">
      <c r="B97" s="204"/>
      <c r="C97" s="205"/>
      <c r="D97" s="206" t="s">
        <v>152</v>
      </c>
      <c r="E97" s="207" t="s">
        <v>21</v>
      </c>
      <c r="F97" s="208" t="s">
        <v>764</v>
      </c>
      <c r="G97" s="205"/>
      <c r="H97" s="209">
        <v>6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152</v>
      </c>
      <c r="AU97" s="215" t="s">
        <v>82</v>
      </c>
      <c r="AV97" s="11" t="s">
        <v>82</v>
      </c>
      <c r="AW97" s="11" t="s">
        <v>35</v>
      </c>
      <c r="AX97" s="11" t="s">
        <v>80</v>
      </c>
      <c r="AY97" s="215" t="s">
        <v>142</v>
      </c>
    </row>
    <row r="98" spans="2:65" s="1" customFormat="1" ht="16.5" customHeight="1">
      <c r="B98" s="41"/>
      <c r="C98" s="192" t="s">
        <v>82</v>
      </c>
      <c r="D98" s="192" t="s">
        <v>145</v>
      </c>
      <c r="E98" s="193" t="s">
        <v>154</v>
      </c>
      <c r="F98" s="194" t="s">
        <v>155</v>
      </c>
      <c r="G98" s="195" t="s">
        <v>156</v>
      </c>
      <c r="H98" s="196">
        <v>7.78</v>
      </c>
      <c r="I98" s="197"/>
      <c r="J98" s="198">
        <f>ROUND(I98*H98,2)</f>
        <v>0</v>
      </c>
      <c r="K98" s="194" t="s">
        <v>149</v>
      </c>
      <c r="L98" s="61"/>
      <c r="M98" s="199" t="s">
        <v>21</v>
      </c>
      <c r="N98" s="200" t="s">
        <v>43</v>
      </c>
      <c r="O98" s="42"/>
      <c r="P98" s="201">
        <f>O98*H98</f>
        <v>0</v>
      </c>
      <c r="Q98" s="201">
        <v>0.04</v>
      </c>
      <c r="R98" s="201">
        <f>Q98*H98</f>
        <v>0.31120000000000003</v>
      </c>
      <c r="S98" s="201">
        <v>0</v>
      </c>
      <c r="T98" s="202">
        <f>S98*H98</f>
        <v>0</v>
      </c>
      <c r="AR98" s="24" t="s">
        <v>150</v>
      </c>
      <c r="AT98" s="24" t="s">
        <v>145</v>
      </c>
      <c r="AU98" s="24" t="s">
        <v>82</v>
      </c>
      <c r="AY98" s="24" t="s">
        <v>142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4" t="s">
        <v>80</v>
      </c>
      <c r="BK98" s="203">
        <f>ROUND(I98*H98,2)</f>
        <v>0</v>
      </c>
      <c r="BL98" s="24" t="s">
        <v>150</v>
      </c>
      <c r="BM98" s="24" t="s">
        <v>765</v>
      </c>
    </row>
    <row r="99" spans="2:65" s="11" customFormat="1">
      <c r="B99" s="204"/>
      <c r="C99" s="205"/>
      <c r="D99" s="206" t="s">
        <v>152</v>
      </c>
      <c r="E99" s="207" t="s">
        <v>21</v>
      </c>
      <c r="F99" s="208" t="s">
        <v>766</v>
      </c>
      <c r="G99" s="205"/>
      <c r="H99" s="209">
        <v>7.78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152</v>
      </c>
      <c r="AU99" s="215" t="s">
        <v>82</v>
      </c>
      <c r="AV99" s="11" t="s">
        <v>82</v>
      </c>
      <c r="AW99" s="11" t="s">
        <v>35</v>
      </c>
      <c r="AX99" s="11" t="s">
        <v>80</v>
      </c>
      <c r="AY99" s="215" t="s">
        <v>142</v>
      </c>
    </row>
    <row r="100" spans="2:65" s="1" customFormat="1" ht="16.5" customHeight="1">
      <c r="B100" s="41"/>
      <c r="C100" s="192" t="s">
        <v>159</v>
      </c>
      <c r="D100" s="192" t="s">
        <v>145</v>
      </c>
      <c r="E100" s="193" t="s">
        <v>160</v>
      </c>
      <c r="F100" s="194" t="s">
        <v>161</v>
      </c>
      <c r="G100" s="195" t="s">
        <v>156</v>
      </c>
      <c r="H100" s="196">
        <v>3.36</v>
      </c>
      <c r="I100" s="197"/>
      <c r="J100" s="198">
        <f>ROUND(I100*H100,2)</f>
        <v>0</v>
      </c>
      <c r="K100" s="194" t="s">
        <v>149</v>
      </c>
      <c r="L100" s="61"/>
      <c r="M100" s="199" t="s">
        <v>21</v>
      </c>
      <c r="N100" s="200" t="s">
        <v>43</v>
      </c>
      <c r="O100" s="42"/>
      <c r="P100" s="201">
        <f>O100*H100</f>
        <v>0</v>
      </c>
      <c r="Q100" s="201">
        <v>4.1529999999999997E-2</v>
      </c>
      <c r="R100" s="201">
        <f>Q100*H100</f>
        <v>0.13954079999999999</v>
      </c>
      <c r="S100" s="201">
        <v>0</v>
      </c>
      <c r="T100" s="202">
        <f>S100*H100</f>
        <v>0</v>
      </c>
      <c r="AR100" s="24" t="s">
        <v>150</v>
      </c>
      <c r="AT100" s="24" t="s">
        <v>145</v>
      </c>
      <c r="AU100" s="24" t="s">
        <v>82</v>
      </c>
      <c r="AY100" s="24" t="s">
        <v>142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4" t="s">
        <v>80</v>
      </c>
      <c r="BK100" s="203">
        <f>ROUND(I100*H100,2)</f>
        <v>0</v>
      </c>
      <c r="BL100" s="24" t="s">
        <v>150</v>
      </c>
      <c r="BM100" s="24" t="s">
        <v>162</v>
      </c>
    </row>
    <row r="101" spans="2:65" s="11" customFormat="1">
      <c r="B101" s="204"/>
      <c r="C101" s="205"/>
      <c r="D101" s="206" t="s">
        <v>152</v>
      </c>
      <c r="E101" s="207" t="s">
        <v>21</v>
      </c>
      <c r="F101" s="208" t="s">
        <v>767</v>
      </c>
      <c r="G101" s="205"/>
      <c r="H101" s="209">
        <v>3.36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152</v>
      </c>
      <c r="AU101" s="215" t="s">
        <v>82</v>
      </c>
      <c r="AV101" s="11" t="s">
        <v>82</v>
      </c>
      <c r="AW101" s="11" t="s">
        <v>35</v>
      </c>
      <c r="AX101" s="11" t="s">
        <v>80</v>
      </c>
      <c r="AY101" s="215" t="s">
        <v>142</v>
      </c>
    </row>
    <row r="102" spans="2:65" s="1" customFormat="1" ht="16.5" customHeight="1">
      <c r="B102" s="41"/>
      <c r="C102" s="192" t="s">
        <v>150</v>
      </c>
      <c r="D102" s="192" t="s">
        <v>145</v>
      </c>
      <c r="E102" s="193" t="s">
        <v>768</v>
      </c>
      <c r="F102" s="194" t="s">
        <v>769</v>
      </c>
      <c r="G102" s="195" t="s">
        <v>156</v>
      </c>
      <c r="H102" s="196">
        <v>3.3</v>
      </c>
      <c r="I102" s="197"/>
      <c r="J102" s="198">
        <f>ROUND(I102*H102,2)</f>
        <v>0</v>
      </c>
      <c r="K102" s="194" t="s">
        <v>149</v>
      </c>
      <c r="L102" s="61"/>
      <c r="M102" s="199" t="s">
        <v>21</v>
      </c>
      <c r="N102" s="200" t="s">
        <v>43</v>
      </c>
      <c r="O102" s="42"/>
      <c r="P102" s="201">
        <f>O102*H102</f>
        <v>0</v>
      </c>
      <c r="Q102" s="201">
        <v>4.1529999999999997E-2</v>
      </c>
      <c r="R102" s="201">
        <f>Q102*H102</f>
        <v>0.13704899999999998</v>
      </c>
      <c r="S102" s="201">
        <v>0</v>
      </c>
      <c r="T102" s="202">
        <f>S102*H102</f>
        <v>0</v>
      </c>
      <c r="AR102" s="24" t="s">
        <v>150</v>
      </c>
      <c r="AT102" s="24" t="s">
        <v>145</v>
      </c>
      <c r="AU102" s="24" t="s">
        <v>82</v>
      </c>
      <c r="AY102" s="24" t="s">
        <v>142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4" t="s">
        <v>80</v>
      </c>
      <c r="BK102" s="203">
        <f>ROUND(I102*H102,2)</f>
        <v>0</v>
      </c>
      <c r="BL102" s="24" t="s">
        <v>150</v>
      </c>
      <c r="BM102" s="24" t="s">
        <v>770</v>
      </c>
    </row>
    <row r="103" spans="2:65" s="11" customFormat="1">
      <c r="B103" s="204"/>
      <c r="C103" s="205"/>
      <c r="D103" s="206" t="s">
        <v>152</v>
      </c>
      <c r="E103" s="207" t="s">
        <v>21</v>
      </c>
      <c r="F103" s="208" t="s">
        <v>771</v>
      </c>
      <c r="G103" s="205"/>
      <c r="H103" s="209">
        <v>3.3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152</v>
      </c>
      <c r="AU103" s="215" t="s">
        <v>82</v>
      </c>
      <c r="AV103" s="11" t="s">
        <v>82</v>
      </c>
      <c r="AW103" s="11" t="s">
        <v>35</v>
      </c>
      <c r="AX103" s="11" t="s">
        <v>80</v>
      </c>
      <c r="AY103" s="215" t="s">
        <v>142</v>
      </c>
    </row>
    <row r="104" spans="2:65" s="1" customFormat="1" ht="16.5" customHeight="1">
      <c r="B104" s="41"/>
      <c r="C104" s="192" t="s">
        <v>168</v>
      </c>
      <c r="D104" s="192" t="s">
        <v>145</v>
      </c>
      <c r="E104" s="193" t="s">
        <v>164</v>
      </c>
      <c r="F104" s="194" t="s">
        <v>165</v>
      </c>
      <c r="G104" s="195" t="s">
        <v>148</v>
      </c>
      <c r="H104" s="196">
        <v>2</v>
      </c>
      <c r="I104" s="197"/>
      <c r="J104" s="198">
        <f>ROUND(I104*H104,2)</f>
        <v>0</v>
      </c>
      <c r="K104" s="194" t="s">
        <v>149</v>
      </c>
      <c r="L104" s="61"/>
      <c r="M104" s="199" t="s">
        <v>21</v>
      </c>
      <c r="N104" s="200" t="s">
        <v>43</v>
      </c>
      <c r="O104" s="42"/>
      <c r="P104" s="201">
        <f>O104*H104</f>
        <v>0</v>
      </c>
      <c r="Q104" s="201">
        <v>3.8199999999999998E-2</v>
      </c>
      <c r="R104" s="201">
        <f>Q104*H104</f>
        <v>7.6399999999999996E-2</v>
      </c>
      <c r="S104" s="201">
        <v>0</v>
      </c>
      <c r="T104" s="202">
        <f>S104*H104</f>
        <v>0</v>
      </c>
      <c r="AR104" s="24" t="s">
        <v>150</v>
      </c>
      <c r="AT104" s="24" t="s">
        <v>145</v>
      </c>
      <c r="AU104" s="24" t="s">
        <v>82</v>
      </c>
      <c r="AY104" s="24" t="s">
        <v>142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4" t="s">
        <v>80</v>
      </c>
      <c r="BK104" s="203">
        <f>ROUND(I104*H104,2)</f>
        <v>0</v>
      </c>
      <c r="BL104" s="24" t="s">
        <v>150</v>
      </c>
      <c r="BM104" s="24" t="s">
        <v>166</v>
      </c>
    </row>
    <row r="105" spans="2:65" s="11" customFormat="1">
      <c r="B105" s="204"/>
      <c r="C105" s="205"/>
      <c r="D105" s="206" t="s">
        <v>152</v>
      </c>
      <c r="E105" s="207" t="s">
        <v>21</v>
      </c>
      <c r="F105" s="208" t="s">
        <v>167</v>
      </c>
      <c r="G105" s="205"/>
      <c r="H105" s="209">
        <v>2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152</v>
      </c>
      <c r="AU105" s="215" t="s">
        <v>82</v>
      </c>
      <c r="AV105" s="11" t="s">
        <v>82</v>
      </c>
      <c r="AW105" s="11" t="s">
        <v>35</v>
      </c>
      <c r="AX105" s="11" t="s">
        <v>80</v>
      </c>
      <c r="AY105" s="215" t="s">
        <v>142</v>
      </c>
    </row>
    <row r="106" spans="2:65" s="1" customFormat="1" ht="16.5" customHeight="1">
      <c r="B106" s="41"/>
      <c r="C106" s="192" t="s">
        <v>143</v>
      </c>
      <c r="D106" s="192" t="s">
        <v>145</v>
      </c>
      <c r="E106" s="193" t="s">
        <v>169</v>
      </c>
      <c r="F106" s="194" t="s">
        <v>170</v>
      </c>
      <c r="G106" s="195" t="s">
        <v>148</v>
      </c>
      <c r="H106" s="196">
        <v>2</v>
      </c>
      <c r="I106" s="197"/>
      <c r="J106" s="198">
        <f>ROUND(I106*H106,2)</f>
        <v>0</v>
      </c>
      <c r="K106" s="194" t="s">
        <v>149</v>
      </c>
      <c r="L106" s="61"/>
      <c r="M106" s="199" t="s">
        <v>21</v>
      </c>
      <c r="N106" s="200" t="s">
        <v>43</v>
      </c>
      <c r="O106" s="42"/>
      <c r="P106" s="201">
        <f>O106*H106</f>
        <v>0</v>
      </c>
      <c r="Q106" s="201">
        <v>4.1500000000000002E-2</v>
      </c>
      <c r="R106" s="201">
        <f>Q106*H106</f>
        <v>8.3000000000000004E-2</v>
      </c>
      <c r="S106" s="201">
        <v>0</v>
      </c>
      <c r="T106" s="202">
        <f>S106*H106</f>
        <v>0</v>
      </c>
      <c r="AR106" s="24" t="s">
        <v>150</v>
      </c>
      <c r="AT106" s="24" t="s">
        <v>145</v>
      </c>
      <c r="AU106" s="24" t="s">
        <v>82</v>
      </c>
      <c r="AY106" s="24" t="s">
        <v>142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4" t="s">
        <v>80</v>
      </c>
      <c r="BK106" s="203">
        <f>ROUND(I106*H106,2)</f>
        <v>0</v>
      </c>
      <c r="BL106" s="24" t="s">
        <v>150</v>
      </c>
      <c r="BM106" s="24" t="s">
        <v>171</v>
      </c>
    </row>
    <row r="107" spans="2:65" s="11" customFormat="1">
      <c r="B107" s="204"/>
      <c r="C107" s="205"/>
      <c r="D107" s="206" t="s">
        <v>152</v>
      </c>
      <c r="E107" s="207" t="s">
        <v>21</v>
      </c>
      <c r="F107" s="208" t="s">
        <v>172</v>
      </c>
      <c r="G107" s="205"/>
      <c r="H107" s="209">
        <v>2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152</v>
      </c>
      <c r="AU107" s="215" t="s">
        <v>82</v>
      </c>
      <c r="AV107" s="11" t="s">
        <v>82</v>
      </c>
      <c r="AW107" s="11" t="s">
        <v>35</v>
      </c>
      <c r="AX107" s="11" t="s">
        <v>80</v>
      </c>
      <c r="AY107" s="215" t="s">
        <v>142</v>
      </c>
    </row>
    <row r="108" spans="2:65" s="1" customFormat="1" ht="25.5" customHeight="1">
      <c r="B108" s="41"/>
      <c r="C108" s="192" t="s">
        <v>179</v>
      </c>
      <c r="D108" s="192" t="s">
        <v>145</v>
      </c>
      <c r="E108" s="193" t="s">
        <v>173</v>
      </c>
      <c r="F108" s="194" t="s">
        <v>174</v>
      </c>
      <c r="G108" s="195" t="s">
        <v>156</v>
      </c>
      <c r="H108" s="196">
        <v>76.900000000000006</v>
      </c>
      <c r="I108" s="197"/>
      <c r="J108" s="198">
        <f>ROUND(I108*H108,2)</f>
        <v>0</v>
      </c>
      <c r="K108" s="194" t="s">
        <v>149</v>
      </c>
      <c r="L108" s="61"/>
      <c r="M108" s="199" t="s">
        <v>21</v>
      </c>
      <c r="N108" s="200" t="s">
        <v>43</v>
      </c>
      <c r="O108" s="42"/>
      <c r="P108" s="201">
        <f>O108*H108</f>
        <v>0</v>
      </c>
      <c r="Q108" s="201">
        <v>5.7000000000000002E-3</v>
      </c>
      <c r="R108" s="201">
        <f>Q108*H108</f>
        <v>0.43833000000000005</v>
      </c>
      <c r="S108" s="201">
        <v>0</v>
      </c>
      <c r="T108" s="202">
        <f>S108*H108</f>
        <v>0</v>
      </c>
      <c r="AR108" s="24" t="s">
        <v>150</v>
      </c>
      <c r="AT108" s="24" t="s">
        <v>145</v>
      </c>
      <c r="AU108" s="24" t="s">
        <v>82</v>
      </c>
      <c r="AY108" s="24" t="s">
        <v>142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4" t="s">
        <v>80</v>
      </c>
      <c r="BK108" s="203">
        <f>ROUND(I108*H108,2)</f>
        <v>0</v>
      </c>
      <c r="BL108" s="24" t="s">
        <v>150</v>
      </c>
      <c r="BM108" s="24" t="s">
        <v>175</v>
      </c>
    </row>
    <row r="109" spans="2:65" s="1" customFormat="1" ht="54">
      <c r="B109" s="41"/>
      <c r="C109" s="63"/>
      <c r="D109" s="206" t="s">
        <v>176</v>
      </c>
      <c r="E109" s="63"/>
      <c r="F109" s="216" t="s">
        <v>177</v>
      </c>
      <c r="G109" s="63"/>
      <c r="H109" s="63"/>
      <c r="I109" s="163"/>
      <c r="J109" s="63"/>
      <c r="K109" s="63"/>
      <c r="L109" s="61"/>
      <c r="M109" s="217"/>
      <c r="N109" s="42"/>
      <c r="O109" s="42"/>
      <c r="P109" s="42"/>
      <c r="Q109" s="42"/>
      <c r="R109" s="42"/>
      <c r="S109" s="42"/>
      <c r="T109" s="78"/>
      <c r="AT109" s="24" t="s">
        <v>176</v>
      </c>
      <c r="AU109" s="24" t="s">
        <v>82</v>
      </c>
    </row>
    <row r="110" spans="2:65" s="11" customFormat="1">
      <c r="B110" s="204"/>
      <c r="C110" s="205"/>
      <c r="D110" s="206" t="s">
        <v>152</v>
      </c>
      <c r="E110" s="207" t="s">
        <v>21</v>
      </c>
      <c r="F110" s="208" t="s">
        <v>772</v>
      </c>
      <c r="G110" s="205"/>
      <c r="H110" s="209">
        <v>76.900000000000006</v>
      </c>
      <c r="I110" s="210"/>
      <c r="J110" s="205"/>
      <c r="K110" s="205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152</v>
      </c>
      <c r="AU110" s="215" t="s">
        <v>82</v>
      </c>
      <c r="AV110" s="11" t="s">
        <v>82</v>
      </c>
      <c r="AW110" s="11" t="s">
        <v>35</v>
      </c>
      <c r="AX110" s="11" t="s">
        <v>80</v>
      </c>
      <c r="AY110" s="215" t="s">
        <v>142</v>
      </c>
    </row>
    <row r="111" spans="2:65" s="1" customFormat="1" ht="16.5" customHeight="1">
      <c r="B111" s="41"/>
      <c r="C111" s="192" t="s">
        <v>183</v>
      </c>
      <c r="D111" s="192" t="s">
        <v>145</v>
      </c>
      <c r="E111" s="193" t="s">
        <v>180</v>
      </c>
      <c r="F111" s="194" t="s">
        <v>181</v>
      </c>
      <c r="G111" s="195" t="s">
        <v>156</v>
      </c>
      <c r="H111" s="196">
        <v>32</v>
      </c>
      <c r="I111" s="197"/>
      <c r="J111" s="198">
        <f>ROUND(I111*H111,2)</f>
        <v>0</v>
      </c>
      <c r="K111" s="194" t="s">
        <v>149</v>
      </c>
      <c r="L111" s="61"/>
      <c r="M111" s="199" t="s">
        <v>21</v>
      </c>
      <c r="N111" s="200" t="s">
        <v>43</v>
      </c>
      <c r="O111" s="42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4" t="s">
        <v>150</v>
      </c>
      <c r="AT111" s="24" t="s">
        <v>145</v>
      </c>
      <c r="AU111" s="24" t="s">
        <v>82</v>
      </c>
      <c r="AY111" s="24" t="s">
        <v>142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4" t="s">
        <v>80</v>
      </c>
      <c r="BK111" s="203">
        <f>ROUND(I111*H111,2)</f>
        <v>0</v>
      </c>
      <c r="BL111" s="24" t="s">
        <v>150</v>
      </c>
      <c r="BM111" s="24" t="s">
        <v>182</v>
      </c>
    </row>
    <row r="112" spans="2:65" s="1" customFormat="1" ht="16.5" customHeight="1">
      <c r="B112" s="41"/>
      <c r="C112" s="192" t="s">
        <v>188</v>
      </c>
      <c r="D112" s="192" t="s">
        <v>145</v>
      </c>
      <c r="E112" s="193" t="s">
        <v>184</v>
      </c>
      <c r="F112" s="194" t="s">
        <v>185</v>
      </c>
      <c r="G112" s="195" t="s">
        <v>156</v>
      </c>
      <c r="H112" s="196">
        <v>20</v>
      </c>
      <c r="I112" s="197"/>
      <c r="J112" s="198">
        <f>ROUND(I112*H112,2)</f>
        <v>0</v>
      </c>
      <c r="K112" s="194" t="s">
        <v>149</v>
      </c>
      <c r="L112" s="61"/>
      <c r="M112" s="199" t="s">
        <v>21</v>
      </c>
      <c r="N112" s="200" t="s">
        <v>43</v>
      </c>
      <c r="O112" s="42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4" t="s">
        <v>150</v>
      </c>
      <c r="AT112" s="24" t="s">
        <v>145</v>
      </c>
      <c r="AU112" s="24" t="s">
        <v>82</v>
      </c>
      <c r="AY112" s="24" t="s">
        <v>142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4" t="s">
        <v>80</v>
      </c>
      <c r="BK112" s="203">
        <f>ROUND(I112*H112,2)</f>
        <v>0</v>
      </c>
      <c r="BL112" s="24" t="s">
        <v>150</v>
      </c>
      <c r="BM112" s="24" t="s">
        <v>186</v>
      </c>
    </row>
    <row r="113" spans="2:65" s="10" customFormat="1" ht="29.85" customHeight="1">
      <c r="B113" s="176"/>
      <c r="C113" s="177"/>
      <c r="D113" s="178" t="s">
        <v>71</v>
      </c>
      <c r="E113" s="190" t="s">
        <v>188</v>
      </c>
      <c r="F113" s="190" t="s">
        <v>189</v>
      </c>
      <c r="G113" s="177"/>
      <c r="H113" s="177"/>
      <c r="I113" s="180"/>
      <c r="J113" s="191">
        <f>BK113</f>
        <v>0</v>
      </c>
      <c r="K113" s="177"/>
      <c r="L113" s="182"/>
      <c r="M113" s="183"/>
      <c r="N113" s="184"/>
      <c r="O113" s="184"/>
      <c r="P113" s="185">
        <f>SUM(P114:P133)</f>
        <v>0</v>
      </c>
      <c r="Q113" s="184"/>
      <c r="R113" s="185">
        <f>SUM(R114:R133)</f>
        <v>1.7600000000000001E-3</v>
      </c>
      <c r="S113" s="184"/>
      <c r="T113" s="186">
        <f>SUM(T114:T133)</f>
        <v>0.98086800000000007</v>
      </c>
      <c r="AR113" s="187" t="s">
        <v>80</v>
      </c>
      <c r="AT113" s="188" t="s">
        <v>71</v>
      </c>
      <c r="AU113" s="188" t="s">
        <v>80</v>
      </c>
      <c r="AY113" s="187" t="s">
        <v>142</v>
      </c>
      <c r="BK113" s="189">
        <f>SUM(BK114:BK133)</f>
        <v>0</v>
      </c>
    </row>
    <row r="114" spans="2:65" s="1" customFormat="1" ht="25.5" customHeight="1">
      <c r="B114" s="41"/>
      <c r="C114" s="192" t="s">
        <v>193</v>
      </c>
      <c r="D114" s="192" t="s">
        <v>145</v>
      </c>
      <c r="E114" s="193" t="s">
        <v>190</v>
      </c>
      <c r="F114" s="194" t="s">
        <v>191</v>
      </c>
      <c r="G114" s="195" t="s">
        <v>148</v>
      </c>
      <c r="H114" s="196">
        <v>1</v>
      </c>
      <c r="I114" s="197"/>
      <c r="J114" s="198">
        <f>ROUND(I114*H114,2)</f>
        <v>0</v>
      </c>
      <c r="K114" s="194" t="s">
        <v>149</v>
      </c>
      <c r="L114" s="61"/>
      <c r="M114" s="199" t="s">
        <v>21</v>
      </c>
      <c r="N114" s="200" t="s">
        <v>43</v>
      </c>
      <c r="O114" s="42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24" t="s">
        <v>150</v>
      </c>
      <c r="AT114" s="24" t="s">
        <v>145</v>
      </c>
      <c r="AU114" s="24" t="s">
        <v>82</v>
      </c>
      <c r="AY114" s="24" t="s">
        <v>142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4" t="s">
        <v>80</v>
      </c>
      <c r="BK114" s="203">
        <f>ROUND(I114*H114,2)</f>
        <v>0</v>
      </c>
      <c r="BL114" s="24" t="s">
        <v>150</v>
      </c>
      <c r="BM114" s="24" t="s">
        <v>192</v>
      </c>
    </row>
    <row r="115" spans="2:65" s="1" customFormat="1" ht="25.5" customHeight="1">
      <c r="B115" s="41"/>
      <c r="C115" s="192" t="s">
        <v>197</v>
      </c>
      <c r="D115" s="192" t="s">
        <v>145</v>
      </c>
      <c r="E115" s="193" t="s">
        <v>194</v>
      </c>
      <c r="F115" s="194" t="s">
        <v>195</v>
      </c>
      <c r="G115" s="195" t="s">
        <v>148</v>
      </c>
      <c r="H115" s="196">
        <v>15</v>
      </c>
      <c r="I115" s="197"/>
      <c r="J115" s="198">
        <f>ROUND(I115*H115,2)</f>
        <v>0</v>
      </c>
      <c r="K115" s="194" t="s">
        <v>149</v>
      </c>
      <c r="L115" s="61"/>
      <c r="M115" s="199" t="s">
        <v>21</v>
      </c>
      <c r="N115" s="200" t="s">
        <v>43</v>
      </c>
      <c r="O115" s="42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4" t="s">
        <v>150</v>
      </c>
      <c r="AT115" s="24" t="s">
        <v>145</v>
      </c>
      <c r="AU115" s="24" t="s">
        <v>82</v>
      </c>
      <c r="AY115" s="24" t="s">
        <v>142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4" t="s">
        <v>80</v>
      </c>
      <c r="BK115" s="203">
        <f>ROUND(I115*H115,2)</f>
        <v>0</v>
      </c>
      <c r="BL115" s="24" t="s">
        <v>150</v>
      </c>
      <c r="BM115" s="24" t="s">
        <v>196</v>
      </c>
    </row>
    <row r="116" spans="2:65" s="11" customFormat="1">
      <c r="B116" s="204"/>
      <c r="C116" s="205"/>
      <c r="D116" s="206" t="s">
        <v>152</v>
      </c>
      <c r="E116" s="207" t="s">
        <v>21</v>
      </c>
      <c r="F116" s="208" t="s">
        <v>10</v>
      </c>
      <c r="G116" s="205"/>
      <c r="H116" s="209">
        <v>15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152</v>
      </c>
      <c r="AU116" s="215" t="s">
        <v>82</v>
      </c>
      <c r="AV116" s="11" t="s">
        <v>82</v>
      </c>
      <c r="AW116" s="11" t="s">
        <v>35</v>
      </c>
      <c r="AX116" s="11" t="s">
        <v>80</v>
      </c>
      <c r="AY116" s="215" t="s">
        <v>142</v>
      </c>
    </row>
    <row r="117" spans="2:65" s="1" customFormat="1" ht="25.5" customHeight="1">
      <c r="B117" s="41"/>
      <c r="C117" s="192" t="s">
        <v>201</v>
      </c>
      <c r="D117" s="192" t="s">
        <v>145</v>
      </c>
      <c r="E117" s="193" t="s">
        <v>198</v>
      </c>
      <c r="F117" s="194" t="s">
        <v>199</v>
      </c>
      <c r="G117" s="195" t="s">
        <v>148</v>
      </c>
      <c r="H117" s="196">
        <v>1</v>
      </c>
      <c r="I117" s="197"/>
      <c r="J117" s="198">
        <f>ROUND(I117*H117,2)</f>
        <v>0</v>
      </c>
      <c r="K117" s="194" t="s">
        <v>149</v>
      </c>
      <c r="L117" s="61"/>
      <c r="M117" s="199" t="s">
        <v>21</v>
      </c>
      <c r="N117" s="200" t="s">
        <v>43</v>
      </c>
      <c r="O117" s="42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24" t="s">
        <v>150</v>
      </c>
      <c r="AT117" s="24" t="s">
        <v>145</v>
      </c>
      <c r="AU117" s="24" t="s">
        <v>82</v>
      </c>
      <c r="AY117" s="24" t="s">
        <v>142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4" t="s">
        <v>80</v>
      </c>
      <c r="BK117" s="203">
        <f>ROUND(I117*H117,2)</f>
        <v>0</v>
      </c>
      <c r="BL117" s="24" t="s">
        <v>150</v>
      </c>
      <c r="BM117" s="24" t="s">
        <v>200</v>
      </c>
    </row>
    <row r="118" spans="2:65" s="1" customFormat="1" ht="16.5" customHeight="1">
      <c r="B118" s="41"/>
      <c r="C118" s="192" t="s">
        <v>205</v>
      </c>
      <c r="D118" s="192" t="s">
        <v>145</v>
      </c>
      <c r="E118" s="193" t="s">
        <v>202</v>
      </c>
      <c r="F118" s="194" t="s">
        <v>203</v>
      </c>
      <c r="G118" s="195" t="s">
        <v>156</v>
      </c>
      <c r="H118" s="196">
        <v>32</v>
      </c>
      <c r="I118" s="197"/>
      <c r="J118" s="198">
        <f>ROUND(I118*H118,2)</f>
        <v>0</v>
      </c>
      <c r="K118" s="194" t="s">
        <v>149</v>
      </c>
      <c r="L118" s="61"/>
      <c r="M118" s="199" t="s">
        <v>21</v>
      </c>
      <c r="N118" s="200" t="s">
        <v>43</v>
      </c>
      <c r="O118" s="42"/>
      <c r="P118" s="201">
        <f>O118*H118</f>
        <v>0</v>
      </c>
      <c r="Q118" s="201">
        <v>4.0000000000000003E-5</v>
      </c>
      <c r="R118" s="201">
        <f>Q118*H118</f>
        <v>1.2800000000000001E-3</v>
      </c>
      <c r="S118" s="201">
        <v>0</v>
      </c>
      <c r="T118" s="202">
        <f>S118*H118</f>
        <v>0</v>
      </c>
      <c r="AR118" s="24" t="s">
        <v>150</v>
      </c>
      <c r="AT118" s="24" t="s">
        <v>145</v>
      </c>
      <c r="AU118" s="24" t="s">
        <v>82</v>
      </c>
      <c r="AY118" s="24" t="s">
        <v>142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4" t="s">
        <v>80</v>
      </c>
      <c r="BK118" s="203">
        <f>ROUND(I118*H118,2)</f>
        <v>0</v>
      </c>
      <c r="BL118" s="24" t="s">
        <v>150</v>
      </c>
      <c r="BM118" s="24" t="s">
        <v>204</v>
      </c>
    </row>
    <row r="119" spans="2:65" s="1" customFormat="1" ht="16.5" customHeight="1">
      <c r="B119" s="41"/>
      <c r="C119" s="192" t="s">
        <v>211</v>
      </c>
      <c r="D119" s="192" t="s">
        <v>145</v>
      </c>
      <c r="E119" s="193" t="s">
        <v>773</v>
      </c>
      <c r="F119" s="194" t="s">
        <v>774</v>
      </c>
      <c r="G119" s="195" t="s">
        <v>214</v>
      </c>
      <c r="H119" s="196">
        <v>11</v>
      </c>
      <c r="I119" s="197"/>
      <c r="J119" s="198">
        <f>ROUND(I119*H119,2)</f>
        <v>0</v>
      </c>
      <c r="K119" s="194" t="s">
        <v>149</v>
      </c>
      <c r="L119" s="61"/>
      <c r="M119" s="199" t="s">
        <v>21</v>
      </c>
      <c r="N119" s="200" t="s">
        <v>43</v>
      </c>
      <c r="O119" s="42"/>
      <c r="P119" s="201">
        <f>O119*H119</f>
        <v>0</v>
      </c>
      <c r="Q119" s="201">
        <v>0</v>
      </c>
      <c r="R119" s="201">
        <f>Q119*H119</f>
        <v>0</v>
      </c>
      <c r="S119" s="201">
        <v>2.7E-2</v>
      </c>
      <c r="T119" s="202">
        <f>S119*H119</f>
        <v>0.29699999999999999</v>
      </c>
      <c r="AR119" s="24" t="s">
        <v>150</v>
      </c>
      <c r="AT119" s="24" t="s">
        <v>145</v>
      </c>
      <c r="AU119" s="24" t="s">
        <v>82</v>
      </c>
      <c r="AY119" s="24" t="s">
        <v>142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4" t="s">
        <v>80</v>
      </c>
      <c r="BK119" s="203">
        <f>ROUND(I119*H119,2)</f>
        <v>0</v>
      </c>
      <c r="BL119" s="24" t="s">
        <v>150</v>
      </c>
      <c r="BM119" s="24" t="s">
        <v>775</v>
      </c>
    </row>
    <row r="120" spans="2:65" s="11" customFormat="1">
      <c r="B120" s="204"/>
      <c r="C120" s="205"/>
      <c r="D120" s="206" t="s">
        <v>152</v>
      </c>
      <c r="E120" s="207" t="s">
        <v>21</v>
      </c>
      <c r="F120" s="208" t="s">
        <v>776</v>
      </c>
      <c r="G120" s="205"/>
      <c r="H120" s="209">
        <v>11</v>
      </c>
      <c r="I120" s="210"/>
      <c r="J120" s="205"/>
      <c r="K120" s="205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152</v>
      </c>
      <c r="AU120" s="215" t="s">
        <v>82</v>
      </c>
      <c r="AV120" s="11" t="s">
        <v>82</v>
      </c>
      <c r="AW120" s="11" t="s">
        <v>35</v>
      </c>
      <c r="AX120" s="11" t="s">
        <v>80</v>
      </c>
      <c r="AY120" s="215" t="s">
        <v>142</v>
      </c>
    </row>
    <row r="121" spans="2:65" s="1" customFormat="1" ht="16.5" customHeight="1">
      <c r="B121" s="41"/>
      <c r="C121" s="192" t="s">
        <v>10</v>
      </c>
      <c r="D121" s="192" t="s">
        <v>145</v>
      </c>
      <c r="E121" s="193" t="s">
        <v>777</v>
      </c>
      <c r="F121" s="194" t="s">
        <v>778</v>
      </c>
      <c r="G121" s="195" t="s">
        <v>214</v>
      </c>
      <c r="H121" s="196">
        <v>0.5</v>
      </c>
      <c r="I121" s="197"/>
      <c r="J121" s="198">
        <f>ROUND(I121*H121,2)</f>
        <v>0</v>
      </c>
      <c r="K121" s="194" t="s">
        <v>149</v>
      </c>
      <c r="L121" s="61"/>
      <c r="M121" s="199" t="s">
        <v>21</v>
      </c>
      <c r="N121" s="200" t="s">
        <v>43</v>
      </c>
      <c r="O121" s="42"/>
      <c r="P121" s="201">
        <f>O121*H121</f>
        <v>0</v>
      </c>
      <c r="Q121" s="201">
        <v>9.6000000000000002E-4</v>
      </c>
      <c r="R121" s="201">
        <f>Q121*H121</f>
        <v>4.8000000000000001E-4</v>
      </c>
      <c r="S121" s="201">
        <v>3.1E-2</v>
      </c>
      <c r="T121" s="202">
        <f>S121*H121</f>
        <v>1.55E-2</v>
      </c>
      <c r="AR121" s="24" t="s">
        <v>150</v>
      </c>
      <c r="AT121" s="24" t="s">
        <v>145</v>
      </c>
      <c r="AU121" s="24" t="s">
        <v>82</v>
      </c>
      <c r="AY121" s="24" t="s">
        <v>142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4" t="s">
        <v>80</v>
      </c>
      <c r="BK121" s="203">
        <f>ROUND(I121*H121,2)</f>
        <v>0</v>
      </c>
      <c r="BL121" s="24" t="s">
        <v>150</v>
      </c>
      <c r="BM121" s="24" t="s">
        <v>779</v>
      </c>
    </row>
    <row r="122" spans="2:65" s="11" customFormat="1">
      <c r="B122" s="204"/>
      <c r="C122" s="205"/>
      <c r="D122" s="206" t="s">
        <v>152</v>
      </c>
      <c r="E122" s="207" t="s">
        <v>21</v>
      </c>
      <c r="F122" s="208" t="s">
        <v>780</v>
      </c>
      <c r="G122" s="205"/>
      <c r="H122" s="209">
        <v>0.5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152</v>
      </c>
      <c r="AU122" s="215" t="s">
        <v>82</v>
      </c>
      <c r="AV122" s="11" t="s">
        <v>82</v>
      </c>
      <c r="AW122" s="11" t="s">
        <v>35</v>
      </c>
      <c r="AX122" s="11" t="s">
        <v>80</v>
      </c>
      <c r="AY122" s="215" t="s">
        <v>142</v>
      </c>
    </row>
    <row r="123" spans="2:65" s="1" customFormat="1" ht="25.5" customHeight="1">
      <c r="B123" s="41"/>
      <c r="C123" s="192" t="s">
        <v>221</v>
      </c>
      <c r="D123" s="192" t="s">
        <v>145</v>
      </c>
      <c r="E123" s="193" t="s">
        <v>217</v>
      </c>
      <c r="F123" s="194" t="s">
        <v>218</v>
      </c>
      <c r="G123" s="195" t="s">
        <v>156</v>
      </c>
      <c r="H123" s="196">
        <v>76.900000000000006</v>
      </c>
      <c r="I123" s="197"/>
      <c r="J123" s="198">
        <f>ROUND(I123*H123,2)</f>
        <v>0</v>
      </c>
      <c r="K123" s="194" t="s">
        <v>149</v>
      </c>
      <c r="L123" s="61"/>
      <c r="M123" s="199" t="s">
        <v>21</v>
      </c>
      <c r="N123" s="200" t="s">
        <v>43</v>
      </c>
      <c r="O123" s="42"/>
      <c r="P123" s="201">
        <f>O123*H123</f>
        <v>0</v>
      </c>
      <c r="Q123" s="201">
        <v>0</v>
      </c>
      <c r="R123" s="201">
        <f>Q123*H123</f>
        <v>0</v>
      </c>
      <c r="S123" s="201">
        <v>4.0000000000000001E-3</v>
      </c>
      <c r="T123" s="202">
        <f>S123*H123</f>
        <v>0.30760000000000004</v>
      </c>
      <c r="AR123" s="24" t="s">
        <v>150</v>
      </c>
      <c r="AT123" s="24" t="s">
        <v>145</v>
      </c>
      <c r="AU123" s="24" t="s">
        <v>82</v>
      </c>
      <c r="AY123" s="24" t="s">
        <v>142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4" t="s">
        <v>80</v>
      </c>
      <c r="BK123" s="203">
        <f>ROUND(I123*H123,2)</f>
        <v>0</v>
      </c>
      <c r="BL123" s="24" t="s">
        <v>150</v>
      </c>
      <c r="BM123" s="24" t="s">
        <v>219</v>
      </c>
    </row>
    <row r="124" spans="2:65" s="1" customFormat="1" ht="54">
      <c r="B124" s="41"/>
      <c r="C124" s="63"/>
      <c r="D124" s="206" t="s">
        <v>176</v>
      </c>
      <c r="E124" s="63"/>
      <c r="F124" s="216" t="s">
        <v>177</v>
      </c>
      <c r="G124" s="63"/>
      <c r="H124" s="63"/>
      <c r="I124" s="163"/>
      <c r="J124" s="63"/>
      <c r="K124" s="63"/>
      <c r="L124" s="61"/>
      <c r="M124" s="217"/>
      <c r="N124" s="42"/>
      <c r="O124" s="42"/>
      <c r="P124" s="42"/>
      <c r="Q124" s="42"/>
      <c r="R124" s="42"/>
      <c r="S124" s="42"/>
      <c r="T124" s="78"/>
      <c r="AT124" s="24" t="s">
        <v>176</v>
      </c>
      <c r="AU124" s="24" t="s">
        <v>82</v>
      </c>
    </row>
    <row r="125" spans="2:65" s="11" customFormat="1">
      <c r="B125" s="204"/>
      <c r="C125" s="205"/>
      <c r="D125" s="206" t="s">
        <v>152</v>
      </c>
      <c r="E125" s="207" t="s">
        <v>21</v>
      </c>
      <c r="F125" s="208" t="s">
        <v>781</v>
      </c>
      <c r="G125" s="205"/>
      <c r="H125" s="209">
        <v>76.900000000000006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152</v>
      </c>
      <c r="AU125" s="215" t="s">
        <v>82</v>
      </c>
      <c r="AV125" s="11" t="s">
        <v>82</v>
      </c>
      <c r="AW125" s="11" t="s">
        <v>35</v>
      </c>
      <c r="AX125" s="11" t="s">
        <v>80</v>
      </c>
      <c r="AY125" s="215" t="s">
        <v>142</v>
      </c>
    </row>
    <row r="126" spans="2:65" s="1" customFormat="1" ht="25.5" customHeight="1">
      <c r="B126" s="41"/>
      <c r="C126" s="192" t="s">
        <v>226</v>
      </c>
      <c r="D126" s="192" t="s">
        <v>145</v>
      </c>
      <c r="E126" s="193" t="s">
        <v>222</v>
      </c>
      <c r="F126" s="194" t="s">
        <v>223</v>
      </c>
      <c r="G126" s="195" t="s">
        <v>156</v>
      </c>
      <c r="H126" s="196">
        <v>1.1120000000000001</v>
      </c>
      <c r="I126" s="197"/>
      <c r="J126" s="198">
        <f>ROUND(I126*H126,2)</f>
        <v>0</v>
      </c>
      <c r="K126" s="194" t="s">
        <v>149</v>
      </c>
      <c r="L126" s="61"/>
      <c r="M126" s="199" t="s">
        <v>21</v>
      </c>
      <c r="N126" s="200" t="s">
        <v>43</v>
      </c>
      <c r="O126" s="42"/>
      <c r="P126" s="201">
        <f>O126*H126</f>
        <v>0</v>
      </c>
      <c r="Q126" s="201">
        <v>0</v>
      </c>
      <c r="R126" s="201">
        <f>Q126*H126</f>
        <v>0</v>
      </c>
      <c r="S126" s="201">
        <v>4.5999999999999999E-2</v>
      </c>
      <c r="T126" s="202">
        <f>S126*H126</f>
        <v>5.1152000000000003E-2</v>
      </c>
      <c r="AR126" s="24" t="s">
        <v>150</v>
      </c>
      <c r="AT126" s="24" t="s">
        <v>145</v>
      </c>
      <c r="AU126" s="24" t="s">
        <v>82</v>
      </c>
      <c r="AY126" s="24" t="s">
        <v>142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24" t="s">
        <v>80</v>
      </c>
      <c r="BK126" s="203">
        <f>ROUND(I126*H126,2)</f>
        <v>0</v>
      </c>
      <c r="BL126" s="24" t="s">
        <v>150</v>
      </c>
      <c r="BM126" s="24" t="s">
        <v>224</v>
      </c>
    </row>
    <row r="127" spans="2:65" s="11" customFormat="1">
      <c r="B127" s="204"/>
      <c r="C127" s="205"/>
      <c r="D127" s="206" t="s">
        <v>152</v>
      </c>
      <c r="E127" s="207" t="s">
        <v>21</v>
      </c>
      <c r="F127" s="208" t="s">
        <v>782</v>
      </c>
      <c r="G127" s="205"/>
      <c r="H127" s="209">
        <v>1.1120000000000001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152</v>
      </c>
      <c r="AU127" s="215" t="s">
        <v>82</v>
      </c>
      <c r="AV127" s="11" t="s">
        <v>82</v>
      </c>
      <c r="AW127" s="11" t="s">
        <v>35</v>
      </c>
      <c r="AX127" s="11" t="s">
        <v>80</v>
      </c>
      <c r="AY127" s="215" t="s">
        <v>142</v>
      </c>
    </row>
    <row r="128" spans="2:65" s="1" customFormat="1" ht="16.5" customHeight="1">
      <c r="B128" s="41"/>
      <c r="C128" s="192" t="s">
        <v>242</v>
      </c>
      <c r="D128" s="192" t="s">
        <v>145</v>
      </c>
      <c r="E128" s="193" t="s">
        <v>783</v>
      </c>
      <c r="F128" s="194" t="s">
        <v>784</v>
      </c>
      <c r="G128" s="195" t="s">
        <v>156</v>
      </c>
      <c r="H128" s="196">
        <v>1.1120000000000001</v>
      </c>
      <c r="I128" s="197"/>
      <c r="J128" s="198">
        <f>ROUND(I128*H128,2)</f>
        <v>0</v>
      </c>
      <c r="K128" s="194" t="s">
        <v>149</v>
      </c>
      <c r="L128" s="61"/>
      <c r="M128" s="199" t="s">
        <v>21</v>
      </c>
      <c r="N128" s="200" t="s">
        <v>43</v>
      </c>
      <c r="O128" s="42"/>
      <c r="P128" s="201">
        <f>O128*H128</f>
        <v>0</v>
      </c>
      <c r="Q128" s="201">
        <v>0</v>
      </c>
      <c r="R128" s="201">
        <f>Q128*H128</f>
        <v>0</v>
      </c>
      <c r="S128" s="201">
        <v>6.8000000000000005E-2</v>
      </c>
      <c r="T128" s="202">
        <f>S128*H128</f>
        <v>7.5616000000000017E-2</v>
      </c>
      <c r="AR128" s="24" t="s">
        <v>150</v>
      </c>
      <c r="AT128" s="24" t="s">
        <v>145</v>
      </c>
      <c r="AU128" s="24" t="s">
        <v>82</v>
      </c>
      <c r="AY128" s="24" t="s">
        <v>142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4" t="s">
        <v>80</v>
      </c>
      <c r="BK128" s="203">
        <f>ROUND(I128*H128,2)</f>
        <v>0</v>
      </c>
      <c r="BL128" s="24" t="s">
        <v>150</v>
      </c>
      <c r="BM128" s="24" t="s">
        <v>785</v>
      </c>
    </row>
    <row r="129" spans="2:65" s="11" customFormat="1">
      <c r="B129" s="204"/>
      <c r="C129" s="205"/>
      <c r="D129" s="206" t="s">
        <v>152</v>
      </c>
      <c r="E129" s="207" t="s">
        <v>21</v>
      </c>
      <c r="F129" s="208" t="s">
        <v>782</v>
      </c>
      <c r="G129" s="205"/>
      <c r="H129" s="209">
        <v>1.1120000000000001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152</v>
      </c>
      <c r="AU129" s="215" t="s">
        <v>82</v>
      </c>
      <c r="AV129" s="11" t="s">
        <v>82</v>
      </c>
      <c r="AW129" s="11" t="s">
        <v>35</v>
      </c>
      <c r="AX129" s="11" t="s">
        <v>80</v>
      </c>
      <c r="AY129" s="215" t="s">
        <v>142</v>
      </c>
    </row>
    <row r="130" spans="2:65" s="1" customFormat="1" ht="16.5" customHeight="1">
      <c r="B130" s="41"/>
      <c r="C130" s="192" t="s">
        <v>247</v>
      </c>
      <c r="D130" s="192" t="s">
        <v>145</v>
      </c>
      <c r="E130" s="193" t="s">
        <v>227</v>
      </c>
      <c r="F130" s="194" t="s">
        <v>228</v>
      </c>
      <c r="G130" s="195" t="s">
        <v>229</v>
      </c>
      <c r="H130" s="196">
        <v>6</v>
      </c>
      <c r="I130" s="197"/>
      <c r="J130" s="198">
        <f>ROUND(I130*H130,2)</f>
        <v>0</v>
      </c>
      <c r="K130" s="194" t="s">
        <v>149</v>
      </c>
      <c r="L130" s="61"/>
      <c r="M130" s="199" t="s">
        <v>21</v>
      </c>
      <c r="N130" s="200" t="s">
        <v>43</v>
      </c>
      <c r="O130" s="42"/>
      <c r="P130" s="201">
        <f>O130*H130</f>
        <v>0</v>
      </c>
      <c r="Q130" s="201">
        <v>0</v>
      </c>
      <c r="R130" s="201">
        <f>Q130*H130</f>
        <v>0</v>
      </c>
      <c r="S130" s="201">
        <v>3.9E-2</v>
      </c>
      <c r="T130" s="202">
        <f>S130*H130</f>
        <v>0.23399999999999999</v>
      </c>
      <c r="AR130" s="24" t="s">
        <v>150</v>
      </c>
      <c r="AT130" s="24" t="s">
        <v>145</v>
      </c>
      <c r="AU130" s="24" t="s">
        <v>82</v>
      </c>
      <c r="AY130" s="24" t="s">
        <v>142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4" t="s">
        <v>80</v>
      </c>
      <c r="BK130" s="203">
        <f>ROUND(I130*H130,2)</f>
        <v>0</v>
      </c>
      <c r="BL130" s="24" t="s">
        <v>150</v>
      </c>
      <c r="BM130" s="24" t="s">
        <v>230</v>
      </c>
    </row>
    <row r="131" spans="2:65" s="11" customFormat="1">
      <c r="B131" s="204"/>
      <c r="C131" s="205"/>
      <c r="D131" s="206" t="s">
        <v>152</v>
      </c>
      <c r="E131" s="207" t="s">
        <v>21</v>
      </c>
      <c r="F131" s="208" t="s">
        <v>143</v>
      </c>
      <c r="G131" s="205"/>
      <c r="H131" s="209">
        <v>6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152</v>
      </c>
      <c r="AU131" s="215" t="s">
        <v>82</v>
      </c>
      <c r="AV131" s="11" t="s">
        <v>82</v>
      </c>
      <c r="AW131" s="11" t="s">
        <v>35</v>
      </c>
      <c r="AX131" s="11" t="s">
        <v>72</v>
      </c>
      <c r="AY131" s="215" t="s">
        <v>142</v>
      </c>
    </row>
    <row r="132" spans="2:65" s="12" customFormat="1">
      <c r="B132" s="218"/>
      <c r="C132" s="219"/>
      <c r="D132" s="206" t="s">
        <v>152</v>
      </c>
      <c r="E132" s="220" t="s">
        <v>21</v>
      </c>
      <c r="F132" s="221" t="s">
        <v>231</v>
      </c>
      <c r="G132" s="219"/>
      <c r="H132" s="222">
        <v>6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152</v>
      </c>
      <c r="AU132" s="228" t="s">
        <v>82</v>
      </c>
      <c r="AV132" s="12" t="s">
        <v>159</v>
      </c>
      <c r="AW132" s="12" t="s">
        <v>35</v>
      </c>
      <c r="AX132" s="12" t="s">
        <v>72</v>
      </c>
      <c r="AY132" s="228" t="s">
        <v>142</v>
      </c>
    </row>
    <row r="133" spans="2:65" s="13" customFormat="1">
      <c r="B133" s="229"/>
      <c r="C133" s="230"/>
      <c r="D133" s="206" t="s">
        <v>152</v>
      </c>
      <c r="E133" s="231" t="s">
        <v>21</v>
      </c>
      <c r="F133" s="232" t="s">
        <v>239</v>
      </c>
      <c r="G133" s="230"/>
      <c r="H133" s="233">
        <v>6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152</v>
      </c>
      <c r="AU133" s="239" t="s">
        <v>82</v>
      </c>
      <c r="AV133" s="13" t="s">
        <v>150</v>
      </c>
      <c r="AW133" s="13" t="s">
        <v>35</v>
      </c>
      <c r="AX133" s="13" t="s">
        <v>80</v>
      </c>
      <c r="AY133" s="239" t="s">
        <v>142</v>
      </c>
    </row>
    <row r="134" spans="2:65" s="10" customFormat="1" ht="29.85" customHeight="1">
      <c r="B134" s="176"/>
      <c r="C134" s="177"/>
      <c r="D134" s="178" t="s">
        <v>71</v>
      </c>
      <c r="E134" s="190" t="s">
        <v>240</v>
      </c>
      <c r="F134" s="190" t="s">
        <v>241</v>
      </c>
      <c r="G134" s="177"/>
      <c r="H134" s="177"/>
      <c r="I134" s="180"/>
      <c r="J134" s="191">
        <f>BK134</f>
        <v>0</v>
      </c>
      <c r="K134" s="177"/>
      <c r="L134" s="182"/>
      <c r="M134" s="183"/>
      <c r="N134" s="184"/>
      <c r="O134" s="184"/>
      <c r="P134" s="185">
        <f>SUM(P135:P140)</f>
        <v>0</v>
      </c>
      <c r="Q134" s="184"/>
      <c r="R134" s="185">
        <f>SUM(R135:R140)</f>
        <v>0</v>
      </c>
      <c r="S134" s="184"/>
      <c r="T134" s="186">
        <f>SUM(T135:T140)</f>
        <v>0</v>
      </c>
      <c r="AR134" s="187" t="s">
        <v>80</v>
      </c>
      <c r="AT134" s="188" t="s">
        <v>71</v>
      </c>
      <c r="AU134" s="188" t="s">
        <v>80</v>
      </c>
      <c r="AY134" s="187" t="s">
        <v>142</v>
      </c>
      <c r="BK134" s="189">
        <f>SUM(BK135:BK140)</f>
        <v>0</v>
      </c>
    </row>
    <row r="135" spans="2:65" s="1" customFormat="1" ht="25.5" customHeight="1">
      <c r="B135" s="41"/>
      <c r="C135" s="192" t="s">
        <v>251</v>
      </c>
      <c r="D135" s="192" t="s">
        <v>145</v>
      </c>
      <c r="E135" s="193" t="s">
        <v>243</v>
      </c>
      <c r="F135" s="194" t="s">
        <v>244</v>
      </c>
      <c r="G135" s="195" t="s">
        <v>245</v>
      </c>
      <c r="H135" s="196">
        <v>1.641</v>
      </c>
      <c r="I135" s="197"/>
      <c r="J135" s="198">
        <f>ROUND(I135*H135,2)</f>
        <v>0</v>
      </c>
      <c r="K135" s="194" t="s">
        <v>149</v>
      </c>
      <c r="L135" s="61"/>
      <c r="M135" s="199" t="s">
        <v>21</v>
      </c>
      <c r="N135" s="200" t="s">
        <v>43</v>
      </c>
      <c r="O135" s="4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24" t="s">
        <v>150</v>
      </c>
      <c r="AT135" s="24" t="s">
        <v>145</v>
      </c>
      <c r="AU135" s="24" t="s">
        <v>82</v>
      </c>
      <c r="AY135" s="24" t="s">
        <v>142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24" t="s">
        <v>80</v>
      </c>
      <c r="BK135" s="203">
        <f>ROUND(I135*H135,2)</f>
        <v>0</v>
      </c>
      <c r="BL135" s="24" t="s">
        <v>150</v>
      </c>
      <c r="BM135" s="24" t="s">
        <v>246</v>
      </c>
    </row>
    <row r="136" spans="2:65" s="1" customFormat="1" ht="25.5" customHeight="1">
      <c r="B136" s="41"/>
      <c r="C136" s="192" t="s">
        <v>9</v>
      </c>
      <c r="D136" s="192" t="s">
        <v>145</v>
      </c>
      <c r="E136" s="193" t="s">
        <v>248</v>
      </c>
      <c r="F136" s="194" t="s">
        <v>249</v>
      </c>
      <c r="G136" s="195" t="s">
        <v>245</v>
      </c>
      <c r="H136" s="196">
        <v>1.641</v>
      </c>
      <c r="I136" s="197"/>
      <c r="J136" s="198">
        <f>ROUND(I136*H136,2)</f>
        <v>0</v>
      </c>
      <c r="K136" s="194" t="s">
        <v>149</v>
      </c>
      <c r="L136" s="61"/>
      <c r="M136" s="199" t="s">
        <v>21</v>
      </c>
      <c r="N136" s="200" t="s">
        <v>43</v>
      </c>
      <c r="O136" s="4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24" t="s">
        <v>150</v>
      </c>
      <c r="AT136" s="24" t="s">
        <v>145</v>
      </c>
      <c r="AU136" s="24" t="s">
        <v>82</v>
      </c>
      <c r="AY136" s="24" t="s">
        <v>142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24" t="s">
        <v>80</v>
      </c>
      <c r="BK136" s="203">
        <f>ROUND(I136*H136,2)</f>
        <v>0</v>
      </c>
      <c r="BL136" s="24" t="s">
        <v>150</v>
      </c>
      <c r="BM136" s="24" t="s">
        <v>250</v>
      </c>
    </row>
    <row r="137" spans="2:65" s="1" customFormat="1" ht="25.5" customHeight="1">
      <c r="B137" s="41"/>
      <c r="C137" s="192" t="s">
        <v>259</v>
      </c>
      <c r="D137" s="192" t="s">
        <v>145</v>
      </c>
      <c r="E137" s="193" t="s">
        <v>252</v>
      </c>
      <c r="F137" s="194" t="s">
        <v>253</v>
      </c>
      <c r="G137" s="195" t="s">
        <v>245</v>
      </c>
      <c r="H137" s="196">
        <v>1.641</v>
      </c>
      <c r="I137" s="197"/>
      <c r="J137" s="198">
        <f>ROUND(I137*H137,2)</f>
        <v>0</v>
      </c>
      <c r="K137" s="194" t="s">
        <v>149</v>
      </c>
      <c r="L137" s="61"/>
      <c r="M137" s="199" t="s">
        <v>21</v>
      </c>
      <c r="N137" s="200" t="s">
        <v>43</v>
      </c>
      <c r="O137" s="4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24" t="s">
        <v>150</v>
      </c>
      <c r="AT137" s="24" t="s">
        <v>145</v>
      </c>
      <c r="AU137" s="24" t="s">
        <v>82</v>
      </c>
      <c r="AY137" s="24" t="s">
        <v>142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4" t="s">
        <v>80</v>
      </c>
      <c r="BK137" s="203">
        <f>ROUND(I137*H137,2)</f>
        <v>0</v>
      </c>
      <c r="BL137" s="24" t="s">
        <v>150</v>
      </c>
      <c r="BM137" s="24" t="s">
        <v>254</v>
      </c>
    </row>
    <row r="138" spans="2:65" s="1" customFormat="1" ht="25.5" customHeight="1">
      <c r="B138" s="41"/>
      <c r="C138" s="192" t="s">
        <v>265</v>
      </c>
      <c r="D138" s="192" t="s">
        <v>145</v>
      </c>
      <c r="E138" s="193" t="s">
        <v>255</v>
      </c>
      <c r="F138" s="194" t="s">
        <v>256</v>
      </c>
      <c r="G138" s="195" t="s">
        <v>245</v>
      </c>
      <c r="H138" s="196">
        <v>31.178999999999998</v>
      </c>
      <c r="I138" s="197"/>
      <c r="J138" s="198">
        <f>ROUND(I138*H138,2)</f>
        <v>0</v>
      </c>
      <c r="K138" s="194" t="s">
        <v>149</v>
      </c>
      <c r="L138" s="61"/>
      <c r="M138" s="199" t="s">
        <v>21</v>
      </c>
      <c r="N138" s="200" t="s">
        <v>43</v>
      </c>
      <c r="O138" s="4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24" t="s">
        <v>150</v>
      </c>
      <c r="AT138" s="24" t="s">
        <v>145</v>
      </c>
      <c r="AU138" s="24" t="s">
        <v>82</v>
      </c>
      <c r="AY138" s="24" t="s">
        <v>142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4" t="s">
        <v>80</v>
      </c>
      <c r="BK138" s="203">
        <f>ROUND(I138*H138,2)</f>
        <v>0</v>
      </c>
      <c r="BL138" s="24" t="s">
        <v>150</v>
      </c>
      <c r="BM138" s="24" t="s">
        <v>257</v>
      </c>
    </row>
    <row r="139" spans="2:65" s="11" customFormat="1">
      <c r="B139" s="204"/>
      <c r="C139" s="205"/>
      <c r="D139" s="206" t="s">
        <v>152</v>
      </c>
      <c r="E139" s="205"/>
      <c r="F139" s="208" t="s">
        <v>786</v>
      </c>
      <c r="G139" s="205"/>
      <c r="H139" s="209">
        <v>31.178999999999998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152</v>
      </c>
      <c r="AU139" s="215" t="s">
        <v>82</v>
      </c>
      <c r="AV139" s="11" t="s">
        <v>82</v>
      </c>
      <c r="AW139" s="11" t="s">
        <v>6</v>
      </c>
      <c r="AX139" s="11" t="s">
        <v>80</v>
      </c>
      <c r="AY139" s="215" t="s">
        <v>142</v>
      </c>
    </row>
    <row r="140" spans="2:65" s="1" customFormat="1" ht="16.5" customHeight="1">
      <c r="B140" s="41"/>
      <c r="C140" s="192" t="s">
        <v>269</v>
      </c>
      <c r="D140" s="192" t="s">
        <v>145</v>
      </c>
      <c r="E140" s="193" t="s">
        <v>260</v>
      </c>
      <c r="F140" s="194" t="s">
        <v>787</v>
      </c>
      <c r="G140" s="195" t="s">
        <v>245</v>
      </c>
      <c r="H140" s="196">
        <v>1.641</v>
      </c>
      <c r="I140" s="197"/>
      <c r="J140" s="198">
        <f>ROUND(I140*H140,2)</f>
        <v>0</v>
      </c>
      <c r="K140" s="194" t="s">
        <v>149</v>
      </c>
      <c r="L140" s="61"/>
      <c r="M140" s="199" t="s">
        <v>21</v>
      </c>
      <c r="N140" s="200" t="s">
        <v>43</v>
      </c>
      <c r="O140" s="4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24" t="s">
        <v>150</v>
      </c>
      <c r="AT140" s="24" t="s">
        <v>145</v>
      </c>
      <c r="AU140" s="24" t="s">
        <v>82</v>
      </c>
      <c r="AY140" s="24" t="s">
        <v>142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4" t="s">
        <v>80</v>
      </c>
      <c r="BK140" s="203">
        <f>ROUND(I140*H140,2)</f>
        <v>0</v>
      </c>
      <c r="BL140" s="24" t="s">
        <v>150</v>
      </c>
      <c r="BM140" s="24" t="s">
        <v>788</v>
      </c>
    </row>
    <row r="141" spans="2:65" s="10" customFormat="1" ht="29.85" customHeight="1">
      <c r="B141" s="176"/>
      <c r="C141" s="177"/>
      <c r="D141" s="178" t="s">
        <v>71</v>
      </c>
      <c r="E141" s="190" t="s">
        <v>263</v>
      </c>
      <c r="F141" s="190" t="s">
        <v>264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SUM(P142:P143)</f>
        <v>0</v>
      </c>
      <c r="Q141" s="184"/>
      <c r="R141" s="185">
        <f>SUM(R142:R143)</f>
        <v>0</v>
      </c>
      <c r="S141" s="184"/>
      <c r="T141" s="186">
        <f>SUM(T142:T143)</f>
        <v>0</v>
      </c>
      <c r="AR141" s="187" t="s">
        <v>80</v>
      </c>
      <c r="AT141" s="188" t="s">
        <v>71</v>
      </c>
      <c r="AU141" s="188" t="s">
        <v>80</v>
      </c>
      <c r="AY141" s="187" t="s">
        <v>142</v>
      </c>
      <c r="BK141" s="189">
        <f>SUM(BK142:BK143)</f>
        <v>0</v>
      </c>
    </row>
    <row r="142" spans="2:65" s="1" customFormat="1" ht="16.5" customHeight="1">
      <c r="B142" s="41"/>
      <c r="C142" s="192" t="s">
        <v>277</v>
      </c>
      <c r="D142" s="192" t="s">
        <v>145</v>
      </c>
      <c r="E142" s="193" t="s">
        <v>266</v>
      </c>
      <c r="F142" s="194" t="s">
        <v>267</v>
      </c>
      <c r="G142" s="195" t="s">
        <v>245</v>
      </c>
      <c r="H142" s="196">
        <v>1.4359999999999999</v>
      </c>
      <c r="I142" s="197"/>
      <c r="J142" s="198">
        <f>ROUND(I142*H142,2)</f>
        <v>0</v>
      </c>
      <c r="K142" s="194" t="s">
        <v>149</v>
      </c>
      <c r="L142" s="61"/>
      <c r="M142" s="199" t="s">
        <v>21</v>
      </c>
      <c r="N142" s="200" t="s">
        <v>43</v>
      </c>
      <c r="O142" s="4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24" t="s">
        <v>150</v>
      </c>
      <c r="AT142" s="24" t="s">
        <v>145</v>
      </c>
      <c r="AU142" s="24" t="s">
        <v>82</v>
      </c>
      <c r="AY142" s="24" t="s">
        <v>142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4" t="s">
        <v>80</v>
      </c>
      <c r="BK142" s="203">
        <f>ROUND(I142*H142,2)</f>
        <v>0</v>
      </c>
      <c r="BL142" s="24" t="s">
        <v>150</v>
      </c>
      <c r="BM142" s="24" t="s">
        <v>268</v>
      </c>
    </row>
    <row r="143" spans="2:65" s="1" customFormat="1" ht="25.5" customHeight="1">
      <c r="B143" s="41"/>
      <c r="C143" s="192" t="s">
        <v>281</v>
      </c>
      <c r="D143" s="192" t="s">
        <v>145</v>
      </c>
      <c r="E143" s="193" t="s">
        <v>270</v>
      </c>
      <c r="F143" s="194" t="s">
        <v>271</v>
      </c>
      <c r="G143" s="195" t="s">
        <v>245</v>
      </c>
      <c r="H143" s="196">
        <v>1.4359999999999999</v>
      </c>
      <c r="I143" s="197"/>
      <c r="J143" s="198">
        <f>ROUND(I143*H143,2)</f>
        <v>0</v>
      </c>
      <c r="K143" s="194" t="s">
        <v>149</v>
      </c>
      <c r="L143" s="61"/>
      <c r="M143" s="199" t="s">
        <v>21</v>
      </c>
      <c r="N143" s="200" t="s">
        <v>43</v>
      </c>
      <c r="O143" s="4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24" t="s">
        <v>150</v>
      </c>
      <c r="AT143" s="24" t="s">
        <v>145</v>
      </c>
      <c r="AU143" s="24" t="s">
        <v>82</v>
      </c>
      <c r="AY143" s="24" t="s">
        <v>142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4" t="s">
        <v>80</v>
      </c>
      <c r="BK143" s="203">
        <f>ROUND(I143*H143,2)</f>
        <v>0</v>
      </c>
      <c r="BL143" s="24" t="s">
        <v>150</v>
      </c>
      <c r="BM143" s="24" t="s">
        <v>272</v>
      </c>
    </row>
    <row r="144" spans="2:65" s="10" customFormat="1" ht="37.35" customHeight="1">
      <c r="B144" s="176"/>
      <c r="C144" s="177"/>
      <c r="D144" s="178" t="s">
        <v>71</v>
      </c>
      <c r="E144" s="179" t="s">
        <v>273</v>
      </c>
      <c r="F144" s="179" t="s">
        <v>274</v>
      </c>
      <c r="G144" s="177"/>
      <c r="H144" s="177"/>
      <c r="I144" s="180"/>
      <c r="J144" s="181">
        <f>BK144</f>
        <v>0</v>
      </c>
      <c r="K144" s="177"/>
      <c r="L144" s="182"/>
      <c r="M144" s="183"/>
      <c r="N144" s="184"/>
      <c r="O144" s="184"/>
      <c r="P144" s="185">
        <f>P145+P157+P177+P192+P206+P209+P231+P243+P261+P269</f>
        <v>0</v>
      </c>
      <c r="Q144" s="184"/>
      <c r="R144" s="185">
        <f>R145+R157+R177+R192+R206+R209+R231+R243+R261+R269</f>
        <v>0.93166255999999992</v>
      </c>
      <c r="S144" s="184"/>
      <c r="T144" s="186">
        <f>T145+T157+T177+T192+T206+T209+T231+T243+T261+T269</f>
        <v>0.66025999999999996</v>
      </c>
      <c r="AR144" s="187" t="s">
        <v>82</v>
      </c>
      <c r="AT144" s="188" t="s">
        <v>71</v>
      </c>
      <c r="AU144" s="188" t="s">
        <v>72</v>
      </c>
      <c r="AY144" s="187" t="s">
        <v>142</v>
      </c>
      <c r="BK144" s="189">
        <f>BK145+BK157+BK177+BK192+BK206+BK209+BK231+BK243+BK261+BK269</f>
        <v>0</v>
      </c>
    </row>
    <row r="145" spans="2:65" s="10" customFormat="1" ht="19.899999999999999" customHeight="1">
      <c r="B145" s="176"/>
      <c r="C145" s="177"/>
      <c r="D145" s="178" t="s">
        <v>71</v>
      </c>
      <c r="E145" s="190" t="s">
        <v>275</v>
      </c>
      <c r="F145" s="190" t="s">
        <v>276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SUM(P146:P156)</f>
        <v>0</v>
      </c>
      <c r="Q145" s="184"/>
      <c r="R145" s="185">
        <f>SUM(R146:R156)</f>
        <v>4.0800000000000003E-3</v>
      </c>
      <c r="S145" s="184"/>
      <c r="T145" s="186">
        <f>SUM(T146:T156)</f>
        <v>2.0999999999999999E-3</v>
      </c>
      <c r="AR145" s="187" t="s">
        <v>82</v>
      </c>
      <c r="AT145" s="188" t="s">
        <v>71</v>
      </c>
      <c r="AU145" s="188" t="s">
        <v>80</v>
      </c>
      <c r="AY145" s="187" t="s">
        <v>142</v>
      </c>
      <c r="BK145" s="189">
        <f>SUM(BK146:BK156)</f>
        <v>0</v>
      </c>
    </row>
    <row r="146" spans="2:65" s="1" customFormat="1" ht="16.5" customHeight="1">
      <c r="B146" s="41"/>
      <c r="C146" s="192" t="s">
        <v>285</v>
      </c>
      <c r="D146" s="192" t="s">
        <v>145</v>
      </c>
      <c r="E146" s="193" t="s">
        <v>278</v>
      </c>
      <c r="F146" s="194" t="s">
        <v>279</v>
      </c>
      <c r="G146" s="195" t="s">
        <v>214</v>
      </c>
      <c r="H146" s="196">
        <v>1</v>
      </c>
      <c r="I146" s="197"/>
      <c r="J146" s="198">
        <f t="shared" ref="J146:J156" si="0">ROUND(I146*H146,2)</f>
        <v>0</v>
      </c>
      <c r="K146" s="194" t="s">
        <v>149</v>
      </c>
      <c r="L146" s="61"/>
      <c r="M146" s="199" t="s">
        <v>21</v>
      </c>
      <c r="N146" s="200" t="s">
        <v>43</v>
      </c>
      <c r="O146" s="42"/>
      <c r="P146" s="201">
        <f t="shared" ref="P146:P156" si="1">O146*H146</f>
        <v>0</v>
      </c>
      <c r="Q146" s="201">
        <v>0</v>
      </c>
      <c r="R146" s="201">
        <f t="shared" ref="R146:R156" si="2">Q146*H146</f>
        <v>0</v>
      </c>
      <c r="S146" s="201">
        <v>2.0999999999999999E-3</v>
      </c>
      <c r="T146" s="202">
        <f t="shared" ref="T146:T156" si="3">S146*H146</f>
        <v>2.0999999999999999E-3</v>
      </c>
      <c r="AR146" s="24" t="s">
        <v>221</v>
      </c>
      <c r="AT146" s="24" t="s">
        <v>145</v>
      </c>
      <c r="AU146" s="24" t="s">
        <v>82</v>
      </c>
      <c r="AY146" s="24" t="s">
        <v>142</v>
      </c>
      <c r="BE146" s="203">
        <f t="shared" ref="BE146:BE156" si="4">IF(N146="základní",J146,0)</f>
        <v>0</v>
      </c>
      <c r="BF146" s="203">
        <f t="shared" ref="BF146:BF156" si="5">IF(N146="snížená",J146,0)</f>
        <v>0</v>
      </c>
      <c r="BG146" s="203">
        <f t="shared" ref="BG146:BG156" si="6">IF(N146="zákl. přenesená",J146,0)</f>
        <v>0</v>
      </c>
      <c r="BH146" s="203">
        <f t="shared" ref="BH146:BH156" si="7">IF(N146="sníž. přenesená",J146,0)</f>
        <v>0</v>
      </c>
      <c r="BI146" s="203">
        <f t="shared" ref="BI146:BI156" si="8">IF(N146="nulová",J146,0)</f>
        <v>0</v>
      </c>
      <c r="BJ146" s="24" t="s">
        <v>80</v>
      </c>
      <c r="BK146" s="203">
        <f t="shared" ref="BK146:BK156" si="9">ROUND(I146*H146,2)</f>
        <v>0</v>
      </c>
      <c r="BL146" s="24" t="s">
        <v>221</v>
      </c>
      <c r="BM146" s="24" t="s">
        <v>280</v>
      </c>
    </row>
    <row r="147" spans="2:65" s="1" customFormat="1" ht="16.5" customHeight="1">
      <c r="B147" s="41"/>
      <c r="C147" s="192" t="s">
        <v>289</v>
      </c>
      <c r="D147" s="192" t="s">
        <v>145</v>
      </c>
      <c r="E147" s="193" t="s">
        <v>282</v>
      </c>
      <c r="F147" s="194" t="s">
        <v>283</v>
      </c>
      <c r="G147" s="195" t="s">
        <v>148</v>
      </c>
      <c r="H147" s="196">
        <v>1</v>
      </c>
      <c r="I147" s="197"/>
      <c r="J147" s="198">
        <f t="shared" si="0"/>
        <v>0</v>
      </c>
      <c r="K147" s="194" t="s">
        <v>149</v>
      </c>
      <c r="L147" s="61"/>
      <c r="M147" s="199" t="s">
        <v>21</v>
      </c>
      <c r="N147" s="200" t="s">
        <v>43</v>
      </c>
      <c r="O147" s="42"/>
      <c r="P147" s="201">
        <f t="shared" si="1"/>
        <v>0</v>
      </c>
      <c r="Q147" s="201">
        <v>4.2999999999999999E-4</v>
      </c>
      <c r="R147" s="201">
        <f t="shared" si="2"/>
        <v>4.2999999999999999E-4</v>
      </c>
      <c r="S147" s="201">
        <v>0</v>
      </c>
      <c r="T147" s="202">
        <f t="shared" si="3"/>
        <v>0</v>
      </c>
      <c r="AR147" s="24" t="s">
        <v>221</v>
      </c>
      <c r="AT147" s="24" t="s">
        <v>145</v>
      </c>
      <c r="AU147" s="24" t="s">
        <v>82</v>
      </c>
      <c r="AY147" s="24" t="s">
        <v>142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24" t="s">
        <v>80</v>
      </c>
      <c r="BK147" s="203">
        <f t="shared" si="9"/>
        <v>0</v>
      </c>
      <c r="BL147" s="24" t="s">
        <v>221</v>
      </c>
      <c r="BM147" s="24" t="s">
        <v>284</v>
      </c>
    </row>
    <row r="148" spans="2:65" s="1" customFormat="1" ht="16.5" customHeight="1">
      <c r="B148" s="41"/>
      <c r="C148" s="192" t="s">
        <v>293</v>
      </c>
      <c r="D148" s="192" t="s">
        <v>145</v>
      </c>
      <c r="E148" s="193" t="s">
        <v>286</v>
      </c>
      <c r="F148" s="194" t="s">
        <v>287</v>
      </c>
      <c r="G148" s="195" t="s">
        <v>148</v>
      </c>
      <c r="H148" s="196">
        <v>1</v>
      </c>
      <c r="I148" s="197"/>
      <c r="J148" s="198">
        <f t="shared" si="0"/>
        <v>0</v>
      </c>
      <c r="K148" s="194" t="s">
        <v>149</v>
      </c>
      <c r="L148" s="61"/>
      <c r="M148" s="199" t="s">
        <v>21</v>
      </c>
      <c r="N148" s="200" t="s">
        <v>43</v>
      </c>
      <c r="O148" s="42"/>
      <c r="P148" s="201">
        <f t="shared" si="1"/>
        <v>0</v>
      </c>
      <c r="Q148" s="201">
        <v>2.7E-4</v>
      </c>
      <c r="R148" s="201">
        <f t="shared" si="2"/>
        <v>2.7E-4</v>
      </c>
      <c r="S148" s="201">
        <v>0</v>
      </c>
      <c r="T148" s="202">
        <f t="shared" si="3"/>
        <v>0</v>
      </c>
      <c r="AR148" s="24" t="s">
        <v>221</v>
      </c>
      <c r="AT148" s="24" t="s">
        <v>145</v>
      </c>
      <c r="AU148" s="24" t="s">
        <v>82</v>
      </c>
      <c r="AY148" s="24" t="s">
        <v>142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24" t="s">
        <v>80</v>
      </c>
      <c r="BK148" s="203">
        <f t="shared" si="9"/>
        <v>0</v>
      </c>
      <c r="BL148" s="24" t="s">
        <v>221</v>
      </c>
      <c r="BM148" s="24" t="s">
        <v>288</v>
      </c>
    </row>
    <row r="149" spans="2:65" s="1" customFormat="1" ht="16.5" customHeight="1">
      <c r="B149" s="41"/>
      <c r="C149" s="192" t="s">
        <v>297</v>
      </c>
      <c r="D149" s="192" t="s">
        <v>145</v>
      </c>
      <c r="E149" s="193" t="s">
        <v>290</v>
      </c>
      <c r="F149" s="194" t="s">
        <v>291</v>
      </c>
      <c r="G149" s="195" t="s">
        <v>214</v>
      </c>
      <c r="H149" s="196">
        <v>2</v>
      </c>
      <c r="I149" s="197"/>
      <c r="J149" s="198">
        <f t="shared" si="0"/>
        <v>0</v>
      </c>
      <c r="K149" s="194" t="s">
        <v>149</v>
      </c>
      <c r="L149" s="61"/>
      <c r="M149" s="199" t="s">
        <v>21</v>
      </c>
      <c r="N149" s="200" t="s">
        <v>43</v>
      </c>
      <c r="O149" s="42"/>
      <c r="P149" s="201">
        <f t="shared" si="1"/>
        <v>0</v>
      </c>
      <c r="Q149" s="201">
        <v>2.9E-4</v>
      </c>
      <c r="R149" s="201">
        <f t="shared" si="2"/>
        <v>5.8E-4</v>
      </c>
      <c r="S149" s="201">
        <v>0</v>
      </c>
      <c r="T149" s="202">
        <f t="shared" si="3"/>
        <v>0</v>
      </c>
      <c r="AR149" s="24" t="s">
        <v>221</v>
      </c>
      <c r="AT149" s="24" t="s">
        <v>145</v>
      </c>
      <c r="AU149" s="24" t="s">
        <v>82</v>
      </c>
      <c r="AY149" s="24" t="s">
        <v>142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24" t="s">
        <v>80</v>
      </c>
      <c r="BK149" s="203">
        <f t="shared" si="9"/>
        <v>0</v>
      </c>
      <c r="BL149" s="24" t="s">
        <v>221</v>
      </c>
      <c r="BM149" s="24" t="s">
        <v>292</v>
      </c>
    </row>
    <row r="150" spans="2:65" s="1" customFormat="1" ht="16.5" customHeight="1">
      <c r="B150" s="41"/>
      <c r="C150" s="192" t="s">
        <v>301</v>
      </c>
      <c r="D150" s="192" t="s">
        <v>145</v>
      </c>
      <c r="E150" s="193" t="s">
        <v>789</v>
      </c>
      <c r="F150" s="194" t="s">
        <v>790</v>
      </c>
      <c r="G150" s="195" t="s">
        <v>214</v>
      </c>
      <c r="H150" s="196">
        <v>8</v>
      </c>
      <c r="I150" s="197"/>
      <c r="J150" s="198">
        <f t="shared" si="0"/>
        <v>0</v>
      </c>
      <c r="K150" s="194" t="s">
        <v>149</v>
      </c>
      <c r="L150" s="61"/>
      <c r="M150" s="199" t="s">
        <v>21</v>
      </c>
      <c r="N150" s="200" t="s">
        <v>43</v>
      </c>
      <c r="O150" s="42"/>
      <c r="P150" s="201">
        <f t="shared" si="1"/>
        <v>0</v>
      </c>
      <c r="Q150" s="201">
        <v>3.5E-4</v>
      </c>
      <c r="R150" s="201">
        <f t="shared" si="2"/>
        <v>2.8E-3</v>
      </c>
      <c r="S150" s="201">
        <v>0</v>
      </c>
      <c r="T150" s="202">
        <f t="shared" si="3"/>
        <v>0</v>
      </c>
      <c r="AR150" s="24" t="s">
        <v>221</v>
      </c>
      <c r="AT150" s="24" t="s">
        <v>145</v>
      </c>
      <c r="AU150" s="24" t="s">
        <v>82</v>
      </c>
      <c r="AY150" s="24" t="s">
        <v>142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24" t="s">
        <v>80</v>
      </c>
      <c r="BK150" s="203">
        <f t="shared" si="9"/>
        <v>0</v>
      </c>
      <c r="BL150" s="24" t="s">
        <v>221</v>
      </c>
      <c r="BM150" s="24" t="s">
        <v>791</v>
      </c>
    </row>
    <row r="151" spans="2:65" s="1" customFormat="1" ht="16.5" customHeight="1">
      <c r="B151" s="41"/>
      <c r="C151" s="192" t="s">
        <v>305</v>
      </c>
      <c r="D151" s="192" t="s">
        <v>145</v>
      </c>
      <c r="E151" s="193" t="s">
        <v>294</v>
      </c>
      <c r="F151" s="194" t="s">
        <v>295</v>
      </c>
      <c r="G151" s="195" t="s">
        <v>148</v>
      </c>
      <c r="H151" s="196">
        <v>2</v>
      </c>
      <c r="I151" s="197"/>
      <c r="J151" s="198">
        <f t="shared" si="0"/>
        <v>0</v>
      </c>
      <c r="K151" s="194" t="s">
        <v>149</v>
      </c>
      <c r="L151" s="61"/>
      <c r="M151" s="199" t="s">
        <v>21</v>
      </c>
      <c r="N151" s="200" t="s">
        <v>43</v>
      </c>
      <c r="O151" s="4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AR151" s="24" t="s">
        <v>221</v>
      </c>
      <c r="AT151" s="24" t="s">
        <v>145</v>
      </c>
      <c r="AU151" s="24" t="s">
        <v>82</v>
      </c>
      <c r="AY151" s="24" t="s">
        <v>142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24" t="s">
        <v>80</v>
      </c>
      <c r="BK151" s="203">
        <f t="shared" si="9"/>
        <v>0</v>
      </c>
      <c r="BL151" s="24" t="s">
        <v>221</v>
      </c>
      <c r="BM151" s="24" t="s">
        <v>296</v>
      </c>
    </row>
    <row r="152" spans="2:65" s="1" customFormat="1" ht="16.5" customHeight="1">
      <c r="B152" s="41"/>
      <c r="C152" s="192" t="s">
        <v>309</v>
      </c>
      <c r="D152" s="192" t="s">
        <v>145</v>
      </c>
      <c r="E152" s="193" t="s">
        <v>298</v>
      </c>
      <c r="F152" s="194" t="s">
        <v>299</v>
      </c>
      <c r="G152" s="195" t="s">
        <v>214</v>
      </c>
      <c r="H152" s="196">
        <v>2</v>
      </c>
      <c r="I152" s="197"/>
      <c r="J152" s="198">
        <f t="shared" si="0"/>
        <v>0</v>
      </c>
      <c r="K152" s="194" t="s">
        <v>149</v>
      </c>
      <c r="L152" s="61"/>
      <c r="M152" s="199" t="s">
        <v>21</v>
      </c>
      <c r="N152" s="200" t="s">
        <v>43</v>
      </c>
      <c r="O152" s="4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AR152" s="24" t="s">
        <v>221</v>
      </c>
      <c r="AT152" s="24" t="s">
        <v>145</v>
      </c>
      <c r="AU152" s="24" t="s">
        <v>82</v>
      </c>
      <c r="AY152" s="24" t="s">
        <v>142</v>
      </c>
      <c r="BE152" s="203">
        <f t="shared" si="4"/>
        <v>0</v>
      </c>
      <c r="BF152" s="203">
        <f t="shared" si="5"/>
        <v>0</v>
      </c>
      <c r="BG152" s="203">
        <f t="shared" si="6"/>
        <v>0</v>
      </c>
      <c r="BH152" s="203">
        <f t="shared" si="7"/>
        <v>0</v>
      </c>
      <c r="BI152" s="203">
        <f t="shared" si="8"/>
        <v>0</v>
      </c>
      <c r="BJ152" s="24" t="s">
        <v>80</v>
      </c>
      <c r="BK152" s="203">
        <f t="shared" si="9"/>
        <v>0</v>
      </c>
      <c r="BL152" s="24" t="s">
        <v>221</v>
      </c>
      <c r="BM152" s="24" t="s">
        <v>300</v>
      </c>
    </row>
    <row r="153" spans="2:65" s="1" customFormat="1" ht="25.5" customHeight="1">
      <c r="B153" s="41"/>
      <c r="C153" s="192" t="s">
        <v>313</v>
      </c>
      <c r="D153" s="192" t="s">
        <v>145</v>
      </c>
      <c r="E153" s="193" t="s">
        <v>302</v>
      </c>
      <c r="F153" s="194" t="s">
        <v>303</v>
      </c>
      <c r="G153" s="195" t="s">
        <v>245</v>
      </c>
      <c r="H153" s="196">
        <v>2E-3</v>
      </c>
      <c r="I153" s="197"/>
      <c r="J153" s="198">
        <f t="shared" si="0"/>
        <v>0</v>
      </c>
      <c r="K153" s="194" t="s">
        <v>149</v>
      </c>
      <c r="L153" s="61"/>
      <c r="M153" s="199" t="s">
        <v>21</v>
      </c>
      <c r="N153" s="200" t="s">
        <v>43</v>
      </c>
      <c r="O153" s="4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AR153" s="24" t="s">
        <v>221</v>
      </c>
      <c r="AT153" s="24" t="s">
        <v>145</v>
      </c>
      <c r="AU153" s="24" t="s">
        <v>82</v>
      </c>
      <c r="AY153" s="24" t="s">
        <v>142</v>
      </c>
      <c r="BE153" s="203">
        <f t="shared" si="4"/>
        <v>0</v>
      </c>
      <c r="BF153" s="203">
        <f t="shared" si="5"/>
        <v>0</v>
      </c>
      <c r="BG153" s="203">
        <f t="shared" si="6"/>
        <v>0</v>
      </c>
      <c r="BH153" s="203">
        <f t="shared" si="7"/>
        <v>0</v>
      </c>
      <c r="BI153" s="203">
        <f t="shared" si="8"/>
        <v>0</v>
      </c>
      <c r="BJ153" s="24" t="s">
        <v>80</v>
      </c>
      <c r="BK153" s="203">
        <f t="shared" si="9"/>
        <v>0</v>
      </c>
      <c r="BL153" s="24" t="s">
        <v>221</v>
      </c>
      <c r="BM153" s="24" t="s">
        <v>304</v>
      </c>
    </row>
    <row r="154" spans="2:65" s="1" customFormat="1" ht="16.5" customHeight="1">
      <c r="B154" s="41"/>
      <c r="C154" s="192" t="s">
        <v>319</v>
      </c>
      <c r="D154" s="192" t="s">
        <v>145</v>
      </c>
      <c r="E154" s="193" t="s">
        <v>306</v>
      </c>
      <c r="F154" s="194" t="s">
        <v>307</v>
      </c>
      <c r="G154" s="195" t="s">
        <v>245</v>
      </c>
      <c r="H154" s="196">
        <v>4.0000000000000001E-3</v>
      </c>
      <c r="I154" s="197"/>
      <c r="J154" s="198">
        <f t="shared" si="0"/>
        <v>0</v>
      </c>
      <c r="K154" s="194" t="s">
        <v>149</v>
      </c>
      <c r="L154" s="61"/>
      <c r="M154" s="199" t="s">
        <v>21</v>
      </c>
      <c r="N154" s="200" t="s">
        <v>43</v>
      </c>
      <c r="O154" s="42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AR154" s="24" t="s">
        <v>221</v>
      </c>
      <c r="AT154" s="24" t="s">
        <v>145</v>
      </c>
      <c r="AU154" s="24" t="s">
        <v>82</v>
      </c>
      <c r="AY154" s="24" t="s">
        <v>142</v>
      </c>
      <c r="BE154" s="203">
        <f t="shared" si="4"/>
        <v>0</v>
      </c>
      <c r="BF154" s="203">
        <f t="shared" si="5"/>
        <v>0</v>
      </c>
      <c r="BG154" s="203">
        <f t="shared" si="6"/>
        <v>0</v>
      </c>
      <c r="BH154" s="203">
        <f t="shared" si="7"/>
        <v>0</v>
      </c>
      <c r="BI154" s="203">
        <f t="shared" si="8"/>
        <v>0</v>
      </c>
      <c r="BJ154" s="24" t="s">
        <v>80</v>
      </c>
      <c r="BK154" s="203">
        <f t="shared" si="9"/>
        <v>0</v>
      </c>
      <c r="BL154" s="24" t="s">
        <v>221</v>
      </c>
      <c r="BM154" s="24" t="s">
        <v>308</v>
      </c>
    </row>
    <row r="155" spans="2:65" s="1" customFormat="1" ht="16.5" customHeight="1">
      <c r="B155" s="41"/>
      <c r="C155" s="192" t="s">
        <v>323</v>
      </c>
      <c r="D155" s="192" t="s">
        <v>145</v>
      </c>
      <c r="E155" s="193" t="s">
        <v>310</v>
      </c>
      <c r="F155" s="194" t="s">
        <v>311</v>
      </c>
      <c r="G155" s="195" t="s">
        <v>245</v>
      </c>
      <c r="H155" s="196">
        <v>4.0000000000000001E-3</v>
      </c>
      <c r="I155" s="197"/>
      <c r="J155" s="198">
        <f t="shared" si="0"/>
        <v>0</v>
      </c>
      <c r="K155" s="194" t="s">
        <v>149</v>
      </c>
      <c r="L155" s="61"/>
      <c r="M155" s="199" t="s">
        <v>21</v>
      </c>
      <c r="N155" s="200" t="s">
        <v>43</v>
      </c>
      <c r="O155" s="42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AR155" s="24" t="s">
        <v>221</v>
      </c>
      <c r="AT155" s="24" t="s">
        <v>145</v>
      </c>
      <c r="AU155" s="24" t="s">
        <v>82</v>
      </c>
      <c r="AY155" s="24" t="s">
        <v>142</v>
      </c>
      <c r="BE155" s="203">
        <f t="shared" si="4"/>
        <v>0</v>
      </c>
      <c r="BF155" s="203">
        <f t="shared" si="5"/>
        <v>0</v>
      </c>
      <c r="BG155" s="203">
        <f t="shared" si="6"/>
        <v>0</v>
      </c>
      <c r="BH155" s="203">
        <f t="shared" si="7"/>
        <v>0</v>
      </c>
      <c r="BI155" s="203">
        <f t="shared" si="8"/>
        <v>0</v>
      </c>
      <c r="BJ155" s="24" t="s">
        <v>80</v>
      </c>
      <c r="BK155" s="203">
        <f t="shared" si="9"/>
        <v>0</v>
      </c>
      <c r="BL155" s="24" t="s">
        <v>221</v>
      </c>
      <c r="BM155" s="24" t="s">
        <v>312</v>
      </c>
    </row>
    <row r="156" spans="2:65" s="1" customFormat="1" ht="16.5" customHeight="1">
      <c r="B156" s="41"/>
      <c r="C156" s="192" t="s">
        <v>328</v>
      </c>
      <c r="D156" s="192" t="s">
        <v>145</v>
      </c>
      <c r="E156" s="193" t="s">
        <v>314</v>
      </c>
      <c r="F156" s="194" t="s">
        <v>315</v>
      </c>
      <c r="G156" s="195" t="s">
        <v>245</v>
      </c>
      <c r="H156" s="196">
        <v>4.0000000000000001E-3</v>
      </c>
      <c r="I156" s="197"/>
      <c r="J156" s="198">
        <f t="shared" si="0"/>
        <v>0</v>
      </c>
      <c r="K156" s="194" t="s">
        <v>149</v>
      </c>
      <c r="L156" s="61"/>
      <c r="M156" s="199" t="s">
        <v>21</v>
      </c>
      <c r="N156" s="200" t="s">
        <v>43</v>
      </c>
      <c r="O156" s="42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AR156" s="24" t="s">
        <v>221</v>
      </c>
      <c r="AT156" s="24" t="s">
        <v>145</v>
      </c>
      <c r="AU156" s="24" t="s">
        <v>82</v>
      </c>
      <c r="AY156" s="24" t="s">
        <v>142</v>
      </c>
      <c r="BE156" s="203">
        <f t="shared" si="4"/>
        <v>0</v>
      </c>
      <c r="BF156" s="203">
        <f t="shared" si="5"/>
        <v>0</v>
      </c>
      <c r="BG156" s="203">
        <f t="shared" si="6"/>
        <v>0</v>
      </c>
      <c r="BH156" s="203">
        <f t="shared" si="7"/>
        <v>0</v>
      </c>
      <c r="BI156" s="203">
        <f t="shared" si="8"/>
        <v>0</v>
      </c>
      <c r="BJ156" s="24" t="s">
        <v>80</v>
      </c>
      <c r="BK156" s="203">
        <f t="shared" si="9"/>
        <v>0</v>
      </c>
      <c r="BL156" s="24" t="s">
        <v>221</v>
      </c>
      <c r="BM156" s="24" t="s">
        <v>316</v>
      </c>
    </row>
    <row r="157" spans="2:65" s="10" customFormat="1" ht="29.85" customHeight="1">
      <c r="B157" s="176"/>
      <c r="C157" s="177"/>
      <c r="D157" s="178" t="s">
        <v>71</v>
      </c>
      <c r="E157" s="190" t="s">
        <v>317</v>
      </c>
      <c r="F157" s="190" t="s">
        <v>318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SUM(P158:P176)</f>
        <v>0</v>
      </c>
      <c r="Q157" s="184"/>
      <c r="R157" s="185">
        <f>SUM(R158:R176)</f>
        <v>2.07E-2</v>
      </c>
      <c r="S157" s="184"/>
      <c r="T157" s="186">
        <f>SUM(T158:T176)</f>
        <v>2.3600000000000001E-3</v>
      </c>
      <c r="AR157" s="187" t="s">
        <v>82</v>
      </c>
      <c r="AT157" s="188" t="s">
        <v>71</v>
      </c>
      <c r="AU157" s="188" t="s">
        <v>80</v>
      </c>
      <c r="AY157" s="187" t="s">
        <v>142</v>
      </c>
      <c r="BK157" s="189">
        <f>SUM(BK158:BK176)</f>
        <v>0</v>
      </c>
    </row>
    <row r="158" spans="2:65" s="1" customFormat="1" ht="16.5" customHeight="1">
      <c r="B158" s="41"/>
      <c r="C158" s="192" t="s">
        <v>332</v>
      </c>
      <c r="D158" s="192" t="s">
        <v>145</v>
      </c>
      <c r="E158" s="193" t="s">
        <v>320</v>
      </c>
      <c r="F158" s="194" t="s">
        <v>321</v>
      </c>
      <c r="G158" s="195" t="s">
        <v>214</v>
      </c>
      <c r="H158" s="196">
        <v>1</v>
      </c>
      <c r="I158" s="197"/>
      <c r="J158" s="198">
        <f t="shared" ref="J158:J176" si="10">ROUND(I158*H158,2)</f>
        <v>0</v>
      </c>
      <c r="K158" s="194" t="s">
        <v>149</v>
      </c>
      <c r="L158" s="61"/>
      <c r="M158" s="199" t="s">
        <v>21</v>
      </c>
      <c r="N158" s="200" t="s">
        <v>43</v>
      </c>
      <c r="O158" s="42"/>
      <c r="P158" s="201">
        <f t="shared" ref="P158:P176" si="11">O158*H158</f>
        <v>0</v>
      </c>
      <c r="Q158" s="201">
        <v>0</v>
      </c>
      <c r="R158" s="201">
        <f t="shared" ref="R158:R176" si="12">Q158*H158</f>
        <v>0</v>
      </c>
      <c r="S158" s="201">
        <v>2.1299999999999999E-3</v>
      </c>
      <c r="T158" s="202">
        <f t="shared" ref="T158:T176" si="13">S158*H158</f>
        <v>2.1299999999999999E-3</v>
      </c>
      <c r="AR158" s="24" t="s">
        <v>221</v>
      </c>
      <c r="AT158" s="24" t="s">
        <v>145</v>
      </c>
      <c r="AU158" s="24" t="s">
        <v>82</v>
      </c>
      <c r="AY158" s="24" t="s">
        <v>142</v>
      </c>
      <c r="BE158" s="203">
        <f t="shared" ref="BE158:BE176" si="14">IF(N158="základní",J158,0)</f>
        <v>0</v>
      </c>
      <c r="BF158" s="203">
        <f t="shared" ref="BF158:BF176" si="15">IF(N158="snížená",J158,0)</f>
        <v>0</v>
      </c>
      <c r="BG158" s="203">
        <f t="shared" ref="BG158:BG176" si="16">IF(N158="zákl. přenesená",J158,0)</f>
        <v>0</v>
      </c>
      <c r="BH158" s="203">
        <f t="shared" ref="BH158:BH176" si="17">IF(N158="sníž. přenesená",J158,0)</f>
        <v>0</v>
      </c>
      <c r="BI158" s="203">
        <f t="shared" ref="BI158:BI176" si="18">IF(N158="nulová",J158,0)</f>
        <v>0</v>
      </c>
      <c r="BJ158" s="24" t="s">
        <v>80</v>
      </c>
      <c r="BK158" s="203">
        <f t="shared" ref="BK158:BK176" si="19">ROUND(I158*H158,2)</f>
        <v>0</v>
      </c>
      <c r="BL158" s="24" t="s">
        <v>221</v>
      </c>
      <c r="BM158" s="24" t="s">
        <v>322</v>
      </c>
    </row>
    <row r="159" spans="2:65" s="1" customFormat="1" ht="16.5" customHeight="1">
      <c r="B159" s="41"/>
      <c r="C159" s="192" t="s">
        <v>336</v>
      </c>
      <c r="D159" s="192" t="s">
        <v>145</v>
      </c>
      <c r="E159" s="193" t="s">
        <v>324</v>
      </c>
      <c r="F159" s="194" t="s">
        <v>325</v>
      </c>
      <c r="G159" s="195" t="s">
        <v>326</v>
      </c>
      <c r="H159" s="196">
        <v>1</v>
      </c>
      <c r="I159" s="197"/>
      <c r="J159" s="198">
        <f t="shared" si="10"/>
        <v>0</v>
      </c>
      <c r="K159" s="194" t="s">
        <v>149</v>
      </c>
      <c r="L159" s="61"/>
      <c r="M159" s="199" t="s">
        <v>21</v>
      </c>
      <c r="N159" s="200" t="s">
        <v>43</v>
      </c>
      <c r="O159" s="42"/>
      <c r="P159" s="201">
        <f t="shared" si="11"/>
        <v>0</v>
      </c>
      <c r="Q159" s="201">
        <v>3.3600000000000001E-3</v>
      </c>
      <c r="R159" s="201">
        <f t="shared" si="12"/>
        <v>3.3600000000000001E-3</v>
      </c>
      <c r="S159" s="201">
        <v>0</v>
      </c>
      <c r="T159" s="202">
        <f t="shared" si="13"/>
        <v>0</v>
      </c>
      <c r="AR159" s="24" t="s">
        <v>221</v>
      </c>
      <c r="AT159" s="24" t="s">
        <v>145</v>
      </c>
      <c r="AU159" s="24" t="s">
        <v>82</v>
      </c>
      <c r="AY159" s="24" t="s">
        <v>142</v>
      </c>
      <c r="BE159" s="203">
        <f t="shared" si="14"/>
        <v>0</v>
      </c>
      <c r="BF159" s="203">
        <f t="shared" si="15"/>
        <v>0</v>
      </c>
      <c r="BG159" s="203">
        <f t="shared" si="16"/>
        <v>0</v>
      </c>
      <c r="BH159" s="203">
        <f t="shared" si="17"/>
        <v>0</v>
      </c>
      <c r="BI159" s="203">
        <f t="shared" si="18"/>
        <v>0</v>
      </c>
      <c r="BJ159" s="24" t="s">
        <v>80</v>
      </c>
      <c r="BK159" s="203">
        <f t="shared" si="19"/>
        <v>0</v>
      </c>
      <c r="BL159" s="24" t="s">
        <v>221</v>
      </c>
      <c r="BM159" s="24" t="s">
        <v>327</v>
      </c>
    </row>
    <row r="160" spans="2:65" s="1" customFormat="1" ht="16.5" customHeight="1">
      <c r="B160" s="41"/>
      <c r="C160" s="192" t="s">
        <v>340</v>
      </c>
      <c r="D160" s="192" t="s">
        <v>145</v>
      </c>
      <c r="E160" s="193" t="s">
        <v>329</v>
      </c>
      <c r="F160" s="194" t="s">
        <v>330</v>
      </c>
      <c r="G160" s="195" t="s">
        <v>326</v>
      </c>
      <c r="H160" s="196">
        <v>1</v>
      </c>
      <c r="I160" s="197"/>
      <c r="J160" s="198">
        <f t="shared" si="10"/>
        <v>0</v>
      </c>
      <c r="K160" s="194" t="s">
        <v>149</v>
      </c>
      <c r="L160" s="61"/>
      <c r="M160" s="199" t="s">
        <v>21</v>
      </c>
      <c r="N160" s="200" t="s">
        <v>43</v>
      </c>
      <c r="O160" s="42"/>
      <c r="P160" s="201">
        <f t="shared" si="11"/>
        <v>0</v>
      </c>
      <c r="Q160" s="201">
        <v>5.2399999999999999E-3</v>
      </c>
      <c r="R160" s="201">
        <f t="shared" si="12"/>
        <v>5.2399999999999999E-3</v>
      </c>
      <c r="S160" s="201">
        <v>0</v>
      </c>
      <c r="T160" s="202">
        <f t="shared" si="13"/>
        <v>0</v>
      </c>
      <c r="AR160" s="24" t="s">
        <v>221</v>
      </c>
      <c r="AT160" s="24" t="s">
        <v>145</v>
      </c>
      <c r="AU160" s="24" t="s">
        <v>82</v>
      </c>
      <c r="AY160" s="24" t="s">
        <v>142</v>
      </c>
      <c r="BE160" s="203">
        <f t="shared" si="14"/>
        <v>0</v>
      </c>
      <c r="BF160" s="203">
        <f t="shared" si="15"/>
        <v>0</v>
      </c>
      <c r="BG160" s="203">
        <f t="shared" si="16"/>
        <v>0</v>
      </c>
      <c r="BH160" s="203">
        <f t="shared" si="17"/>
        <v>0</v>
      </c>
      <c r="BI160" s="203">
        <f t="shared" si="18"/>
        <v>0</v>
      </c>
      <c r="BJ160" s="24" t="s">
        <v>80</v>
      </c>
      <c r="BK160" s="203">
        <f t="shared" si="19"/>
        <v>0</v>
      </c>
      <c r="BL160" s="24" t="s">
        <v>221</v>
      </c>
      <c r="BM160" s="24" t="s">
        <v>331</v>
      </c>
    </row>
    <row r="161" spans="2:65" s="1" customFormat="1" ht="16.5" customHeight="1">
      <c r="B161" s="41"/>
      <c r="C161" s="192" t="s">
        <v>344</v>
      </c>
      <c r="D161" s="192" t="s">
        <v>145</v>
      </c>
      <c r="E161" s="193" t="s">
        <v>333</v>
      </c>
      <c r="F161" s="194" t="s">
        <v>334</v>
      </c>
      <c r="G161" s="195" t="s">
        <v>214</v>
      </c>
      <c r="H161" s="196">
        <v>10</v>
      </c>
      <c r="I161" s="197"/>
      <c r="J161" s="198">
        <f t="shared" si="10"/>
        <v>0</v>
      </c>
      <c r="K161" s="194" t="s">
        <v>149</v>
      </c>
      <c r="L161" s="61"/>
      <c r="M161" s="199" t="s">
        <v>21</v>
      </c>
      <c r="N161" s="200" t="s">
        <v>43</v>
      </c>
      <c r="O161" s="42"/>
      <c r="P161" s="201">
        <f t="shared" si="11"/>
        <v>0</v>
      </c>
      <c r="Q161" s="201">
        <v>6.6E-4</v>
      </c>
      <c r="R161" s="201">
        <f t="shared" si="12"/>
        <v>6.6E-3</v>
      </c>
      <c r="S161" s="201">
        <v>0</v>
      </c>
      <c r="T161" s="202">
        <f t="shared" si="13"/>
        <v>0</v>
      </c>
      <c r="AR161" s="24" t="s">
        <v>221</v>
      </c>
      <c r="AT161" s="24" t="s">
        <v>145</v>
      </c>
      <c r="AU161" s="24" t="s">
        <v>82</v>
      </c>
      <c r="AY161" s="24" t="s">
        <v>142</v>
      </c>
      <c r="BE161" s="203">
        <f t="shared" si="14"/>
        <v>0</v>
      </c>
      <c r="BF161" s="203">
        <f t="shared" si="15"/>
        <v>0</v>
      </c>
      <c r="BG161" s="203">
        <f t="shared" si="16"/>
        <v>0</v>
      </c>
      <c r="BH161" s="203">
        <f t="shared" si="17"/>
        <v>0</v>
      </c>
      <c r="BI161" s="203">
        <f t="shared" si="18"/>
        <v>0</v>
      </c>
      <c r="BJ161" s="24" t="s">
        <v>80</v>
      </c>
      <c r="BK161" s="203">
        <f t="shared" si="19"/>
        <v>0</v>
      </c>
      <c r="BL161" s="24" t="s">
        <v>221</v>
      </c>
      <c r="BM161" s="24" t="s">
        <v>335</v>
      </c>
    </row>
    <row r="162" spans="2:65" s="1" customFormat="1" ht="16.5" customHeight="1">
      <c r="B162" s="41"/>
      <c r="C162" s="192" t="s">
        <v>348</v>
      </c>
      <c r="D162" s="192" t="s">
        <v>145</v>
      </c>
      <c r="E162" s="193" t="s">
        <v>337</v>
      </c>
      <c r="F162" s="194" t="s">
        <v>338</v>
      </c>
      <c r="G162" s="195" t="s">
        <v>214</v>
      </c>
      <c r="H162" s="196">
        <v>2</v>
      </c>
      <c r="I162" s="197"/>
      <c r="J162" s="198">
        <f t="shared" si="10"/>
        <v>0</v>
      </c>
      <c r="K162" s="194" t="s">
        <v>149</v>
      </c>
      <c r="L162" s="61"/>
      <c r="M162" s="199" t="s">
        <v>21</v>
      </c>
      <c r="N162" s="200" t="s">
        <v>43</v>
      </c>
      <c r="O162" s="42"/>
      <c r="P162" s="201">
        <f t="shared" si="11"/>
        <v>0</v>
      </c>
      <c r="Q162" s="201">
        <v>7.7999999999999999E-4</v>
      </c>
      <c r="R162" s="201">
        <f t="shared" si="12"/>
        <v>1.56E-3</v>
      </c>
      <c r="S162" s="201">
        <v>0</v>
      </c>
      <c r="T162" s="202">
        <f t="shared" si="13"/>
        <v>0</v>
      </c>
      <c r="AR162" s="24" t="s">
        <v>221</v>
      </c>
      <c r="AT162" s="24" t="s">
        <v>145</v>
      </c>
      <c r="AU162" s="24" t="s">
        <v>82</v>
      </c>
      <c r="AY162" s="24" t="s">
        <v>142</v>
      </c>
      <c r="BE162" s="203">
        <f t="shared" si="14"/>
        <v>0</v>
      </c>
      <c r="BF162" s="203">
        <f t="shared" si="15"/>
        <v>0</v>
      </c>
      <c r="BG162" s="203">
        <f t="shared" si="16"/>
        <v>0</v>
      </c>
      <c r="BH162" s="203">
        <f t="shared" si="17"/>
        <v>0</v>
      </c>
      <c r="BI162" s="203">
        <f t="shared" si="18"/>
        <v>0</v>
      </c>
      <c r="BJ162" s="24" t="s">
        <v>80</v>
      </c>
      <c r="BK162" s="203">
        <f t="shared" si="19"/>
        <v>0</v>
      </c>
      <c r="BL162" s="24" t="s">
        <v>221</v>
      </c>
      <c r="BM162" s="24" t="s">
        <v>339</v>
      </c>
    </row>
    <row r="163" spans="2:65" s="1" customFormat="1" ht="16.5" customHeight="1">
      <c r="B163" s="41"/>
      <c r="C163" s="192" t="s">
        <v>352</v>
      </c>
      <c r="D163" s="192" t="s">
        <v>145</v>
      </c>
      <c r="E163" s="193" t="s">
        <v>341</v>
      </c>
      <c r="F163" s="194" t="s">
        <v>342</v>
      </c>
      <c r="G163" s="195" t="s">
        <v>148</v>
      </c>
      <c r="H163" s="196">
        <v>6</v>
      </c>
      <c r="I163" s="197"/>
      <c r="J163" s="198">
        <f t="shared" si="10"/>
        <v>0</v>
      </c>
      <c r="K163" s="194" t="s">
        <v>149</v>
      </c>
      <c r="L163" s="61"/>
      <c r="M163" s="199" t="s">
        <v>21</v>
      </c>
      <c r="N163" s="200" t="s">
        <v>43</v>
      </c>
      <c r="O163" s="42"/>
      <c r="P163" s="201">
        <f t="shared" si="11"/>
        <v>0</v>
      </c>
      <c r="Q163" s="201">
        <v>8.0000000000000007E-5</v>
      </c>
      <c r="R163" s="201">
        <f t="shared" si="12"/>
        <v>4.8000000000000007E-4</v>
      </c>
      <c r="S163" s="201">
        <v>0</v>
      </c>
      <c r="T163" s="202">
        <f t="shared" si="13"/>
        <v>0</v>
      </c>
      <c r="AR163" s="24" t="s">
        <v>221</v>
      </c>
      <c r="AT163" s="24" t="s">
        <v>145</v>
      </c>
      <c r="AU163" s="24" t="s">
        <v>82</v>
      </c>
      <c r="AY163" s="24" t="s">
        <v>142</v>
      </c>
      <c r="BE163" s="203">
        <f t="shared" si="14"/>
        <v>0</v>
      </c>
      <c r="BF163" s="203">
        <f t="shared" si="15"/>
        <v>0</v>
      </c>
      <c r="BG163" s="203">
        <f t="shared" si="16"/>
        <v>0</v>
      </c>
      <c r="BH163" s="203">
        <f t="shared" si="17"/>
        <v>0</v>
      </c>
      <c r="BI163" s="203">
        <f t="shared" si="18"/>
        <v>0</v>
      </c>
      <c r="BJ163" s="24" t="s">
        <v>80</v>
      </c>
      <c r="BK163" s="203">
        <f t="shared" si="19"/>
        <v>0</v>
      </c>
      <c r="BL163" s="24" t="s">
        <v>221</v>
      </c>
      <c r="BM163" s="24" t="s">
        <v>343</v>
      </c>
    </row>
    <row r="164" spans="2:65" s="1" customFormat="1" ht="25.5" customHeight="1">
      <c r="B164" s="41"/>
      <c r="C164" s="192" t="s">
        <v>356</v>
      </c>
      <c r="D164" s="192" t="s">
        <v>145</v>
      </c>
      <c r="E164" s="193" t="s">
        <v>345</v>
      </c>
      <c r="F164" s="194" t="s">
        <v>346</v>
      </c>
      <c r="G164" s="195" t="s">
        <v>214</v>
      </c>
      <c r="H164" s="196">
        <v>12</v>
      </c>
      <c r="I164" s="197"/>
      <c r="J164" s="198">
        <f t="shared" si="10"/>
        <v>0</v>
      </c>
      <c r="K164" s="194" t="s">
        <v>149</v>
      </c>
      <c r="L164" s="61"/>
      <c r="M164" s="199" t="s">
        <v>21</v>
      </c>
      <c r="N164" s="200" t="s">
        <v>43</v>
      </c>
      <c r="O164" s="42"/>
      <c r="P164" s="201">
        <f t="shared" si="11"/>
        <v>0</v>
      </c>
      <c r="Q164" s="201">
        <v>4.0000000000000003E-5</v>
      </c>
      <c r="R164" s="201">
        <f t="shared" si="12"/>
        <v>4.8000000000000007E-4</v>
      </c>
      <c r="S164" s="201">
        <v>0</v>
      </c>
      <c r="T164" s="202">
        <f t="shared" si="13"/>
        <v>0</v>
      </c>
      <c r="AR164" s="24" t="s">
        <v>221</v>
      </c>
      <c r="AT164" s="24" t="s">
        <v>145</v>
      </c>
      <c r="AU164" s="24" t="s">
        <v>82</v>
      </c>
      <c r="AY164" s="24" t="s">
        <v>142</v>
      </c>
      <c r="BE164" s="203">
        <f t="shared" si="14"/>
        <v>0</v>
      </c>
      <c r="BF164" s="203">
        <f t="shared" si="15"/>
        <v>0</v>
      </c>
      <c r="BG164" s="203">
        <f t="shared" si="16"/>
        <v>0</v>
      </c>
      <c r="BH164" s="203">
        <f t="shared" si="17"/>
        <v>0</v>
      </c>
      <c r="BI164" s="203">
        <f t="shared" si="18"/>
        <v>0</v>
      </c>
      <c r="BJ164" s="24" t="s">
        <v>80</v>
      </c>
      <c r="BK164" s="203">
        <f t="shared" si="19"/>
        <v>0</v>
      </c>
      <c r="BL164" s="24" t="s">
        <v>221</v>
      </c>
      <c r="BM164" s="24" t="s">
        <v>347</v>
      </c>
    </row>
    <row r="165" spans="2:65" s="1" customFormat="1" ht="16.5" customHeight="1">
      <c r="B165" s="41"/>
      <c r="C165" s="192" t="s">
        <v>360</v>
      </c>
      <c r="D165" s="192" t="s">
        <v>145</v>
      </c>
      <c r="E165" s="193" t="s">
        <v>349</v>
      </c>
      <c r="F165" s="194" t="s">
        <v>350</v>
      </c>
      <c r="G165" s="195" t="s">
        <v>214</v>
      </c>
      <c r="H165" s="196">
        <v>1</v>
      </c>
      <c r="I165" s="197"/>
      <c r="J165" s="198">
        <f t="shared" si="10"/>
        <v>0</v>
      </c>
      <c r="K165" s="194" t="s">
        <v>149</v>
      </c>
      <c r="L165" s="61"/>
      <c r="M165" s="199" t="s">
        <v>21</v>
      </c>
      <c r="N165" s="200" t="s">
        <v>43</v>
      </c>
      <c r="O165" s="42"/>
      <c r="P165" s="201">
        <f t="shared" si="11"/>
        <v>0</v>
      </c>
      <c r="Q165" s="201">
        <v>0</v>
      </c>
      <c r="R165" s="201">
        <f t="shared" si="12"/>
        <v>0</v>
      </c>
      <c r="S165" s="201">
        <v>2.3000000000000001E-4</v>
      </c>
      <c r="T165" s="202">
        <f t="shared" si="13"/>
        <v>2.3000000000000001E-4</v>
      </c>
      <c r="AR165" s="24" t="s">
        <v>221</v>
      </c>
      <c r="AT165" s="24" t="s">
        <v>145</v>
      </c>
      <c r="AU165" s="24" t="s">
        <v>82</v>
      </c>
      <c r="AY165" s="24" t="s">
        <v>142</v>
      </c>
      <c r="BE165" s="203">
        <f t="shared" si="14"/>
        <v>0</v>
      </c>
      <c r="BF165" s="203">
        <f t="shared" si="15"/>
        <v>0</v>
      </c>
      <c r="BG165" s="203">
        <f t="shared" si="16"/>
        <v>0</v>
      </c>
      <c r="BH165" s="203">
        <f t="shared" si="17"/>
        <v>0</v>
      </c>
      <c r="BI165" s="203">
        <f t="shared" si="18"/>
        <v>0</v>
      </c>
      <c r="BJ165" s="24" t="s">
        <v>80</v>
      </c>
      <c r="BK165" s="203">
        <f t="shared" si="19"/>
        <v>0</v>
      </c>
      <c r="BL165" s="24" t="s">
        <v>221</v>
      </c>
      <c r="BM165" s="24" t="s">
        <v>351</v>
      </c>
    </row>
    <row r="166" spans="2:65" s="1" customFormat="1" ht="16.5" customHeight="1">
      <c r="B166" s="41"/>
      <c r="C166" s="192" t="s">
        <v>364</v>
      </c>
      <c r="D166" s="192" t="s">
        <v>145</v>
      </c>
      <c r="E166" s="193" t="s">
        <v>353</v>
      </c>
      <c r="F166" s="194" t="s">
        <v>354</v>
      </c>
      <c r="G166" s="195" t="s">
        <v>148</v>
      </c>
      <c r="H166" s="196">
        <v>4</v>
      </c>
      <c r="I166" s="197"/>
      <c r="J166" s="198">
        <f t="shared" si="10"/>
        <v>0</v>
      </c>
      <c r="K166" s="194" t="s">
        <v>149</v>
      </c>
      <c r="L166" s="61"/>
      <c r="M166" s="199" t="s">
        <v>21</v>
      </c>
      <c r="N166" s="200" t="s">
        <v>43</v>
      </c>
      <c r="O166" s="42"/>
      <c r="P166" s="201">
        <f t="shared" si="11"/>
        <v>0</v>
      </c>
      <c r="Q166" s="201">
        <v>0</v>
      </c>
      <c r="R166" s="201">
        <f t="shared" si="12"/>
        <v>0</v>
      </c>
      <c r="S166" s="201">
        <v>0</v>
      </c>
      <c r="T166" s="202">
        <f t="shared" si="13"/>
        <v>0</v>
      </c>
      <c r="AR166" s="24" t="s">
        <v>221</v>
      </c>
      <c r="AT166" s="24" t="s">
        <v>145</v>
      </c>
      <c r="AU166" s="24" t="s">
        <v>82</v>
      </c>
      <c r="AY166" s="24" t="s">
        <v>142</v>
      </c>
      <c r="BE166" s="203">
        <f t="shared" si="14"/>
        <v>0</v>
      </c>
      <c r="BF166" s="203">
        <f t="shared" si="15"/>
        <v>0</v>
      </c>
      <c r="BG166" s="203">
        <f t="shared" si="16"/>
        <v>0</v>
      </c>
      <c r="BH166" s="203">
        <f t="shared" si="17"/>
        <v>0</v>
      </c>
      <c r="BI166" s="203">
        <f t="shared" si="18"/>
        <v>0</v>
      </c>
      <c r="BJ166" s="24" t="s">
        <v>80</v>
      </c>
      <c r="BK166" s="203">
        <f t="shared" si="19"/>
        <v>0</v>
      </c>
      <c r="BL166" s="24" t="s">
        <v>221</v>
      </c>
      <c r="BM166" s="24" t="s">
        <v>355</v>
      </c>
    </row>
    <row r="167" spans="2:65" s="1" customFormat="1" ht="16.5" customHeight="1">
      <c r="B167" s="41"/>
      <c r="C167" s="192" t="s">
        <v>368</v>
      </c>
      <c r="D167" s="192" t="s">
        <v>145</v>
      </c>
      <c r="E167" s="193" t="s">
        <v>357</v>
      </c>
      <c r="F167" s="194" t="s">
        <v>358</v>
      </c>
      <c r="G167" s="195" t="s">
        <v>148</v>
      </c>
      <c r="H167" s="196">
        <v>2</v>
      </c>
      <c r="I167" s="197"/>
      <c r="J167" s="198">
        <f t="shared" si="10"/>
        <v>0</v>
      </c>
      <c r="K167" s="194" t="s">
        <v>149</v>
      </c>
      <c r="L167" s="61"/>
      <c r="M167" s="199" t="s">
        <v>21</v>
      </c>
      <c r="N167" s="200" t="s">
        <v>43</v>
      </c>
      <c r="O167" s="42"/>
      <c r="P167" s="201">
        <f t="shared" si="11"/>
        <v>0</v>
      </c>
      <c r="Q167" s="201">
        <v>0</v>
      </c>
      <c r="R167" s="201">
        <f t="shared" si="12"/>
        <v>0</v>
      </c>
      <c r="S167" s="201">
        <v>0</v>
      </c>
      <c r="T167" s="202">
        <f t="shared" si="13"/>
        <v>0</v>
      </c>
      <c r="AR167" s="24" t="s">
        <v>221</v>
      </c>
      <c r="AT167" s="24" t="s">
        <v>145</v>
      </c>
      <c r="AU167" s="24" t="s">
        <v>82</v>
      </c>
      <c r="AY167" s="24" t="s">
        <v>142</v>
      </c>
      <c r="BE167" s="203">
        <f t="shared" si="14"/>
        <v>0</v>
      </c>
      <c r="BF167" s="203">
        <f t="shared" si="15"/>
        <v>0</v>
      </c>
      <c r="BG167" s="203">
        <f t="shared" si="16"/>
        <v>0</v>
      </c>
      <c r="BH167" s="203">
        <f t="shared" si="17"/>
        <v>0</v>
      </c>
      <c r="BI167" s="203">
        <f t="shared" si="18"/>
        <v>0</v>
      </c>
      <c r="BJ167" s="24" t="s">
        <v>80</v>
      </c>
      <c r="BK167" s="203">
        <f t="shared" si="19"/>
        <v>0</v>
      </c>
      <c r="BL167" s="24" t="s">
        <v>221</v>
      </c>
      <c r="BM167" s="24" t="s">
        <v>359</v>
      </c>
    </row>
    <row r="168" spans="2:65" s="1" customFormat="1" ht="16.5" customHeight="1">
      <c r="B168" s="41"/>
      <c r="C168" s="192" t="s">
        <v>372</v>
      </c>
      <c r="D168" s="192" t="s">
        <v>145</v>
      </c>
      <c r="E168" s="193" t="s">
        <v>361</v>
      </c>
      <c r="F168" s="194" t="s">
        <v>362</v>
      </c>
      <c r="G168" s="195" t="s">
        <v>148</v>
      </c>
      <c r="H168" s="196">
        <v>2</v>
      </c>
      <c r="I168" s="197"/>
      <c r="J168" s="198">
        <f t="shared" si="10"/>
        <v>0</v>
      </c>
      <c r="K168" s="194" t="s">
        <v>149</v>
      </c>
      <c r="L168" s="61"/>
      <c r="M168" s="199" t="s">
        <v>21</v>
      </c>
      <c r="N168" s="200" t="s">
        <v>43</v>
      </c>
      <c r="O168" s="42"/>
      <c r="P168" s="201">
        <f t="shared" si="11"/>
        <v>0</v>
      </c>
      <c r="Q168" s="201">
        <v>1.7000000000000001E-4</v>
      </c>
      <c r="R168" s="201">
        <f t="shared" si="12"/>
        <v>3.4000000000000002E-4</v>
      </c>
      <c r="S168" s="201">
        <v>0</v>
      </c>
      <c r="T168" s="202">
        <f t="shared" si="13"/>
        <v>0</v>
      </c>
      <c r="AR168" s="24" t="s">
        <v>221</v>
      </c>
      <c r="AT168" s="24" t="s">
        <v>145</v>
      </c>
      <c r="AU168" s="24" t="s">
        <v>82</v>
      </c>
      <c r="AY168" s="24" t="s">
        <v>142</v>
      </c>
      <c r="BE168" s="203">
        <f t="shared" si="14"/>
        <v>0</v>
      </c>
      <c r="BF168" s="203">
        <f t="shared" si="15"/>
        <v>0</v>
      </c>
      <c r="BG168" s="203">
        <f t="shared" si="16"/>
        <v>0</v>
      </c>
      <c r="BH168" s="203">
        <f t="shared" si="17"/>
        <v>0</v>
      </c>
      <c r="BI168" s="203">
        <f t="shared" si="18"/>
        <v>0</v>
      </c>
      <c r="BJ168" s="24" t="s">
        <v>80</v>
      </c>
      <c r="BK168" s="203">
        <f t="shared" si="19"/>
        <v>0</v>
      </c>
      <c r="BL168" s="24" t="s">
        <v>221</v>
      </c>
      <c r="BM168" s="24" t="s">
        <v>363</v>
      </c>
    </row>
    <row r="169" spans="2:65" s="1" customFormat="1" ht="25.5" customHeight="1">
      <c r="B169" s="41"/>
      <c r="C169" s="192" t="s">
        <v>376</v>
      </c>
      <c r="D169" s="192" t="s">
        <v>145</v>
      </c>
      <c r="E169" s="193" t="s">
        <v>365</v>
      </c>
      <c r="F169" s="194" t="s">
        <v>366</v>
      </c>
      <c r="G169" s="195" t="s">
        <v>148</v>
      </c>
      <c r="H169" s="196">
        <v>1</v>
      </c>
      <c r="I169" s="197"/>
      <c r="J169" s="198">
        <f t="shared" si="10"/>
        <v>0</v>
      </c>
      <c r="K169" s="194" t="s">
        <v>149</v>
      </c>
      <c r="L169" s="61"/>
      <c r="M169" s="199" t="s">
        <v>21</v>
      </c>
      <c r="N169" s="200" t="s">
        <v>43</v>
      </c>
      <c r="O169" s="42"/>
      <c r="P169" s="201">
        <f t="shared" si="11"/>
        <v>0</v>
      </c>
      <c r="Q169" s="201">
        <v>3.0000000000000001E-5</v>
      </c>
      <c r="R169" s="201">
        <f t="shared" si="12"/>
        <v>3.0000000000000001E-5</v>
      </c>
      <c r="S169" s="201">
        <v>0</v>
      </c>
      <c r="T169" s="202">
        <f t="shared" si="13"/>
        <v>0</v>
      </c>
      <c r="AR169" s="24" t="s">
        <v>221</v>
      </c>
      <c r="AT169" s="24" t="s">
        <v>145</v>
      </c>
      <c r="AU169" s="24" t="s">
        <v>82</v>
      </c>
      <c r="AY169" s="24" t="s">
        <v>142</v>
      </c>
      <c r="BE169" s="203">
        <f t="shared" si="14"/>
        <v>0</v>
      </c>
      <c r="BF169" s="203">
        <f t="shared" si="15"/>
        <v>0</v>
      </c>
      <c r="BG169" s="203">
        <f t="shared" si="16"/>
        <v>0</v>
      </c>
      <c r="BH169" s="203">
        <f t="shared" si="17"/>
        <v>0</v>
      </c>
      <c r="BI169" s="203">
        <f t="shared" si="18"/>
        <v>0</v>
      </c>
      <c r="BJ169" s="24" t="s">
        <v>80</v>
      </c>
      <c r="BK169" s="203">
        <f t="shared" si="19"/>
        <v>0</v>
      </c>
      <c r="BL169" s="24" t="s">
        <v>221</v>
      </c>
      <c r="BM169" s="24" t="s">
        <v>367</v>
      </c>
    </row>
    <row r="170" spans="2:65" s="1" customFormat="1" ht="16.5" customHeight="1">
      <c r="B170" s="41"/>
      <c r="C170" s="192" t="s">
        <v>380</v>
      </c>
      <c r="D170" s="192" t="s">
        <v>145</v>
      </c>
      <c r="E170" s="193" t="s">
        <v>369</v>
      </c>
      <c r="F170" s="194" t="s">
        <v>370</v>
      </c>
      <c r="G170" s="195" t="s">
        <v>148</v>
      </c>
      <c r="H170" s="196">
        <v>1</v>
      </c>
      <c r="I170" s="197"/>
      <c r="J170" s="198">
        <f t="shared" si="10"/>
        <v>0</v>
      </c>
      <c r="K170" s="194" t="s">
        <v>149</v>
      </c>
      <c r="L170" s="61"/>
      <c r="M170" s="199" t="s">
        <v>21</v>
      </c>
      <c r="N170" s="200" t="s">
        <v>43</v>
      </c>
      <c r="O170" s="42"/>
      <c r="P170" s="201">
        <f t="shared" si="11"/>
        <v>0</v>
      </c>
      <c r="Q170" s="201">
        <v>2.1000000000000001E-4</v>
      </c>
      <c r="R170" s="201">
        <f t="shared" si="12"/>
        <v>2.1000000000000001E-4</v>
      </c>
      <c r="S170" s="201">
        <v>0</v>
      </c>
      <c r="T170" s="202">
        <f t="shared" si="13"/>
        <v>0</v>
      </c>
      <c r="AR170" s="24" t="s">
        <v>221</v>
      </c>
      <c r="AT170" s="24" t="s">
        <v>145</v>
      </c>
      <c r="AU170" s="24" t="s">
        <v>82</v>
      </c>
      <c r="AY170" s="24" t="s">
        <v>142</v>
      </c>
      <c r="BE170" s="203">
        <f t="shared" si="14"/>
        <v>0</v>
      </c>
      <c r="BF170" s="203">
        <f t="shared" si="15"/>
        <v>0</v>
      </c>
      <c r="BG170" s="203">
        <f t="shared" si="16"/>
        <v>0</v>
      </c>
      <c r="BH170" s="203">
        <f t="shared" si="17"/>
        <v>0</v>
      </c>
      <c r="BI170" s="203">
        <f t="shared" si="18"/>
        <v>0</v>
      </c>
      <c r="BJ170" s="24" t="s">
        <v>80</v>
      </c>
      <c r="BK170" s="203">
        <f t="shared" si="19"/>
        <v>0</v>
      </c>
      <c r="BL170" s="24" t="s">
        <v>221</v>
      </c>
      <c r="BM170" s="24" t="s">
        <v>371</v>
      </c>
    </row>
    <row r="171" spans="2:65" s="1" customFormat="1" ht="16.5" customHeight="1">
      <c r="B171" s="41"/>
      <c r="C171" s="192" t="s">
        <v>384</v>
      </c>
      <c r="D171" s="192" t="s">
        <v>145</v>
      </c>
      <c r="E171" s="193" t="s">
        <v>373</v>
      </c>
      <c r="F171" s="194" t="s">
        <v>374</v>
      </c>
      <c r="G171" s="195" t="s">
        <v>214</v>
      </c>
      <c r="H171" s="196">
        <v>12</v>
      </c>
      <c r="I171" s="197"/>
      <c r="J171" s="198">
        <f t="shared" si="10"/>
        <v>0</v>
      </c>
      <c r="K171" s="194" t="s">
        <v>149</v>
      </c>
      <c r="L171" s="61"/>
      <c r="M171" s="199" t="s">
        <v>21</v>
      </c>
      <c r="N171" s="200" t="s">
        <v>43</v>
      </c>
      <c r="O171" s="42"/>
      <c r="P171" s="201">
        <f t="shared" si="11"/>
        <v>0</v>
      </c>
      <c r="Q171" s="201">
        <v>1.9000000000000001E-4</v>
      </c>
      <c r="R171" s="201">
        <f t="shared" si="12"/>
        <v>2.2799999999999999E-3</v>
      </c>
      <c r="S171" s="201">
        <v>0</v>
      </c>
      <c r="T171" s="202">
        <f t="shared" si="13"/>
        <v>0</v>
      </c>
      <c r="AR171" s="24" t="s">
        <v>221</v>
      </c>
      <c r="AT171" s="24" t="s">
        <v>145</v>
      </c>
      <c r="AU171" s="24" t="s">
        <v>82</v>
      </c>
      <c r="AY171" s="24" t="s">
        <v>142</v>
      </c>
      <c r="BE171" s="203">
        <f t="shared" si="14"/>
        <v>0</v>
      </c>
      <c r="BF171" s="203">
        <f t="shared" si="15"/>
        <v>0</v>
      </c>
      <c r="BG171" s="203">
        <f t="shared" si="16"/>
        <v>0</v>
      </c>
      <c r="BH171" s="203">
        <f t="shared" si="17"/>
        <v>0</v>
      </c>
      <c r="BI171" s="203">
        <f t="shared" si="18"/>
        <v>0</v>
      </c>
      <c r="BJ171" s="24" t="s">
        <v>80</v>
      </c>
      <c r="BK171" s="203">
        <f t="shared" si="19"/>
        <v>0</v>
      </c>
      <c r="BL171" s="24" t="s">
        <v>221</v>
      </c>
      <c r="BM171" s="24" t="s">
        <v>375</v>
      </c>
    </row>
    <row r="172" spans="2:65" s="1" customFormat="1" ht="16.5" customHeight="1">
      <c r="B172" s="41"/>
      <c r="C172" s="192" t="s">
        <v>388</v>
      </c>
      <c r="D172" s="192" t="s">
        <v>145</v>
      </c>
      <c r="E172" s="193" t="s">
        <v>377</v>
      </c>
      <c r="F172" s="194" t="s">
        <v>378</v>
      </c>
      <c r="G172" s="195" t="s">
        <v>214</v>
      </c>
      <c r="H172" s="196">
        <v>12</v>
      </c>
      <c r="I172" s="197"/>
      <c r="J172" s="198">
        <f t="shared" si="10"/>
        <v>0</v>
      </c>
      <c r="K172" s="194" t="s">
        <v>149</v>
      </c>
      <c r="L172" s="61"/>
      <c r="M172" s="199" t="s">
        <v>21</v>
      </c>
      <c r="N172" s="200" t="s">
        <v>43</v>
      </c>
      <c r="O172" s="42"/>
      <c r="P172" s="201">
        <f t="shared" si="11"/>
        <v>0</v>
      </c>
      <c r="Q172" s="201">
        <v>1.0000000000000001E-5</v>
      </c>
      <c r="R172" s="201">
        <f t="shared" si="12"/>
        <v>1.2000000000000002E-4</v>
      </c>
      <c r="S172" s="201">
        <v>0</v>
      </c>
      <c r="T172" s="202">
        <f t="shared" si="13"/>
        <v>0</v>
      </c>
      <c r="AR172" s="24" t="s">
        <v>221</v>
      </c>
      <c r="AT172" s="24" t="s">
        <v>145</v>
      </c>
      <c r="AU172" s="24" t="s">
        <v>82</v>
      </c>
      <c r="AY172" s="24" t="s">
        <v>142</v>
      </c>
      <c r="BE172" s="203">
        <f t="shared" si="14"/>
        <v>0</v>
      </c>
      <c r="BF172" s="203">
        <f t="shared" si="15"/>
        <v>0</v>
      </c>
      <c r="BG172" s="203">
        <f t="shared" si="16"/>
        <v>0</v>
      </c>
      <c r="BH172" s="203">
        <f t="shared" si="17"/>
        <v>0</v>
      </c>
      <c r="BI172" s="203">
        <f t="shared" si="18"/>
        <v>0</v>
      </c>
      <c r="BJ172" s="24" t="s">
        <v>80</v>
      </c>
      <c r="BK172" s="203">
        <f t="shared" si="19"/>
        <v>0</v>
      </c>
      <c r="BL172" s="24" t="s">
        <v>221</v>
      </c>
      <c r="BM172" s="24" t="s">
        <v>379</v>
      </c>
    </row>
    <row r="173" spans="2:65" s="1" customFormat="1" ht="25.5" customHeight="1">
      <c r="B173" s="41"/>
      <c r="C173" s="192" t="s">
        <v>392</v>
      </c>
      <c r="D173" s="192" t="s">
        <v>145</v>
      </c>
      <c r="E173" s="193" t="s">
        <v>381</v>
      </c>
      <c r="F173" s="194" t="s">
        <v>382</v>
      </c>
      <c r="G173" s="195" t="s">
        <v>245</v>
      </c>
      <c r="H173" s="196">
        <v>2E-3</v>
      </c>
      <c r="I173" s="197"/>
      <c r="J173" s="198">
        <f t="shared" si="10"/>
        <v>0</v>
      </c>
      <c r="K173" s="194" t="s">
        <v>149</v>
      </c>
      <c r="L173" s="61"/>
      <c r="M173" s="199" t="s">
        <v>21</v>
      </c>
      <c r="N173" s="200" t="s">
        <v>43</v>
      </c>
      <c r="O173" s="42"/>
      <c r="P173" s="201">
        <f t="shared" si="11"/>
        <v>0</v>
      </c>
      <c r="Q173" s="201">
        <v>0</v>
      </c>
      <c r="R173" s="201">
        <f t="shared" si="12"/>
        <v>0</v>
      </c>
      <c r="S173" s="201">
        <v>0</v>
      </c>
      <c r="T173" s="202">
        <f t="shared" si="13"/>
        <v>0</v>
      </c>
      <c r="AR173" s="24" t="s">
        <v>221</v>
      </c>
      <c r="AT173" s="24" t="s">
        <v>145</v>
      </c>
      <c r="AU173" s="24" t="s">
        <v>82</v>
      </c>
      <c r="AY173" s="24" t="s">
        <v>142</v>
      </c>
      <c r="BE173" s="203">
        <f t="shared" si="14"/>
        <v>0</v>
      </c>
      <c r="BF173" s="203">
        <f t="shared" si="15"/>
        <v>0</v>
      </c>
      <c r="BG173" s="203">
        <f t="shared" si="16"/>
        <v>0</v>
      </c>
      <c r="BH173" s="203">
        <f t="shared" si="17"/>
        <v>0</v>
      </c>
      <c r="BI173" s="203">
        <f t="shared" si="18"/>
        <v>0</v>
      </c>
      <c r="BJ173" s="24" t="s">
        <v>80</v>
      </c>
      <c r="BK173" s="203">
        <f t="shared" si="19"/>
        <v>0</v>
      </c>
      <c r="BL173" s="24" t="s">
        <v>221</v>
      </c>
      <c r="BM173" s="24" t="s">
        <v>383</v>
      </c>
    </row>
    <row r="174" spans="2:65" s="1" customFormat="1" ht="16.5" customHeight="1">
      <c r="B174" s="41"/>
      <c r="C174" s="192" t="s">
        <v>398</v>
      </c>
      <c r="D174" s="192" t="s">
        <v>145</v>
      </c>
      <c r="E174" s="193" t="s">
        <v>385</v>
      </c>
      <c r="F174" s="194" t="s">
        <v>386</v>
      </c>
      <c r="G174" s="195" t="s">
        <v>245</v>
      </c>
      <c r="H174" s="196">
        <v>2.1000000000000001E-2</v>
      </c>
      <c r="I174" s="197"/>
      <c r="J174" s="198">
        <f t="shared" si="10"/>
        <v>0</v>
      </c>
      <c r="K174" s="194" t="s">
        <v>149</v>
      </c>
      <c r="L174" s="61"/>
      <c r="M174" s="199" t="s">
        <v>21</v>
      </c>
      <c r="N174" s="200" t="s">
        <v>43</v>
      </c>
      <c r="O174" s="42"/>
      <c r="P174" s="201">
        <f t="shared" si="11"/>
        <v>0</v>
      </c>
      <c r="Q174" s="201">
        <v>0</v>
      </c>
      <c r="R174" s="201">
        <f t="shared" si="12"/>
        <v>0</v>
      </c>
      <c r="S174" s="201">
        <v>0</v>
      </c>
      <c r="T174" s="202">
        <f t="shared" si="13"/>
        <v>0</v>
      </c>
      <c r="AR174" s="24" t="s">
        <v>221</v>
      </c>
      <c r="AT174" s="24" t="s">
        <v>145</v>
      </c>
      <c r="AU174" s="24" t="s">
        <v>82</v>
      </c>
      <c r="AY174" s="24" t="s">
        <v>142</v>
      </c>
      <c r="BE174" s="203">
        <f t="shared" si="14"/>
        <v>0</v>
      </c>
      <c r="BF174" s="203">
        <f t="shared" si="15"/>
        <v>0</v>
      </c>
      <c r="BG174" s="203">
        <f t="shared" si="16"/>
        <v>0</v>
      </c>
      <c r="BH174" s="203">
        <f t="shared" si="17"/>
        <v>0</v>
      </c>
      <c r="BI174" s="203">
        <f t="shared" si="18"/>
        <v>0</v>
      </c>
      <c r="BJ174" s="24" t="s">
        <v>80</v>
      </c>
      <c r="BK174" s="203">
        <f t="shared" si="19"/>
        <v>0</v>
      </c>
      <c r="BL174" s="24" t="s">
        <v>221</v>
      </c>
      <c r="BM174" s="24" t="s">
        <v>387</v>
      </c>
    </row>
    <row r="175" spans="2:65" s="1" customFormat="1" ht="16.5" customHeight="1">
      <c r="B175" s="41"/>
      <c r="C175" s="192" t="s">
        <v>402</v>
      </c>
      <c r="D175" s="192" t="s">
        <v>145</v>
      </c>
      <c r="E175" s="193" t="s">
        <v>389</v>
      </c>
      <c r="F175" s="194" t="s">
        <v>390</v>
      </c>
      <c r="G175" s="195" t="s">
        <v>245</v>
      </c>
      <c r="H175" s="196">
        <v>2.1000000000000001E-2</v>
      </c>
      <c r="I175" s="197"/>
      <c r="J175" s="198">
        <f t="shared" si="10"/>
        <v>0</v>
      </c>
      <c r="K175" s="194" t="s">
        <v>149</v>
      </c>
      <c r="L175" s="61"/>
      <c r="M175" s="199" t="s">
        <v>21</v>
      </c>
      <c r="N175" s="200" t="s">
        <v>43</v>
      </c>
      <c r="O175" s="42"/>
      <c r="P175" s="201">
        <f t="shared" si="11"/>
        <v>0</v>
      </c>
      <c r="Q175" s="201">
        <v>0</v>
      </c>
      <c r="R175" s="201">
        <f t="shared" si="12"/>
        <v>0</v>
      </c>
      <c r="S175" s="201">
        <v>0</v>
      </c>
      <c r="T175" s="202">
        <f t="shared" si="13"/>
        <v>0</v>
      </c>
      <c r="AR175" s="24" t="s">
        <v>221</v>
      </c>
      <c r="AT175" s="24" t="s">
        <v>145</v>
      </c>
      <c r="AU175" s="24" t="s">
        <v>82</v>
      </c>
      <c r="AY175" s="24" t="s">
        <v>142</v>
      </c>
      <c r="BE175" s="203">
        <f t="shared" si="14"/>
        <v>0</v>
      </c>
      <c r="BF175" s="203">
        <f t="shared" si="15"/>
        <v>0</v>
      </c>
      <c r="BG175" s="203">
        <f t="shared" si="16"/>
        <v>0</v>
      </c>
      <c r="BH175" s="203">
        <f t="shared" si="17"/>
        <v>0</v>
      </c>
      <c r="BI175" s="203">
        <f t="shared" si="18"/>
        <v>0</v>
      </c>
      <c r="BJ175" s="24" t="s">
        <v>80</v>
      </c>
      <c r="BK175" s="203">
        <f t="shared" si="19"/>
        <v>0</v>
      </c>
      <c r="BL175" s="24" t="s">
        <v>221</v>
      </c>
      <c r="BM175" s="24" t="s">
        <v>391</v>
      </c>
    </row>
    <row r="176" spans="2:65" s="1" customFormat="1" ht="16.5" customHeight="1">
      <c r="B176" s="41"/>
      <c r="C176" s="192" t="s">
        <v>406</v>
      </c>
      <c r="D176" s="192" t="s">
        <v>145</v>
      </c>
      <c r="E176" s="193" t="s">
        <v>393</v>
      </c>
      <c r="F176" s="194" t="s">
        <v>394</v>
      </c>
      <c r="G176" s="195" t="s">
        <v>245</v>
      </c>
      <c r="H176" s="196">
        <v>2.1000000000000001E-2</v>
      </c>
      <c r="I176" s="197"/>
      <c r="J176" s="198">
        <f t="shared" si="10"/>
        <v>0</v>
      </c>
      <c r="K176" s="194" t="s">
        <v>149</v>
      </c>
      <c r="L176" s="61"/>
      <c r="M176" s="199" t="s">
        <v>21</v>
      </c>
      <c r="N176" s="200" t="s">
        <v>43</v>
      </c>
      <c r="O176" s="42"/>
      <c r="P176" s="201">
        <f t="shared" si="11"/>
        <v>0</v>
      </c>
      <c r="Q176" s="201">
        <v>0</v>
      </c>
      <c r="R176" s="201">
        <f t="shared" si="12"/>
        <v>0</v>
      </c>
      <c r="S176" s="201">
        <v>0</v>
      </c>
      <c r="T176" s="202">
        <f t="shared" si="13"/>
        <v>0</v>
      </c>
      <c r="AR176" s="24" t="s">
        <v>221</v>
      </c>
      <c r="AT176" s="24" t="s">
        <v>145</v>
      </c>
      <c r="AU176" s="24" t="s">
        <v>82</v>
      </c>
      <c r="AY176" s="24" t="s">
        <v>142</v>
      </c>
      <c r="BE176" s="203">
        <f t="shared" si="14"/>
        <v>0</v>
      </c>
      <c r="BF176" s="203">
        <f t="shared" si="15"/>
        <v>0</v>
      </c>
      <c r="BG176" s="203">
        <f t="shared" si="16"/>
        <v>0</v>
      </c>
      <c r="BH176" s="203">
        <f t="shared" si="17"/>
        <v>0</v>
      </c>
      <c r="BI176" s="203">
        <f t="shared" si="18"/>
        <v>0</v>
      </c>
      <c r="BJ176" s="24" t="s">
        <v>80</v>
      </c>
      <c r="BK176" s="203">
        <f t="shared" si="19"/>
        <v>0</v>
      </c>
      <c r="BL176" s="24" t="s">
        <v>221</v>
      </c>
      <c r="BM176" s="24" t="s">
        <v>395</v>
      </c>
    </row>
    <row r="177" spans="2:65" s="10" customFormat="1" ht="29.85" customHeight="1">
      <c r="B177" s="176"/>
      <c r="C177" s="177"/>
      <c r="D177" s="178" t="s">
        <v>71</v>
      </c>
      <c r="E177" s="190" t="s">
        <v>396</v>
      </c>
      <c r="F177" s="190" t="s">
        <v>397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SUM(P178:P191)</f>
        <v>0</v>
      </c>
      <c r="Q177" s="184"/>
      <c r="R177" s="185">
        <f>SUM(R178:R191)</f>
        <v>1.2569999999999998E-2</v>
      </c>
      <c r="S177" s="184"/>
      <c r="T177" s="186">
        <f>SUM(T178:T191)</f>
        <v>0.17579999999999998</v>
      </c>
      <c r="AR177" s="187" t="s">
        <v>82</v>
      </c>
      <c r="AT177" s="188" t="s">
        <v>71</v>
      </c>
      <c r="AU177" s="188" t="s">
        <v>80</v>
      </c>
      <c r="AY177" s="187" t="s">
        <v>142</v>
      </c>
      <c r="BK177" s="189">
        <f>SUM(BK178:BK191)</f>
        <v>0</v>
      </c>
    </row>
    <row r="178" spans="2:65" s="1" customFormat="1" ht="16.5" customHeight="1">
      <c r="B178" s="41"/>
      <c r="C178" s="192" t="s">
        <v>410</v>
      </c>
      <c r="D178" s="192" t="s">
        <v>145</v>
      </c>
      <c r="E178" s="193" t="s">
        <v>792</v>
      </c>
      <c r="F178" s="194" t="s">
        <v>793</v>
      </c>
      <c r="G178" s="195" t="s">
        <v>326</v>
      </c>
      <c r="H178" s="196">
        <v>1</v>
      </c>
      <c r="I178" s="197"/>
      <c r="J178" s="198">
        <f t="shared" ref="J178:J191" si="20">ROUND(I178*H178,2)</f>
        <v>0</v>
      </c>
      <c r="K178" s="194" t="s">
        <v>149</v>
      </c>
      <c r="L178" s="61"/>
      <c r="M178" s="199" t="s">
        <v>21</v>
      </c>
      <c r="N178" s="200" t="s">
        <v>43</v>
      </c>
      <c r="O178" s="42"/>
      <c r="P178" s="201">
        <f t="shared" ref="P178:P191" si="21">O178*H178</f>
        <v>0</v>
      </c>
      <c r="Q178" s="201">
        <v>0</v>
      </c>
      <c r="R178" s="201">
        <f t="shared" ref="R178:R191" si="22">Q178*H178</f>
        <v>0</v>
      </c>
      <c r="S178" s="201">
        <v>1.9460000000000002E-2</v>
      </c>
      <c r="T178" s="202">
        <f t="shared" ref="T178:T191" si="23">S178*H178</f>
        <v>1.9460000000000002E-2</v>
      </c>
      <c r="AR178" s="24" t="s">
        <v>221</v>
      </c>
      <c r="AT178" s="24" t="s">
        <v>145</v>
      </c>
      <c r="AU178" s="24" t="s">
        <v>82</v>
      </c>
      <c r="AY178" s="24" t="s">
        <v>142</v>
      </c>
      <c r="BE178" s="203">
        <f t="shared" ref="BE178:BE191" si="24">IF(N178="základní",J178,0)</f>
        <v>0</v>
      </c>
      <c r="BF178" s="203">
        <f t="shared" ref="BF178:BF191" si="25">IF(N178="snížená",J178,0)</f>
        <v>0</v>
      </c>
      <c r="BG178" s="203">
        <f t="shared" ref="BG178:BG191" si="26">IF(N178="zákl. přenesená",J178,0)</f>
        <v>0</v>
      </c>
      <c r="BH178" s="203">
        <f t="shared" ref="BH178:BH191" si="27">IF(N178="sníž. přenesená",J178,0)</f>
        <v>0</v>
      </c>
      <c r="BI178" s="203">
        <f t="shared" ref="BI178:BI191" si="28">IF(N178="nulová",J178,0)</f>
        <v>0</v>
      </c>
      <c r="BJ178" s="24" t="s">
        <v>80</v>
      </c>
      <c r="BK178" s="203">
        <f t="shared" ref="BK178:BK191" si="29">ROUND(I178*H178,2)</f>
        <v>0</v>
      </c>
      <c r="BL178" s="24" t="s">
        <v>221</v>
      </c>
      <c r="BM178" s="24" t="s">
        <v>794</v>
      </c>
    </row>
    <row r="179" spans="2:65" s="1" customFormat="1" ht="16.5" customHeight="1">
      <c r="B179" s="41"/>
      <c r="C179" s="192" t="s">
        <v>414</v>
      </c>
      <c r="D179" s="192" t="s">
        <v>145</v>
      </c>
      <c r="E179" s="193" t="s">
        <v>795</v>
      </c>
      <c r="F179" s="194" t="s">
        <v>796</v>
      </c>
      <c r="G179" s="195" t="s">
        <v>326</v>
      </c>
      <c r="H179" s="196">
        <v>1</v>
      </c>
      <c r="I179" s="197"/>
      <c r="J179" s="198">
        <f t="shared" si="20"/>
        <v>0</v>
      </c>
      <c r="K179" s="194" t="s">
        <v>149</v>
      </c>
      <c r="L179" s="61"/>
      <c r="M179" s="199" t="s">
        <v>21</v>
      </c>
      <c r="N179" s="200" t="s">
        <v>43</v>
      </c>
      <c r="O179" s="42"/>
      <c r="P179" s="201">
        <f t="shared" si="21"/>
        <v>0</v>
      </c>
      <c r="Q179" s="201">
        <v>0</v>
      </c>
      <c r="R179" s="201">
        <f t="shared" si="22"/>
        <v>0</v>
      </c>
      <c r="S179" s="201">
        <v>0.155</v>
      </c>
      <c r="T179" s="202">
        <f t="shared" si="23"/>
        <v>0.155</v>
      </c>
      <c r="AR179" s="24" t="s">
        <v>221</v>
      </c>
      <c r="AT179" s="24" t="s">
        <v>145</v>
      </c>
      <c r="AU179" s="24" t="s">
        <v>82</v>
      </c>
      <c r="AY179" s="24" t="s">
        <v>142</v>
      </c>
      <c r="BE179" s="203">
        <f t="shared" si="24"/>
        <v>0</v>
      </c>
      <c r="BF179" s="203">
        <f t="shared" si="25"/>
        <v>0</v>
      </c>
      <c r="BG179" s="203">
        <f t="shared" si="26"/>
        <v>0</v>
      </c>
      <c r="BH179" s="203">
        <f t="shared" si="27"/>
        <v>0</v>
      </c>
      <c r="BI179" s="203">
        <f t="shared" si="28"/>
        <v>0</v>
      </c>
      <c r="BJ179" s="24" t="s">
        <v>80</v>
      </c>
      <c r="BK179" s="203">
        <f t="shared" si="29"/>
        <v>0</v>
      </c>
      <c r="BL179" s="24" t="s">
        <v>221</v>
      </c>
      <c r="BM179" s="24" t="s">
        <v>797</v>
      </c>
    </row>
    <row r="180" spans="2:65" s="1" customFormat="1" ht="16.5" customHeight="1">
      <c r="B180" s="41"/>
      <c r="C180" s="192" t="s">
        <v>418</v>
      </c>
      <c r="D180" s="192" t="s">
        <v>145</v>
      </c>
      <c r="E180" s="193" t="s">
        <v>407</v>
      </c>
      <c r="F180" s="194" t="s">
        <v>408</v>
      </c>
      <c r="G180" s="195" t="s">
        <v>326</v>
      </c>
      <c r="H180" s="196">
        <v>1</v>
      </c>
      <c r="I180" s="197"/>
      <c r="J180" s="198">
        <f t="shared" si="20"/>
        <v>0</v>
      </c>
      <c r="K180" s="194" t="s">
        <v>149</v>
      </c>
      <c r="L180" s="61"/>
      <c r="M180" s="199" t="s">
        <v>21</v>
      </c>
      <c r="N180" s="200" t="s">
        <v>43</v>
      </c>
      <c r="O180" s="42"/>
      <c r="P180" s="201">
        <f t="shared" si="21"/>
        <v>0</v>
      </c>
      <c r="Q180" s="201">
        <v>1.0659999999999999E-2</v>
      </c>
      <c r="R180" s="201">
        <f t="shared" si="22"/>
        <v>1.0659999999999999E-2</v>
      </c>
      <c r="S180" s="201">
        <v>0</v>
      </c>
      <c r="T180" s="202">
        <f t="shared" si="23"/>
        <v>0</v>
      </c>
      <c r="AR180" s="24" t="s">
        <v>221</v>
      </c>
      <c r="AT180" s="24" t="s">
        <v>145</v>
      </c>
      <c r="AU180" s="24" t="s">
        <v>82</v>
      </c>
      <c r="AY180" s="24" t="s">
        <v>142</v>
      </c>
      <c r="BE180" s="203">
        <f t="shared" si="24"/>
        <v>0</v>
      </c>
      <c r="BF180" s="203">
        <f t="shared" si="25"/>
        <v>0</v>
      </c>
      <c r="BG180" s="203">
        <f t="shared" si="26"/>
        <v>0</v>
      </c>
      <c r="BH180" s="203">
        <f t="shared" si="27"/>
        <v>0</v>
      </c>
      <c r="BI180" s="203">
        <f t="shared" si="28"/>
        <v>0</v>
      </c>
      <c r="BJ180" s="24" t="s">
        <v>80</v>
      </c>
      <c r="BK180" s="203">
        <f t="shared" si="29"/>
        <v>0</v>
      </c>
      <c r="BL180" s="24" t="s">
        <v>221</v>
      </c>
      <c r="BM180" s="24" t="s">
        <v>409</v>
      </c>
    </row>
    <row r="181" spans="2:65" s="1" customFormat="1" ht="25.5" customHeight="1">
      <c r="B181" s="41"/>
      <c r="C181" s="192" t="s">
        <v>422</v>
      </c>
      <c r="D181" s="192" t="s">
        <v>145</v>
      </c>
      <c r="E181" s="193" t="s">
        <v>411</v>
      </c>
      <c r="F181" s="194" t="s">
        <v>412</v>
      </c>
      <c r="G181" s="195" t="s">
        <v>245</v>
      </c>
      <c r="H181" s="196">
        <v>0.17599999999999999</v>
      </c>
      <c r="I181" s="197"/>
      <c r="J181" s="198">
        <f t="shared" si="20"/>
        <v>0</v>
      </c>
      <c r="K181" s="194" t="s">
        <v>149</v>
      </c>
      <c r="L181" s="61"/>
      <c r="M181" s="199" t="s">
        <v>21</v>
      </c>
      <c r="N181" s="200" t="s">
        <v>43</v>
      </c>
      <c r="O181" s="42"/>
      <c r="P181" s="201">
        <f t="shared" si="21"/>
        <v>0</v>
      </c>
      <c r="Q181" s="201">
        <v>0</v>
      </c>
      <c r="R181" s="201">
        <f t="shared" si="22"/>
        <v>0</v>
      </c>
      <c r="S181" s="201">
        <v>0</v>
      </c>
      <c r="T181" s="202">
        <f t="shared" si="23"/>
        <v>0</v>
      </c>
      <c r="AR181" s="24" t="s">
        <v>221</v>
      </c>
      <c r="AT181" s="24" t="s">
        <v>145</v>
      </c>
      <c r="AU181" s="24" t="s">
        <v>82</v>
      </c>
      <c r="AY181" s="24" t="s">
        <v>142</v>
      </c>
      <c r="BE181" s="203">
        <f t="shared" si="24"/>
        <v>0</v>
      </c>
      <c r="BF181" s="203">
        <f t="shared" si="25"/>
        <v>0</v>
      </c>
      <c r="BG181" s="203">
        <f t="shared" si="26"/>
        <v>0</v>
      </c>
      <c r="BH181" s="203">
        <f t="shared" si="27"/>
        <v>0</v>
      </c>
      <c r="BI181" s="203">
        <f t="shared" si="28"/>
        <v>0</v>
      </c>
      <c r="BJ181" s="24" t="s">
        <v>80</v>
      </c>
      <c r="BK181" s="203">
        <f t="shared" si="29"/>
        <v>0</v>
      </c>
      <c r="BL181" s="24" t="s">
        <v>221</v>
      </c>
      <c r="BM181" s="24" t="s">
        <v>413</v>
      </c>
    </row>
    <row r="182" spans="2:65" s="1" customFormat="1" ht="16.5" customHeight="1">
      <c r="B182" s="41"/>
      <c r="C182" s="192" t="s">
        <v>426</v>
      </c>
      <c r="D182" s="192" t="s">
        <v>145</v>
      </c>
      <c r="E182" s="193" t="s">
        <v>798</v>
      </c>
      <c r="F182" s="194" t="s">
        <v>799</v>
      </c>
      <c r="G182" s="195" t="s">
        <v>148</v>
      </c>
      <c r="H182" s="196">
        <v>1</v>
      </c>
      <c r="I182" s="197"/>
      <c r="J182" s="198">
        <f t="shared" si="20"/>
        <v>0</v>
      </c>
      <c r="K182" s="194" t="s">
        <v>149</v>
      </c>
      <c r="L182" s="61"/>
      <c r="M182" s="199" t="s">
        <v>21</v>
      </c>
      <c r="N182" s="200" t="s">
        <v>43</v>
      </c>
      <c r="O182" s="42"/>
      <c r="P182" s="201">
        <f t="shared" si="21"/>
        <v>0</v>
      </c>
      <c r="Q182" s="201">
        <v>0</v>
      </c>
      <c r="R182" s="201">
        <f t="shared" si="22"/>
        <v>0</v>
      </c>
      <c r="S182" s="201">
        <v>4.8999999999999998E-4</v>
      </c>
      <c r="T182" s="202">
        <f t="shared" si="23"/>
        <v>4.8999999999999998E-4</v>
      </c>
      <c r="AR182" s="24" t="s">
        <v>221</v>
      </c>
      <c r="AT182" s="24" t="s">
        <v>145</v>
      </c>
      <c r="AU182" s="24" t="s">
        <v>82</v>
      </c>
      <c r="AY182" s="24" t="s">
        <v>142</v>
      </c>
      <c r="BE182" s="203">
        <f t="shared" si="24"/>
        <v>0</v>
      </c>
      <c r="BF182" s="203">
        <f t="shared" si="25"/>
        <v>0</v>
      </c>
      <c r="BG182" s="203">
        <f t="shared" si="26"/>
        <v>0</v>
      </c>
      <c r="BH182" s="203">
        <f t="shared" si="27"/>
        <v>0</v>
      </c>
      <c r="BI182" s="203">
        <f t="shared" si="28"/>
        <v>0</v>
      </c>
      <c r="BJ182" s="24" t="s">
        <v>80</v>
      </c>
      <c r="BK182" s="203">
        <f t="shared" si="29"/>
        <v>0</v>
      </c>
      <c r="BL182" s="24" t="s">
        <v>221</v>
      </c>
      <c r="BM182" s="24" t="s">
        <v>800</v>
      </c>
    </row>
    <row r="183" spans="2:65" s="1" customFormat="1" ht="16.5" customHeight="1">
      <c r="B183" s="41"/>
      <c r="C183" s="192" t="s">
        <v>430</v>
      </c>
      <c r="D183" s="192" t="s">
        <v>145</v>
      </c>
      <c r="E183" s="193" t="s">
        <v>419</v>
      </c>
      <c r="F183" s="194" t="s">
        <v>420</v>
      </c>
      <c r="G183" s="195" t="s">
        <v>326</v>
      </c>
      <c r="H183" s="196">
        <v>4</v>
      </c>
      <c r="I183" s="197"/>
      <c r="J183" s="198">
        <f t="shared" si="20"/>
        <v>0</v>
      </c>
      <c r="K183" s="194" t="s">
        <v>149</v>
      </c>
      <c r="L183" s="61"/>
      <c r="M183" s="199" t="s">
        <v>21</v>
      </c>
      <c r="N183" s="200" t="s">
        <v>43</v>
      </c>
      <c r="O183" s="42"/>
      <c r="P183" s="201">
        <f t="shared" si="21"/>
        <v>0</v>
      </c>
      <c r="Q183" s="201">
        <v>2.9999999999999997E-4</v>
      </c>
      <c r="R183" s="201">
        <f t="shared" si="22"/>
        <v>1.1999999999999999E-3</v>
      </c>
      <c r="S183" s="201">
        <v>0</v>
      </c>
      <c r="T183" s="202">
        <f t="shared" si="23"/>
        <v>0</v>
      </c>
      <c r="AR183" s="24" t="s">
        <v>221</v>
      </c>
      <c r="AT183" s="24" t="s">
        <v>145</v>
      </c>
      <c r="AU183" s="24" t="s">
        <v>82</v>
      </c>
      <c r="AY183" s="24" t="s">
        <v>142</v>
      </c>
      <c r="BE183" s="203">
        <f t="shared" si="24"/>
        <v>0</v>
      </c>
      <c r="BF183" s="203">
        <f t="shared" si="25"/>
        <v>0</v>
      </c>
      <c r="BG183" s="203">
        <f t="shared" si="26"/>
        <v>0</v>
      </c>
      <c r="BH183" s="203">
        <f t="shared" si="27"/>
        <v>0</v>
      </c>
      <c r="BI183" s="203">
        <f t="shared" si="28"/>
        <v>0</v>
      </c>
      <c r="BJ183" s="24" t="s">
        <v>80</v>
      </c>
      <c r="BK183" s="203">
        <f t="shared" si="29"/>
        <v>0</v>
      </c>
      <c r="BL183" s="24" t="s">
        <v>221</v>
      </c>
      <c r="BM183" s="24" t="s">
        <v>421</v>
      </c>
    </row>
    <row r="184" spans="2:65" s="1" customFormat="1" ht="16.5" customHeight="1">
      <c r="B184" s="41"/>
      <c r="C184" s="192" t="s">
        <v>435</v>
      </c>
      <c r="D184" s="192" t="s">
        <v>145</v>
      </c>
      <c r="E184" s="193" t="s">
        <v>801</v>
      </c>
      <c r="F184" s="194" t="s">
        <v>802</v>
      </c>
      <c r="G184" s="195" t="s">
        <v>148</v>
      </c>
      <c r="H184" s="196">
        <v>1</v>
      </c>
      <c r="I184" s="197"/>
      <c r="J184" s="198">
        <f t="shared" si="20"/>
        <v>0</v>
      </c>
      <c r="K184" s="194" t="s">
        <v>149</v>
      </c>
      <c r="L184" s="61"/>
      <c r="M184" s="199" t="s">
        <v>21</v>
      </c>
      <c r="N184" s="200" t="s">
        <v>43</v>
      </c>
      <c r="O184" s="42"/>
      <c r="P184" s="201">
        <f t="shared" si="21"/>
        <v>0</v>
      </c>
      <c r="Q184" s="201">
        <v>4.0000000000000003E-5</v>
      </c>
      <c r="R184" s="201">
        <f t="shared" si="22"/>
        <v>4.0000000000000003E-5</v>
      </c>
      <c r="S184" s="201">
        <v>0</v>
      </c>
      <c r="T184" s="202">
        <f t="shared" si="23"/>
        <v>0</v>
      </c>
      <c r="AR184" s="24" t="s">
        <v>221</v>
      </c>
      <c r="AT184" s="24" t="s">
        <v>145</v>
      </c>
      <c r="AU184" s="24" t="s">
        <v>82</v>
      </c>
      <c r="AY184" s="24" t="s">
        <v>142</v>
      </c>
      <c r="BE184" s="203">
        <f t="shared" si="24"/>
        <v>0</v>
      </c>
      <c r="BF184" s="203">
        <f t="shared" si="25"/>
        <v>0</v>
      </c>
      <c r="BG184" s="203">
        <f t="shared" si="26"/>
        <v>0</v>
      </c>
      <c r="BH184" s="203">
        <f t="shared" si="27"/>
        <v>0</v>
      </c>
      <c r="BI184" s="203">
        <f t="shared" si="28"/>
        <v>0</v>
      </c>
      <c r="BJ184" s="24" t="s">
        <v>80</v>
      </c>
      <c r="BK184" s="203">
        <f t="shared" si="29"/>
        <v>0</v>
      </c>
      <c r="BL184" s="24" t="s">
        <v>221</v>
      </c>
      <c r="BM184" s="24" t="s">
        <v>803</v>
      </c>
    </row>
    <row r="185" spans="2:65" s="1" customFormat="1" ht="16.5" customHeight="1">
      <c r="B185" s="41"/>
      <c r="C185" s="192" t="s">
        <v>439</v>
      </c>
      <c r="D185" s="192" t="s">
        <v>145</v>
      </c>
      <c r="E185" s="193" t="s">
        <v>427</v>
      </c>
      <c r="F185" s="194" t="s">
        <v>428</v>
      </c>
      <c r="G185" s="195" t="s">
        <v>148</v>
      </c>
      <c r="H185" s="196">
        <v>1</v>
      </c>
      <c r="I185" s="197"/>
      <c r="J185" s="198">
        <f t="shared" si="20"/>
        <v>0</v>
      </c>
      <c r="K185" s="194" t="s">
        <v>149</v>
      </c>
      <c r="L185" s="61"/>
      <c r="M185" s="199" t="s">
        <v>21</v>
      </c>
      <c r="N185" s="200" t="s">
        <v>43</v>
      </c>
      <c r="O185" s="42"/>
      <c r="P185" s="201">
        <f t="shared" si="21"/>
        <v>0</v>
      </c>
      <c r="Q185" s="201">
        <v>6.0000000000000002E-5</v>
      </c>
      <c r="R185" s="201">
        <f t="shared" si="22"/>
        <v>6.0000000000000002E-5</v>
      </c>
      <c r="S185" s="201">
        <v>0</v>
      </c>
      <c r="T185" s="202">
        <f t="shared" si="23"/>
        <v>0</v>
      </c>
      <c r="AR185" s="24" t="s">
        <v>221</v>
      </c>
      <c r="AT185" s="24" t="s">
        <v>145</v>
      </c>
      <c r="AU185" s="24" t="s">
        <v>82</v>
      </c>
      <c r="AY185" s="24" t="s">
        <v>142</v>
      </c>
      <c r="BE185" s="203">
        <f t="shared" si="24"/>
        <v>0</v>
      </c>
      <c r="BF185" s="203">
        <f t="shared" si="25"/>
        <v>0</v>
      </c>
      <c r="BG185" s="203">
        <f t="shared" si="26"/>
        <v>0</v>
      </c>
      <c r="BH185" s="203">
        <f t="shared" si="27"/>
        <v>0</v>
      </c>
      <c r="BI185" s="203">
        <f t="shared" si="28"/>
        <v>0</v>
      </c>
      <c r="BJ185" s="24" t="s">
        <v>80</v>
      </c>
      <c r="BK185" s="203">
        <f t="shared" si="29"/>
        <v>0</v>
      </c>
      <c r="BL185" s="24" t="s">
        <v>221</v>
      </c>
      <c r="BM185" s="24" t="s">
        <v>429</v>
      </c>
    </row>
    <row r="186" spans="2:65" s="1" customFormat="1" ht="16.5" customHeight="1">
      <c r="B186" s="41"/>
      <c r="C186" s="240" t="s">
        <v>443</v>
      </c>
      <c r="D186" s="240" t="s">
        <v>431</v>
      </c>
      <c r="E186" s="241" t="s">
        <v>432</v>
      </c>
      <c r="F186" s="242" t="s">
        <v>433</v>
      </c>
      <c r="G186" s="243" t="s">
        <v>148</v>
      </c>
      <c r="H186" s="244">
        <v>1</v>
      </c>
      <c r="I186" s="245"/>
      <c r="J186" s="246">
        <f t="shared" si="20"/>
        <v>0</v>
      </c>
      <c r="K186" s="242" t="s">
        <v>149</v>
      </c>
      <c r="L186" s="247"/>
      <c r="M186" s="248" t="s">
        <v>21</v>
      </c>
      <c r="N186" s="249" t="s">
        <v>43</v>
      </c>
      <c r="O186" s="42"/>
      <c r="P186" s="201">
        <f t="shared" si="21"/>
        <v>0</v>
      </c>
      <c r="Q186" s="201">
        <v>3.8000000000000002E-4</v>
      </c>
      <c r="R186" s="201">
        <f t="shared" si="22"/>
        <v>3.8000000000000002E-4</v>
      </c>
      <c r="S186" s="201">
        <v>0</v>
      </c>
      <c r="T186" s="202">
        <f t="shared" si="23"/>
        <v>0</v>
      </c>
      <c r="AR186" s="24" t="s">
        <v>305</v>
      </c>
      <c r="AT186" s="24" t="s">
        <v>431</v>
      </c>
      <c r="AU186" s="24" t="s">
        <v>82</v>
      </c>
      <c r="AY186" s="24" t="s">
        <v>142</v>
      </c>
      <c r="BE186" s="203">
        <f t="shared" si="24"/>
        <v>0</v>
      </c>
      <c r="BF186" s="203">
        <f t="shared" si="25"/>
        <v>0</v>
      </c>
      <c r="BG186" s="203">
        <f t="shared" si="26"/>
        <v>0</v>
      </c>
      <c r="BH186" s="203">
        <f t="shared" si="27"/>
        <v>0</v>
      </c>
      <c r="BI186" s="203">
        <f t="shared" si="28"/>
        <v>0</v>
      </c>
      <c r="BJ186" s="24" t="s">
        <v>80</v>
      </c>
      <c r="BK186" s="203">
        <f t="shared" si="29"/>
        <v>0</v>
      </c>
      <c r="BL186" s="24" t="s">
        <v>221</v>
      </c>
      <c r="BM186" s="24" t="s">
        <v>804</v>
      </c>
    </row>
    <row r="187" spans="2:65" s="1" customFormat="1" ht="16.5" customHeight="1">
      <c r="B187" s="41"/>
      <c r="C187" s="192" t="s">
        <v>447</v>
      </c>
      <c r="D187" s="192" t="s">
        <v>145</v>
      </c>
      <c r="E187" s="193" t="s">
        <v>436</v>
      </c>
      <c r="F187" s="194" t="s">
        <v>437</v>
      </c>
      <c r="G187" s="195" t="s">
        <v>148</v>
      </c>
      <c r="H187" s="196">
        <v>1</v>
      </c>
      <c r="I187" s="197"/>
      <c r="J187" s="198">
        <f t="shared" si="20"/>
        <v>0</v>
      </c>
      <c r="K187" s="194" t="s">
        <v>149</v>
      </c>
      <c r="L187" s="61"/>
      <c r="M187" s="199" t="s">
        <v>21</v>
      </c>
      <c r="N187" s="200" t="s">
        <v>43</v>
      </c>
      <c r="O187" s="42"/>
      <c r="P187" s="201">
        <f t="shared" si="21"/>
        <v>0</v>
      </c>
      <c r="Q187" s="201">
        <v>0</v>
      </c>
      <c r="R187" s="201">
        <f t="shared" si="22"/>
        <v>0</v>
      </c>
      <c r="S187" s="201">
        <v>8.4999999999999995E-4</v>
      </c>
      <c r="T187" s="202">
        <f t="shared" si="23"/>
        <v>8.4999999999999995E-4</v>
      </c>
      <c r="AR187" s="24" t="s">
        <v>221</v>
      </c>
      <c r="AT187" s="24" t="s">
        <v>145</v>
      </c>
      <c r="AU187" s="24" t="s">
        <v>82</v>
      </c>
      <c r="AY187" s="24" t="s">
        <v>142</v>
      </c>
      <c r="BE187" s="203">
        <f t="shared" si="24"/>
        <v>0</v>
      </c>
      <c r="BF187" s="203">
        <f t="shared" si="25"/>
        <v>0</v>
      </c>
      <c r="BG187" s="203">
        <f t="shared" si="26"/>
        <v>0</v>
      </c>
      <c r="BH187" s="203">
        <f t="shared" si="27"/>
        <v>0</v>
      </c>
      <c r="BI187" s="203">
        <f t="shared" si="28"/>
        <v>0</v>
      </c>
      <c r="BJ187" s="24" t="s">
        <v>80</v>
      </c>
      <c r="BK187" s="203">
        <f t="shared" si="29"/>
        <v>0</v>
      </c>
      <c r="BL187" s="24" t="s">
        <v>221</v>
      </c>
      <c r="BM187" s="24" t="s">
        <v>438</v>
      </c>
    </row>
    <row r="188" spans="2:65" s="1" customFormat="1" ht="16.5" customHeight="1">
      <c r="B188" s="41"/>
      <c r="C188" s="192" t="s">
        <v>451</v>
      </c>
      <c r="D188" s="192" t="s">
        <v>145</v>
      </c>
      <c r="E188" s="193" t="s">
        <v>440</v>
      </c>
      <c r="F188" s="194" t="s">
        <v>441</v>
      </c>
      <c r="G188" s="195" t="s">
        <v>148</v>
      </c>
      <c r="H188" s="196">
        <v>1</v>
      </c>
      <c r="I188" s="197"/>
      <c r="J188" s="198">
        <f t="shared" si="20"/>
        <v>0</v>
      </c>
      <c r="K188" s="194" t="s">
        <v>149</v>
      </c>
      <c r="L188" s="61"/>
      <c r="M188" s="199" t="s">
        <v>21</v>
      </c>
      <c r="N188" s="200" t="s">
        <v>43</v>
      </c>
      <c r="O188" s="42"/>
      <c r="P188" s="201">
        <f t="shared" si="21"/>
        <v>0</v>
      </c>
      <c r="Q188" s="201">
        <v>2.3000000000000001E-4</v>
      </c>
      <c r="R188" s="201">
        <f t="shared" si="22"/>
        <v>2.3000000000000001E-4</v>
      </c>
      <c r="S188" s="201">
        <v>0</v>
      </c>
      <c r="T188" s="202">
        <f t="shared" si="23"/>
        <v>0</v>
      </c>
      <c r="AR188" s="24" t="s">
        <v>221</v>
      </c>
      <c r="AT188" s="24" t="s">
        <v>145</v>
      </c>
      <c r="AU188" s="24" t="s">
        <v>82</v>
      </c>
      <c r="AY188" s="24" t="s">
        <v>142</v>
      </c>
      <c r="BE188" s="203">
        <f t="shared" si="24"/>
        <v>0</v>
      </c>
      <c r="BF188" s="203">
        <f t="shared" si="25"/>
        <v>0</v>
      </c>
      <c r="BG188" s="203">
        <f t="shared" si="26"/>
        <v>0</v>
      </c>
      <c r="BH188" s="203">
        <f t="shared" si="27"/>
        <v>0</v>
      </c>
      <c r="BI188" s="203">
        <f t="shared" si="28"/>
        <v>0</v>
      </c>
      <c r="BJ188" s="24" t="s">
        <v>80</v>
      </c>
      <c r="BK188" s="203">
        <f t="shared" si="29"/>
        <v>0</v>
      </c>
      <c r="BL188" s="24" t="s">
        <v>221</v>
      </c>
      <c r="BM188" s="24" t="s">
        <v>442</v>
      </c>
    </row>
    <row r="189" spans="2:65" s="1" customFormat="1" ht="16.5" customHeight="1">
      <c r="B189" s="41"/>
      <c r="C189" s="192" t="s">
        <v>457</v>
      </c>
      <c r="D189" s="192" t="s">
        <v>145</v>
      </c>
      <c r="E189" s="193" t="s">
        <v>444</v>
      </c>
      <c r="F189" s="194" t="s">
        <v>445</v>
      </c>
      <c r="G189" s="195" t="s">
        <v>245</v>
      </c>
      <c r="H189" s="196">
        <v>1.2999999999999999E-2</v>
      </c>
      <c r="I189" s="197"/>
      <c r="J189" s="198">
        <f t="shared" si="20"/>
        <v>0</v>
      </c>
      <c r="K189" s="194" t="s">
        <v>149</v>
      </c>
      <c r="L189" s="61"/>
      <c r="M189" s="199" t="s">
        <v>21</v>
      </c>
      <c r="N189" s="200" t="s">
        <v>43</v>
      </c>
      <c r="O189" s="42"/>
      <c r="P189" s="201">
        <f t="shared" si="21"/>
        <v>0</v>
      </c>
      <c r="Q189" s="201">
        <v>0</v>
      </c>
      <c r="R189" s="201">
        <f t="shared" si="22"/>
        <v>0</v>
      </c>
      <c r="S189" s="201">
        <v>0</v>
      </c>
      <c r="T189" s="202">
        <f t="shared" si="23"/>
        <v>0</v>
      </c>
      <c r="AR189" s="24" t="s">
        <v>221</v>
      </c>
      <c r="AT189" s="24" t="s">
        <v>145</v>
      </c>
      <c r="AU189" s="24" t="s">
        <v>82</v>
      </c>
      <c r="AY189" s="24" t="s">
        <v>142</v>
      </c>
      <c r="BE189" s="203">
        <f t="shared" si="24"/>
        <v>0</v>
      </c>
      <c r="BF189" s="203">
        <f t="shared" si="25"/>
        <v>0</v>
      </c>
      <c r="BG189" s="203">
        <f t="shared" si="26"/>
        <v>0</v>
      </c>
      <c r="BH189" s="203">
        <f t="shared" si="27"/>
        <v>0</v>
      </c>
      <c r="BI189" s="203">
        <f t="shared" si="28"/>
        <v>0</v>
      </c>
      <c r="BJ189" s="24" t="s">
        <v>80</v>
      </c>
      <c r="BK189" s="203">
        <f t="shared" si="29"/>
        <v>0</v>
      </c>
      <c r="BL189" s="24" t="s">
        <v>221</v>
      </c>
      <c r="BM189" s="24" t="s">
        <v>446</v>
      </c>
    </row>
    <row r="190" spans="2:65" s="1" customFormat="1" ht="16.5" customHeight="1">
      <c r="B190" s="41"/>
      <c r="C190" s="192" t="s">
        <v>461</v>
      </c>
      <c r="D190" s="192" t="s">
        <v>145</v>
      </c>
      <c r="E190" s="193" t="s">
        <v>448</v>
      </c>
      <c r="F190" s="194" t="s">
        <v>449</v>
      </c>
      <c r="G190" s="195" t="s">
        <v>245</v>
      </c>
      <c r="H190" s="196">
        <v>1.2999999999999999E-2</v>
      </c>
      <c r="I190" s="197"/>
      <c r="J190" s="198">
        <f t="shared" si="20"/>
        <v>0</v>
      </c>
      <c r="K190" s="194" t="s">
        <v>149</v>
      </c>
      <c r="L190" s="61"/>
      <c r="M190" s="199" t="s">
        <v>21</v>
      </c>
      <c r="N190" s="200" t="s">
        <v>43</v>
      </c>
      <c r="O190" s="42"/>
      <c r="P190" s="201">
        <f t="shared" si="21"/>
        <v>0</v>
      </c>
      <c r="Q190" s="201">
        <v>0</v>
      </c>
      <c r="R190" s="201">
        <f t="shared" si="22"/>
        <v>0</v>
      </c>
      <c r="S190" s="201">
        <v>0</v>
      </c>
      <c r="T190" s="202">
        <f t="shared" si="23"/>
        <v>0</v>
      </c>
      <c r="AR190" s="24" t="s">
        <v>221</v>
      </c>
      <c r="AT190" s="24" t="s">
        <v>145</v>
      </c>
      <c r="AU190" s="24" t="s">
        <v>82</v>
      </c>
      <c r="AY190" s="24" t="s">
        <v>142</v>
      </c>
      <c r="BE190" s="203">
        <f t="shared" si="24"/>
        <v>0</v>
      </c>
      <c r="BF190" s="203">
        <f t="shared" si="25"/>
        <v>0</v>
      </c>
      <c r="BG190" s="203">
        <f t="shared" si="26"/>
        <v>0</v>
      </c>
      <c r="BH190" s="203">
        <f t="shared" si="27"/>
        <v>0</v>
      </c>
      <c r="BI190" s="203">
        <f t="shared" si="28"/>
        <v>0</v>
      </c>
      <c r="BJ190" s="24" t="s">
        <v>80</v>
      </c>
      <c r="BK190" s="203">
        <f t="shared" si="29"/>
        <v>0</v>
      </c>
      <c r="BL190" s="24" t="s">
        <v>221</v>
      </c>
      <c r="BM190" s="24" t="s">
        <v>450</v>
      </c>
    </row>
    <row r="191" spans="2:65" s="1" customFormat="1" ht="16.5" customHeight="1">
      <c r="B191" s="41"/>
      <c r="C191" s="192" t="s">
        <v>467</v>
      </c>
      <c r="D191" s="192" t="s">
        <v>145</v>
      </c>
      <c r="E191" s="193" t="s">
        <v>452</v>
      </c>
      <c r="F191" s="194" t="s">
        <v>453</v>
      </c>
      <c r="G191" s="195" t="s">
        <v>245</v>
      </c>
      <c r="H191" s="196">
        <v>1.2999999999999999E-2</v>
      </c>
      <c r="I191" s="197"/>
      <c r="J191" s="198">
        <f t="shared" si="20"/>
        <v>0</v>
      </c>
      <c r="K191" s="194" t="s">
        <v>149</v>
      </c>
      <c r="L191" s="61"/>
      <c r="M191" s="199" t="s">
        <v>21</v>
      </c>
      <c r="N191" s="200" t="s">
        <v>43</v>
      </c>
      <c r="O191" s="42"/>
      <c r="P191" s="201">
        <f t="shared" si="21"/>
        <v>0</v>
      </c>
      <c r="Q191" s="201">
        <v>0</v>
      </c>
      <c r="R191" s="201">
        <f t="shared" si="22"/>
        <v>0</v>
      </c>
      <c r="S191" s="201">
        <v>0</v>
      </c>
      <c r="T191" s="202">
        <f t="shared" si="23"/>
        <v>0</v>
      </c>
      <c r="AR191" s="24" t="s">
        <v>221</v>
      </c>
      <c r="AT191" s="24" t="s">
        <v>145</v>
      </c>
      <c r="AU191" s="24" t="s">
        <v>82</v>
      </c>
      <c r="AY191" s="24" t="s">
        <v>142</v>
      </c>
      <c r="BE191" s="203">
        <f t="shared" si="24"/>
        <v>0</v>
      </c>
      <c r="BF191" s="203">
        <f t="shared" si="25"/>
        <v>0</v>
      </c>
      <c r="BG191" s="203">
        <f t="shared" si="26"/>
        <v>0</v>
      </c>
      <c r="BH191" s="203">
        <f t="shared" si="27"/>
        <v>0</v>
      </c>
      <c r="BI191" s="203">
        <f t="shared" si="28"/>
        <v>0</v>
      </c>
      <c r="BJ191" s="24" t="s">
        <v>80</v>
      </c>
      <c r="BK191" s="203">
        <f t="shared" si="29"/>
        <v>0</v>
      </c>
      <c r="BL191" s="24" t="s">
        <v>221</v>
      </c>
      <c r="BM191" s="24" t="s">
        <v>454</v>
      </c>
    </row>
    <row r="192" spans="2:65" s="10" customFormat="1" ht="29.85" customHeight="1">
      <c r="B192" s="176"/>
      <c r="C192" s="177"/>
      <c r="D192" s="178" t="s">
        <v>71</v>
      </c>
      <c r="E192" s="190" t="s">
        <v>455</v>
      </c>
      <c r="F192" s="190" t="s">
        <v>456</v>
      </c>
      <c r="G192" s="177"/>
      <c r="H192" s="177"/>
      <c r="I192" s="180"/>
      <c r="J192" s="191">
        <f>BK192</f>
        <v>0</v>
      </c>
      <c r="K192" s="177"/>
      <c r="L192" s="182"/>
      <c r="M192" s="183"/>
      <c r="N192" s="184"/>
      <c r="O192" s="184"/>
      <c r="P192" s="185">
        <f>SUM(P193:P205)</f>
        <v>0</v>
      </c>
      <c r="Q192" s="184"/>
      <c r="R192" s="185">
        <f>SUM(R193:R205)</f>
        <v>0.53087999999999991</v>
      </c>
      <c r="S192" s="184"/>
      <c r="T192" s="186">
        <f>SUM(T193:T205)</f>
        <v>0</v>
      </c>
      <c r="AR192" s="187" t="s">
        <v>82</v>
      </c>
      <c r="AT192" s="188" t="s">
        <v>71</v>
      </c>
      <c r="AU192" s="188" t="s">
        <v>80</v>
      </c>
      <c r="AY192" s="187" t="s">
        <v>142</v>
      </c>
      <c r="BK192" s="189">
        <f>SUM(BK193:BK205)</f>
        <v>0</v>
      </c>
    </row>
    <row r="193" spans="2:65" s="1" customFormat="1" ht="25.5" customHeight="1">
      <c r="B193" s="41"/>
      <c r="C193" s="192" t="s">
        <v>471</v>
      </c>
      <c r="D193" s="192" t="s">
        <v>145</v>
      </c>
      <c r="E193" s="193" t="s">
        <v>472</v>
      </c>
      <c r="F193" s="194" t="s">
        <v>473</v>
      </c>
      <c r="G193" s="195" t="s">
        <v>156</v>
      </c>
      <c r="H193" s="196">
        <v>32</v>
      </c>
      <c r="I193" s="197"/>
      <c r="J193" s="198">
        <f>ROUND(I193*H193,2)</f>
        <v>0</v>
      </c>
      <c r="K193" s="194" t="s">
        <v>149</v>
      </c>
      <c r="L193" s="61"/>
      <c r="M193" s="199" t="s">
        <v>21</v>
      </c>
      <c r="N193" s="200" t="s">
        <v>43</v>
      </c>
      <c r="O193" s="42"/>
      <c r="P193" s="201">
        <f>O193*H193</f>
        <v>0</v>
      </c>
      <c r="Q193" s="201">
        <v>1.567E-2</v>
      </c>
      <c r="R193" s="201">
        <f>Q193*H193</f>
        <v>0.50144</v>
      </c>
      <c r="S193" s="201">
        <v>0</v>
      </c>
      <c r="T193" s="202">
        <f>S193*H193</f>
        <v>0</v>
      </c>
      <c r="AR193" s="24" t="s">
        <v>221</v>
      </c>
      <c r="AT193" s="24" t="s">
        <v>145</v>
      </c>
      <c r="AU193" s="24" t="s">
        <v>82</v>
      </c>
      <c r="AY193" s="24" t="s">
        <v>142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24" t="s">
        <v>80</v>
      </c>
      <c r="BK193" s="203">
        <f>ROUND(I193*H193,2)</f>
        <v>0</v>
      </c>
      <c r="BL193" s="24" t="s">
        <v>221</v>
      </c>
      <c r="BM193" s="24" t="s">
        <v>805</v>
      </c>
    </row>
    <row r="194" spans="2:65" s="11" customFormat="1">
      <c r="B194" s="204"/>
      <c r="C194" s="205"/>
      <c r="D194" s="206" t="s">
        <v>152</v>
      </c>
      <c r="E194" s="207" t="s">
        <v>21</v>
      </c>
      <c r="F194" s="208" t="s">
        <v>806</v>
      </c>
      <c r="G194" s="205"/>
      <c r="H194" s="209">
        <v>32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152</v>
      </c>
      <c r="AU194" s="215" t="s">
        <v>82</v>
      </c>
      <c r="AV194" s="11" t="s">
        <v>82</v>
      </c>
      <c r="AW194" s="11" t="s">
        <v>35</v>
      </c>
      <c r="AX194" s="11" t="s">
        <v>72</v>
      </c>
      <c r="AY194" s="215" t="s">
        <v>142</v>
      </c>
    </row>
    <row r="195" spans="2:65" s="14" customFormat="1" ht="27">
      <c r="B195" s="250"/>
      <c r="C195" s="251"/>
      <c r="D195" s="206" t="s">
        <v>152</v>
      </c>
      <c r="E195" s="252" t="s">
        <v>21</v>
      </c>
      <c r="F195" s="253" t="s">
        <v>807</v>
      </c>
      <c r="G195" s="251"/>
      <c r="H195" s="252" t="s">
        <v>21</v>
      </c>
      <c r="I195" s="254"/>
      <c r="J195" s="251"/>
      <c r="K195" s="251"/>
      <c r="L195" s="255"/>
      <c r="M195" s="256"/>
      <c r="N195" s="257"/>
      <c r="O195" s="257"/>
      <c r="P195" s="257"/>
      <c r="Q195" s="257"/>
      <c r="R195" s="257"/>
      <c r="S195" s="257"/>
      <c r="T195" s="258"/>
      <c r="AT195" s="259" t="s">
        <v>152</v>
      </c>
      <c r="AU195" s="259" t="s">
        <v>82</v>
      </c>
      <c r="AV195" s="14" t="s">
        <v>80</v>
      </c>
      <c r="AW195" s="14" t="s">
        <v>35</v>
      </c>
      <c r="AX195" s="14" t="s">
        <v>72</v>
      </c>
      <c r="AY195" s="259" t="s">
        <v>142</v>
      </c>
    </row>
    <row r="196" spans="2:65" s="13" customFormat="1">
      <c r="B196" s="229"/>
      <c r="C196" s="230"/>
      <c r="D196" s="206" t="s">
        <v>152</v>
      </c>
      <c r="E196" s="231" t="s">
        <v>21</v>
      </c>
      <c r="F196" s="232" t="s">
        <v>239</v>
      </c>
      <c r="G196" s="230"/>
      <c r="H196" s="233">
        <v>32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152</v>
      </c>
      <c r="AU196" s="239" t="s">
        <v>82</v>
      </c>
      <c r="AV196" s="13" t="s">
        <v>150</v>
      </c>
      <c r="AW196" s="13" t="s">
        <v>35</v>
      </c>
      <c r="AX196" s="13" t="s">
        <v>80</v>
      </c>
      <c r="AY196" s="239" t="s">
        <v>142</v>
      </c>
    </row>
    <row r="197" spans="2:65" s="1" customFormat="1" ht="16.5" customHeight="1">
      <c r="B197" s="41"/>
      <c r="C197" s="192" t="s">
        <v>477</v>
      </c>
      <c r="D197" s="192" t="s">
        <v>145</v>
      </c>
      <c r="E197" s="193" t="s">
        <v>490</v>
      </c>
      <c r="F197" s="194" t="s">
        <v>491</v>
      </c>
      <c r="G197" s="195" t="s">
        <v>156</v>
      </c>
      <c r="H197" s="196">
        <v>32</v>
      </c>
      <c r="I197" s="197"/>
      <c r="J197" s="198">
        <f>ROUND(I197*H197,2)</f>
        <v>0</v>
      </c>
      <c r="K197" s="194" t="s">
        <v>149</v>
      </c>
      <c r="L197" s="61"/>
      <c r="M197" s="199" t="s">
        <v>21</v>
      </c>
      <c r="N197" s="200" t="s">
        <v>43</v>
      </c>
      <c r="O197" s="42"/>
      <c r="P197" s="201">
        <f>O197*H197</f>
        <v>0</v>
      </c>
      <c r="Q197" s="201">
        <v>2.0000000000000001E-4</v>
      </c>
      <c r="R197" s="201">
        <f>Q197*H197</f>
        <v>6.4000000000000003E-3</v>
      </c>
      <c r="S197" s="201">
        <v>0</v>
      </c>
      <c r="T197" s="202">
        <f>S197*H197</f>
        <v>0</v>
      </c>
      <c r="AR197" s="24" t="s">
        <v>221</v>
      </c>
      <c r="AT197" s="24" t="s">
        <v>145</v>
      </c>
      <c r="AU197" s="24" t="s">
        <v>82</v>
      </c>
      <c r="AY197" s="24" t="s">
        <v>142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24" t="s">
        <v>80</v>
      </c>
      <c r="BK197" s="203">
        <f>ROUND(I197*H197,2)</f>
        <v>0</v>
      </c>
      <c r="BL197" s="24" t="s">
        <v>221</v>
      </c>
      <c r="BM197" s="24" t="s">
        <v>492</v>
      </c>
    </row>
    <row r="198" spans="2:65" s="11" customFormat="1">
      <c r="B198" s="204"/>
      <c r="C198" s="205"/>
      <c r="D198" s="206" t="s">
        <v>152</v>
      </c>
      <c r="E198" s="207" t="s">
        <v>21</v>
      </c>
      <c r="F198" s="208" t="s">
        <v>305</v>
      </c>
      <c r="G198" s="205"/>
      <c r="H198" s="209">
        <v>32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152</v>
      </c>
      <c r="AU198" s="215" t="s">
        <v>82</v>
      </c>
      <c r="AV198" s="11" t="s">
        <v>82</v>
      </c>
      <c r="AW198" s="11" t="s">
        <v>35</v>
      </c>
      <c r="AX198" s="11" t="s">
        <v>80</v>
      </c>
      <c r="AY198" s="215" t="s">
        <v>142</v>
      </c>
    </row>
    <row r="199" spans="2:65" s="1" customFormat="1" ht="16.5" customHeight="1">
      <c r="B199" s="41"/>
      <c r="C199" s="192" t="s">
        <v>484</v>
      </c>
      <c r="D199" s="192" t="s">
        <v>145</v>
      </c>
      <c r="E199" s="193" t="s">
        <v>518</v>
      </c>
      <c r="F199" s="194" t="s">
        <v>519</v>
      </c>
      <c r="G199" s="195" t="s">
        <v>156</v>
      </c>
      <c r="H199" s="196">
        <v>32</v>
      </c>
      <c r="I199" s="197"/>
      <c r="J199" s="198">
        <f>ROUND(I199*H199,2)</f>
        <v>0</v>
      </c>
      <c r="K199" s="194" t="s">
        <v>149</v>
      </c>
      <c r="L199" s="61"/>
      <c r="M199" s="199" t="s">
        <v>21</v>
      </c>
      <c r="N199" s="200" t="s">
        <v>43</v>
      </c>
      <c r="O199" s="4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AR199" s="24" t="s">
        <v>221</v>
      </c>
      <c r="AT199" s="24" t="s">
        <v>145</v>
      </c>
      <c r="AU199" s="24" t="s">
        <v>82</v>
      </c>
      <c r="AY199" s="24" t="s">
        <v>142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24" t="s">
        <v>80</v>
      </c>
      <c r="BK199" s="203">
        <f>ROUND(I199*H199,2)</f>
        <v>0</v>
      </c>
      <c r="BL199" s="24" t="s">
        <v>221</v>
      </c>
      <c r="BM199" s="24" t="s">
        <v>520</v>
      </c>
    </row>
    <row r="200" spans="2:65" s="11" customFormat="1">
      <c r="B200" s="204"/>
      <c r="C200" s="205"/>
      <c r="D200" s="206" t="s">
        <v>152</v>
      </c>
      <c r="E200" s="207" t="s">
        <v>21</v>
      </c>
      <c r="F200" s="208" t="s">
        <v>806</v>
      </c>
      <c r="G200" s="205"/>
      <c r="H200" s="209">
        <v>32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152</v>
      </c>
      <c r="AU200" s="215" t="s">
        <v>82</v>
      </c>
      <c r="AV200" s="11" t="s">
        <v>82</v>
      </c>
      <c r="AW200" s="11" t="s">
        <v>35</v>
      </c>
      <c r="AX200" s="11" t="s">
        <v>80</v>
      </c>
      <c r="AY200" s="215" t="s">
        <v>142</v>
      </c>
    </row>
    <row r="201" spans="2:65" s="1" customFormat="1" ht="16.5" customHeight="1">
      <c r="B201" s="41"/>
      <c r="C201" s="240" t="s">
        <v>489</v>
      </c>
      <c r="D201" s="240" t="s">
        <v>431</v>
      </c>
      <c r="E201" s="241" t="s">
        <v>523</v>
      </c>
      <c r="F201" s="242" t="s">
        <v>524</v>
      </c>
      <c r="G201" s="243" t="s">
        <v>156</v>
      </c>
      <c r="H201" s="244">
        <v>38.4</v>
      </c>
      <c r="I201" s="245"/>
      <c r="J201" s="246">
        <f>ROUND(I201*H201,2)</f>
        <v>0</v>
      </c>
      <c r="K201" s="242" t="s">
        <v>149</v>
      </c>
      <c r="L201" s="247"/>
      <c r="M201" s="248" t="s">
        <v>21</v>
      </c>
      <c r="N201" s="249" t="s">
        <v>43</v>
      </c>
      <c r="O201" s="42"/>
      <c r="P201" s="201">
        <f>O201*H201</f>
        <v>0</v>
      </c>
      <c r="Q201" s="201">
        <v>5.9999999999999995E-4</v>
      </c>
      <c r="R201" s="201">
        <f>Q201*H201</f>
        <v>2.3039999999999998E-2</v>
      </c>
      <c r="S201" s="201">
        <v>0</v>
      </c>
      <c r="T201" s="202">
        <f>S201*H201</f>
        <v>0</v>
      </c>
      <c r="AR201" s="24" t="s">
        <v>305</v>
      </c>
      <c r="AT201" s="24" t="s">
        <v>431</v>
      </c>
      <c r="AU201" s="24" t="s">
        <v>82</v>
      </c>
      <c r="AY201" s="24" t="s">
        <v>142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24" t="s">
        <v>80</v>
      </c>
      <c r="BK201" s="203">
        <f>ROUND(I201*H201,2)</f>
        <v>0</v>
      </c>
      <c r="BL201" s="24" t="s">
        <v>221</v>
      </c>
      <c r="BM201" s="24" t="s">
        <v>808</v>
      </c>
    </row>
    <row r="202" spans="2:65" s="11" customFormat="1">
      <c r="B202" s="204"/>
      <c r="C202" s="205"/>
      <c r="D202" s="206" t="s">
        <v>152</v>
      </c>
      <c r="E202" s="207" t="s">
        <v>21</v>
      </c>
      <c r="F202" s="208" t="s">
        <v>809</v>
      </c>
      <c r="G202" s="205"/>
      <c r="H202" s="209">
        <v>38.4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152</v>
      </c>
      <c r="AU202" s="215" t="s">
        <v>82</v>
      </c>
      <c r="AV202" s="11" t="s">
        <v>82</v>
      </c>
      <c r="AW202" s="11" t="s">
        <v>35</v>
      </c>
      <c r="AX202" s="11" t="s">
        <v>80</v>
      </c>
      <c r="AY202" s="215" t="s">
        <v>142</v>
      </c>
    </row>
    <row r="203" spans="2:65" s="1" customFormat="1" ht="16.5" customHeight="1">
      <c r="B203" s="41"/>
      <c r="C203" s="192" t="s">
        <v>494</v>
      </c>
      <c r="D203" s="192" t="s">
        <v>145</v>
      </c>
      <c r="E203" s="193" t="s">
        <v>528</v>
      </c>
      <c r="F203" s="194" t="s">
        <v>529</v>
      </c>
      <c r="G203" s="195" t="s">
        <v>245</v>
      </c>
      <c r="H203" s="196">
        <v>0.53100000000000003</v>
      </c>
      <c r="I203" s="197"/>
      <c r="J203" s="198">
        <f>ROUND(I203*H203,2)</f>
        <v>0</v>
      </c>
      <c r="K203" s="194" t="s">
        <v>149</v>
      </c>
      <c r="L203" s="61"/>
      <c r="M203" s="199" t="s">
        <v>21</v>
      </c>
      <c r="N203" s="200" t="s">
        <v>43</v>
      </c>
      <c r="O203" s="4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AR203" s="24" t="s">
        <v>221</v>
      </c>
      <c r="AT203" s="24" t="s">
        <v>145</v>
      </c>
      <c r="AU203" s="24" t="s">
        <v>82</v>
      </c>
      <c r="AY203" s="24" t="s">
        <v>142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24" t="s">
        <v>80</v>
      </c>
      <c r="BK203" s="203">
        <f>ROUND(I203*H203,2)</f>
        <v>0</v>
      </c>
      <c r="BL203" s="24" t="s">
        <v>221</v>
      </c>
      <c r="BM203" s="24" t="s">
        <v>530</v>
      </c>
    </row>
    <row r="204" spans="2:65" s="1" customFormat="1" ht="16.5" customHeight="1">
      <c r="B204" s="41"/>
      <c r="C204" s="192" t="s">
        <v>500</v>
      </c>
      <c r="D204" s="192" t="s">
        <v>145</v>
      </c>
      <c r="E204" s="193" t="s">
        <v>532</v>
      </c>
      <c r="F204" s="194" t="s">
        <v>533</v>
      </c>
      <c r="G204" s="195" t="s">
        <v>245</v>
      </c>
      <c r="H204" s="196">
        <v>0.53100000000000003</v>
      </c>
      <c r="I204" s="197"/>
      <c r="J204" s="198">
        <f>ROUND(I204*H204,2)</f>
        <v>0</v>
      </c>
      <c r="K204" s="194" t="s">
        <v>149</v>
      </c>
      <c r="L204" s="61"/>
      <c r="M204" s="199" t="s">
        <v>21</v>
      </c>
      <c r="N204" s="200" t="s">
        <v>43</v>
      </c>
      <c r="O204" s="4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AR204" s="24" t="s">
        <v>221</v>
      </c>
      <c r="AT204" s="24" t="s">
        <v>145</v>
      </c>
      <c r="AU204" s="24" t="s">
        <v>82</v>
      </c>
      <c r="AY204" s="24" t="s">
        <v>142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24" t="s">
        <v>80</v>
      </c>
      <c r="BK204" s="203">
        <f>ROUND(I204*H204,2)</f>
        <v>0</v>
      </c>
      <c r="BL204" s="24" t="s">
        <v>221</v>
      </c>
      <c r="BM204" s="24" t="s">
        <v>534</v>
      </c>
    </row>
    <row r="205" spans="2:65" s="1" customFormat="1" ht="16.5" customHeight="1">
      <c r="B205" s="41"/>
      <c r="C205" s="192" t="s">
        <v>505</v>
      </c>
      <c r="D205" s="192" t="s">
        <v>145</v>
      </c>
      <c r="E205" s="193" t="s">
        <v>536</v>
      </c>
      <c r="F205" s="194" t="s">
        <v>537</v>
      </c>
      <c r="G205" s="195" t="s">
        <v>245</v>
      </c>
      <c r="H205" s="196">
        <v>0.53100000000000003</v>
      </c>
      <c r="I205" s="197"/>
      <c r="J205" s="198">
        <f>ROUND(I205*H205,2)</f>
        <v>0</v>
      </c>
      <c r="K205" s="194" t="s">
        <v>149</v>
      </c>
      <c r="L205" s="61"/>
      <c r="M205" s="199" t="s">
        <v>21</v>
      </c>
      <c r="N205" s="200" t="s">
        <v>43</v>
      </c>
      <c r="O205" s="42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AR205" s="24" t="s">
        <v>221</v>
      </c>
      <c r="AT205" s="24" t="s">
        <v>145</v>
      </c>
      <c r="AU205" s="24" t="s">
        <v>82</v>
      </c>
      <c r="AY205" s="24" t="s">
        <v>142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24" t="s">
        <v>80</v>
      </c>
      <c r="BK205" s="203">
        <f>ROUND(I205*H205,2)</f>
        <v>0</v>
      </c>
      <c r="BL205" s="24" t="s">
        <v>221</v>
      </c>
      <c r="BM205" s="24" t="s">
        <v>538</v>
      </c>
    </row>
    <row r="206" spans="2:65" s="10" customFormat="1" ht="29.85" customHeight="1">
      <c r="B206" s="176"/>
      <c r="C206" s="177"/>
      <c r="D206" s="178" t="s">
        <v>71</v>
      </c>
      <c r="E206" s="190" t="s">
        <v>551</v>
      </c>
      <c r="F206" s="190" t="s">
        <v>552</v>
      </c>
      <c r="G206" s="177"/>
      <c r="H206" s="177"/>
      <c r="I206" s="180"/>
      <c r="J206" s="191">
        <f>BK206</f>
        <v>0</v>
      </c>
      <c r="K206" s="177"/>
      <c r="L206" s="182"/>
      <c r="M206" s="183"/>
      <c r="N206" s="184"/>
      <c r="O206" s="184"/>
      <c r="P206" s="185">
        <f>SUM(P207:P208)</f>
        <v>0</v>
      </c>
      <c r="Q206" s="184"/>
      <c r="R206" s="185">
        <f>SUM(R207:R208)</f>
        <v>0</v>
      </c>
      <c r="S206" s="184"/>
      <c r="T206" s="186">
        <f>SUM(T207:T208)</f>
        <v>0.48</v>
      </c>
      <c r="AR206" s="187" t="s">
        <v>82</v>
      </c>
      <c r="AT206" s="188" t="s">
        <v>71</v>
      </c>
      <c r="AU206" s="188" t="s">
        <v>80</v>
      </c>
      <c r="AY206" s="187" t="s">
        <v>142</v>
      </c>
      <c r="BK206" s="189">
        <f>SUM(BK207:BK208)</f>
        <v>0</v>
      </c>
    </row>
    <row r="207" spans="2:65" s="1" customFormat="1" ht="16.5" customHeight="1">
      <c r="B207" s="41"/>
      <c r="C207" s="192" t="s">
        <v>509</v>
      </c>
      <c r="D207" s="192" t="s">
        <v>145</v>
      </c>
      <c r="E207" s="193" t="s">
        <v>554</v>
      </c>
      <c r="F207" s="194" t="s">
        <v>555</v>
      </c>
      <c r="G207" s="195" t="s">
        <v>156</v>
      </c>
      <c r="H207" s="196">
        <v>32</v>
      </c>
      <c r="I207" s="197"/>
      <c r="J207" s="198">
        <f>ROUND(I207*H207,2)</f>
        <v>0</v>
      </c>
      <c r="K207" s="194" t="s">
        <v>149</v>
      </c>
      <c r="L207" s="61"/>
      <c r="M207" s="199" t="s">
        <v>21</v>
      </c>
      <c r="N207" s="200" t="s">
        <v>43</v>
      </c>
      <c r="O207" s="42"/>
      <c r="P207" s="201">
        <f>O207*H207</f>
        <v>0</v>
      </c>
      <c r="Q207" s="201">
        <v>0</v>
      </c>
      <c r="R207" s="201">
        <f>Q207*H207</f>
        <v>0</v>
      </c>
      <c r="S207" s="201">
        <v>1.4999999999999999E-2</v>
      </c>
      <c r="T207" s="202">
        <f>S207*H207</f>
        <v>0.48</v>
      </c>
      <c r="AR207" s="24" t="s">
        <v>221</v>
      </c>
      <c r="AT207" s="24" t="s">
        <v>145</v>
      </c>
      <c r="AU207" s="24" t="s">
        <v>82</v>
      </c>
      <c r="AY207" s="24" t="s">
        <v>142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24" t="s">
        <v>80</v>
      </c>
      <c r="BK207" s="203">
        <f>ROUND(I207*H207,2)</f>
        <v>0</v>
      </c>
      <c r="BL207" s="24" t="s">
        <v>221</v>
      </c>
      <c r="BM207" s="24" t="s">
        <v>556</v>
      </c>
    </row>
    <row r="208" spans="2:65" s="11" customFormat="1">
      <c r="B208" s="204"/>
      <c r="C208" s="205"/>
      <c r="D208" s="206" t="s">
        <v>152</v>
      </c>
      <c r="E208" s="207" t="s">
        <v>21</v>
      </c>
      <c r="F208" s="208" t="s">
        <v>810</v>
      </c>
      <c r="G208" s="205"/>
      <c r="H208" s="209">
        <v>32</v>
      </c>
      <c r="I208" s="210"/>
      <c r="J208" s="205"/>
      <c r="K208" s="205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152</v>
      </c>
      <c r="AU208" s="215" t="s">
        <v>82</v>
      </c>
      <c r="AV208" s="11" t="s">
        <v>82</v>
      </c>
      <c r="AW208" s="11" t="s">
        <v>35</v>
      </c>
      <c r="AX208" s="11" t="s">
        <v>80</v>
      </c>
      <c r="AY208" s="215" t="s">
        <v>142</v>
      </c>
    </row>
    <row r="209" spans="2:65" s="10" customFormat="1" ht="29.85" customHeight="1">
      <c r="B209" s="176"/>
      <c r="C209" s="177"/>
      <c r="D209" s="178" t="s">
        <v>71</v>
      </c>
      <c r="E209" s="190" t="s">
        <v>559</v>
      </c>
      <c r="F209" s="190" t="s">
        <v>560</v>
      </c>
      <c r="G209" s="177"/>
      <c r="H209" s="177"/>
      <c r="I209" s="180"/>
      <c r="J209" s="191">
        <f>BK209</f>
        <v>0</v>
      </c>
      <c r="K209" s="177"/>
      <c r="L209" s="182"/>
      <c r="M209" s="183"/>
      <c r="N209" s="184"/>
      <c r="O209" s="184"/>
      <c r="P209" s="185">
        <f>SUM(P210:P230)</f>
        <v>0</v>
      </c>
      <c r="Q209" s="184"/>
      <c r="R209" s="185">
        <f>SUM(R210:R230)</f>
        <v>0.27713008000000006</v>
      </c>
      <c r="S209" s="184"/>
      <c r="T209" s="186">
        <f>SUM(T210:T230)</f>
        <v>0</v>
      </c>
      <c r="AR209" s="187" t="s">
        <v>82</v>
      </c>
      <c r="AT209" s="188" t="s">
        <v>71</v>
      </c>
      <c r="AU209" s="188" t="s">
        <v>80</v>
      </c>
      <c r="AY209" s="187" t="s">
        <v>142</v>
      </c>
      <c r="BK209" s="189">
        <f>SUM(BK210:BK230)</f>
        <v>0</v>
      </c>
    </row>
    <row r="210" spans="2:65" s="1" customFormat="1" ht="16.5" customHeight="1">
      <c r="B210" s="41"/>
      <c r="C210" s="192" t="s">
        <v>513</v>
      </c>
      <c r="D210" s="192" t="s">
        <v>145</v>
      </c>
      <c r="E210" s="193" t="s">
        <v>562</v>
      </c>
      <c r="F210" s="194" t="s">
        <v>563</v>
      </c>
      <c r="G210" s="195" t="s">
        <v>156</v>
      </c>
      <c r="H210" s="196">
        <v>32</v>
      </c>
      <c r="I210" s="197"/>
      <c r="J210" s="198">
        <f>ROUND(I210*H210,2)</f>
        <v>0</v>
      </c>
      <c r="K210" s="194" t="s">
        <v>149</v>
      </c>
      <c r="L210" s="61"/>
      <c r="M210" s="199" t="s">
        <v>21</v>
      </c>
      <c r="N210" s="200" t="s">
        <v>43</v>
      </c>
      <c r="O210" s="4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AR210" s="24" t="s">
        <v>221</v>
      </c>
      <c r="AT210" s="24" t="s">
        <v>145</v>
      </c>
      <c r="AU210" s="24" t="s">
        <v>82</v>
      </c>
      <c r="AY210" s="24" t="s">
        <v>142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24" t="s">
        <v>80</v>
      </c>
      <c r="BK210" s="203">
        <f>ROUND(I210*H210,2)</f>
        <v>0</v>
      </c>
      <c r="BL210" s="24" t="s">
        <v>221</v>
      </c>
      <c r="BM210" s="24" t="s">
        <v>564</v>
      </c>
    </row>
    <row r="211" spans="2:65" s="11" customFormat="1">
      <c r="B211" s="204"/>
      <c r="C211" s="205"/>
      <c r="D211" s="206" t="s">
        <v>152</v>
      </c>
      <c r="E211" s="207" t="s">
        <v>21</v>
      </c>
      <c r="F211" s="208" t="s">
        <v>305</v>
      </c>
      <c r="G211" s="205"/>
      <c r="H211" s="209">
        <v>32</v>
      </c>
      <c r="I211" s="210"/>
      <c r="J211" s="205"/>
      <c r="K211" s="205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152</v>
      </c>
      <c r="AU211" s="215" t="s">
        <v>82</v>
      </c>
      <c r="AV211" s="11" t="s">
        <v>82</v>
      </c>
      <c r="AW211" s="11" t="s">
        <v>35</v>
      </c>
      <c r="AX211" s="11" t="s">
        <v>80</v>
      </c>
      <c r="AY211" s="215" t="s">
        <v>142</v>
      </c>
    </row>
    <row r="212" spans="2:65" s="1" customFormat="1" ht="25.5" customHeight="1">
      <c r="B212" s="41"/>
      <c r="C212" s="192" t="s">
        <v>517</v>
      </c>
      <c r="D212" s="192" t="s">
        <v>145</v>
      </c>
      <c r="E212" s="193" t="s">
        <v>567</v>
      </c>
      <c r="F212" s="194" t="s">
        <v>568</v>
      </c>
      <c r="G212" s="195" t="s">
        <v>156</v>
      </c>
      <c r="H212" s="196">
        <v>32</v>
      </c>
      <c r="I212" s="197"/>
      <c r="J212" s="198">
        <f>ROUND(I212*H212,2)</f>
        <v>0</v>
      </c>
      <c r="K212" s="194" t="s">
        <v>149</v>
      </c>
      <c r="L212" s="61"/>
      <c r="M212" s="199" t="s">
        <v>21</v>
      </c>
      <c r="N212" s="200" t="s">
        <v>43</v>
      </c>
      <c r="O212" s="42"/>
      <c r="P212" s="201">
        <f>O212*H212</f>
        <v>0</v>
      </c>
      <c r="Q212" s="201">
        <v>3.0000000000000001E-5</v>
      </c>
      <c r="R212" s="201">
        <f>Q212*H212</f>
        <v>9.6000000000000002E-4</v>
      </c>
      <c r="S212" s="201">
        <v>0</v>
      </c>
      <c r="T212" s="202">
        <f>S212*H212</f>
        <v>0</v>
      </c>
      <c r="AR212" s="24" t="s">
        <v>221</v>
      </c>
      <c r="AT212" s="24" t="s">
        <v>145</v>
      </c>
      <c r="AU212" s="24" t="s">
        <v>82</v>
      </c>
      <c r="AY212" s="24" t="s">
        <v>142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24" t="s">
        <v>80</v>
      </c>
      <c r="BK212" s="203">
        <f>ROUND(I212*H212,2)</f>
        <v>0</v>
      </c>
      <c r="BL212" s="24" t="s">
        <v>221</v>
      </c>
      <c r="BM212" s="24" t="s">
        <v>569</v>
      </c>
    </row>
    <row r="213" spans="2:65" s="1" customFormat="1" ht="16.5" customHeight="1">
      <c r="B213" s="41"/>
      <c r="C213" s="192" t="s">
        <v>522</v>
      </c>
      <c r="D213" s="192" t="s">
        <v>145</v>
      </c>
      <c r="E213" s="193" t="s">
        <v>571</v>
      </c>
      <c r="F213" s="194" t="s">
        <v>572</v>
      </c>
      <c r="G213" s="195" t="s">
        <v>156</v>
      </c>
      <c r="H213" s="196">
        <v>32</v>
      </c>
      <c r="I213" s="197"/>
      <c r="J213" s="198">
        <f>ROUND(I213*H213,2)</f>
        <v>0</v>
      </c>
      <c r="K213" s="194" t="s">
        <v>149</v>
      </c>
      <c r="L213" s="61"/>
      <c r="M213" s="199" t="s">
        <v>21</v>
      </c>
      <c r="N213" s="200" t="s">
        <v>43</v>
      </c>
      <c r="O213" s="42"/>
      <c r="P213" s="201">
        <f>O213*H213</f>
        <v>0</v>
      </c>
      <c r="Q213" s="201">
        <v>4.4999999999999997E-3</v>
      </c>
      <c r="R213" s="201">
        <f>Q213*H213</f>
        <v>0.14399999999999999</v>
      </c>
      <c r="S213" s="201">
        <v>0</v>
      </c>
      <c r="T213" s="202">
        <f>S213*H213</f>
        <v>0</v>
      </c>
      <c r="AR213" s="24" t="s">
        <v>221</v>
      </c>
      <c r="AT213" s="24" t="s">
        <v>145</v>
      </c>
      <c r="AU213" s="24" t="s">
        <v>82</v>
      </c>
      <c r="AY213" s="24" t="s">
        <v>142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24" t="s">
        <v>80</v>
      </c>
      <c r="BK213" s="203">
        <f>ROUND(I213*H213,2)</f>
        <v>0</v>
      </c>
      <c r="BL213" s="24" t="s">
        <v>221</v>
      </c>
      <c r="BM213" s="24" t="s">
        <v>573</v>
      </c>
    </row>
    <row r="214" spans="2:65" s="11" customFormat="1">
      <c r="B214" s="204"/>
      <c r="C214" s="205"/>
      <c r="D214" s="206" t="s">
        <v>152</v>
      </c>
      <c r="E214" s="207" t="s">
        <v>21</v>
      </c>
      <c r="F214" s="208" t="s">
        <v>305</v>
      </c>
      <c r="G214" s="205"/>
      <c r="H214" s="209">
        <v>32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152</v>
      </c>
      <c r="AU214" s="215" t="s">
        <v>82</v>
      </c>
      <c r="AV214" s="11" t="s">
        <v>82</v>
      </c>
      <c r="AW214" s="11" t="s">
        <v>35</v>
      </c>
      <c r="AX214" s="11" t="s">
        <v>80</v>
      </c>
      <c r="AY214" s="215" t="s">
        <v>142</v>
      </c>
    </row>
    <row r="215" spans="2:65" s="1" customFormat="1" ht="16.5" customHeight="1">
      <c r="B215" s="41"/>
      <c r="C215" s="192" t="s">
        <v>527</v>
      </c>
      <c r="D215" s="192" t="s">
        <v>145</v>
      </c>
      <c r="E215" s="193" t="s">
        <v>585</v>
      </c>
      <c r="F215" s="194" t="s">
        <v>586</v>
      </c>
      <c r="G215" s="195" t="s">
        <v>156</v>
      </c>
      <c r="H215" s="196">
        <v>32</v>
      </c>
      <c r="I215" s="197"/>
      <c r="J215" s="198">
        <f>ROUND(I215*H215,2)</f>
        <v>0</v>
      </c>
      <c r="K215" s="194" t="s">
        <v>149</v>
      </c>
      <c r="L215" s="61"/>
      <c r="M215" s="199" t="s">
        <v>21</v>
      </c>
      <c r="N215" s="200" t="s">
        <v>43</v>
      </c>
      <c r="O215" s="42"/>
      <c r="P215" s="201">
        <f>O215*H215</f>
        <v>0</v>
      </c>
      <c r="Q215" s="201">
        <v>6.9999999999999999E-4</v>
      </c>
      <c r="R215" s="201">
        <f>Q215*H215</f>
        <v>2.24E-2</v>
      </c>
      <c r="S215" s="201">
        <v>0</v>
      </c>
      <c r="T215" s="202">
        <f>S215*H215</f>
        <v>0</v>
      </c>
      <c r="AR215" s="24" t="s">
        <v>221</v>
      </c>
      <c r="AT215" s="24" t="s">
        <v>145</v>
      </c>
      <c r="AU215" s="24" t="s">
        <v>82</v>
      </c>
      <c r="AY215" s="24" t="s">
        <v>142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24" t="s">
        <v>80</v>
      </c>
      <c r="BK215" s="203">
        <f>ROUND(I215*H215,2)</f>
        <v>0</v>
      </c>
      <c r="BL215" s="24" t="s">
        <v>221</v>
      </c>
      <c r="BM215" s="24" t="s">
        <v>587</v>
      </c>
    </row>
    <row r="216" spans="2:65" s="1" customFormat="1" ht="54">
      <c r="B216" s="41"/>
      <c r="C216" s="63"/>
      <c r="D216" s="206" t="s">
        <v>176</v>
      </c>
      <c r="E216" s="63"/>
      <c r="F216" s="216" t="s">
        <v>177</v>
      </c>
      <c r="G216" s="63"/>
      <c r="H216" s="63"/>
      <c r="I216" s="163"/>
      <c r="J216" s="63"/>
      <c r="K216" s="63"/>
      <c r="L216" s="61"/>
      <c r="M216" s="217"/>
      <c r="N216" s="42"/>
      <c r="O216" s="42"/>
      <c r="P216" s="42"/>
      <c r="Q216" s="42"/>
      <c r="R216" s="42"/>
      <c r="S216" s="42"/>
      <c r="T216" s="78"/>
      <c r="AT216" s="24" t="s">
        <v>176</v>
      </c>
      <c r="AU216" s="24" t="s">
        <v>82</v>
      </c>
    </row>
    <row r="217" spans="2:65" s="11" customFormat="1">
      <c r="B217" s="204"/>
      <c r="C217" s="205"/>
      <c r="D217" s="206" t="s">
        <v>152</v>
      </c>
      <c r="E217" s="207" t="s">
        <v>21</v>
      </c>
      <c r="F217" s="208" t="s">
        <v>305</v>
      </c>
      <c r="G217" s="205"/>
      <c r="H217" s="209">
        <v>32</v>
      </c>
      <c r="I217" s="210"/>
      <c r="J217" s="205"/>
      <c r="K217" s="205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152</v>
      </c>
      <c r="AU217" s="215" t="s">
        <v>82</v>
      </c>
      <c r="AV217" s="11" t="s">
        <v>82</v>
      </c>
      <c r="AW217" s="11" t="s">
        <v>35</v>
      </c>
      <c r="AX217" s="11" t="s">
        <v>80</v>
      </c>
      <c r="AY217" s="215" t="s">
        <v>142</v>
      </c>
    </row>
    <row r="218" spans="2:65" s="1" customFormat="1" ht="25.5" customHeight="1">
      <c r="B218" s="41"/>
      <c r="C218" s="240" t="s">
        <v>531</v>
      </c>
      <c r="D218" s="240" t="s">
        <v>431</v>
      </c>
      <c r="E218" s="241" t="s">
        <v>589</v>
      </c>
      <c r="F218" s="242" t="s">
        <v>590</v>
      </c>
      <c r="G218" s="243" t="s">
        <v>156</v>
      </c>
      <c r="H218" s="244">
        <v>36.799999999999997</v>
      </c>
      <c r="I218" s="245"/>
      <c r="J218" s="246">
        <f>ROUND(I218*H218,2)</f>
        <v>0</v>
      </c>
      <c r="K218" s="242" t="s">
        <v>149</v>
      </c>
      <c r="L218" s="247"/>
      <c r="M218" s="248" t="s">
        <v>21</v>
      </c>
      <c r="N218" s="249" t="s">
        <v>43</v>
      </c>
      <c r="O218" s="42"/>
      <c r="P218" s="201">
        <f>O218*H218</f>
        <v>0</v>
      </c>
      <c r="Q218" s="201">
        <v>2.7699999999999999E-3</v>
      </c>
      <c r="R218" s="201">
        <f>Q218*H218</f>
        <v>0.10193599999999998</v>
      </c>
      <c r="S218" s="201">
        <v>0</v>
      </c>
      <c r="T218" s="202">
        <f>S218*H218</f>
        <v>0</v>
      </c>
      <c r="AR218" s="24" t="s">
        <v>305</v>
      </c>
      <c r="AT218" s="24" t="s">
        <v>431</v>
      </c>
      <c r="AU218" s="24" t="s">
        <v>82</v>
      </c>
      <c r="AY218" s="24" t="s">
        <v>142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24" t="s">
        <v>80</v>
      </c>
      <c r="BK218" s="203">
        <f>ROUND(I218*H218,2)</f>
        <v>0</v>
      </c>
      <c r="BL218" s="24" t="s">
        <v>221</v>
      </c>
      <c r="BM218" s="24" t="s">
        <v>811</v>
      </c>
    </row>
    <row r="219" spans="2:65" s="11" customFormat="1">
      <c r="B219" s="204"/>
      <c r="C219" s="205"/>
      <c r="D219" s="206" t="s">
        <v>152</v>
      </c>
      <c r="E219" s="207" t="s">
        <v>21</v>
      </c>
      <c r="F219" s="208" t="s">
        <v>812</v>
      </c>
      <c r="G219" s="205"/>
      <c r="H219" s="209">
        <v>36.799999999999997</v>
      </c>
      <c r="I219" s="210"/>
      <c r="J219" s="205"/>
      <c r="K219" s="205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152</v>
      </c>
      <c r="AU219" s="215" t="s">
        <v>82</v>
      </c>
      <c r="AV219" s="11" t="s">
        <v>82</v>
      </c>
      <c r="AW219" s="11" t="s">
        <v>35</v>
      </c>
      <c r="AX219" s="11" t="s">
        <v>80</v>
      </c>
      <c r="AY219" s="215" t="s">
        <v>142</v>
      </c>
    </row>
    <row r="220" spans="2:65" s="1" customFormat="1" ht="16.5" customHeight="1">
      <c r="B220" s="41"/>
      <c r="C220" s="192" t="s">
        <v>535</v>
      </c>
      <c r="D220" s="192" t="s">
        <v>145</v>
      </c>
      <c r="E220" s="193" t="s">
        <v>594</v>
      </c>
      <c r="F220" s="194" t="s">
        <v>595</v>
      </c>
      <c r="G220" s="195" t="s">
        <v>214</v>
      </c>
      <c r="H220" s="196">
        <v>16.600000000000001</v>
      </c>
      <c r="I220" s="197"/>
      <c r="J220" s="198">
        <f>ROUND(I220*H220,2)</f>
        <v>0</v>
      </c>
      <c r="K220" s="194" t="s">
        <v>149</v>
      </c>
      <c r="L220" s="61"/>
      <c r="M220" s="199" t="s">
        <v>21</v>
      </c>
      <c r="N220" s="200" t="s">
        <v>43</v>
      </c>
      <c r="O220" s="42"/>
      <c r="P220" s="201">
        <f>O220*H220</f>
        <v>0</v>
      </c>
      <c r="Q220" s="201">
        <v>2.0000000000000002E-5</v>
      </c>
      <c r="R220" s="201">
        <f>Q220*H220</f>
        <v>3.3200000000000005E-4</v>
      </c>
      <c r="S220" s="201">
        <v>0</v>
      </c>
      <c r="T220" s="202">
        <f>S220*H220</f>
        <v>0</v>
      </c>
      <c r="AR220" s="24" t="s">
        <v>221</v>
      </c>
      <c r="AT220" s="24" t="s">
        <v>145</v>
      </c>
      <c r="AU220" s="24" t="s">
        <v>82</v>
      </c>
      <c r="AY220" s="24" t="s">
        <v>142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24" t="s">
        <v>80</v>
      </c>
      <c r="BK220" s="203">
        <f>ROUND(I220*H220,2)</f>
        <v>0</v>
      </c>
      <c r="BL220" s="24" t="s">
        <v>221</v>
      </c>
      <c r="BM220" s="24" t="s">
        <v>596</v>
      </c>
    </row>
    <row r="221" spans="2:65" s="11" customFormat="1">
      <c r="B221" s="204"/>
      <c r="C221" s="205"/>
      <c r="D221" s="206" t="s">
        <v>152</v>
      </c>
      <c r="E221" s="207" t="s">
        <v>21</v>
      </c>
      <c r="F221" s="208" t="s">
        <v>813</v>
      </c>
      <c r="G221" s="205"/>
      <c r="H221" s="209">
        <v>16.600000000000001</v>
      </c>
      <c r="I221" s="210"/>
      <c r="J221" s="205"/>
      <c r="K221" s="205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152</v>
      </c>
      <c r="AU221" s="215" t="s">
        <v>82</v>
      </c>
      <c r="AV221" s="11" t="s">
        <v>82</v>
      </c>
      <c r="AW221" s="11" t="s">
        <v>35</v>
      </c>
      <c r="AX221" s="11" t="s">
        <v>80</v>
      </c>
      <c r="AY221" s="215" t="s">
        <v>142</v>
      </c>
    </row>
    <row r="222" spans="2:65" s="1" customFormat="1" ht="16.5" customHeight="1">
      <c r="B222" s="41"/>
      <c r="C222" s="192" t="s">
        <v>541</v>
      </c>
      <c r="D222" s="192" t="s">
        <v>145</v>
      </c>
      <c r="E222" s="193" t="s">
        <v>607</v>
      </c>
      <c r="F222" s="194" t="s">
        <v>608</v>
      </c>
      <c r="G222" s="195" t="s">
        <v>214</v>
      </c>
      <c r="H222" s="196">
        <v>21.52</v>
      </c>
      <c r="I222" s="197"/>
      <c r="J222" s="198">
        <f>ROUND(I222*H222,2)</f>
        <v>0</v>
      </c>
      <c r="K222" s="194" t="s">
        <v>149</v>
      </c>
      <c r="L222" s="61"/>
      <c r="M222" s="199" t="s">
        <v>21</v>
      </c>
      <c r="N222" s="200" t="s">
        <v>43</v>
      </c>
      <c r="O222" s="42"/>
      <c r="P222" s="201">
        <f>O222*H222</f>
        <v>0</v>
      </c>
      <c r="Q222" s="201">
        <v>1.0000000000000001E-5</v>
      </c>
      <c r="R222" s="201">
        <f>Q222*H222</f>
        <v>2.1520000000000003E-4</v>
      </c>
      <c r="S222" s="201">
        <v>0</v>
      </c>
      <c r="T222" s="202">
        <f>S222*H222</f>
        <v>0</v>
      </c>
      <c r="AR222" s="24" t="s">
        <v>221</v>
      </c>
      <c r="AT222" s="24" t="s">
        <v>145</v>
      </c>
      <c r="AU222" s="24" t="s">
        <v>82</v>
      </c>
      <c r="AY222" s="24" t="s">
        <v>142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24" t="s">
        <v>80</v>
      </c>
      <c r="BK222" s="203">
        <f>ROUND(I222*H222,2)</f>
        <v>0</v>
      </c>
      <c r="BL222" s="24" t="s">
        <v>221</v>
      </c>
      <c r="BM222" s="24" t="s">
        <v>609</v>
      </c>
    </row>
    <row r="223" spans="2:65" s="11" customFormat="1">
      <c r="B223" s="204"/>
      <c r="C223" s="205"/>
      <c r="D223" s="206" t="s">
        <v>152</v>
      </c>
      <c r="E223" s="207" t="s">
        <v>21</v>
      </c>
      <c r="F223" s="208" t="s">
        <v>814</v>
      </c>
      <c r="G223" s="205"/>
      <c r="H223" s="209">
        <v>21.52</v>
      </c>
      <c r="I223" s="210"/>
      <c r="J223" s="205"/>
      <c r="K223" s="205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152</v>
      </c>
      <c r="AU223" s="215" t="s">
        <v>82</v>
      </c>
      <c r="AV223" s="11" t="s">
        <v>82</v>
      </c>
      <c r="AW223" s="11" t="s">
        <v>35</v>
      </c>
      <c r="AX223" s="11" t="s">
        <v>80</v>
      </c>
      <c r="AY223" s="215" t="s">
        <v>142</v>
      </c>
    </row>
    <row r="224" spans="2:65" s="1" customFormat="1" ht="16.5" customHeight="1">
      <c r="B224" s="41"/>
      <c r="C224" s="240" t="s">
        <v>545</v>
      </c>
      <c r="D224" s="240" t="s">
        <v>431</v>
      </c>
      <c r="E224" s="241" t="s">
        <v>612</v>
      </c>
      <c r="F224" s="242" t="s">
        <v>613</v>
      </c>
      <c r="G224" s="243" t="s">
        <v>214</v>
      </c>
      <c r="H224" s="244">
        <v>25.824000000000002</v>
      </c>
      <c r="I224" s="245"/>
      <c r="J224" s="246">
        <f>ROUND(I224*H224,2)</f>
        <v>0</v>
      </c>
      <c r="K224" s="242" t="s">
        <v>149</v>
      </c>
      <c r="L224" s="247"/>
      <c r="M224" s="248" t="s">
        <v>21</v>
      </c>
      <c r="N224" s="249" t="s">
        <v>43</v>
      </c>
      <c r="O224" s="42"/>
      <c r="P224" s="201">
        <f>O224*H224</f>
        <v>0</v>
      </c>
      <c r="Q224" s="201">
        <v>2.2000000000000001E-4</v>
      </c>
      <c r="R224" s="201">
        <f>Q224*H224</f>
        <v>5.6812800000000004E-3</v>
      </c>
      <c r="S224" s="201">
        <v>0</v>
      </c>
      <c r="T224" s="202">
        <f>S224*H224</f>
        <v>0</v>
      </c>
      <c r="AR224" s="24" t="s">
        <v>305</v>
      </c>
      <c r="AT224" s="24" t="s">
        <v>431</v>
      </c>
      <c r="AU224" s="24" t="s">
        <v>82</v>
      </c>
      <c r="AY224" s="24" t="s">
        <v>142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24" t="s">
        <v>80</v>
      </c>
      <c r="BK224" s="203">
        <f>ROUND(I224*H224,2)</f>
        <v>0</v>
      </c>
      <c r="BL224" s="24" t="s">
        <v>221</v>
      </c>
      <c r="BM224" s="24" t="s">
        <v>815</v>
      </c>
    </row>
    <row r="225" spans="2:65" s="11" customFormat="1">
      <c r="B225" s="204"/>
      <c r="C225" s="205"/>
      <c r="D225" s="206" t="s">
        <v>152</v>
      </c>
      <c r="E225" s="207" t="s">
        <v>21</v>
      </c>
      <c r="F225" s="208" t="s">
        <v>816</v>
      </c>
      <c r="G225" s="205"/>
      <c r="H225" s="209">
        <v>25.824000000000002</v>
      </c>
      <c r="I225" s="210"/>
      <c r="J225" s="205"/>
      <c r="K225" s="205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152</v>
      </c>
      <c r="AU225" s="215" t="s">
        <v>82</v>
      </c>
      <c r="AV225" s="11" t="s">
        <v>82</v>
      </c>
      <c r="AW225" s="11" t="s">
        <v>35</v>
      </c>
      <c r="AX225" s="11" t="s">
        <v>80</v>
      </c>
      <c r="AY225" s="215" t="s">
        <v>142</v>
      </c>
    </row>
    <row r="226" spans="2:65" s="1" customFormat="1" ht="16.5" customHeight="1">
      <c r="B226" s="41"/>
      <c r="C226" s="192" t="s">
        <v>553</v>
      </c>
      <c r="D226" s="192" t="s">
        <v>145</v>
      </c>
      <c r="E226" s="193" t="s">
        <v>626</v>
      </c>
      <c r="F226" s="194" t="s">
        <v>627</v>
      </c>
      <c r="G226" s="195" t="s">
        <v>214</v>
      </c>
      <c r="H226" s="196">
        <v>21.52</v>
      </c>
      <c r="I226" s="197"/>
      <c r="J226" s="198">
        <f>ROUND(I226*H226,2)</f>
        <v>0</v>
      </c>
      <c r="K226" s="194" t="s">
        <v>149</v>
      </c>
      <c r="L226" s="61"/>
      <c r="M226" s="199" t="s">
        <v>21</v>
      </c>
      <c r="N226" s="200" t="s">
        <v>43</v>
      </c>
      <c r="O226" s="42"/>
      <c r="P226" s="201">
        <f>O226*H226</f>
        <v>0</v>
      </c>
      <c r="Q226" s="201">
        <v>3.0000000000000001E-5</v>
      </c>
      <c r="R226" s="201">
        <f>Q226*H226</f>
        <v>6.4559999999999997E-4</v>
      </c>
      <c r="S226" s="201">
        <v>0</v>
      </c>
      <c r="T226" s="202">
        <f>S226*H226</f>
        <v>0</v>
      </c>
      <c r="AR226" s="24" t="s">
        <v>221</v>
      </c>
      <c r="AT226" s="24" t="s">
        <v>145</v>
      </c>
      <c r="AU226" s="24" t="s">
        <v>82</v>
      </c>
      <c r="AY226" s="24" t="s">
        <v>142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24" t="s">
        <v>80</v>
      </c>
      <c r="BK226" s="203">
        <f>ROUND(I226*H226,2)</f>
        <v>0</v>
      </c>
      <c r="BL226" s="24" t="s">
        <v>221</v>
      </c>
      <c r="BM226" s="24" t="s">
        <v>628</v>
      </c>
    </row>
    <row r="227" spans="2:65" s="1" customFormat="1" ht="16.5" customHeight="1">
      <c r="B227" s="41"/>
      <c r="C227" s="192" t="s">
        <v>561</v>
      </c>
      <c r="D227" s="192" t="s">
        <v>145</v>
      </c>
      <c r="E227" s="193" t="s">
        <v>630</v>
      </c>
      <c r="F227" s="194" t="s">
        <v>631</v>
      </c>
      <c r="G227" s="195" t="s">
        <v>156</v>
      </c>
      <c r="H227" s="196">
        <v>32</v>
      </c>
      <c r="I227" s="197"/>
      <c r="J227" s="198">
        <f>ROUND(I227*H227,2)</f>
        <v>0</v>
      </c>
      <c r="K227" s="194" t="s">
        <v>149</v>
      </c>
      <c r="L227" s="61"/>
      <c r="M227" s="199" t="s">
        <v>21</v>
      </c>
      <c r="N227" s="200" t="s">
        <v>43</v>
      </c>
      <c r="O227" s="42"/>
      <c r="P227" s="201">
        <f>O227*H227</f>
        <v>0</v>
      </c>
      <c r="Q227" s="201">
        <v>3.0000000000000001E-5</v>
      </c>
      <c r="R227" s="201">
        <f>Q227*H227</f>
        <v>9.6000000000000002E-4</v>
      </c>
      <c r="S227" s="201">
        <v>0</v>
      </c>
      <c r="T227" s="202">
        <f>S227*H227</f>
        <v>0</v>
      </c>
      <c r="AR227" s="24" t="s">
        <v>221</v>
      </c>
      <c r="AT227" s="24" t="s">
        <v>145</v>
      </c>
      <c r="AU227" s="24" t="s">
        <v>82</v>
      </c>
      <c r="AY227" s="24" t="s">
        <v>142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24" t="s">
        <v>80</v>
      </c>
      <c r="BK227" s="203">
        <f>ROUND(I227*H227,2)</f>
        <v>0</v>
      </c>
      <c r="BL227" s="24" t="s">
        <v>221</v>
      </c>
      <c r="BM227" s="24" t="s">
        <v>632</v>
      </c>
    </row>
    <row r="228" spans="2:65" s="1" customFormat="1" ht="16.5" customHeight="1">
      <c r="B228" s="41"/>
      <c r="C228" s="192" t="s">
        <v>566</v>
      </c>
      <c r="D228" s="192" t="s">
        <v>145</v>
      </c>
      <c r="E228" s="193" t="s">
        <v>634</v>
      </c>
      <c r="F228" s="194" t="s">
        <v>635</v>
      </c>
      <c r="G228" s="195" t="s">
        <v>245</v>
      </c>
      <c r="H228" s="196">
        <v>0.27700000000000002</v>
      </c>
      <c r="I228" s="197"/>
      <c r="J228" s="198">
        <f>ROUND(I228*H228,2)</f>
        <v>0</v>
      </c>
      <c r="K228" s="194" t="s">
        <v>149</v>
      </c>
      <c r="L228" s="61"/>
      <c r="M228" s="199" t="s">
        <v>21</v>
      </c>
      <c r="N228" s="200" t="s">
        <v>43</v>
      </c>
      <c r="O228" s="42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AR228" s="24" t="s">
        <v>221</v>
      </c>
      <c r="AT228" s="24" t="s">
        <v>145</v>
      </c>
      <c r="AU228" s="24" t="s">
        <v>82</v>
      </c>
      <c r="AY228" s="24" t="s">
        <v>142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24" t="s">
        <v>80</v>
      </c>
      <c r="BK228" s="203">
        <f>ROUND(I228*H228,2)</f>
        <v>0</v>
      </c>
      <c r="BL228" s="24" t="s">
        <v>221</v>
      </c>
      <c r="BM228" s="24" t="s">
        <v>636</v>
      </c>
    </row>
    <row r="229" spans="2:65" s="1" customFormat="1" ht="16.5" customHeight="1">
      <c r="B229" s="41"/>
      <c r="C229" s="192" t="s">
        <v>570</v>
      </c>
      <c r="D229" s="192" t="s">
        <v>145</v>
      </c>
      <c r="E229" s="193" t="s">
        <v>638</v>
      </c>
      <c r="F229" s="194" t="s">
        <v>639</v>
      </c>
      <c r="G229" s="195" t="s">
        <v>245</v>
      </c>
      <c r="H229" s="196">
        <v>0.27700000000000002</v>
      </c>
      <c r="I229" s="197"/>
      <c r="J229" s="198">
        <f>ROUND(I229*H229,2)</f>
        <v>0</v>
      </c>
      <c r="K229" s="194" t="s">
        <v>149</v>
      </c>
      <c r="L229" s="61"/>
      <c r="M229" s="199" t="s">
        <v>21</v>
      </c>
      <c r="N229" s="200" t="s">
        <v>43</v>
      </c>
      <c r="O229" s="42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AR229" s="24" t="s">
        <v>221</v>
      </c>
      <c r="AT229" s="24" t="s">
        <v>145</v>
      </c>
      <c r="AU229" s="24" t="s">
        <v>82</v>
      </c>
      <c r="AY229" s="24" t="s">
        <v>142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24" t="s">
        <v>80</v>
      </c>
      <c r="BK229" s="203">
        <f>ROUND(I229*H229,2)</f>
        <v>0</v>
      </c>
      <c r="BL229" s="24" t="s">
        <v>221</v>
      </c>
      <c r="BM229" s="24" t="s">
        <v>640</v>
      </c>
    </row>
    <row r="230" spans="2:65" s="1" customFormat="1" ht="16.5" customHeight="1">
      <c r="B230" s="41"/>
      <c r="C230" s="192" t="s">
        <v>575</v>
      </c>
      <c r="D230" s="192" t="s">
        <v>145</v>
      </c>
      <c r="E230" s="193" t="s">
        <v>642</v>
      </c>
      <c r="F230" s="194" t="s">
        <v>643</v>
      </c>
      <c r="G230" s="195" t="s">
        <v>245</v>
      </c>
      <c r="H230" s="196">
        <v>0.27700000000000002</v>
      </c>
      <c r="I230" s="197"/>
      <c r="J230" s="198">
        <f>ROUND(I230*H230,2)</f>
        <v>0</v>
      </c>
      <c r="K230" s="194" t="s">
        <v>149</v>
      </c>
      <c r="L230" s="61"/>
      <c r="M230" s="199" t="s">
        <v>21</v>
      </c>
      <c r="N230" s="200" t="s">
        <v>43</v>
      </c>
      <c r="O230" s="42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AR230" s="24" t="s">
        <v>221</v>
      </c>
      <c r="AT230" s="24" t="s">
        <v>145</v>
      </c>
      <c r="AU230" s="24" t="s">
        <v>82</v>
      </c>
      <c r="AY230" s="24" t="s">
        <v>142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24" t="s">
        <v>80</v>
      </c>
      <c r="BK230" s="203">
        <f>ROUND(I230*H230,2)</f>
        <v>0</v>
      </c>
      <c r="BL230" s="24" t="s">
        <v>221</v>
      </c>
      <c r="BM230" s="24" t="s">
        <v>644</v>
      </c>
    </row>
    <row r="231" spans="2:65" s="10" customFormat="1" ht="29.85" customHeight="1">
      <c r="B231" s="176"/>
      <c r="C231" s="177"/>
      <c r="D231" s="178" t="s">
        <v>71</v>
      </c>
      <c r="E231" s="190" t="s">
        <v>645</v>
      </c>
      <c r="F231" s="190" t="s">
        <v>646</v>
      </c>
      <c r="G231" s="177"/>
      <c r="H231" s="177"/>
      <c r="I231" s="180"/>
      <c r="J231" s="191">
        <f>BK231</f>
        <v>0</v>
      </c>
      <c r="K231" s="177"/>
      <c r="L231" s="182"/>
      <c r="M231" s="183"/>
      <c r="N231" s="184"/>
      <c r="O231" s="184"/>
      <c r="P231" s="185">
        <f>SUM(P232:P242)</f>
        <v>0</v>
      </c>
      <c r="Q231" s="184"/>
      <c r="R231" s="185">
        <f>SUM(R232:R242)</f>
        <v>3.2143999999999999E-2</v>
      </c>
      <c r="S231" s="184"/>
      <c r="T231" s="186">
        <f>SUM(T232:T242)</f>
        <v>0</v>
      </c>
      <c r="AR231" s="187" t="s">
        <v>82</v>
      </c>
      <c r="AT231" s="188" t="s">
        <v>71</v>
      </c>
      <c r="AU231" s="188" t="s">
        <v>80</v>
      </c>
      <c r="AY231" s="187" t="s">
        <v>142</v>
      </c>
      <c r="BK231" s="189">
        <f>SUM(BK232:BK242)</f>
        <v>0</v>
      </c>
    </row>
    <row r="232" spans="2:65" s="1" customFormat="1" ht="25.5" customHeight="1">
      <c r="B232" s="41"/>
      <c r="C232" s="192" t="s">
        <v>580</v>
      </c>
      <c r="D232" s="192" t="s">
        <v>145</v>
      </c>
      <c r="E232" s="193" t="s">
        <v>648</v>
      </c>
      <c r="F232" s="194" t="s">
        <v>649</v>
      </c>
      <c r="G232" s="195" t="s">
        <v>156</v>
      </c>
      <c r="H232" s="196">
        <v>1.28</v>
      </c>
      <c r="I232" s="197"/>
      <c r="J232" s="198">
        <f>ROUND(I232*H232,2)</f>
        <v>0</v>
      </c>
      <c r="K232" s="194" t="s">
        <v>149</v>
      </c>
      <c r="L232" s="61"/>
      <c r="M232" s="199" t="s">
        <v>21</v>
      </c>
      <c r="N232" s="200" t="s">
        <v>43</v>
      </c>
      <c r="O232" s="42"/>
      <c r="P232" s="201">
        <f>O232*H232</f>
        <v>0</v>
      </c>
      <c r="Q232" s="201">
        <v>3.2499999999999999E-3</v>
      </c>
      <c r="R232" s="201">
        <f>Q232*H232</f>
        <v>4.1599999999999996E-3</v>
      </c>
      <c r="S232" s="201">
        <v>0</v>
      </c>
      <c r="T232" s="202">
        <f>S232*H232</f>
        <v>0</v>
      </c>
      <c r="AR232" s="24" t="s">
        <v>221</v>
      </c>
      <c r="AT232" s="24" t="s">
        <v>145</v>
      </c>
      <c r="AU232" s="24" t="s">
        <v>82</v>
      </c>
      <c r="AY232" s="24" t="s">
        <v>142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24" t="s">
        <v>80</v>
      </c>
      <c r="BK232" s="203">
        <f>ROUND(I232*H232,2)</f>
        <v>0</v>
      </c>
      <c r="BL232" s="24" t="s">
        <v>221</v>
      </c>
      <c r="BM232" s="24" t="s">
        <v>650</v>
      </c>
    </row>
    <row r="233" spans="2:65" s="1" customFormat="1" ht="67.5">
      <c r="B233" s="41"/>
      <c r="C233" s="63"/>
      <c r="D233" s="206" t="s">
        <v>176</v>
      </c>
      <c r="E233" s="63"/>
      <c r="F233" s="216" t="s">
        <v>817</v>
      </c>
      <c r="G233" s="63"/>
      <c r="H233" s="63"/>
      <c r="I233" s="163"/>
      <c r="J233" s="63"/>
      <c r="K233" s="63"/>
      <c r="L233" s="61"/>
      <c r="M233" s="217"/>
      <c r="N233" s="42"/>
      <c r="O233" s="42"/>
      <c r="P233" s="42"/>
      <c r="Q233" s="42"/>
      <c r="R233" s="42"/>
      <c r="S233" s="42"/>
      <c r="T233" s="78"/>
      <c r="AT233" s="24" t="s">
        <v>176</v>
      </c>
      <c r="AU233" s="24" t="s">
        <v>82</v>
      </c>
    </row>
    <row r="234" spans="2:65" s="11" customFormat="1">
      <c r="B234" s="204"/>
      <c r="C234" s="205"/>
      <c r="D234" s="206" t="s">
        <v>152</v>
      </c>
      <c r="E234" s="207" t="s">
        <v>21</v>
      </c>
      <c r="F234" s="208" t="s">
        <v>818</v>
      </c>
      <c r="G234" s="205"/>
      <c r="H234" s="209">
        <v>1.28</v>
      </c>
      <c r="I234" s="210"/>
      <c r="J234" s="205"/>
      <c r="K234" s="205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152</v>
      </c>
      <c r="AU234" s="215" t="s">
        <v>82</v>
      </c>
      <c r="AV234" s="11" t="s">
        <v>82</v>
      </c>
      <c r="AW234" s="11" t="s">
        <v>35</v>
      </c>
      <c r="AX234" s="11" t="s">
        <v>80</v>
      </c>
      <c r="AY234" s="215" t="s">
        <v>142</v>
      </c>
    </row>
    <row r="235" spans="2:65" s="1" customFormat="1" ht="16.5" customHeight="1">
      <c r="B235" s="41"/>
      <c r="C235" s="240" t="s">
        <v>584</v>
      </c>
      <c r="D235" s="240" t="s">
        <v>431</v>
      </c>
      <c r="E235" s="241" t="s">
        <v>654</v>
      </c>
      <c r="F235" s="242" t="s">
        <v>655</v>
      </c>
      <c r="G235" s="243" t="s">
        <v>156</v>
      </c>
      <c r="H235" s="244">
        <v>2</v>
      </c>
      <c r="I235" s="245"/>
      <c r="J235" s="246">
        <f>ROUND(I235*H235,2)</f>
        <v>0</v>
      </c>
      <c r="K235" s="242" t="s">
        <v>149</v>
      </c>
      <c r="L235" s="247"/>
      <c r="M235" s="248" t="s">
        <v>21</v>
      </c>
      <c r="N235" s="249" t="s">
        <v>43</v>
      </c>
      <c r="O235" s="42"/>
      <c r="P235" s="201">
        <f>O235*H235</f>
        <v>0</v>
      </c>
      <c r="Q235" s="201">
        <v>1.38E-2</v>
      </c>
      <c r="R235" s="201">
        <f>Q235*H235</f>
        <v>2.76E-2</v>
      </c>
      <c r="S235" s="201">
        <v>0</v>
      </c>
      <c r="T235" s="202">
        <f>S235*H235</f>
        <v>0</v>
      </c>
      <c r="AR235" s="24" t="s">
        <v>305</v>
      </c>
      <c r="AT235" s="24" t="s">
        <v>431</v>
      </c>
      <c r="AU235" s="24" t="s">
        <v>82</v>
      </c>
      <c r="AY235" s="24" t="s">
        <v>142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24" t="s">
        <v>80</v>
      </c>
      <c r="BK235" s="203">
        <f>ROUND(I235*H235,2)</f>
        <v>0</v>
      </c>
      <c r="BL235" s="24" t="s">
        <v>221</v>
      </c>
      <c r="BM235" s="24" t="s">
        <v>819</v>
      </c>
    </row>
    <row r="236" spans="2:65" s="11" customFormat="1">
      <c r="B236" s="204"/>
      <c r="C236" s="205"/>
      <c r="D236" s="206" t="s">
        <v>152</v>
      </c>
      <c r="E236" s="207" t="s">
        <v>21</v>
      </c>
      <c r="F236" s="208" t="s">
        <v>82</v>
      </c>
      <c r="G236" s="205"/>
      <c r="H236" s="209">
        <v>2</v>
      </c>
      <c r="I236" s="210"/>
      <c r="J236" s="205"/>
      <c r="K236" s="205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152</v>
      </c>
      <c r="AU236" s="215" t="s">
        <v>82</v>
      </c>
      <c r="AV236" s="11" t="s">
        <v>82</v>
      </c>
      <c r="AW236" s="11" t="s">
        <v>35</v>
      </c>
      <c r="AX236" s="11" t="s">
        <v>80</v>
      </c>
      <c r="AY236" s="215" t="s">
        <v>142</v>
      </c>
    </row>
    <row r="237" spans="2:65" s="1" customFormat="1" ht="25.5" customHeight="1">
      <c r="B237" s="41"/>
      <c r="C237" s="192" t="s">
        <v>588</v>
      </c>
      <c r="D237" s="192" t="s">
        <v>145</v>
      </c>
      <c r="E237" s="193" t="s">
        <v>658</v>
      </c>
      <c r="F237" s="194" t="s">
        <v>659</v>
      </c>
      <c r="G237" s="195" t="s">
        <v>156</v>
      </c>
      <c r="H237" s="196">
        <v>1.28</v>
      </c>
      <c r="I237" s="197"/>
      <c r="J237" s="198">
        <f t="shared" ref="J237:J242" si="30">ROUND(I237*H237,2)</f>
        <v>0</v>
      </c>
      <c r="K237" s="194" t="s">
        <v>149</v>
      </c>
      <c r="L237" s="61"/>
      <c r="M237" s="199" t="s">
        <v>21</v>
      </c>
      <c r="N237" s="200" t="s">
        <v>43</v>
      </c>
      <c r="O237" s="42"/>
      <c r="P237" s="201">
        <f t="shared" ref="P237:P242" si="31">O237*H237</f>
        <v>0</v>
      </c>
      <c r="Q237" s="201">
        <v>0</v>
      </c>
      <c r="R237" s="201">
        <f t="shared" ref="R237:R242" si="32">Q237*H237</f>
        <v>0</v>
      </c>
      <c r="S237" s="201">
        <v>0</v>
      </c>
      <c r="T237" s="202">
        <f t="shared" ref="T237:T242" si="33">S237*H237</f>
        <v>0</v>
      </c>
      <c r="AR237" s="24" t="s">
        <v>221</v>
      </c>
      <c r="AT237" s="24" t="s">
        <v>145</v>
      </c>
      <c r="AU237" s="24" t="s">
        <v>82</v>
      </c>
      <c r="AY237" s="24" t="s">
        <v>142</v>
      </c>
      <c r="BE237" s="203">
        <f t="shared" ref="BE237:BE242" si="34">IF(N237="základní",J237,0)</f>
        <v>0</v>
      </c>
      <c r="BF237" s="203">
        <f t="shared" ref="BF237:BF242" si="35">IF(N237="snížená",J237,0)</f>
        <v>0</v>
      </c>
      <c r="BG237" s="203">
        <f t="shared" ref="BG237:BG242" si="36">IF(N237="zákl. přenesená",J237,0)</f>
        <v>0</v>
      </c>
      <c r="BH237" s="203">
        <f t="shared" ref="BH237:BH242" si="37">IF(N237="sníž. přenesená",J237,0)</f>
        <v>0</v>
      </c>
      <c r="BI237" s="203">
        <f t="shared" ref="BI237:BI242" si="38">IF(N237="nulová",J237,0)</f>
        <v>0</v>
      </c>
      <c r="BJ237" s="24" t="s">
        <v>80</v>
      </c>
      <c r="BK237" s="203">
        <f t="shared" ref="BK237:BK242" si="39">ROUND(I237*H237,2)</f>
        <v>0</v>
      </c>
      <c r="BL237" s="24" t="s">
        <v>221</v>
      </c>
      <c r="BM237" s="24" t="s">
        <v>660</v>
      </c>
    </row>
    <row r="238" spans="2:65" s="1" customFormat="1" ht="25.5" customHeight="1">
      <c r="B238" s="41"/>
      <c r="C238" s="192" t="s">
        <v>593</v>
      </c>
      <c r="D238" s="192" t="s">
        <v>145</v>
      </c>
      <c r="E238" s="193" t="s">
        <v>662</v>
      </c>
      <c r="F238" s="194" t="s">
        <v>663</v>
      </c>
      <c r="G238" s="195" t="s">
        <v>156</v>
      </c>
      <c r="H238" s="196">
        <v>1.28</v>
      </c>
      <c r="I238" s="197"/>
      <c r="J238" s="198">
        <f t="shared" si="30"/>
        <v>0</v>
      </c>
      <c r="K238" s="194" t="s">
        <v>149</v>
      </c>
      <c r="L238" s="61"/>
      <c r="M238" s="199" t="s">
        <v>21</v>
      </c>
      <c r="N238" s="200" t="s">
        <v>43</v>
      </c>
      <c r="O238" s="42"/>
      <c r="P238" s="201">
        <f t="shared" si="31"/>
        <v>0</v>
      </c>
      <c r="Q238" s="201">
        <v>0</v>
      </c>
      <c r="R238" s="201">
        <f t="shared" si="32"/>
        <v>0</v>
      </c>
      <c r="S238" s="201">
        <v>0</v>
      </c>
      <c r="T238" s="202">
        <f t="shared" si="33"/>
        <v>0</v>
      </c>
      <c r="AR238" s="24" t="s">
        <v>221</v>
      </c>
      <c r="AT238" s="24" t="s">
        <v>145</v>
      </c>
      <c r="AU238" s="24" t="s">
        <v>82</v>
      </c>
      <c r="AY238" s="24" t="s">
        <v>142</v>
      </c>
      <c r="BE238" s="203">
        <f t="shared" si="34"/>
        <v>0</v>
      </c>
      <c r="BF238" s="203">
        <f t="shared" si="35"/>
        <v>0</v>
      </c>
      <c r="BG238" s="203">
        <f t="shared" si="36"/>
        <v>0</v>
      </c>
      <c r="BH238" s="203">
        <f t="shared" si="37"/>
        <v>0</v>
      </c>
      <c r="BI238" s="203">
        <f t="shared" si="38"/>
        <v>0</v>
      </c>
      <c r="BJ238" s="24" t="s">
        <v>80</v>
      </c>
      <c r="BK238" s="203">
        <f t="shared" si="39"/>
        <v>0</v>
      </c>
      <c r="BL238" s="24" t="s">
        <v>221</v>
      </c>
      <c r="BM238" s="24" t="s">
        <v>664</v>
      </c>
    </row>
    <row r="239" spans="2:65" s="1" customFormat="1" ht="16.5" customHeight="1">
      <c r="B239" s="41"/>
      <c r="C239" s="192" t="s">
        <v>598</v>
      </c>
      <c r="D239" s="192" t="s">
        <v>145</v>
      </c>
      <c r="E239" s="193" t="s">
        <v>666</v>
      </c>
      <c r="F239" s="194" t="s">
        <v>667</v>
      </c>
      <c r="G239" s="195" t="s">
        <v>156</v>
      </c>
      <c r="H239" s="196">
        <v>1.28</v>
      </c>
      <c r="I239" s="197"/>
      <c r="J239" s="198">
        <f t="shared" si="30"/>
        <v>0</v>
      </c>
      <c r="K239" s="194" t="s">
        <v>149</v>
      </c>
      <c r="L239" s="61"/>
      <c r="M239" s="199" t="s">
        <v>21</v>
      </c>
      <c r="N239" s="200" t="s">
        <v>43</v>
      </c>
      <c r="O239" s="42"/>
      <c r="P239" s="201">
        <f t="shared" si="31"/>
        <v>0</v>
      </c>
      <c r="Q239" s="201">
        <v>2.9999999999999997E-4</v>
      </c>
      <c r="R239" s="201">
        <f t="shared" si="32"/>
        <v>3.8399999999999996E-4</v>
      </c>
      <c r="S239" s="201">
        <v>0</v>
      </c>
      <c r="T239" s="202">
        <f t="shared" si="33"/>
        <v>0</v>
      </c>
      <c r="AR239" s="24" t="s">
        <v>221</v>
      </c>
      <c r="AT239" s="24" t="s">
        <v>145</v>
      </c>
      <c r="AU239" s="24" t="s">
        <v>82</v>
      </c>
      <c r="AY239" s="24" t="s">
        <v>142</v>
      </c>
      <c r="BE239" s="203">
        <f t="shared" si="34"/>
        <v>0</v>
      </c>
      <c r="BF239" s="203">
        <f t="shared" si="35"/>
        <v>0</v>
      </c>
      <c r="BG239" s="203">
        <f t="shared" si="36"/>
        <v>0</v>
      </c>
      <c r="BH239" s="203">
        <f t="shared" si="37"/>
        <v>0</v>
      </c>
      <c r="BI239" s="203">
        <f t="shared" si="38"/>
        <v>0</v>
      </c>
      <c r="BJ239" s="24" t="s">
        <v>80</v>
      </c>
      <c r="BK239" s="203">
        <f t="shared" si="39"/>
        <v>0</v>
      </c>
      <c r="BL239" s="24" t="s">
        <v>221</v>
      </c>
      <c r="BM239" s="24" t="s">
        <v>668</v>
      </c>
    </row>
    <row r="240" spans="2:65" s="1" customFormat="1" ht="16.5" customHeight="1">
      <c r="B240" s="41"/>
      <c r="C240" s="192" t="s">
        <v>603</v>
      </c>
      <c r="D240" s="192" t="s">
        <v>145</v>
      </c>
      <c r="E240" s="193" t="s">
        <v>670</v>
      </c>
      <c r="F240" s="194" t="s">
        <v>671</v>
      </c>
      <c r="G240" s="195" t="s">
        <v>245</v>
      </c>
      <c r="H240" s="196">
        <v>3.2000000000000001E-2</v>
      </c>
      <c r="I240" s="197"/>
      <c r="J240" s="198">
        <f t="shared" si="30"/>
        <v>0</v>
      </c>
      <c r="K240" s="194" t="s">
        <v>149</v>
      </c>
      <c r="L240" s="61"/>
      <c r="M240" s="199" t="s">
        <v>21</v>
      </c>
      <c r="N240" s="200" t="s">
        <v>43</v>
      </c>
      <c r="O240" s="42"/>
      <c r="P240" s="201">
        <f t="shared" si="31"/>
        <v>0</v>
      </c>
      <c r="Q240" s="201">
        <v>0</v>
      </c>
      <c r="R240" s="201">
        <f t="shared" si="32"/>
        <v>0</v>
      </c>
      <c r="S240" s="201">
        <v>0</v>
      </c>
      <c r="T240" s="202">
        <f t="shared" si="33"/>
        <v>0</v>
      </c>
      <c r="AR240" s="24" t="s">
        <v>221</v>
      </c>
      <c r="AT240" s="24" t="s">
        <v>145</v>
      </c>
      <c r="AU240" s="24" t="s">
        <v>82</v>
      </c>
      <c r="AY240" s="24" t="s">
        <v>142</v>
      </c>
      <c r="BE240" s="203">
        <f t="shared" si="34"/>
        <v>0</v>
      </c>
      <c r="BF240" s="203">
        <f t="shared" si="35"/>
        <v>0</v>
      </c>
      <c r="BG240" s="203">
        <f t="shared" si="36"/>
        <v>0</v>
      </c>
      <c r="BH240" s="203">
        <f t="shared" si="37"/>
        <v>0</v>
      </c>
      <c r="BI240" s="203">
        <f t="shared" si="38"/>
        <v>0</v>
      </c>
      <c r="BJ240" s="24" t="s">
        <v>80</v>
      </c>
      <c r="BK240" s="203">
        <f t="shared" si="39"/>
        <v>0</v>
      </c>
      <c r="BL240" s="24" t="s">
        <v>221</v>
      </c>
      <c r="BM240" s="24" t="s">
        <v>672</v>
      </c>
    </row>
    <row r="241" spans="2:65" s="1" customFormat="1" ht="16.5" customHeight="1">
      <c r="B241" s="41"/>
      <c r="C241" s="192" t="s">
        <v>606</v>
      </c>
      <c r="D241" s="192" t="s">
        <v>145</v>
      </c>
      <c r="E241" s="193" t="s">
        <v>674</v>
      </c>
      <c r="F241" s="194" t="s">
        <v>675</v>
      </c>
      <c r="G241" s="195" t="s">
        <v>245</v>
      </c>
      <c r="H241" s="196">
        <v>3.2000000000000001E-2</v>
      </c>
      <c r="I241" s="197"/>
      <c r="J241" s="198">
        <f t="shared" si="30"/>
        <v>0</v>
      </c>
      <c r="K241" s="194" t="s">
        <v>149</v>
      </c>
      <c r="L241" s="61"/>
      <c r="M241" s="199" t="s">
        <v>21</v>
      </c>
      <c r="N241" s="200" t="s">
        <v>43</v>
      </c>
      <c r="O241" s="42"/>
      <c r="P241" s="201">
        <f t="shared" si="31"/>
        <v>0</v>
      </c>
      <c r="Q241" s="201">
        <v>0</v>
      </c>
      <c r="R241" s="201">
        <f t="shared" si="32"/>
        <v>0</v>
      </c>
      <c r="S241" s="201">
        <v>0</v>
      </c>
      <c r="T241" s="202">
        <f t="shared" si="33"/>
        <v>0</v>
      </c>
      <c r="AR241" s="24" t="s">
        <v>221</v>
      </c>
      <c r="AT241" s="24" t="s">
        <v>145</v>
      </c>
      <c r="AU241" s="24" t="s">
        <v>82</v>
      </c>
      <c r="AY241" s="24" t="s">
        <v>142</v>
      </c>
      <c r="BE241" s="203">
        <f t="shared" si="34"/>
        <v>0</v>
      </c>
      <c r="BF241" s="203">
        <f t="shared" si="35"/>
        <v>0</v>
      </c>
      <c r="BG241" s="203">
        <f t="shared" si="36"/>
        <v>0</v>
      </c>
      <c r="BH241" s="203">
        <f t="shared" si="37"/>
        <v>0</v>
      </c>
      <c r="BI241" s="203">
        <f t="shared" si="38"/>
        <v>0</v>
      </c>
      <c r="BJ241" s="24" t="s">
        <v>80</v>
      </c>
      <c r="BK241" s="203">
        <f t="shared" si="39"/>
        <v>0</v>
      </c>
      <c r="BL241" s="24" t="s">
        <v>221</v>
      </c>
      <c r="BM241" s="24" t="s">
        <v>676</v>
      </c>
    </row>
    <row r="242" spans="2:65" s="1" customFormat="1" ht="16.5" customHeight="1">
      <c r="B242" s="41"/>
      <c r="C242" s="192" t="s">
        <v>611</v>
      </c>
      <c r="D242" s="192" t="s">
        <v>145</v>
      </c>
      <c r="E242" s="193" t="s">
        <v>678</v>
      </c>
      <c r="F242" s="194" t="s">
        <v>679</v>
      </c>
      <c r="G242" s="195" t="s">
        <v>245</v>
      </c>
      <c r="H242" s="196">
        <v>3.2000000000000001E-2</v>
      </c>
      <c r="I242" s="197"/>
      <c r="J242" s="198">
        <f t="shared" si="30"/>
        <v>0</v>
      </c>
      <c r="K242" s="194" t="s">
        <v>149</v>
      </c>
      <c r="L242" s="61"/>
      <c r="M242" s="199" t="s">
        <v>21</v>
      </c>
      <c r="N242" s="200" t="s">
        <v>43</v>
      </c>
      <c r="O242" s="42"/>
      <c r="P242" s="201">
        <f t="shared" si="31"/>
        <v>0</v>
      </c>
      <c r="Q242" s="201">
        <v>0</v>
      </c>
      <c r="R242" s="201">
        <f t="shared" si="32"/>
        <v>0</v>
      </c>
      <c r="S242" s="201">
        <v>0</v>
      </c>
      <c r="T242" s="202">
        <f t="shared" si="33"/>
        <v>0</v>
      </c>
      <c r="AR242" s="24" t="s">
        <v>221</v>
      </c>
      <c r="AT242" s="24" t="s">
        <v>145</v>
      </c>
      <c r="AU242" s="24" t="s">
        <v>82</v>
      </c>
      <c r="AY242" s="24" t="s">
        <v>142</v>
      </c>
      <c r="BE242" s="203">
        <f t="shared" si="34"/>
        <v>0</v>
      </c>
      <c r="BF242" s="203">
        <f t="shared" si="35"/>
        <v>0</v>
      </c>
      <c r="BG242" s="203">
        <f t="shared" si="36"/>
        <v>0</v>
      </c>
      <c r="BH242" s="203">
        <f t="shared" si="37"/>
        <v>0</v>
      </c>
      <c r="BI242" s="203">
        <f t="shared" si="38"/>
        <v>0</v>
      </c>
      <c r="BJ242" s="24" t="s">
        <v>80</v>
      </c>
      <c r="BK242" s="203">
        <f t="shared" si="39"/>
        <v>0</v>
      </c>
      <c r="BL242" s="24" t="s">
        <v>221</v>
      </c>
      <c r="BM242" s="24" t="s">
        <v>680</v>
      </c>
    </row>
    <row r="243" spans="2:65" s="10" customFormat="1" ht="29.85" customHeight="1">
      <c r="B243" s="176"/>
      <c r="C243" s="177"/>
      <c r="D243" s="178" t="s">
        <v>71</v>
      </c>
      <c r="E243" s="190" t="s">
        <v>681</v>
      </c>
      <c r="F243" s="190" t="s">
        <v>682</v>
      </c>
      <c r="G243" s="177"/>
      <c r="H243" s="177"/>
      <c r="I243" s="180"/>
      <c r="J243" s="191">
        <f>BK243</f>
        <v>0</v>
      </c>
      <c r="K243" s="177"/>
      <c r="L243" s="182"/>
      <c r="M243" s="183"/>
      <c r="N243" s="184"/>
      <c r="O243" s="184"/>
      <c r="P243" s="185">
        <f>SUM(P244:P260)</f>
        <v>0</v>
      </c>
      <c r="Q243" s="184"/>
      <c r="R243" s="185">
        <f>SUM(R244:R260)</f>
        <v>2.233748E-2</v>
      </c>
      <c r="S243" s="184"/>
      <c r="T243" s="186">
        <f>SUM(T244:T260)</f>
        <v>0</v>
      </c>
      <c r="AR243" s="187" t="s">
        <v>82</v>
      </c>
      <c r="AT243" s="188" t="s">
        <v>71</v>
      </c>
      <c r="AU243" s="188" t="s">
        <v>80</v>
      </c>
      <c r="AY243" s="187" t="s">
        <v>142</v>
      </c>
      <c r="BK243" s="189">
        <f>SUM(BK244:BK260)</f>
        <v>0</v>
      </c>
    </row>
    <row r="244" spans="2:65" s="1" customFormat="1" ht="16.5" customHeight="1">
      <c r="B244" s="41"/>
      <c r="C244" s="192" t="s">
        <v>615</v>
      </c>
      <c r="D244" s="192" t="s">
        <v>145</v>
      </c>
      <c r="E244" s="193" t="s">
        <v>684</v>
      </c>
      <c r="F244" s="194" t="s">
        <v>685</v>
      </c>
      <c r="G244" s="195" t="s">
        <v>156</v>
      </c>
      <c r="H244" s="196">
        <v>22.873999999999999</v>
      </c>
      <c r="I244" s="197"/>
      <c r="J244" s="198">
        <f>ROUND(I244*H244,2)</f>
        <v>0</v>
      </c>
      <c r="K244" s="194" t="s">
        <v>21</v>
      </c>
      <c r="L244" s="61"/>
      <c r="M244" s="199" t="s">
        <v>21</v>
      </c>
      <c r="N244" s="200" t="s">
        <v>43</v>
      </c>
      <c r="O244" s="42"/>
      <c r="P244" s="201">
        <f>O244*H244</f>
        <v>0</v>
      </c>
      <c r="Q244" s="201">
        <v>2.0000000000000002E-5</v>
      </c>
      <c r="R244" s="201">
        <f>Q244*H244</f>
        <v>4.5748000000000002E-4</v>
      </c>
      <c r="S244" s="201">
        <v>0</v>
      </c>
      <c r="T244" s="202">
        <f>S244*H244</f>
        <v>0</v>
      </c>
      <c r="AR244" s="24" t="s">
        <v>221</v>
      </c>
      <c r="AT244" s="24" t="s">
        <v>145</v>
      </c>
      <c r="AU244" s="24" t="s">
        <v>82</v>
      </c>
      <c r="AY244" s="24" t="s">
        <v>142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24" t="s">
        <v>80</v>
      </c>
      <c r="BK244" s="203">
        <f>ROUND(I244*H244,2)</f>
        <v>0</v>
      </c>
      <c r="BL244" s="24" t="s">
        <v>221</v>
      </c>
      <c r="BM244" s="24" t="s">
        <v>820</v>
      </c>
    </row>
    <row r="245" spans="2:65" s="1" customFormat="1" ht="67.5">
      <c r="B245" s="41"/>
      <c r="C245" s="63"/>
      <c r="D245" s="206" t="s">
        <v>176</v>
      </c>
      <c r="E245" s="63"/>
      <c r="F245" s="216" t="s">
        <v>821</v>
      </c>
      <c r="G245" s="63"/>
      <c r="H245" s="63"/>
      <c r="I245" s="163"/>
      <c r="J245" s="63"/>
      <c r="K245" s="63"/>
      <c r="L245" s="61"/>
      <c r="M245" s="217"/>
      <c r="N245" s="42"/>
      <c r="O245" s="42"/>
      <c r="P245" s="42"/>
      <c r="Q245" s="42"/>
      <c r="R245" s="42"/>
      <c r="S245" s="42"/>
      <c r="T245" s="78"/>
      <c r="AT245" s="24" t="s">
        <v>176</v>
      </c>
      <c r="AU245" s="24" t="s">
        <v>82</v>
      </c>
    </row>
    <row r="246" spans="2:65" s="11" customFormat="1">
      <c r="B246" s="204"/>
      <c r="C246" s="205"/>
      <c r="D246" s="206" t="s">
        <v>152</v>
      </c>
      <c r="E246" s="207" t="s">
        <v>21</v>
      </c>
      <c r="F246" s="208" t="s">
        <v>822</v>
      </c>
      <c r="G246" s="205"/>
      <c r="H246" s="209">
        <v>8.6739999999999995</v>
      </c>
      <c r="I246" s="210"/>
      <c r="J246" s="205"/>
      <c r="K246" s="205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152</v>
      </c>
      <c r="AU246" s="215" t="s">
        <v>82</v>
      </c>
      <c r="AV246" s="11" t="s">
        <v>82</v>
      </c>
      <c r="AW246" s="11" t="s">
        <v>35</v>
      </c>
      <c r="AX246" s="11" t="s">
        <v>72</v>
      </c>
      <c r="AY246" s="215" t="s">
        <v>142</v>
      </c>
    </row>
    <row r="247" spans="2:65" s="11" customFormat="1">
      <c r="B247" s="204"/>
      <c r="C247" s="205"/>
      <c r="D247" s="206" t="s">
        <v>152</v>
      </c>
      <c r="E247" s="207" t="s">
        <v>21</v>
      </c>
      <c r="F247" s="208" t="s">
        <v>689</v>
      </c>
      <c r="G247" s="205"/>
      <c r="H247" s="209">
        <v>8.8000000000000007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152</v>
      </c>
      <c r="AU247" s="215" t="s">
        <v>82</v>
      </c>
      <c r="AV247" s="11" t="s">
        <v>82</v>
      </c>
      <c r="AW247" s="11" t="s">
        <v>35</v>
      </c>
      <c r="AX247" s="11" t="s">
        <v>72</v>
      </c>
      <c r="AY247" s="215" t="s">
        <v>142</v>
      </c>
    </row>
    <row r="248" spans="2:65" s="11" customFormat="1">
      <c r="B248" s="204"/>
      <c r="C248" s="205"/>
      <c r="D248" s="206" t="s">
        <v>152</v>
      </c>
      <c r="E248" s="207" t="s">
        <v>21</v>
      </c>
      <c r="F248" s="208" t="s">
        <v>690</v>
      </c>
      <c r="G248" s="205"/>
      <c r="H248" s="209">
        <v>5.4</v>
      </c>
      <c r="I248" s="210"/>
      <c r="J248" s="205"/>
      <c r="K248" s="205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152</v>
      </c>
      <c r="AU248" s="215" t="s">
        <v>82</v>
      </c>
      <c r="AV248" s="11" t="s">
        <v>82</v>
      </c>
      <c r="AW248" s="11" t="s">
        <v>35</v>
      </c>
      <c r="AX248" s="11" t="s">
        <v>72</v>
      </c>
      <c r="AY248" s="215" t="s">
        <v>142</v>
      </c>
    </row>
    <row r="249" spans="2:65" s="13" customFormat="1">
      <c r="B249" s="229"/>
      <c r="C249" s="230"/>
      <c r="D249" s="206" t="s">
        <v>152</v>
      </c>
      <c r="E249" s="231" t="s">
        <v>21</v>
      </c>
      <c r="F249" s="232" t="s">
        <v>239</v>
      </c>
      <c r="G249" s="230"/>
      <c r="H249" s="233">
        <v>22.873999999999999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AT249" s="239" t="s">
        <v>152</v>
      </c>
      <c r="AU249" s="239" t="s">
        <v>82</v>
      </c>
      <c r="AV249" s="13" t="s">
        <v>150</v>
      </c>
      <c r="AW249" s="13" t="s">
        <v>35</v>
      </c>
      <c r="AX249" s="13" t="s">
        <v>80</v>
      </c>
      <c r="AY249" s="239" t="s">
        <v>142</v>
      </c>
    </row>
    <row r="250" spans="2:65" s="1" customFormat="1" ht="25.5" customHeight="1">
      <c r="B250" s="41"/>
      <c r="C250" s="192" t="s">
        <v>620</v>
      </c>
      <c r="D250" s="192" t="s">
        <v>145</v>
      </c>
      <c r="E250" s="193" t="s">
        <v>692</v>
      </c>
      <c r="F250" s="194" t="s">
        <v>693</v>
      </c>
      <c r="G250" s="195" t="s">
        <v>156</v>
      </c>
      <c r="H250" s="196">
        <v>24</v>
      </c>
      <c r="I250" s="197"/>
      <c r="J250" s="198">
        <f>ROUND(I250*H250,2)</f>
        <v>0</v>
      </c>
      <c r="K250" s="194" t="s">
        <v>149</v>
      </c>
      <c r="L250" s="61"/>
      <c r="M250" s="199" t="s">
        <v>21</v>
      </c>
      <c r="N250" s="200" t="s">
        <v>43</v>
      </c>
      <c r="O250" s="42"/>
      <c r="P250" s="201">
        <f>O250*H250</f>
        <v>0</v>
      </c>
      <c r="Q250" s="201">
        <v>2.3000000000000001E-4</v>
      </c>
      <c r="R250" s="201">
        <f>Q250*H250</f>
        <v>5.5200000000000006E-3</v>
      </c>
      <c r="S250" s="201">
        <v>0</v>
      </c>
      <c r="T250" s="202">
        <f>S250*H250</f>
        <v>0</v>
      </c>
      <c r="AR250" s="24" t="s">
        <v>221</v>
      </c>
      <c r="AT250" s="24" t="s">
        <v>145</v>
      </c>
      <c r="AU250" s="24" t="s">
        <v>82</v>
      </c>
      <c r="AY250" s="24" t="s">
        <v>142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24" t="s">
        <v>80</v>
      </c>
      <c r="BK250" s="203">
        <f>ROUND(I250*H250,2)</f>
        <v>0</v>
      </c>
      <c r="BL250" s="24" t="s">
        <v>221</v>
      </c>
      <c r="BM250" s="24" t="s">
        <v>694</v>
      </c>
    </row>
    <row r="251" spans="2:65" s="1" customFormat="1" ht="40.5">
      <c r="B251" s="41"/>
      <c r="C251" s="63"/>
      <c r="D251" s="206" t="s">
        <v>176</v>
      </c>
      <c r="E251" s="63"/>
      <c r="F251" s="216" t="s">
        <v>823</v>
      </c>
      <c r="G251" s="63"/>
      <c r="H251" s="63"/>
      <c r="I251" s="163"/>
      <c r="J251" s="63"/>
      <c r="K251" s="63"/>
      <c r="L251" s="61"/>
      <c r="M251" s="217"/>
      <c r="N251" s="42"/>
      <c r="O251" s="42"/>
      <c r="P251" s="42"/>
      <c r="Q251" s="42"/>
      <c r="R251" s="42"/>
      <c r="S251" s="42"/>
      <c r="T251" s="78"/>
      <c r="AT251" s="24" t="s">
        <v>176</v>
      </c>
      <c r="AU251" s="24" t="s">
        <v>82</v>
      </c>
    </row>
    <row r="252" spans="2:65" s="11" customFormat="1">
      <c r="B252" s="204"/>
      <c r="C252" s="205"/>
      <c r="D252" s="206" t="s">
        <v>152</v>
      </c>
      <c r="E252" s="207" t="s">
        <v>21</v>
      </c>
      <c r="F252" s="208" t="s">
        <v>824</v>
      </c>
      <c r="G252" s="205"/>
      <c r="H252" s="209">
        <v>24</v>
      </c>
      <c r="I252" s="210"/>
      <c r="J252" s="205"/>
      <c r="K252" s="205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152</v>
      </c>
      <c r="AU252" s="215" t="s">
        <v>82</v>
      </c>
      <c r="AV252" s="11" t="s">
        <v>82</v>
      </c>
      <c r="AW252" s="11" t="s">
        <v>35</v>
      </c>
      <c r="AX252" s="11" t="s">
        <v>80</v>
      </c>
      <c r="AY252" s="215" t="s">
        <v>142</v>
      </c>
    </row>
    <row r="253" spans="2:65" s="1" customFormat="1" ht="16.5" customHeight="1">
      <c r="B253" s="41"/>
      <c r="C253" s="192" t="s">
        <v>625</v>
      </c>
      <c r="D253" s="192" t="s">
        <v>145</v>
      </c>
      <c r="E253" s="193" t="s">
        <v>698</v>
      </c>
      <c r="F253" s="194" t="s">
        <v>699</v>
      </c>
      <c r="G253" s="195" t="s">
        <v>214</v>
      </c>
      <c r="H253" s="196">
        <v>20</v>
      </c>
      <c r="I253" s="197"/>
      <c r="J253" s="198">
        <f>ROUND(I253*H253,2)</f>
        <v>0</v>
      </c>
      <c r="K253" s="194" t="s">
        <v>149</v>
      </c>
      <c r="L253" s="61"/>
      <c r="M253" s="199" t="s">
        <v>21</v>
      </c>
      <c r="N253" s="200" t="s">
        <v>43</v>
      </c>
      <c r="O253" s="42"/>
      <c r="P253" s="201">
        <f>O253*H253</f>
        <v>0</v>
      </c>
      <c r="Q253" s="201">
        <v>2.0000000000000002E-5</v>
      </c>
      <c r="R253" s="201">
        <f>Q253*H253</f>
        <v>4.0000000000000002E-4</v>
      </c>
      <c r="S253" s="201">
        <v>0</v>
      </c>
      <c r="T253" s="202">
        <f>S253*H253</f>
        <v>0</v>
      </c>
      <c r="AR253" s="24" t="s">
        <v>221</v>
      </c>
      <c r="AT253" s="24" t="s">
        <v>145</v>
      </c>
      <c r="AU253" s="24" t="s">
        <v>82</v>
      </c>
      <c r="AY253" s="24" t="s">
        <v>142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24" t="s">
        <v>80</v>
      </c>
      <c r="BK253" s="203">
        <f>ROUND(I253*H253,2)</f>
        <v>0</v>
      </c>
      <c r="BL253" s="24" t="s">
        <v>221</v>
      </c>
      <c r="BM253" s="24" t="s">
        <v>700</v>
      </c>
    </row>
    <row r="254" spans="2:65" s="11" customFormat="1">
      <c r="B254" s="204"/>
      <c r="C254" s="205"/>
      <c r="D254" s="206" t="s">
        <v>152</v>
      </c>
      <c r="E254" s="207" t="s">
        <v>21</v>
      </c>
      <c r="F254" s="208" t="s">
        <v>701</v>
      </c>
      <c r="G254" s="205"/>
      <c r="H254" s="209">
        <v>20</v>
      </c>
      <c r="I254" s="210"/>
      <c r="J254" s="205"/>
      <c r="K254" s="205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152</v>
      </c>
      <c r="AU254" s="215" t="s">
        <v>82</v>
      </c>
      <c r="AV254" s="11" t="s">
        <v>82</v>
      </c>
      <c r="AW254" s="11" t="s">
        <v>35</v>
      </c>
      <c r="AX254" s="11" t="s">
        <v>80</v>
      </c>
      <c r="AY254" s="215" t="s">
        <v>142</v>
      </c>
    </row>
    <row r="255" spans="2:65" s="1" customFormat="1" ht="16.5" customHeight="1">
      <c r="B255" s="41"/>
      <c r="C255" s="192" t="s">
        <v>629</v>
      </c>
      <c r="D255" s="192" t="s">
        <v>145</v>
      </c>
      <c r="E255" s="193" t="s">
        <v>703</v>
      </c>
      <c r="F255" s="194" t="s">
        <v>704</v>
      </c>
      <c r="G255" s="195" t="s">
        <v>156</v>
      </c>
      <c r="H255" s="196">
        <v>24</v>
      </c>
      <c r="I255" s="197"/>
      <c r="J255" s="198">
        <f>ROUND(I255*H255,2)</f>
        <v>0</v>
      </c>
      <c r="K255" s="194" t="s">
        <v>149</v>
      </c>
      <c r="L255" s="61"/>
      <c r="M255" s="199" t="s">
        <v>21</v>
      </c>
      <c r="N255" s="200" t="s">
        <v>43</v>
      </c>
      <c r="O255" s="42"/>
      <c r="P255" s="201">
        <f>O255*H255</f>
        <v>0</v>
      </c>
      <c r="Q255" s="201">
        <v>1.6000000000000001E-4</v>
      </c>
      <c r="R255" s="201">
        <f>Q255*H255</f>
        <v>3.8400000000000005E-3</v>
      </c>
      <c r="S255" s="201">
        <v>0</v>
      </c>
      <c r="T255" s="202">
        <f>S255*H255</f>
        <v>0</v>
      </c>
      <c r="AR255" s="24" t="s">
        <v>221</v>
      </c>
      <c r="AT255" s="24" t="s">
        <v>145</v>
      </c>
      <c r="AU255" s="24" t="s">
        <v>82</v>
      </c>
      <c r="AY255" s="24" t="s">
        <v>142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24" t="s">
        <v>80</v>
      </c>
      <c r="BK255" s="203">
        <f>ROUND(I255*H255,2)</f>
        <v>0</v>
      </c>
      <c r="BL255" s="24" t="s">
        <v>221</v>
      </c>
      <c r="BM255" s="24" t="s">
        <v>705</v>
      </c>
    </row>
    <row r="256" spans="2:65" s="1" customFormat="1" ht="16.5" customHeight="1">
      <c r="B256" s="41"/>
      <c r="C256" s="192" t="s">
        <v>633</v>
      </c>
      <c r="D256" s="192" t="s">
        <v>145</v>
      </c>
      <c r="E256" s="193" t="s">
        <v>707</v>
      </c>
      <c r="F256" s="194" t="s">
        <v>708</v>
      </c>
      <c r="G256" s="195" t="s">
        <v>214</v>
      </c>
      <c r="H256" s="196">
        <v>20</v>
      </c>
      <c r="I256" s="197"/>
      <c r="J256" s="198">
        <f>ROUND(I256*H256,2)</f>
        <v>0</v>
      </c>
      <c r="K256" s="194" t="s">
        <v>149</v>
      </c>
      <c r="L256" s="61"/>
      <c r="M256" s="199" t="s">
        <v>21</v>
      </c>
      <c r="N256" s="200" t="s">
        <v>43</v>
      </c>
      <c r="O256" s="42"/>
      <c r="P256" s="201">
        <f>O256*H256</f>
        <v>0</v>
      </c>
      <c r="Q256" s="201">
        <v>6.0000000000000002E-5</v>
      </c>
      <c r="R256" s="201">
        <f>Q256*H256</f>
        <v>1.2000000000000001E-3</v>
      </c>
      <c r="S256" s="201">
        <v>0</v>
      </c>
      <c r="T256" s="202">
        <f>S256*H256</f>
        <v>0</v>
      </c>
      <c r="AR256" s="24" t="s">
        <v>221</v>
      </c>
      <c r="AT256" s="24" t="s">
        <v>145</v>
      </c>
      <c r="AU256" s="24" t="s">
        <v>82</v>
      </c>
      <c r="AY256" s="24" t="s">
        <v>142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24" t="s">
        <v>80</v>
      </c>
      <c r="BK256" s="203">
        <f>ROUND(I256*H256,2)</f>
        <v>0</v>
      </c>
      <c r="BL256" s="24" t="s">
        <v>221</v>
      </c>
      <c r="BM256" s="24" t="s">
        <v>709</v>
      </c>
    </row>
    <row r="257" spans="2:65" s="1" customFormat="1" ht="16.5" customHeight="1">
      <c r="B257" s="41"/>
      <c r="C257" s="192" t="s">
        <v>637</v>
      </c>
      <c r="D257" s="192" t="s">
        <v>145</v>
      </c>
      <c r="E257" s="193" t="s">
        <v>711</v>
      </c>
      <c r="F257" s="194" t="s">
        <v>712</v>
      </c>
      <c r="G257" s="195" t="s">
        <v>156</v>
      </c>
      <c r="H257" s="196">
        <v>24</v>
      </c>
      <c r="I257" s="197"/>
      <c r="J257" s="198">
        <f>ROUND(I257*H257,2)</f>
        <v>0</v>
      </c>
      <c r="K257" s="194" t="s">
        <v>149</v>
      </c>
      <c r="L257" s="61"/>
      <c r="M257" s="199" t="s">
        <v>21</v>
      </c>
      <c r="N257" s="200" t="s">
        <v>43</v>
      </c>
      <c r="O257" s="42"/>
      <c r="P257" s="201">
        <f>O257*H257</f>
        <v>0</v>
      </c>
      <c r="Q257" s="201">
        <v>4.2999999999999999E-4</v>
      </c>
      <c r="R257" s="201">
        <f>Q257*H257</f>
        <v>1.0319999999999999E-2</v>
      </c>
      <c r="S257" s="201">
        <v>0</v>
      </c>
      <c r="T257" s="202">
        <f>S257*H257</f>
        <v>0</v>
      </c>
      <c r="AR257" s="24" t="s">
        <v>221</v>
      </c>
      <c r="AT257" s="24" t="s">
        <v>145</v>
      </c>
      <c r="AU257" s="24" t="s">
        <v>82</v>
      </c>
      <c r="AY257" s="24" t="s">
        <v>142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24" t="s">
        <v>80</v>
      </c>
      <c r="BK257" s="203">
        <f>ROUND(I257*H257,2)</f>
        <v>0</v>
      </c>
      <c r="BL257" s="24" t="s">
        <v>221</v>
      </c>
      <c r="BM257" s="24" t="s">
        <v>713</v>
      </c>
    </row>
    <row r="258" spans="2:65" s="1" customFormat="1" ht="54">
      <c r="B258" s="41"/>
      <c r="C258" s="63"/>
      <c r="D258" s="206" t="s">
        <v>176</v>
      </c>
      <c r="E258" s="63"/>
      <c r="F258" s="216" t="s">
        <v>549</v>
      </c>
      <c r="G258" s="63"/>
      <c r="H258" s="63"/>
      <c r="I258" s="163"/>
      <c r="J258" s="63"/>
      <c r="K258" s="63"/>
      <c r="L258" s="61"/>
      <c r="M258" s="217"/>
      <c r="N258" s="42"/>
      <c r="O258" s="42"/>
      <c r="P258" s="42"/>
      <c r="Q258" s="42"/>
      <c r="R258" s="42"/>
      <c r="S258" s="42"/>
      <c r="T258" s="78"/>
      <c r="AT258" s="24" t="s">
        <v>176</v>
      </c>
      <c r="AU258" s="24" t="s">
        <v>82</v>
      </c>
    </row>
    <row r="259" spans="2:65" s="1" customFormat="1" ht="16.5" customHeight="1">
      <c r="B259" s="41"/>
      <c r="C259" s="192" t="s">
        <v>641</v>
      </c>
      <c r="D259" s="192" t="s">
        <v>145</v>
      </c>
      <c r="E259" s="193" t="s">
        <v>715</v>
      </c>
      <c r="F259" s="194" t="s">
        <v>716</v>
      </c>
      <c r="G259" s="195" t="s">
        <v>214</v>
      </c>
      <c r="H259" s="196">
        <v>20</v>
      </c>
      <c r="I259" s="197"/>
      <c r="J259" s="198">
        <f>ROUND(I259*H259,2)</f>
        <v>0</v>
      </c>
      <c r="K259" s="194" t="s">
        <v>149</v>
      </c>
      <c r="L259" s="61"/>
      <c r="M259" s="199" t="s">
        <v>21</v>
      </c>
      <c r="N259" s="200" t="s">
        <v>43</v>
      </c>
      <c r="O259" s="42"/>
      <c r="P259" s="201">
        <f>O259*H259</f>
        <v>0</v>
      </c>
      <c r="Q259" s="201">
        <v>3.0000000000000001E-5</v>
      </c>
      <c r="R259" s="201">
        <f>Q259*H259</f>
        <v>6.0000000000000006E-4</v>
      </c>
      <c r="S259" s="201">
        <v>0</v>
      </c>
      <c r="T259" s="202">
        <f>S259*H259</f>
        <v>0</v>
      </c>
      <c r="AR259" s="24" t="s">
        <v>221</v>
      </c>
      <c r="AT259" s="24" t="s">
        <v>145</v>
      </c>
      <c r="AU259" s="24" t="s">
        <v>82</v>
      </c>
      <c r="AY259" s="24" t="s">
        <v>142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24" t="s">
        <v>80</v>
      </c>
      <c r="BK259" s="203">
        <f>ROUND(I259*H259,2)</f>
        <v>0</v>
      </c>
      <c r="BL259" s="24" t="s">
        <v>221</v>
      </c>
      <c r="BM259" s="24" t="s">
        <v>717</v>
      </c>
    </row>
    <row r="260" spans="2:65" s="11" customFormat="1">
      <c r="B260" s="204"/>
      <c r="C260" s="205"/>
      <c r="D260" s="206" t="s">
        <v>152</v>
      </c>
      <c r="E260" s="207" t="s">
        <v>21</v>
      </c>
      <c r="F260" s="208" t="s">
        <v>701</v>
      </c>
      <c r="G260" s="205"/>
      <c r="H260" s="209">
        <v>20</v>
      </c>
      <c r="I260" s="210"/>
      <c r="J260" s="205"/>
      <c r="K260" s="205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152</v>
      </c>
      <c r="AU260" s="215" t="s">
        <v>82</v>
      </c>
      <c r="AV260" s="11" t="s">
        <v>82</v>
      </c>
      <c r="AW260" s="11" t="s">
        <v>35</v>
      </c>
      <c r="AX260" s="11" t="s">
        <v>80</v>
      </c>
      <c r="AY260" s="215" t="s">
        <v>142</v>
      </c>
    </row>
    <row r="261" spans="2:65" s="10" customFormat="1" ht="29.85" customHeight="1">
      <c r="B261" s="176"/>
      <c r="C261" s="177"/>
      <c r="D261" s="178" t="s">
        <v>71</v>
      </c>
      <c r="E261" s="190" t="s">
        <v>718</v>
      </c>
      <c r="F261" s="190" t="s">
        <v>719</v>
      </c>
      <c r="G261" s="177"/>
      <c r="H261" s="177"/>
      <c r="I261" s="180"/>
      <c r="J261" s="191">
        <f>BK261</f>
        <v>0</v>
      </c>
      <c r="K261" s="177"/>
      <c r="L261" s="182"/>
      <c r="M261" s="183"/>
      <c r="N261" s="184"/>
      <c r="O261" s="184"/>
      <c r="P261" s="185">
        <f>SUM(P262:P268)</f>
        <v>0</v>
      </c>
      <c r="Q261" s="184"/>
      <c r="R261" s="185">
        <f>SUM(R262:R268)</f>
        <v>3.1821000000000002E-2</v>
      </c>
      <c r="S261" s="184"/>
      <c r="T261" s="186">
        <f>SUM(T262:T268)</f>
        <v>0</v>
      </c>
      <c r="AR261" s="187" t="s">
        <v>82</v>
      </c>
      <c r="AT261" s="188" t="s">
        <v>71</v>
      </c>
      <c r="AU261" s="188" t="s">
        <v>80</v>
      </c>
      <c r="AY261" s="187" t="s">
        <v>142</v>
      </c>
      <c r="BK261" s="189">
        <f>SUM(BK262:BK268)</f>
        <v>0</v>
      </c>
    </row>
    <row r="262" spans="2:65" s="1" customFormat="1" ht="16.5" customHeight="1">
      <c r="B262" s="41"/>
      <c r="C262" s="192" t="s">
        <v>647</v>
      </c>
      <c r="D262" s="192" t="s">
        <v>145</v>
      </c>
      <c r="E262" s="193" t="s">
        <v>721</v>
      </c>
      <c r="F262" s="194" t="s">
        <v>722</v>
      </c>
      <c r="G262" s="195" t="s">
        <v>156</v>
      </c>
      <c r="H262" s="196">
        <v>20</v>
      </c>
      <c r="I262" s="197"/>
      <c r="J262" s="198">
        <f>ROUND(I262*H262,2)</f>
        <v>0</v>
      </c>
      <c r="K262" s="194" t="s">
        <v>149</v>
      </c>
      <c r="L262" s="61"/>
      <c r="M262" s="199" t="s">
        <v>21</v>
      </c>
      <c r="N262" s="200" t="s">
        <v>43</v>
      </c>
      <c r="O262" s="42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AR262" s="24" t="s">
        <v>221</v>
      </c>
      <c r="AT262" s="24" t="s">
        <v>145</v>
      </c>
      <c r="AU262" s="24" t="s">
        <v>82</v>
      </c>
      <c r="AY262" s="24" t="s">
        <v>142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24" t="s">
        <v>80</v>
      </c>
      <c r="BK262" s="203">
        <f>ROUND(I262*H262,2)</f>
        <v>0</v>
      </c>
      <c r="BL262" s="24" t="s">
        <v>221</v>
      </c>
      <c r="BM262" s="24" t="s">
        <v>723</v>
      </c>
    </row>
    <row r="263" spans="2:65" s="1" customFormat="1" ht="25.5" customHeight="1">
      <c r="B263" s="41"/>
      <c r="C263" s="192" t="s">
        <v>653</v>
      </c>
      <c r="D263" s="192" t="s">
        <v>145</v>
      </c>
      <c r="E263" s="193" t="s">
        <v>725</v>
      </c>
      <c r="F263" s="194" t="s">
        <v>726</v>
      </c>
      <c r="G263" s="195" t="s">
        <v>156</v>
      </c>
      <c r="H263" s="196">
        <v>12</v>
      </c>
      <c r="I263" s="197"/>
      <c r="J263" s="198">
        <f>ROUND(I263*H263,2)</f>
        <v>0</v>
      </c>
      <c r="K263" s="194" t="s">
        <v>149</v>
      </c>
      <c r="L263" s="61"/>
      <c r="M263" s="199" t="s">
        <v>21</v>
      </c>
      <c r="N263" s="200" t="s">
        <v>43</v>
      </c>
      <c r="O263" s="42"/>
      <c r="P263" s="201">
        <f>O263*H263</f>
        <v>0</v>
      </c>
      <c r="Q263" s="201">
        <v>2.0000000000000002E-5</v>
      </c>
      <c r="R263" s="201">
        <f>Q263*H263</f>
        <v>2.4000000000000003E-4</v>
      </c>
      <c r="S263" s="201">
        <v>0</v>
      </c>
      <c r="T263" s="202">
        <f>S263*H263</f>
        <v>0</v>
      </c>
      <c r="AR263" s="24" t="s">
        <v>221</v>
      </c>
      <c r="AT263" s="24" t="s">
        <v>145</v>
      </c>
      <c r="AU263" s="24" t="s">
        <v>82</v>
      </c>
      <c r="AY263" s="24" t="s">
        <v>142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24" t="s">
        <v>80</v>
      </c>
      <c r="BK263" s="203">
        <f>ROUND(I263*H263,2)</f>
        <v>0</v>
      </c>
      <c r="BL263" s="24" t="s">
        <v>221</v>
      </c>
      <c r="BM263" s="24" t="s">
        <v>727</v>
      </c>
    </row>
    <row r="264" spans="2:65" s="1" customFormat="1" ht="25.5" customHeight="1">
      <c r="B264" s="41"/>
      <c r="C264" s="192" t="s">
        <v>657</v>
      </c>
      <c r="D264" s="192" t="s">
        <v>145</v>
      </c>
      <c r="E264" s="193" t="s">
        <v>729</v>
      </c>
      <c r="F264" s="194" t="s">
        <v>730</v>
      </c>
      <c r="G264" s="195" t="s">
        <v>156</v>
      </c>
      <c r="H264" s="196">
        <v>108.9</v>
      </c>
      <c r="I264" s="197"/>
      <c r="J264" s="198">
        <f>ROUND(I264*H264,2)</f>
        <v>0</v>
      </c>
      <c r="K264" s="194" t="s">
        <v>149</v>
      </c>
      <c r="L264" s="61"/>
      <c r="M264" s="199" t="s">
        <v>21</v>
      </c>
      <c r="N264" s="200" t="s">
        <v>43</v>
      </c>
      <c r="O264" s="42"/>
      <c r="P264" s="201">
        <f>O264*H264</f>
        <v>0</v>
      </c>
      <c r="Q264" s="201">
        <v>2.5999999999999998E-4</v>
      </c>
      <c r="R264" s="201">
        <f>Q264*H264</f>
        <v>2.8313999999999999E-2</v>
      </c>
      <c r="S264" s="201">
        <v>0</v>
      </c>
      <c r="T264" s="202">
        <f>S264*H264</f>
        <v>0</v>
      </c>
      <c r="AR264" s="24" t="s">
        <v>221</v>
      </c>
      <c r="AT264" s="24" t="s">
        <v>145</v>
      </c>
      <c r="AU264" s="24" t="s">
        <v>82</v>
      </c>
      <c r="AY264" s="24" t="s">
        <v>142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24" t="s">
        <v>80</v>
      </c>
      <c r="BK264" s="203">
        <f>ROUND(I264*H264,2)</f>
        <v>0</v>
      </c>
      <c r="BL264" s="24" t="s">
        <v>221</v>
      </c>
      <c r="BM264" s="24" t="s">
        <v>731</v>
      </c>
    </row>
    <row r="265" spans="2:65" s="1" customFormat="1" ht="54">
      <c r="B265" s="41"/>
      <c r="C265" s="63"/>
      <c r="D265" s="206" t="s">
        <v>176</v>
      </c>
      <c r="E265" s="63"/>
      <c r="F265" s="216" t="s">
        <v>177</v>
      </c>
      <c r="G265" s="63"/>
      <c r="H265" s="63"/>
      <c r="I265" s="163"/>
      <c r="J265" s="63"/>
      <c r="K265" s="63"/>
      <c r="L265" s="61"/>
      <c r="M265" s="217"/>
      <c r="N265" s="42"/>
      <c r="O265" s="42"/>
      <c r="P265" s="42"/>
      <c r="Q265" s="42"/>
      <c r="R265" s="42"/>
      <c r="S265" s="42"/>
      <c r="T265" s="78"/>
      <c r="AT265" s="24" t="s">
        <v>176</v>
      </c>
      <c r="AU265" s="24" t="s">
        <v>82</v>
      </c>
    </row>
    <row r="266" spans="2:65" s="11" customFormat="1">
      <c r="B266" s="204"/>
      <c r="C266" s="205"/>
      <c r="D266" s="206" t="s">
        <v>152</v>
      </c>
      <c r="E266" s="207" t="s">
        <v>21</v>
      </c>
      <c r="F266" s="208" t="s">
        <v>825</v>
      </c>
      <c r="G266" s="205"/>
      <c r="H266" s="209">
        <v>108.9</v>
      </c>
      <c r="I266" s="210"/>
      <c r="J266" s="205"/>
      <c r="K266" s="205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152</v>
      </c>
      <c r="AU266" s="215" t="s">
        <v>82</v>
      </c>
      <c r="AV266" s="11" t="s">
        <v>82</v>
      </c>
      <c r="AW266" s="11" t="s">
        <v>35</v>
      </c>
      <c r="AX266" s="11" t="s">
        <v>80</v>
      </c>
      <c r="AY266" s="215" t="s">
        <v>142</v>
      </c>
    </row>
    <row r="267" spans="2:65" s="1" customFormat="1" ht="25.5" customHeight="1">
      <c r="B267" s="41"/>
      <c r="C267" s="192" t="s">
        <v>661</v>
      </c>
      <c r="D267" s="192" t="s">
        <v>145</v>
      </c>
      <c r="E267" s="193" t="s">
        <v>734</v>
      </c>
      <c r="F267" s="194" t="s">
        <v>735</v>
      </c>
      <c r="G267" s="195" t="s">
        <v>214</v>
      </c>
      <c r="H267" s="196">
        <v>22.4</v>
      </c>
      <c r="I267" s="197"/>
      <c r="J267" s="198">
        <f>ROUND(I267*H267,2)</f>
        <v>0</v>
      </c>
      <c r="K267" s="194" t="s">
        <v>149</v>
      </c>
      <c r="L267" s="61"/>
      <c r="M267" s="199" t="s">
        <v>21</v>
      </c>
      <c r="N267" s="200" t="s">
        <v>43</v>
      </c>
      <c r="O267" s="42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AR267" s="24" t="s">
        <v>221</v>
      </c>
      <c r="AT267" s="24" t="s">
        <v>145</v>
      </c>
      <c r="AU267" s="24" t="s">
        <v>82</v>
      </c>
      <c r="AY267" s="24" t="s">
        <v>142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24" t="s">
        <v>80</v>
      </c>
      <c r="BK267" s="203">
        <f>ROUND(I267*H267,2)</f>
        <v>0</v>
      </c>
      <c r="BL267" s="24" t="s">
        <v>221</v>
      </c>
      <c r="BM267" s="24" t="s">
        <v>736</v>
      </c>
    </row>
    <row r="268" spans="2:65" s="1" customFormat="1" ht="25.5" customHeight="1">
      <c r="B268" s="41"/>
      <c r="C268" s="192" t="s">
        <v>665</v>
      </c>
      <c r="D268" s="192" t="s">
        <v>145</v>
      </c>
      <c r="E268" s="193" t="s">
        <v>738</v>
      </c>
      <c r="F268" s="194" t="s">
        <v>739</v>
      </c>
      <c r="G268" s="195" t="s">
        <v>156</v>
      </c>
      <c r="H268" s="196">
        <v>108.9</v>
      </c>
      <c r="I268" s="197"/>
      <c r="J268" s="198">
        <f>ROUND(I268*H268,2)</f>
        <v>0</v>
      </c>
      <c r="K268" s="194" t="s">
        <v>149</v>
      </c>
      <c r="L268" s="61"/>
      <c r="M268" s="199" t="s">
        <v>21</v>
      </c>
      <c r="N268" s="200" t="s">
        <v>43</v>
      </c>
      <c r="O268" s="42"/>
      <c r="P268" s="201">
        <f>O268*H268</f>
        <v>0</v>
      </c>
      <c r="Q268" s="201">
        <v>3.0000000000000001E-5</v>
      </c>
      <c r="R268" s="201">
        <f>Q268*H268</f>
        <v>3.2670000000000004E-3</v>
      </c>
      <c r="S268" s="201">
        <v>0</v>
      </c>
      <c r="T268" s="202">
        <f>S268*H268</f>
        <v>0</v>
      </c>
      <c r="AR268" s="24" t="s">
        <v>221</v>
      </c>
      <c r="AT268" s="24" t="s">
        <v>145</v>
      </c>
      <c r="AU268" s="24" t="s">
        <v>82</v>
      </c>
      <c r="AY268" s="24" t="s">
        <v>142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24" t="s">
        <v>80</v>
      </c>
      <c r="BK268" s="203">
        <f>ROUND(I268*H268,2)</f>
        <v>0</v>
      </c>
      <c r="BL268" s="24" t="s">
        <v>221</v>
      </c>
      <c r="BM268" s="24" t="s">
        <v>740</v>
      </c>
    </row>
    <row r="269" spans="2:65" s="10" customFormat="1" ht="29.85" customHeight="1">
      <c r="B269" s="176"/>
      <c r="C269" s="177"/>
      <c r="D269" s="178" t="s">
        <v>71</v>
      </c>
      <c r="E269" s="190" t="s">
        <v>746</v>
      </c>
      <c r="F269" s="190" t="s">
        <v>826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SUM(P270:P271)</f>
        <v>0</v>
      </c>
      <c r="Q269" s="184"/>
      <c r="R269" s="185">
        <f>SUM(R270:R271)</f>
        <v>0</v>
      </c>
      <c r="S269" s="184"/>
      <c r="T269" s="186">
        <f>SUM(T270:T271)</f>
        <v>0</v>
      </c>
      <c r="AR269" s="187" t="s">
        <v>82</v>
      </c>
      <c r="AT269" s="188" t="s">
        <v>71</v>
      </c>
      <c r="AU269" s="188" t="s">
        <v>80</v>
      </c>
      <c r="AY269" s="187" t="s">
        <v>142</v>
      </c>
      <c r="BK269" s="189">
        <f>SUM(BK270:BK271)</f>
        <v>0</v>
      </c>
    </row>
    <row r="270" spans="2:65" s="1" customFormat="1" ht="25.5" customHeight="1">
      <c r="B270" s="41"/>
      <c r="C270" s="192" t="s">
        <v>669</v>
      </c>
      <c r="D270" s="192" t="s">
        <v>145</v>
      </c>
      <c r="E270" s="193" t="s">
        <v>749</v>
      </c>
      <c r="F270" s="194" t="s">
        <v>827</v>
      </c>
      <c r="G270" s="195" t="s">
        <v>156</v>
      </c>
      <c r="H270" s="196">
        <v>8.6739999999999995</v>
      </c>
      <c r="I270" s="197"/>
      <c r="J270" s="198">
        <f>ROUND(I270*H270,2)</f>
        <v>0</v>
      </c>
      <c r="K270" s="194" t="s">
        <v>21</v>
      </c>
      <c r="L270" s="61"/>
      <c r="M270" s="199" t="s">
        <v>21</v>
      </c>
      <c r="N270" s="200" t="s">
        <v>43</v>
      </c>
      <c r="O270" s="42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AR270" s="24" t="s">
        <v>221</v>
      </c>
      <c r="AT270" s="24" t="s">
        <v>145</v>
      </c>
      <c r="AU270" s="24" t="s">
        <v>82</v>
      </c>
      <c r="AY270" s="24" t="s">
        <v>142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24" t="s">
        <v>80</v>
      </c>
      <c r="BK270" s="203">
        <f>ROUND(I270*H270,2)</f>
        <v>0</v>
      </c>
      <c r="BL270" s="24" t="s">
        <v>221</v>
      </c>
      <c r="BM270" s="24" t="s">
        <v>828</v>
      </c>
    </row>
    <row r="271" spans="2:65" s="11" customFormat="1">
      <c r="B271" s="204"/>
      <c r="C271" s="205"/>
      <c r="D271" s="206" t="s">
        <v>152</v>
      </c>
      <c r="E271" s="207" t="s">
        <v>21</v>
      </c>
      <c r="F271" s="208" t="s">
        <v>829</v>
      </c>
      <c r="G271" s="205"/>
      <c r="H271" s="209">
        <v>8.6739999999999995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152</v>
      </c>
      <c r="AU271" s="215" t="s">
        <v>82</v>
      </c>
      <c r="AV271" s="11" t="s">
        <v>82</v>
      </c>
      <c r="AW271" s="11" t="s">
        <v>35</v>
      </c>
      <c r="AX271" s="11" t="s">
        <v>80</v>
      </c>
      <c r="AY271" s="215" t="s">
        <v>142</v>
      </c>
    </row>
    <row r="272" spans="2:65" s="10" customFormat="1" ht="37.35" customHeight="1">
      <c r="B272" s="176"/>
      <c r="C272" s="177"/>
      <c r="D272" s="178" t="s">
        <v>71</v>
      </c>
      <c r="E272" s="179" t="s">
        <v>753</v>
      </c>
      <c r="F272" s="179" t="s">
        <v>754</v>
      </c>
      <c r="G272" s="177"/>
      <c r="H272" s="177"/>
      <c r="I272" s="180"/>
      <c r="J272" s="181">
        <f>BK272</f>
        <v>0</v>
      </c>
      <c r="K272" s="177"/>
      <c r="L272" s="182"/>
      <c r="M272" s="183"/>
      <c r="N272" s="184"/>
      <c r="O272" s="184"/>
      <c r="P272" s="185">
        <f>SUM(P273:P274)</f>
        <v>0</v>
      </c>
      <c r="Q272" s="184"/>
      <c r="R272" s="185">
        <f>SUM(R273:R274)</f>
        <v>0</v>
      </c>
      <c r="S272" s="184"/>
      <c r="T272" s="186">
        <f>SUM(T273:T274)</f>
        <v>0</v>
      </c>
      <c r="AR272" s="187" t="s">
        <v>150</v>
      </c>
      <c r="AT272" s="188" t="s">
        <v>71</v>
      </c>
      <c r="AU272" s="188" t="s">
        <v>72</v>
      </c>
      <c r="AY272" s="187" t="s">
        <v>142</v>
      </c>
      <c r="BK272" s="189">
        <f>SUM(BK273:BK274)</f>
        <v>0</v>
      </c>
    </row>
    <row r="273" spans="2:65" s="1" customFormat="1" ht="16.5" customHeight="1">
      <c r="B273" s="41"/>
      <c r="C273" s="192" t="s">
        <v>673</v>
      </c>
      <c r="D273" s="192" t="s">
        <v>145</v>
      </c>
      <c r="E273" s="193" t="s">
        <v>756</v>
      </c>
      <c r="F273" s="194" t="s">
        <v>757</v>
      </c>
      <c r="G273" s="195" t="s">
        <v>758</v>
      </c>
      <c r="H273" s="196">
        <v>8</v>
      </c>
      <c r="I273" s="197"/>
      <c r="J273" s="198">
        <f>ROUND(I273*H273,2)</f>
        <v>0</v>
      </c>
      <c r="K273" s="194" t="s">
        <v>149</v>
      </c>
      <c r="L273" s="61"/>
      <c r="M273" s="199" t="s">
        <v>21</v>
      </c>
      <c r="N273" s="200" t="s">
        <v>43</v>
      </c>
      <c r="O273" s="42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AR273" s="24" t="s">
        <v>759</v>
      </c>
      <c r="AT273" s="24" t="s">
        <v>145</v>
      </c>
      <c r="AU273" s="24" t="s">
        <v>80</v>
      </c>
      <c r="AY273" s="24" t="s">
        <v>142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24" t="s">
        <v>80</v>
      </c>
      <c r="BK273" s="203">
        <f>ROUND(I273*H273,2)</f>
        <v>0</v>
      </c>
      <c r="BL273" s="24" t="s">
        <v>759</v>
      </c>
      <c r="BM273" s="24" t="s">
        <v>830</v>
      </c>
    </row>
    <row r="274" spans="2:65" s="11" customFormat="1">
      <c r="B274" s="204"/>
      <c r="C274" s="205"/>
      <c r="D274" s="206" t="s">
        <v>152</v>
      </c>
      <c r="E274" s="207" t="s">
        <v>21</v>
      </c>
      <c r="F274" s="208" t="s">
        <v>831</v>
      </c>
      <c r="G274" s="205"/>
      <c r="H274" s="209">
        <v>8</v>
      </c>
      <c r="I274" s="210"/>
      <c r="J274" s="205"/>
      <c r="K274" s="205"/>
      <c r="L274" s="211"/>
      <c r="M274" s="260"/>
      <c r="N274" s="261"/>
      <c r="O274" s="261"/>
      <c r="P274" s="261"/>
      <c r="Q274" s="261"/>
      <c r="R274" s="261"/>
      <c r="S274" s="261"/>
      <c r="T274" s="262"/>
      <c r="AT274" s="215" t="s">
        <v>152</v>
      </c>
      <c r="AU274" s="215" t="s">
        <v>80</v>
      </c>
      <c r="AV274" s="11" t="s">
        <v>82</v>
      </c>
      <c r="AW274" s="11" t="s">
        <v>35</v>
      </c>
      <c r="AX274" s="11" t="s">
        <v>80</v>
      </c>
      <c r="AY274" s="215" t="s">
        <v>142</v>
      </c>
    </row>
    <row r="275" spans="2:65" s="1" customFormat="1" ht="6.95" customHeight="1">
      <c r="B275" s="56"/>
      <c r="C275" s="57"/>
      <c r="D275" s="57"/>
      <c r="E275" s="57"/>
      <c r="F275" s="57"/>
      <c r="G275" s="57"/>
      <c r="H275" s="57"/>
      <c r="I275" s="139"/>
      <c r="J275" s="57"/>
      <c r="K275" s="57"/>
      <c r="L275" s="61"/>
    </row>
  </sheetData>
  <sheetProtection algorithmName="SHA-512" hashValue="qaxBbo+pS7E7zqRmPNTg+kN23kVp0eKPC4NLtq0tQwBoAi7n9cWgKP2BWSKvJkMaJG7OJguuTywxdB0IkaohrQ==" saltValue="FwPwZAsrkkALu7ONUFIIiUAKSEhdPdWM9Kqvgn9JMmrHEjqE1l4j/o9lgOLNtGqAQBp074e3zup3v71NEqZFwQ==" spinCount="100000" sheet="1" objects="1" scenarios="1" formatColumns="0" formatRows="0" autoFilter="0"/>
  <autoFilter ref="C92:K274"/>
  <mergeCells count="10">
    <mergeCell ref="J51:J52"/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2"/>
  <sheetViews>
    <sheetView showGridLines="0" workbookViewId="0">
      <pane ySplit="1" topLeftCell="A215" activePane="bottomLeft" state="frozen"/>
      <selection pane="bottomLeft" activeCell="F14" sqref="F13:F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95</v>
      </c>
      <c r="G1" s="387" t="s">
        <v>96</v>
      </c>
      <c r="H1" s="387"/>
      <c r="I1" s="115"/>
      <c r="J1" s="114" t="s">
        <v>97</v>
      </c>
      <c r="K1" s="113" t="s">
        <v>98</v>
      </c>
      <c r="L1" s="114" t="s">
        <v>99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4" t="s">
        <v>88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50.1" customHeight="1">
      <c r="B7" s="28"/>
      <c r="C7" s="29"/>
      <c r="D7" s="29"/>
      <c r="E7" s="388" t="str">
        <f>'Rekapitulace stavby'!K6</f>
        <v>Gymnázium J. S. Machara - Modernizace a rekonstrukce odborné učebny fyziky, odborné laboratoře fyziky a přípravny fyziky</v>
      </c>
      <c r="F7" s="389"/>
      <c r="G7" s="389"/>
      <c r="H7" s="389"/>
      <c r="I7" s="117"/>
      <c r="J7" s="29"/>
      <c r="K7" s="31"/>
    </row>
    <row r="8" spans="1:70" s="1" customFormat="1" ht="15">
      <c r="B8" s="41"/>
      <c r="C8" s="42"/>
      <c r="D8" s="37" t="s">
        <v>101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0" t="s">
        <v>832</v>
      </c>
      <c r="F9" s="391"/>
      <c r="G9" s="391"/>
      <c r="H9" s="391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23. 11. 2018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79" t="s">
        <v>21</v>
      </c>
      <c r="F24" s="379"/>
      <c r="G24" s="379"/>
      <c r="H24" s="379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ROUND(J92,2)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ROUND(SUM(BE92:BE231), 2)</f>
        <v>0</v>
      </c>
      <c r="G30" s="42"/>
      <c r="H30" s="42"/>
      <c r="I30" s="131">
        <v>0.21</v>
      </c>
      <c r="J30" s="130">
        <f>ROUND(ROUND((SUM(BE92:BE231)),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ROUND(SUM(BF92:BF231), 2)</f>
        <v>0</v>
      </c>
      <c r="G31" s="42"/>
      <c r="H31" s="42"/>
      <c r="I31" s="131">
        <v>0.15</v>
      </c>
      <c r="J31" s="130">
        <f>ROUND(ROUND((SUM(BF92:BF231)),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ROUND(SUM(BG92:BG231),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ROUND(SUM(BH92:BH231),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ROUND(SUM(BI92:BI231),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8" t="str">
        <f>E7</f>
        <v>Gymnázium J. S. Machara - Modernizace a rekonstrukce odborné učebny fyziky, odborné laboratoře fyziky a přípravny fyziky</v>
      </c>
      <c r="F45" s="389"/>
      <c r="G45" s="389"/>
      <c r="H45" s="389"/>
      <c r="I45" s="118"/>
      <c r="J45" s="42"/>
      <c r="K45" s="45"/>
    </row>
    <row r="46" spans="2:11" s="1" customFormat="1" ht="14.45" customHeight="1">
      <c r="B46" s="41"/>
      <c r="C46" s="37" t="s">
        <v>101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90" t="str">
        <f>E9</f>
        <v>d.3.) Místnost 19 - Odborná laboratoř fyziky</v>
      </c>
      <c r="F47" s="391"/>
      <c r="G47" s="391"/>
      <c r="H47" s="391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Gymnázium J S.Machara, Královická 668, Brandýs n/L</v>
      </c>
      <c r="G49" s="42"/>
      <c r="H49" s="42"/>
      <c r="I49" s="119" t="s">
        <v>25</v>
      </c>
      <c r="J49" s="120" t="str">
        <f>IF(J12="","",J12)</f>
        <v>23. 11. 2018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27</v>
      </c>
      <c r="D51" s="42"/>
      <c r="E51" s="42"/>
      <c r="F51" s="35" t="str">
        <f>E15</f>
        <v>Gymnázium J. S. Machara,Královická 668 Brandýs n/L</v>
      </c>
      <c r="G51" s="42"/>
      <c r="H51" s="42"/>
      <c r="I51" s="119" t="s">
        <v>33</v>
      </c>
      <c r="J51" s="379" t="str">
        <f>E21</f>
        <v>LAB CZ, s.r.o.Průmyslová 1200, 5002 Hradec Králové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104</v>
      </c>
      <c r="D54" s="132"/>
      <c r="E54" s="132"/>
      <c r="F54" s="132"/>
      <c r="G54" s="132"/>
      <c r="H54" s="132"/>
      <c r="I54" s="145"/>
      <c r="J54" s="146" t="s">
        <v>105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106</v>
      </c>
      <c r="D56" s="42"/>
      <c r="E56" s="42"/>
      <c r="F56" s="42"/>
      <c r="G56" s="42"/>
      <c r="H56" s="42"/>
      <c r="I56" s="118"/>
      <c r="J56" s="128">
        <f>J92</f>
        <v>0</v>
      </c>
      <c r="K56" s="45"/>
      <c r="AU56" s="24" t="s">
        <v>107</v>
      </c>
    </row>
    <row r="57" spans="2:47" s="7" customFormat="1" ht="24.95" customHeight="1">
      <c r="B57" s="149"/>
      <c r="C57" s="150"/>
      <c r="D57" s="151" t="s">
        <v>108</v>
      </c>
      <c r="E57" s="152"/>
      <c r="F57" s="152"/>
      <c r="G57" s="152"/>
      <c r="H57" s="152"/>
      <c r="I57" s="153"/>
      <c r="J57" s="154">
        <f>J93</f>
        <v>0</v>
      </c>
      <c r="K57" s="155"/>
    </row>
    <row r="58" spans="2:47" s="8" customFormat="1" ht="19.899999999999999" customHeight="1">
      <c r="B58" s="156"/>
      <c r="C58" s="157"/>
      <c r="D58" s="158" t="s">
        <v>109</v>
      </c>
      <c r="E58" s="159"/>
      <c r="F58" s="159"/>
      <c r="G58" s="159"/>
      <c r="H58" s="159"/>
      <c r="I58" s="160"/>
      <c r="J58" s="161">
        <f>J94</f>
        <v>0</v>
      </c>
      <c r="K58" s="162"/>
    </row>
    <row r="59" spans="2:47" s="8" customFormat="1" ht="19.899999999999999" customHeight="1">
      <c r="B59" s="156"/>
      <c r="C59" s="157"/>
      <c r="D59" s="158" t="s">
        <v>110</v>
      </c>
      <c r="E59" s="159"/>
      <c r="F59" s="159"/>
      <c r="G59" s="159"/>
      <c r="H59" s="159"/>
      <c r="I59" s="160"/>
      <c r="J59" s="161">
        <f>J110</f>
        <v>0</v>
      </c>
      <c r="K59" s="162"/>
    </row>
    <row r="60" spans="2:47" s="8" customFormat="1" ht="19.899999999999999" customHeight="1">
      <c r="B60" s="156"/>
      <c r="C60" s="157"/>
      <c r="D60" s="158" t="s">
        <v>111</v>
      </c>
      <c r="E60" s="159"/>
      <c r="F60" s="159"/>
      <c r="G60" s="159"/>
      <c r="H60" s="159"/>
      <c r="I60" s="160"/>
      <c r="J60" s="161">
        <f>J127</f>
        <v>0</v>
      </c>
      <c r="K60" s="162"/>
    </row>
    <row r="61" spans="2:47" s="8" customFormat="1" ht="19.899999999999999" customHeight="1">
      <c r="B61" s="156"/>
      <c r="C61" s="157"/>
      <c r="D61" s="158" t="s">
        <v>112</v>
      </c>
      <c r="E61" s="159"/>
      <c r="F61" s="159"/>
      <c r="G61" s="159"/>
      <c r="H61" s="159"/>
      <c r="I61" s="160"/>
      <c r="J61" s="161">
        <f>J134</f>
        <v>0</v>
      </c>
      <c r="K61" s="162"/>
    </row>
    <row r="62" spans="2:47" s="7" customFormat="1" ht="24.95" customHeight="1">
      <c r="B62" s="149"/>
      <c r="C62" s="150"/>
      <c r="D62" s="151" t="s">
        <v>113</v>
      </c>
      <c r="E62" s="152"/>
      <c r="F62" s="152"/>
      <c r="G62" s="152"/>
      <c r="H62" s="152"/>
      <c r="I62" s="153"/>
      <c r="J62" s="154">
        <f>J137</f>
        <v>0</v>
      </c>
      <c r="K62" s="155"/>
    </row>
    <row r="63" spans="2:47" s="8" customFormat="1" ht="19.899999999999999" customHeight="1">
      <c r="B63" s="156"/>
      <c r="C63" s="157"/>
      <c r="D63" s="158" t="s">
        <v>114</v>
      </c>
      <c r="E63" s="159"/>
      <c r="F63" s="159"/>
      <c r="G63" s="159"/>
      <c r="H63" s="159"/>
      <c r="I63" s="160"/>
      <c r="J63" s="161">
        <f>J138</f>
        <v>0</v>
      </c>
      <c r="K63" s="162"/>
    </row>
    <row r="64" spans="2:47" s="8" customFormat="1" ht="19.899999999999999" customHeight="1">
      <c r="B64" s="156"/>
      <c r="C64" s="157"/>
      <c r="D64" s="158" t="s">
        <v>115</v>
      </c>
      <c r="E64" s="159"/>
      <c r="F64" s="159"/>
      <c r="G64" s="159"/>
      <c r="H64" s="159"/>
      <c r="I64" s="160"/>
      <c r="J64" s="161">
        <f>J142</f>
        <v>0</v>
      </c>
      <c r="K64" s="162"/>
    </row>
    <row r="65" spans="2:12" s="8" customFormat="1" ht="19.899999999999999" customHeight="1">
      <c r="B65" s="156"/>
      <c r="C65" s="157"/>
      <c r="D65" s="158" t="s">
        <v>116</v>
      </c>
      <c r="E65" s="159"/>
      <c r="F65" s="159"/>
      <c r="G65" s="159"/>
      <c r="H65" s="159"/>
      <c r="I65" s="160"/>
      <c r="J65" s="161">
        <f>J154</f>
        <v>0</v>
      </c>
      <c r="K65" s="162"/>
    </row>
    <row r="66" spans="2:12" s="8" customFormat="1" ht="19.899999999999999" customHeight="1">
      <c r="B66" s="156"/>
      <c r="C66" s="157"/>
      <c r="D66" s="158" t="s">
        <v>117</v>
      </c>
      <c r="E66" s="159"/>
      <c r="F66" s="159"/>
      <c r="G66" s="159"/>
      <c r="H66" s="159"/>
      <c r="I66" s="160"/>
      <c r="J66" s="161">
        <f>J162</f>
        <v>0</v>
      </c>
      <c r="K66" s="162"/>
    </row>
    <row r="67" spans="2:12" s="8" customFormat="1" ht="19.899999999999999" customHeight="1">
      <c r="B67" s="156"/>
      <c r="C67" s="157"/>
      <c r="D67" s="158" t="s">
        <v>119</v>
      </c>
      <c r="E67" s="159"/>
      <c r="F67" s="159"/>
      <c r="G67" s="159"/>
      <c r="H67" s="159"/>
      <c r="I67" s="160"/>
      <c r="J67" s="161">
        <f>J176</f>
        <v>0</v>
      </c>
      <c r="K67" s="162"/>
    </row>
    <row r="68" spans="2:12" s="8" customFormat="1" ht="19.899999999999999" customHeight="1">
      <c r="B68" s="156"/>
      <c r="C68" s="157"/>
      <c r="D68" s="158" t="s">
        <v>120</v>
      </c>
      <c r="E68" s="159"/>
      <c r="F68" s="159"/>
      <c r="G68" s="159"/>
      <c r="H68" s="159"/>
      <c r="I68" s="160"/>
      <c r="J68" s="161">
        <f>J179</f>
        <v>0</v>
      </c>
      <c r="K68" s="162"/>
    </row>
    <row r="69" spans="2:12" s="8" customFormat="1" ht="19.899999999999999" customHeight="1">
      <c r="B69" s="156"/>
      <c r="C69" s="157"/>
      <c r="D69" s="158" t="s">
        <v>122</v>
      </c>
      <c r="E69" s="159"/>
      <c r="F69" s="159"/>
      <c r="G69" s="159"/>
      <c r="H69" s="159"/>
      <c r="I69" s="160"/>
      <c r="J69" s="161">
        <f>J200</f>
        <v>0</v>
      </c>
      <c r="K69" s="162"/>
    </row>
    <row r="70" spans="2:12" s="8" customFormat="1" ht="19.899999999999999" customHeight="1">
      <c r="B70" s="156"/>
      <c r="C70" s="157"/>
      <c r="D70" s="158" t="s">
        <v>123</v>
      </c>
      <c r="E70" s="159"/>
      <c r="F70" s="159"/>
      <c r="G70" s="159"/>
      <c r="H70" s="159"/>
      <c r="I70" s="160"/>
      <c r="J70" s="161">
        <f>J218</f>
        <v>0</v>
      </c>
      <c r="K70" s="162"/>
    </row>
    <row r="71" spans="2:12" s="8" customFormat="1" ht="19.899999999999999" customHeight="1">
      <c r="B71" s="156"/>
      <c r="C71" s="157"/>
      <c r="D71" s="158" t="s">
        <v>124</v>
      </c>
      <c r="E71" s="159"/>
      <c r="F71" s="159"/>
      <c r="G71" s="159"/>
      <c r="H71" s="159"/>
      <c r="I71" s="160"/>
      <c r="J71" s="161">
        <f>J226</f>
        <v>0</v>
      </c>
      <c r="K71" s="162"/>
    </row>
    <row r="72" spans="2:12" s="7" customFormat="1" ht="24.95" customHeight="1">
      <c r="B72" s="149"/>
      <c r="C72" s="150"/>
      <c r="D72" s="151" t="s">
        <v>125</v>
      </c>
      <c r="E72" s="152"/>
      <c r="F72" s="152"/>
      <c r="G72" s="152"/>
      <c r="H72" s="152"/>
      <c r="I72" s="153"/>
      <c r="J72" s="154">
        <f>J229</f>
        <v>0</v>
      </c>
      <c r="K72" s="155"/>
    </row>
    <row r="73" spans="2:12" s="1" customFormat="1" ht="21.75" customHeight="1">
      <c r="B73" s="41"/>
      <c r="C73" s="42"/>
      <c r="D73" s="42"/>
      <c r="E73" s="42"/>
      <c r="F73" s="42"/>
      <c r="G73" s="42"/>
      <c r="H73" s="42"/>
      <c r="I73" s="118"/>
      <c r="J73" s="42"/>
      <c r="K73" s="45"/>
    </row>
    <row r="74" spans="2:12" s="1" customFormat="1" ht="6.95" customHeight="1">
      <c r="B74" s="56"/>
      <c r="C74" s="57"/>
      <c r="D74" s="57"/>
      <c r="E74" s="57"/>
      <c r="F74" s="57"/>
      <c r="G74" s="57"/>
      <c r="H74" s="57"/>
      <c r="I74" s="139"/>
      <c r="J74" s="57"/>
      <c r="K74" s="58"/>
    </row>
    <row r="78" spans="2:12" s="1" customFormat="1" ht="6.95" customHeight="1">
      <c r="B78" s="59"/>
      <c r="C78" s="60"/>
      <c r="D78" s="60"/>
      <c r="E78" s="60"/>
      <c r="F78" s="60"/>
      <c r="G78" s="60"/>
      <c r="H78" s="60"/>
      <c r="I78" s="142"/>
      <c r="J78" s="60"/>
      <c r="K78" s="60"/>
      <c r="L78" s="61"/>
    </row>
    <row r="79" spans="2:12" s="1" customFormat="1" ht="36.950000000000003" customHeight="1">
      <c r="B79" s="41"/>
      <c r="C79" s="62" t="s">
        <v>126</v>
      </c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14.45" customHeight="1">
      <c r="B81" s="41"/>
      <c r="C81" s="65" t="s">
        <v>18</v>
      </c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 ht="16.5" customHeight="1">
      <c r="B82" s="41"/>
      <c r="C82" s="63"/>
      <c r="D82" s="63"/>
      <c r="E82" s="384" t="str">
        <f>E7</f>
        <v>Gymnázium J. S. Machara - Modernizace a rekonstrukce odborné učebny fyziky, odborné laboratoře fyziky a přípravny fyziky</v>
      </c>
      <c r="F82" s="385"/>
      <c r="G82" s="385"/>
      <c r="H82" s="385"/>
      <c r="I82" s="163"/>
      <c r="J82" s="63"/>
      <c r="K82" s="63"/>
      <c r="L82" s="61"/>
    </row>
    <row r="83" spans="2:65" s="1" customFormat="1" ht="14.45" customHeight="1">
      <c r="B83" s="41"/>
      <c r="C83" s="65" t="s">
        <v>101</v>
      </c>
      <c r="D83" s="63"/>
      <c r="E83" s="63"/>
      <c r="F83" s="63"/>
      <c r="G83" s="63"/>
      <c r="H83" s="63"/>
      <c r="I83" s="163"/>
      <c r="J83" s="63"/>
      <c r="K83" s="63"/>
      <c r="L83" s="61"/>
    </row>
    <row r="84" spans="2:65" s="1" customFormat="1" ht="17.25" customHeight="1">
      <c r="B84" s="41"/>
      <c r="C84" s="63"/>
      <c r="D84" s="63"/>
      <c r="E84" s="351" t="str">
        <f>E9</f>
        <v>d.3.) Místnost 19 - Odborná laboratoř fyziky</v>
      </c>
      <c r="F84" s="386"/>
      <c r="G84" s="386"/>
      <c r="H84" s="386"/>
      <c r="I84" s="163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63"/>
      <c r="J85" s="63"/>
      <c r="K85" s="63"/>
      <c r="L85" s="61"/>
    </row>
    <row r="86" spans="2:65" s="1" customFormat="1" ht="18" customHeight="1">
      <c r="B86" s="41"/>
      <c r="C86" s="65" t="s">
        <v>23</v>
      </c>
      <c r="D86" s="63"/>
      <c r="E86" s="63"/>
      <c r="F86" s="164" t="str">
        <f>F12</f>
        <v>Gymnázium J S.Machara, Královická 668, Brandýs n/L</v>
      </c>
      <c r="G86" s="63"/>
      <c r="H86" s="63"/>
      <c r="I86" s="165" t="s">
        <v>25</v>
      </c>
      <c r="J86" s="73" t="str">
        <f>IF(J12="","",J12)</f>
        <v>23. 11. 2018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63"/>
      <c r="J87" s="63"/>
      <c r="K87" s="63"/>
      <c r="L87" s="61"/>
    </row>
    <row r="88" spans="2:65" s="1" customFormat="1" ht="15">
      <c r="B88" s="41"/>
      <c r="C88" s="65" t="s">
        <v>27</v>
      </c>
      <c r="D88" s="63"/>
      <c r="E88" s="63"/>
      <c r="F88" s="164" t="str">
        <f>E15</f>
        <v>Gymnázium J. S. Machara,Královická 668 Brandýs n/L</v>
      </c>
      <c r="G88" s="63"/>
      <c r="H88" s="63"/>
      <c r="I88" s="165" t="s">
        <v>33</v>
      </c>
      <c r="J88" s="164" t="str">
        <f>E21</f>
        <v>LAB CZ, s.r.o.Průmyslová 1200, 5002 Hradec Králové</v>
      </c>
      <c r="K88" s="63"/>
      <c r="L88" s="61"/>
    </row>
    <row r="89" spans="2:65" s="1" customFormat="1" ht="14.45" customHeight="1">
      <c r="B89" s="41"/>
      <c r="C89" s="65" t="s">
        <v>31</v>
      </c>
      <c r="D89" s="63"/>
      <c r="E89" s="63"/>
      <c r="F89" s="164" t="str">
        <f>IF(E18="","",E18)</f>
        <v/>
      </c>
      <c r="G89" s="63"/>
      <c r="H89" s="63"/>
      <c r="I89" s="163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63"/>
      <c r="J90" s="63"/>
      <c r="K90" s="63"/>
      <c r="L90" s="61"/>
    </row>
    <row r="91" spans="2:65" s="9" customFormat="1" ht="29.25" customHeight="1">
      <c r="B91" s="166"/>
      <c r="C91" s="167" t="s">
        <v>127</v>
      </c>
      <c r="D91" s="168" t="s">
        <v>57</v>
      </c>
      <c r="E91" s="168" t="s">
        <v>53</v>
      </c>
      <c r="F91" s="168" t="s">
        <v>128</v>
      </c>
      <c r="G91" s="168" t="s">
        <v>129</v>
      </c>
      <c r="H91" s="168" t="s">
        <v>130</v>
      </c>
      <c r="I91" s="169" t="s">
        <v>131</v>
      </c>
      <c r="J91" s="168" t="s">
        <v>105</v>
      </c>
      <c r="K91" s="170" t="s">
        <v>132</v>
      </c>
      <c r="L91" s="171"/>
      <c r="M91" s="81" t="s">
        <v>133</v>
      </c>
      <c r="N91" s="82" t="s">
        <v>42</v>
      </c>
      <c r="O91" s="82" t="s">
        <v>134</v>
      </c>
      <c r="P91" s="82" t="s">
        <v>135</v>
      </c>
      <c r="Q91" s="82" t="s">
        <v>136</v>
      </c>
      <c r="R91" s="82" t="s">
        <v>137</v>
      </c>
      <c r="S91" s="82" t="s">
        <v>138</v>
      </c>
      <c r="T91" s="83" t="s">
        <v>139</v>
      </c>
    </row>
    <row r="92" spans="2:65" s="1" customFormat="1" ht="29.25" customHeight="1">
      <c r="B92" s="41"/>
      <c r="C92" s="87" t="s">
        <v>106</v>
      </c>
      <c r="D92" s="63"/>
      <c r="E92" s="63"/>
      <c r="F92" s="63"/>
      <c r="G92" s="63"/>
      <c r="H92" s="63"/>
      <c r="I92" s="163"/>
      <c r="J92" s="172">
        <f>BK92</f>
        <v>0</v>
      </c>
      <c r="K92" s="63"/>
      <c r="L92" s="61"/>
      <c r="M92" s="84"/>
      <c r="N92" s="85"/>
      <c r="O92" s="85"/>
      <c r="P92" s="173">
        <f>P93+P137+P229</f>
        <v>0</v>
      </c>
      <c r="Q92" s="85"/>
      <c r="R92" s="173">
        <f>R93+R137+R229</f>
        <v>2.8413624400000002</v>
      </c>
      <c r="S92" s="85"/>
      <c r="T92" s="174">
        <f>T93+T137+T229</f>
        <v>1.6475500000000001</v>
      </c>
      <c r="AT92" s="24" t="s">
        <v>71</v>
      </c>
      <c r="AU92" s="24" t="s">
        <v>107</v>
      </c>
      <c r="BK92" s="175">
        <f>BK93+BK137+BK229</f>
        <v>0</v>
      </c>
    </row>
    <row r="93" spans="2:65" s="10" customFormat="1" ht="37.35" customHeight="1">
      <c r="B93" s="176"/>
      <c r="C93" s="177"/>
      <c r="D93" s="178" t="s">
        <v>71</v>
      </c>
      <c r="E93" s="179" t="s">
        <v>140</v>
      </c>
      <c r="F93" s="179" t="s">
        <v>141</v>
      </c>
      <c r="G93" s="177"/>
      <c r="H93" s="177"/>
      <c r="I93" s="180"/>
      <c r="J93" s="181">
        <f>BK93</f>
        <v>0</v>
      </c>
      <c r="K93" s="177"/>
      <c r="L93" s="182"/>
      <c r="M93" s="183"/>
      <c r="N93" s="184"/>
      <c r="O93" s="184"/>
      <c r="P93" s="185">
        <f>P94+P110+P127+P134</f>
        <v>0</v>
      </c>
      <c r="Q93" s="184"/>
      <c r="R93" s="185">
        <f>R94+R110+R127+R134</f>
        <v>1.2579756</v>
      </c>
      <c r="S93" s="184"/>
      <c r="T93" s="186">
        <f>T94+T110+T127+T134</f>
        <v>0.76750000000000007</v>
      </c>
      <c r="AR93" s="187" t="s">
        <v>80</v>
      </c>
      <c r="AT93" s="188" t="s">
        <v>71</v>
      </c>
      <c r="AU93" s="188" t="s">
        <v>72</v>
      </c>
      <c r="AY93" s="187" t="s">
        <v>142</v>
      </c>
      <c r="BK93" s="189">
        <f>BK94+BK110+BK127+BK134</f>
        <v>0</v>
      </c>
    </row>
    <row r="94" spans="2:65" s="10" customFormat="1" ht="19.899999999999999" customHeight="1">
      <c r="B94" s="176"/>
      <c r="C94" s="177"/>
      <c r="D94" s="178" t="s">
        <v>71</v>
      </c>
      <c r="E94" s="190" t="s">
        <v>143</v>
      </c>
      <c r="F94" s="190" t="s">
        <v>144</v>
      </c>
      <c r="G94" s="177"/>
      <c r="H94" s="177"/>
      <c r="I94" s="180"/>
      <c r="J94" s="191">
        <f>BK94</f>
        <v>0</v>
      </c>
      <c r="K94" s="177"/>
      <c r="L94" s="182"/>
      <c r="M94" s="183"/>
      <c r="N94" s="184"/>
      <c r="O94" s="184"/>
      <c r="P94" s="185">
        <f>SUM(P95:P109)</f>
        <v>0</v>
      </c>
      <c r="Q94" s="184"/>
      <c r="R94" s="185">
        <f>SUM(R95:R109)</f>
        <v>1.2552875999999999</v>
      </c>
      <c r="S94" s="184"/>
      <c r="T94" s="186">
        <f>SUM(T95:T109)</f>
        <v>0</v>
      </c>
      <c r="AR94" s="187" t="s">
        <v>80</v>
      </c>
      <c r="AT94" s="188" t="s">
        <v>71</v>
      </c>
      <c r="AU94" s="188" t="s">
        <v>80</v>
      </c>
      <c r="AY94" s="187" t="s">
        <v>142</v>
      </c>
      <c r="BK94" s="189">
        <f>SUM(BK95:BK109)</f>
        <v>0</v>
      </c>
    </row>
    <row r="95" spans="2:65" s="1" customFormat="1" ht="16.5" customHeight="1">
      <c r="B95" s="41"/>
      <c r="C95" s="192" t="s">
        <v>80</v>
      </c>
      <c r="D95" s="192" t="s">
        <v>145</v>
      </c>
      <c r="E95" s="193" t="s">
        <v>833</v>
      </c>
      <c r="F95" s="194" t="s">
        <v>834</v>
      </c>
      <c r="G95" s="195" t="s">
        <v>148</v>
      </c>
      <c r="H95" s="196">
        <v>11</v>
      </c>
      <c r="I95" s="197"/>
      <c r="J95" s="198">
        <f>ROUND(I95*H95,2)</f>
        <v>0</v>
      </c>
      <c r="K95" s="194" t="s">
        <v>149</v>
      </c>
      <c r="L95" s="61"/>
      <c r="M95" s="199" t="s">
        <v>21</v>
      </c>
      <c r="N95" s="200" t="s">
        <v>43</v>
      </c>
      <c r="O95" s="42"/>
      <c r="P95" s="201">
        <f>O95*H95</f>
        <v>0</v>
      </c>
      <c r="Q95" s="201">
        <v>1.0200000000000001E-2</v>
      </c>
      <c r="R95" s="201">
        <f>Q95*H95</f>
        <v>0.11220000000000001</v>
      </c>
      <c r="S95" s="201">
        <v>0</v>
      </c>
      <c r="T95" s="202">
        <f>S95*H95</f>
        <v>0</v>
      </c>
      <c r="AR95" s="24" t="s">
        <v>150</v>
      </c>
      <c r="AT95" s="24" t="s">
        <v>145</v>
      </c>
      <c r="AU95" s="24" t="s">
        <v>82</v>
      </c>
      <c r="AY95" s="24" t="s">
        <v>142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4" t="s">
        <v>80</v>
      </c>
      <c r="BK95" s="203">
        <f>ROUND(I95*H95,2)</f>
        <v>0</v>
      </c>
      <c r="BL95" s="24" t="s">
        <v>150</v>
      </c>
      <c r="BM95" s="24" t="s">
        <v>835</v>
      </c>
    </row>
    <row r="96" spans="2:65" s="11" customFormat="1">
      <c r="B96" s="204"/>
      <c r="C96" s="205"/>
      <c r="D96" s="206" t="s">
        <v>152</v>
      </c>
      <c r="E96" s="207" t="s">
        <v>21</v>
      </c>
      <c r="F96" s="208" t="s">
        <v>836</v>
      </c>
      <c r="G96" s="205"/>
      <c r="H96" s="209">
        <v>11</v>
      </c>
      <c r="I96" s="210"/>
      <c r="J96" s="205"/>
      <c r="K96" s="205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152</v>
      </c>
      <c r="AU96" s="215" t="s">
        <v>82</v>
      </c>
      <c r="AV96" s="11" t="s">
        <v>82</v>
      </c>
      <c r="AW96" s="11" t="s">
        <v>35</v>
      </c>
      <c r="AX96" s="11" t="s">
        <v>80</v>
      </c>
      <c r="AY96" s="215" t="s">
        <v>142</v>
      </c>
    </row>
    <row r="97" spans="2:65" s="1" customFormat="1" ht="16.5" customHeight="1">
      <c r="B97" s="41"/>
      <c r="C97" s="192" t="s">
        <v>82</v>
      </c>
      <c r="D97" s="192" t="s">
        <v>145</v>
      </c>
      <c r="E97" s="193" t="s">
        <v>154</v>
      </c>
      <c r="F97" s="194" t="s">
        <v>155</v>
      </c>
      <c r="G97" s="195" t="s">
        <v>156</v>
      </c>
      <c r="H97" s="196">
        <v>6.46</v>
      </c>
      <c r="I97" s="197"/>
      <c r="J97" s="198">
        <f>ROUND(I97*H97,2)</f>
        <v>0</v>
      </c>
      <c r="K97" s="194" t="s">
        <v>149</v>
      </c>
      <c r="L97" s="61"/>
      <c r="M97" s="199" t="s">
        <v>21</v>
      </c>
      <c r="N97" s="200" t="s">
        <v>43</v>
      </c>
      <c r="O97" s="42"/>
      <c r="P97" s="201">
        <f>O97*H97</f>
        <v>0</v>
      </c>
      <c r="Q97" s="201">
        <v>0.04</v>
      </c>
      <c r="R97" s="201">
        <f>Q97*H97</f>
        <v>0.25840000000000002</v>
      </c>
      <c r="S97" s="201">
        <v>0</v>
      </c>
      <c r="T97" s="202">
        <f>S97*H97</f>
        <v>0</v>
      </c>
      <c r="AR97" s="24" t="s">
        <v>150</v>
      </c>
      <c r="AT97" s="24" t="s">
        <v>145</v>
      </c>
      <c r="AU97" s="24" t="s">
        <v>82</v>
      </c>
      <c r="AY97" s="24" t="s">
        <v>142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4" t="s">
        <v>80</v>
      </c>
      <c r="BK97" s="203">
        <f>ROUND(I97*H97,2)</f>
        <v>0</v>
      </c>
      <c r="BL97" s="24" t="s">
        <v>150</v>
      </c>
      <c r="BM97" s="24" t="s">
        <v>765</v>
      </c>
    </row>
    <row r="98" spans="2:65" s="11" customFormat="1">
      <c r="B98" s="204"/>
      <c r="C98" s="205"/>
      <c r="D98" s="206" t="s">
        <v>152</v>
      </c>
      <c r="E98" s="207" t="s">
        <v>21</v>
      </c>
      <c r="F98" s="208" t="s">
        <v>837</v>
      </c>
      <c r="G98" s="205"/>
      <c r="H98" s="209">
        <v>6.46</v>
      </c>
      <c r="I98" s="210"/>
      <c r="J98" s="205"/>
      <c r="K98" s="205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152</v>
      </c>
      <c r="AU98" s="215" t="s">
        <v>82</v>
      </c>
      <c r="AV98" s="11" t="s">
        <v>82</v>
      </c>
      <c r="AW98" s="11" t="s">
        <v>35</v>
      </c>
      <c r="AX98" s="11" t="s">
        <v>80</v>
      </c>
      <c r="AY98" s="215" t="s">
        <v>142</v>
      </c>
    </row>
    <row r="99" spans="2:65" s="1" customFormat="1" ht="16.5" customHeight="1">
      <c r="B99" s="41"/>
      <c r="C99" s="192" t="s">
        <v>159</v>
      </c>
      <c r="D99" s="192" t="s">
        <v>145</v>
      </c>
      <c r="E99" s="193" t="s">
        <v>160</v>
      </c>
      <c r="F99" s="194" t="s">
        <v>161</v>
      </c>
      <c r="G99" s="195" t="s">
        <v>156</v>
      </c>
      <c r="H99" s="196">
        <v>4.62</v>
      </c>
      <c r="I99" s="197"/>
      <c r="J99" s="198">
        <f>ROUND(I99*H99,2)</f>
        <v>0</v>
      </c>
      <c r="K99" s="194" t="s">
        <v>149</v>
      </c>
      <c r="L99" s="61"/>
      <c r="M99" s="199" t="s">
        <v>21</v>
      </c>
      <c r="N99" s="200" t="s">
        <v>43</v>
      </c>
      <c r="O99" s="42"/>
      <c r="P99" s="201">
        <f>O99*H99</f>
        <v>0</v>
      </c>
      <c r="Q99" s="201">
        <v>4.1529999999999997E-2</v>
      </c>
      <c r="R99" s="201">
        <f>Q99*H99</f>
        <v>0.1918686</v>
      </c>
      <c r="S99" s="201">
        <v>0</v>
      </c>
      <c r="T99" s="202">
        <f>S99*H99</f>
        <v>0</v>
      </c>
      <c r="AR99" s="24" t="s">
        <v>150</v>
      </c>
      <c r="AT99" s="24" t="s">
        <v>145</v>
      </c>
      <c r="AU99" s="24" t="s">
        <v>82</v>
      </c>
      <c r="AY99" s="24" t="s">
        <v>142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4" t="s">
        <v>80</v>
      </c>
      <c r="BK99" s="203">
        <f>ROUND(I99*H99,2)</f>
        <v>0</v>
      </c>
      <c r="BL99" s="24" t="s">
        <v>150</v>
      </c>
      <c r="BM99" s="24" t="s">
        <v>162</v>
      </c>
    </row>
    <row r="100" spans="2:65" s="11" customFormat="1">
      <c r="B100" s="204"/>
      <c r="C100" s="205"/>
      <c r="D100" s="206" t="s">
        <v>152</v>
      </c>
      <c r="E100" s="207" t="s">
        <v>21</v>
      </c>
      <c r="F100" s="208" t="s">
        <v>838</v>
      </c>
      <c r="G100" s="205"/>
      <c r="H100" s="209">
        <v>4.62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152</v>
      </c>
      <c r="AU100" s="215" t="s">
        <v>82</v>
      </c>
      <c r="AV100" s="11" t="s">
        <v>82</v>
      </c>
      <c r="AW100" s="11" t="s">
        <v>35</v>
      </c>
      <c r="AX100" s="11" t="s">
        <v>80</v>
      </c>
      <c r="AY100" s="215" t="s">
        <v>142</v>
      </c>
    </row>
    <row r="101" spans="2:65" s="1" customFormat="1" ht="16.5" customHeight="1">
      <c r="B101" s="41"/>
      <c r="C101" s="192" t="s">
        <v>150</v>
      </c>
      <c r="D101" s="192" t="s">
        <v>145</v>
      </c>
      <c r="E101" s="193" t="s">
        <v>768</v>
      </c>
      <c r="F101" s="194" t="s">
        <v>769</v>
      </c>
      <c r="G101" s="195" t="s">
        <v>156</v>
      </c>
      <c r="H101" s="196">
        <v>0.3</v>
      </c>
      <c r="I101" s="197"/>
      <c r="J101" s="198">
        <f>ROUND(I101*H101,2)</f>
        <v>0</v>
      </c>
      <c r="K101" s="194" t="s">
        <v>149</v>
      </c>
      <c r="L101" s="61"/>
      <c r="M101" s="199" t="s">
        <v>21</v>
      </c>
      <c r="N101" s="200" t="s">
        <v>43</v>
      </c>
      <c r="O101" s="42"/>
      <c r="P101" s="201">
        <f>O101*H101</f>
        <v>0</v>
      </c>
      <c r="Q101" s="201">
        <v>4.1529999999999997E-2</v>
      </c>
      <c r="R101" s="201">
        <f>Q101*H101</f>
        <v>1.2459E-2</v>
      </c>
      <c r="S101" s="201">
        <v>0</v>
      </c>
      <c r="T101" s="202">
        <f>S101*H101</f>
        <v>0</v>
      </c>
      <c r="AR101" s="24" t="s">
        <v>150</v>
      </c>
      <c r="AT101" s="24" t="s">
        <v>145</v>
      </c>
      <c r="AU101" s="24" t="s">
        <v>82</v>
      </c>
      <c r="AY101" s="24" t="s">
        <v>142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4" t="s">
        <v>80</v>
      </c>
      <c r="BK101" s="203">
        <f>ROUND(I101*H101,2)</f>
        <v>0</v>
      </c>
      <c r="BL101" s="24" t="s">
        <v>150</v>
      </c>
      <c r="BM101" s="24" t="s">
        <v>839</v>
      </c>
    </row>
    <row r="102" spans="2:65" s="11" customFormat="1">
      <c r="B102" s="204"/>
      <c r="C102" s="205"/>
      <c r="D102" s="206" t="s">
        <v>152</v>
      </c>
      <c r="E102" s="207" t="s">
        <v>21</v>
      </c>
      <c r="F102" s="208" t="s">
        <v>840</v>
      </c>
      <c r="G102" s="205"/>
      <c r="H102" s="209">
        <v>0.3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152</v>
      </c>
      <c r="AU102" s="215" t="s">
        <v>82</v>
      </c>
      <c r="AV102" s="11" t="s">
        <v>82</v>
      </c>
      <c r="AW102" s="11" t="s">
        <v>35</v>
      </c>
      <c r="AX102" s="11" t="s">
        <v>80</v>
      </c>
      <c r="AY102" s="215" t="s">
        <v>142</v>
      </c>
    </row>
    <row r="103" spans="2:65" s="1" customFormat="1" ht="16.5" customHeight="1">
      <c r="B103" s="41"/>
      <c r="C103" s="192" t="s">
        <v>168</v>
      </c>
      <c r="D103" s="192" t="s">
        <v>145</v>
      </c>
      <c r="E103" s="193" t="s">
        <v>169</v>
      </c>
      <c r="F103" s="194" t="s">
        <v>170</v>
      </c>
      <c r="G103" s="195" t="s">
        <v>148</v>
      </c>
      <c r="H103" s="196">
        <v>2</v>
      </c>
      <c r="I103" s="197"/>
      <c r="J103" s="198">
        <f>ROUND(I103*H103,2)</f>
        <v>0</v>
      </c>
      <c r="K103" s="194" t="s">
        <v>149</v>
      </c>
      <c r="L103" s="61"/>
      <c r="M103" s="199" t="s">
        <v>21</v>
      </c>
      <c r="N103" s="200" t="s">
        <v>43</v>
      </c>
      <c r="O103" s="42"/>
      <c r="P103" s="201">
        <f>O103*H103</f>
        <v>0</v>
      </c>
      <c r="Q103" s="201">
        <v>4.1500000000000002E-2</v>
      </c>
      <c r="R103" s="201">
        <f>Q103*H103</f>
        <v>8.3000000000000004E-2</v>
      </c>
      <c r="S103" s="201">
        <v>0</v>
      </c>
      <c r="T103" s="202">
        <f>S103*H103</f>
        <v>0</v>
      </c>
      <c r="AR103" s="24" t="s">
        <v>150</v>
      </c>
      <c r="AT103" s="24" t="s">
        <v>145</v>
      </c>
      <c r="AU103" s="24" t="s">
        <v>82</v>
      </c>
      <c r="AY103" s="24" t="s">
        <v>142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4" t="s">
        <v>80</v>
      </c>
      <c r="BK103" s="203">
        <f>ROUND(I103*H103,2)</f>
        <v>0</v>
      </c>
      <c r="BL103" s="24" t="s">
        <v>150</v>
      </c>
      <c r="BM103" s="24" t="s">
        <v>171</v>
      </c>
    </row>
    <row r="104" spans="2:65" s="11" customFormat="1">
      <c r="B104" s="204"/>
      <c r="C104" s="205"/>
      <c r="D104" s="206" t="s">
        <v>152</v>
      </c>
      <c r="E104" s="207" t="s">
        <v>21</v>
      </c>
      <c r="F104" s="208" t="s">
        <v>172</v>
      </c>
      <c r="G104" s="205"/>
      <c r="H104" s="209">
        <v>2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152</v>
      </c>
      <c r="AU104" s="215" t="s">
        <v>82</v>
      </c>
      <c r="AV104" s="11" t="s">
        <v>82</v>
      </c>
      <c r="AW104" s="11" t="s">
        <v>35</v>
      </c>
      <c r="AX104" s="11" t="s">
        <v>80</v>
      </c>
      <c r="AY104" s="215" t="s">
        <v>142</v>
      </c>
    </row>
    <row r="105" spans="2:65" s="1" customFormat="1" ht="25.5" customHeight="1">
      <c r="B105" s="41"/>
      <c r="C105" s="192" t="s">
        <v>143</v>
      </c>
      <c r="D105" s="192" t="s">
        <v>145</v>
      </c>
      <c r="E105" s="193" t="s">
        <v>173</v>
      </c>
      <c r="F105" s="194" t="s">
        <v>174</v>
      </c>
      <c r="G105" s="195" t="s">
        <v>156</v>
      </c>
      <c r="H105" s="196">
        <v>104.8</v>
      </c>
      <c r="I105" s="197"/>
      <c r="J105" s="198">
        <f>ROUND(I105*H105,2)</f>
        <v>0</v>
      </c>
      <c r="K105" s="194" t="s">
        <v>149</v>
      </c>
      <c r="L105" s="61"/>
      <c r="M105" s="199" t="s">
        <v>21</v>
      </c>
      <c r="N105" s="200" t="s">
        <v>43</v>
      </c>
      <c r="O105" s="42"/>
      <c r="P105" s="201">
        <f>O105*H105</f>
        <v>0</v>
      </c>
      <c r="Q105" s="201">
        <v>5.7000000000000002E-3</v>
      </c>
      <c r="R105" s="201">
        <f>Q105*H105</f>
        <v>0.59736</v>
      </c>
      <c r="S105" s="201">
        <v>0</v>
      </c>
      <c r="T105" s="202">
        <f>S105*H105</f>
        <v>0</v>
      </c>
      <c r="AR105" s="24" t="s">
        <v>150</v>
      </c>
      <c r="AT105" s="24" t="s">
        <v>145</v>
      </c>
      <c r="AU105" s="24" t="s">
        <v>82</v>
      </c>
      <c r="AY105" s="24" t="s">
        <v>142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4" t="s">
        <v>80</v>
      </c>
      <c r="BK105" s="203">
        <f>ROUND(I105*H105,2)</f>
        <v>0</v>
      </c>
      <c r="BL105" s="24" t="s">
        <v>150</v>
      </c>
      <c r="BM105" s="24" t="s">
        <v>175</v>
      </c>
    </row>
    <row r="106" spans="2:65" s="1" customFormat="1" ht="54">
      <c r="B106" s="41"/>
      <c r="C106" s="63"/>
      <c r="D106" s="206" t="s">
        <v>176</v>
      </c>
      <c r="E106" s="63"/>
      <c r="F106" s="216" t="s">
        <v>177</v>
      </c>
      <c r="G106" s="63"/>
      <c r="H106" s="63"/>
      <c r="I106" s="163"/>
      <c r="J106" s="63"/>
      <c r="K106" s="63"/>
      <c r="L106" s="61"/>
      <c r="M106" s="217"/>
      <c r="N106" s="42"/>
      <c r="O106" s="42"/>
      <c r="P106" s="42"/>
      <c r="Q106" s="42"/>
      <c r="R106" s="42"/>
      <c r="S106" s="42"/>
      <c r="T106" s="78"/>
      <c r="AT106" s="24" t="s">
        <v>176</v>
      </c>
      <c r="AU106" s="24" t="s">
        <v>82</v>
      </c>
    </row>
    <row r="107" spans="2:65" s="11" customFormat="1">
      <c r="B107" s="204"/>
      <c r="C107" s="205"/>
      <c r="D107" s="206" t="s">
        <v>152</v>
      </c>
      <c r="E107" s="207" t="s">
        <v>21</v>
      </c>
      <c r="F107" s="208" t="s">
        <v>841</v>
      </c>
      <c r="G107" s="205"/>
      <c r="H107" s="209">
        <v>104.8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152</v>
      </c>
      <c r="AU107" s="215" t="s">
        <v>82</v>
      </c>
      <c r="AV107" s="11" t="s">
        <v>82</v>
      </c>
      <c r="AW107" s="11" t="s">
        <v>35</v>
      </c>
      <c r="AX107" s="11" t="s">
        <v>80</v>
      </c>
      <c r="AY107" s="215" t="s">
        <v>142</v>
      </c>
    </row>
    <row r="108" spans="2:65" s="1" customFormat="1" ht="16.5" customHeight="1">
      <c r="B108" s="41"/>
      <c r="C108" s="192" t="s">
        <v>179</v>
      </c>
      <c r="D108" s="192" t="s">
        <v>145</v>
      </c>
      <c r="E108" s="193" t="s">
        <v>180</v>
      </c>
      <c r="F108" s="194" t="s">
        <v>181</v>
      </c>
      <c r="G108" s="195" t="s">
        <v>156</v>
      </c>
      <c r="H108" s="196">
        <v>60</v>
      </c>
      <c r="I108" s="197"/>
      <c r="J108" s="198">
        <f>ROUND(I108*H108,2)</f>
        <v>0</v>
      </c>
      <c r="K108" s="194" t="s">
        <v>149</v>
      </c>
      <c r="L108" s="61"/>
      <c r="M108" s="199" t="s">
        <v>21</v>
      </c>
      <c r="N108" s="200" t="s">
        <v>43</v>
      </c>
      <c r="O108" s="42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4" t="s">
        <v>150</v>
      </c>
      <c r="AT108" s="24" t="s">
        <v>145</v>
      </c>
      <c r="AU108" s="24" t="s">
        <v>82</v>
      </c>
      <c r="AY108" s="24" t="s">
        <v>142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4" t="s">
        <v>80</v>
      </c>
      <c r="BK108" s="203">
        <f>ROUND(I108*H108,2)</f>
        <v>0</v>
      </c>
      <c r="BL108" s="24" t="s">
        <v>150</v>
      </c>
      <c r="BM108" s="24" t="s">
        <v>182</v>
      </c>
    </row>
    <row r="109" spans="2:65" s="1" customFormat="1" ht="16.5" customHeight="1">
      <c r="B109" s="41"/>
      <c r="C109" s="192" t="s">
        <v>183</v>
      </c>
      <c r="D109" s="192" t="s">
        <v>145</v>
      </c>
      <c r="E109" s="193" t="s">
        <v>184</v>
      </c>
      <c r="F109" s="194" t="s">
        <v>185</v>
      </c>
      <c r="G109" s="195" t="s">
        <v>156</v>
      </c>
      <c r="H109" s="196">
        <v>20</v>
      </c>
      <c r="I109" s="197"/>
      <c r="J109" s="198">
        <f>ROUND(I109*H109,2)</f>
        <v>0</v>
      </c>
      <c r="K109" s="194" t="s">
        <v>149</v>
      </c>
      <c r="L109" s="61"/>
      <c r="M109" s="199" t="s">
        <v>21</v>
      </c>
      <c r="N109" s="200" t="s">
        <v>43</v>
      </c>
      <c r="O109" s="42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4" t="s">
        <v>150</v>
      </c>
      <c r="AT109" s="24" t="s">
        <v>145</v>
      </c>
      <c r="AU109" s="24" t="s">
        <v>82</v>
      </c>
      <c r="AY109" s="24" t="s">
        <v>142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4" t="s">
        <v>80</v>
      </c>
      <c r="BK109" s="203">
        <f>ROUND(I109*H109,2)</f>
        <v>0</v>
      </c>
      <c r="BL109" s="24" t="s">
        <v>150</v>
      </c>
      <c r="BM109" s="24" t="s">
        <v>186</v>
      </c>
    </row>
    <row r="110" spans="2:65" s="10" customFormat="1" ht="29.85" customHeight="1">
      <c r="B110" s="176"/>
      <c r="C110" s="177"/>
      <c r="D110" s="178" t="s">
        <v>71</v>
      </c>
      <c r="E110" s="190" t="s">
        <v>188</v>
      </c>
      <c r="F110" s="190" t="s">
        <v>189</v>
      </c>
      <c r="G110" s="177"/>
      <c r="H110" s="177"/>
      <c r="I110" s="180"/>
      <c r="J110" s="191">
        <f>BK110</f>
        <v>0</v>
      </c>
      <c r="K110" s="177"/>
      <c r="L110" s="182"/>
      <c r="M110" s="183"/>
      <c r="N110" s="184"/>
      <c r="O110" s="184"/>
      <c r="P110" s="185">
        <f>SUM(P111:P126)</f>
        <v>0</v>
      </c>
      <c r="Q110" s="184"/>
      <c r="R110" s="185">
        <f>SUM(R111:R126)</f>
        <v>2.6880000000000003E-3</v>
      </c>
      <c r="S110" s="184"/>
      <c r="T110" s="186">
        <f>SUM(T111:T126)</f>
        <v>0.76750000000000007</v>
      </c>
      <c r="AR110" s="187" t="s">
        <v>80</v>
      </c>
      <c r="AT110" s="188" t="s">
        <v>71</v>
      </c>
      <c r="AU110" s="188" t="s">
        <v>80</v>
      </c>
      <c r="AY110" s="187" t="s">
        <v>142</v>
      </c>
      <c r="BK110" s="189">
        <f>SUM(BK111:BK126)</f>
        <v>0</v>
      </c>
    </row>
    <row r="111" spans="2:65" s="1" customFormat="1" ht="25.5" customHeight="1">
      <c r="B111" s="41"/>
      <c r="C111" s="192" t="s">
        <v>188</v>
      </c>
      <c r="D111" s="192" t="s">
        <v>145</v>
      </c>
      <c r="E111" s="193" t="s">
        <v>190</v>
      </c>
      <c r="F111" s="194" t="s">
        <v>191</v>
      </c>
      <c r="G111" s="195" t="s">
        <v>148</v>
      </c>
      <c r="H111" s="196">
        <v>1</v>
      </c>
      <c r="I111" s="197"/>
      <c r="J111" s="198">
        <f>ROUND(I111*H111,2)</f>
        <v>0</v>
      </c>
      <c r="K111" s="194" t="s">
        <v>149</v>
      </c>
      <c r="L111" s="61"/>
      <c r="M111" s="199" t="s">
        <v>21</v>
      </c>
      <c r="N111" s="200" t="s">
        <v>43</v>
      </c>
      <c r="O111" s="42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4" t="s">
        <v>150</v>
      </c>
      <c r="AT111" s="24" t="s">
        <v>145</v>
      </c>
      <c r="AU111" s="24" t="s">
        <v>82</v>
      </c>
      <c r="AY111" s="24" t="s">
        <v>142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4" t="s">
        <v>80</v>
      </c>
      <c r="BK111" s="203">
        <f>ROUND(I111*H111,2)</f>
        <v>0</v>
      </c>
      <c r="BL111" s="24" t="s">
        <v>150</v>
      </c>
      <c r="BM111" s="24" t="s">
        <v>192</v>
      </c>
    </row>
    <row r="112" spans="2:65" s="1" customFormat="1" ht="25.5" customHeight="1">
      <c r="B112" s="41"/>
      <c r="C112" s="192" t="s">
        <v>193</v>
      </c>
      <c r="D112" s="192" t="s">
        <v>145</v>
      </c>
      <c r="E112" s="193" t="s">
        <v>194</v>
      </c>
      <c r="F112" s="194" t="s">
        <v>195</v>
      </c>
      <c r="G112" s="195" t="s">
        <v>148</v>
      </c>
      <c r="H112" s="196">
        <v>15</v>
      </c>
      <c r="I112" s="197"/>
      <c r="J112" s="198">
        <f>ROUND(I112*H112,2)</f>
        <v>0</v>
      </c>
      <c r="K112" s="194" t="s">
        <v>149</v>
      </c>
      <c r="L112" s="61"/>
      <c r="M112" s="199" t="s">
        <v>21</v>
      </c>
      <c r="N112" s="200" t="s">
        <v>43</v>
      </c>
      <c r="O112" s="42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4" t="s">
        <v>150</v>
      </c>
      <c r="AT112" s="24" t="s">
        <v>145</v>
      </c>
      <c r="AU112" s="24" t="s">
        <v>82</v>
      </c>
      <c r="AY112" s="24" t="s">
        <v>142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4" t="s">
        <v>80</v>
      </c>
      <c r="BK112" s="203">
        <f>ROUND(I112*H112,2)</f>
        <v>0</v>
      </c>
      <c r="BL112" s="24" t="s">
        <v>150</v>
      </c>
      <c r="BM112" s="24" t="s">
        <v>196</v>
      </c>
    </row>
    <row r="113" spans="2:65" s="11" customFormat="1">
      <c r="B113" s="204"/>
      <c r="C113" s="205"/>
      <c r="D113" s="206" t="s">
        <v>152</v>
      </c>
      <c r="E113" s="207" t="s">
        <v>21</v>
      </c>
      <c r="F113" s="208" t="s">
        <v>10</v>
      </c>
      <c r="G113" s="205"/>
      <c r="H113" s="209">
        <v>15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152</v>
      </c>
      <c r="AU113" s="215" t="s">
        <v>82</v>
      </c>
      <c r="AV113" s="11" t="s">
        <v>82</v>
      </c>
      <c r="AW113" s="11" t="s">
        <v>35</v>
      </c>
      <c r="AX113" s="11" t="s">
        <v>80</v>
      </c>
      <c r="AY113" s="215" t="s">
        <v>142</v>
      </c>
    </row>
    <row r="114" spans="2:65" s="1" customFormat="1" ht="25.5" customHeight="1">
      <c r="B114" s="41"/>
      <c r="C114" s="192" t="s">
        <v>197</v>
      </c>
      <c r="D114" s="192" t="s">
        <v>145</v>
      </c>
      <c r="E114" s="193" t="s">
        <v>198</v>
      </c>
      <c r="F114" s="194" t="s">
        <v>199</v>
      </c>
      <c r="G114" s="195" t="s">
        <v>148</v>
      </c>
      <c r="H114" s="196">
        <v>1</v>
      </c>
      <c r="I114" s="197"/>
      <c r="J114" s="198">
        <f>ROUND(I114*H114,2)</f>
        <v>0</v>
      </c>
      <c r="K114" s="194" t="s">
        <v>149</v>
      </c>
      <c r="L114" s="61"/>
      <c r="M114" s="199" t="s">
        <v>21</v>
      </c>
      <c r="N114" s="200" t="s">
        <v>43</v>
      </c>
      <c r="O114" s="42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24" t="s">
        <v>150</v>
      </c>
      <c r="AT114" s="24" t="s">
        <v>145</v>
      </c>
      <c r="AU114" s="24" t="s">
        <v>82</v>
      </c>
      <c r="AY114" s="24" t="s">
        <v>142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4" t="s">
        <v>80</v>
      </c>
      <c r="BK114" s="203">
        <f>ROUND(I114*H114,2)</f>
        <v>0</v>
      </c>
      <c r="BL114" s="24" t="s">
        <v>150</v>
      </c>
      <c r="BM114" s="24" t="s">
        <v>200</v>
      </c>
    </row>
    <row r="115" spans="2:65" s="1" customFormat="1" ht="16.5" customHeight="1">
      <c r="B115" s="41"/>
      <c r="C115" s="192" t="s">
        <v>201</v>
      </c>
      <c r="D115" s="192" t="s">
        <v>145</v>
      </c>
      <c r="E115" s="193" t="s">
        <v>202</v>
      </c>
      <c r="F115" s="194" t="s">
        <v>203</v>
      </c>
      <c r="G115" s="195" t="s">
        <v>156</v>
      </c>
      <c r="H115" s="196">
        <v>60</v>
      </c>
      <c r="I115" s="197"/>
      <c r="J115" s="198">
        <f>ROUND(I115*H115,2)</f>
        <v>0</v>
      </c>
      <c r="K115" s="194" t="s">
        <v>149</v>
      </c>
      <c r="L115" s="61"/>
      <c r="M115" s="199" t="s">
        <v>21</v>
      </c>
      <c r="N115" s="200" t="s">
        <v>43</v>
      </c>
      <c r="O115" s="42"/>
      <c r="P115" s="201">
        <f>O115*H115</f>
        <v>0</v>
      </c>
      <c r="Q115" s="201">
        <v>4.0000000000000003E-5</v>
      </c>
      <c r="R115" s="201">
        <f>Q115*H115</f>
        <v>2.4000000000000002E-3</v>
      </c>
      <c r="S115" s="201">
        <v>0</v>
      </c>
      <c r="T115" s="202">
        <f>S115*H115</f>
        <v>0</v>
      </c>
      <c r="AR115" s="24" t="s">
        <v>150</v>
      </c>
      <c r="AT115" s="24" t="s">
        <v>145</v>
      </c>
      <c r="AU115" s="24" t="s">
        <v>82</v>
      </c>
      <c r="AY115" s="24" t="s">
        <v>142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4" t="s">
        <v>80</v>
      </c>
      <c r="BK115" s="203">
        <f>ROUND(I115*H115,2)</f>
        <v>0</v>
      </c>
      <c r="BL115" s="24" t="s">
        <v>150</v>
      </c>
      <c r="BM115" s="24" t="s">
        <v>204</v>
      </c>
    </row>
    <row r="116" spans="2:65" s="1" customFormat="1" ht="16.5" customHeight="1">
      <c r="B116" s="41"/>
      <c r="C116" s="192" t="s">
        <v>205</v>
      </c>
      <c r="D116" s="192" t="s">
        <v>145</v>
      </c>
      <c r="E116" s="193" t="s">
        <v>773</v>
      </c>
      <c r="F116" s="194" t="s">
        <v>774</v>
      </c>
      <c r="G116" s="195" t="s">
        <v>214</v>
      </c>
      <c r="H116" s="196">
        <v>1</v>
      </c>
      <c r="I116" s="197"/>
      <c r="J116" s="198">
        <f>ROUND(I116*H116,2)</f>
        <v>0</v>
      </c>
      <c r="K116" s="194" t="s">
        <v>149</v>
      </c>
      <c r="L116" s="61"/>
      <c r="M116" s="199" t="s">
        <v>21</v>
      </c>
      <c r="N116" s="200" t="s">
        <v>43</v>
      </c>
      <c r="O116" s="42"/>
      <c r="P116" s="201">
        <f>O116*H116</f>
        <v>0</v>
      </c>
      <c r="Q116" s="201">
        <v>0</v>
      </c>
      <c r="R116" s="201">
        <f>Q116*H116</f>
        <v>0</v>
      </c>
      <c r="S116" s="201">
        <v>2.7E-2</v>
      </c>
      <c r="T116" s="202">
        <f>S116*H116</f>
        <v>2.7E-2</v>
      </c>
      <c r="AR116" s="24" t="s">
        <v>150</v>
      </c>
      <c r="AT116" s="24" t="s">
        <v>145</v>
      </c>
      <c r="AU116" s="24" t="s">
        <v>82</v>
      </c>
      <c r="AY116" s="24" t="s">
        <v>142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4" t="s">
        <v>80</v>
      </c>
      <c r="BK116" s="203">
        <f>ROUND(I116*H116,2)</f>
        <v>0</v>
      </c>
      <c r="BL116" s="24" t="s">
        <v>150</v>
      </c>
      <c r="BM116" s="24" t="s">
        <v>842</v>
      </c>
    </row>
    <row r="117" spans="2:65" s="11" customFormat="1">
      <c r="B117" s="204"/>
      <c r="C117" s="205"/>
      <c r="D117" s="206" t="s">
        <v>152</v>
      </c>
      <c r="E117" s="207" t="s">
        <v>21</v>
      </c>
      <c r="F117" s="208" t="s">
        <v>843</v>
      </c>
      <c r="G117" s="205"/>
      <c r="H117" s="209">
        <v>1</v>
      </c>
      <c r="I117" s="210"/>
      <c r="J117" s="205"/>
      <c r="K117" s="205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152</v>
      </c>
      <c r="AU117" s="215" t="s">
        <v>82</v>
      </c>
      <c r="AV117" s="11" t="s">
        <v>82</v>
      </c>
      <c r="AW117" s="11" t="s">
        <v>35</v>
      </c>
      <c r="AX117" s="11" t="s">
        <v>80</v>
      </c>
      <c r="AY117" s="215" t="s">
        <v>142</v>
      </c>
    </row>
    <row r="118" spans="2:65" s="1" customFormat="1" ht="16.5" customHeight="1">
      <c r="B118" s="41"/>
      <c r="C118" s="192" t="s">
        <v>211</v>
      </c>
      <c r="D118" s="192" t="s">
        <v>145</v>
      </c>
      <c r="E118" s="193" t="s">
        <v>777</v>
      </c>
      <c r="F118" s="194" t="s">
        <v>778</v>
      </c>
      <c r="G118" s="195" t="s">
        <v>214</v>
      </c>
      <c r="H118" s="196">
        <v>0.3</v>
      </c>
      <c r="I118" s="197"/>
      <c r="J118" s="198">
        <f>ROUND(I118*H118,2)</f>
        <v>0</v>
      </c>
      <c r="K118" s="194" t="s">
        <v>149</v>
      </c>
      <c r="L118" s="61"/>
      <c r="M118" s="199" t="s">
        <v>21</v>
      </c>
      <c r="N118" s="200" t="s">
        <v>43</v>
      </c>
      <c r="O118" s="42"/>
      <c r="P118" s="201">
        <f>O118*H118</f>
        <v>0</v>
      </c>
      <c r="Q118" s="201">
        <v>9.6000000000000002E-4</v>
      </c>
      <c r="R118" s="201">
        <f>Q118*H118</f>
        <v>2.8800000000000001E-4</v>
      </c>
      <c r="S118" s="201">
        <v>3.1E-2</v>
      </c>
      <c r="T118" s="202">
        <f>S118*H118</f>
        <v>9.2999999999999992E-3</v>
      </c>
      <c r="AR118" s="24" t="s">
        <v>150</v>
      </c>
      <c r="AT118" s="24" t="s">
        <v>145</v>
      </c>
      <c r="AU118" s="24" t="s">
        <v>82</v>
      </c>
      <c r="AY118" s="24" t="s">
        <v>142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4" t="s">
        <v>80</v>
      </c>
      <c r="BK118" s="203">
        <f>ROUND(I118*H118,2)</f>
        <v>0</v>
      </c>
      <c r="BL118" s="24" t="s">
        <v>150</v>
      </c>
      <c r="BM118" s="24" t="s">
        <v>844</v>
      </c>
    </row>
    <row r="119" spans="2:65" s="11" customFormat="1">
      <c r="B119" s="204"/>
      <c r="C119" s="205"/>
      <c r="D119" s="206" t="s">
        <v>152</v>
      </c>
      <c r="E119" s="207" t="s">
        <v>21</v>
      </c>
      <c r="F119" s="208" t="s">
        <v>845</v>
      </c>
      <c r="G119" s="205"/>
      <c r="H119" s="209">
        <v>0.3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152</v>
      </c>
      <c r="AU119" s="215" t="s">
        <v>82</v>
      </c>
      <c r="AV119" s="11" t="s">
        <v>82</v>
      </c>
      <c r="AW119" s="11" t="s">
        <v>35</v>
      </c>
      <c r="AX119" s="11" t="s">
        <v>80</v>
      </c>
      <c r="AY119" s="215" t="s">
        <v>142</v>
      </c>
    </row>
    <row r="120" spans="2:65" s="1" customFormat="1" ht="25.5" customHeight="1">
      <c r="B120" s="41"/>
      <c r="C120" s="192" t="s">
        <v>10</v>
      </c>
      <c r="D120" s="192" t="s">
        <v>145</v>
      </c>
      <c r="E120" s="193" t="s">
        <v>217</v>
      </c>
      <c r="F120" s="194" t="s">
        <v>218</v>
      </c>
      <c r="G120" s="195" t="s">
        <v>156</v>
      </c>
      <c r="H120" s="196">
        <v>104.8</v>
      </c>
      <c r="I120" s="197"/>
      <c r="J120" s="198">
        <f>ROUND(I120*H120,2)</f>
        <v>0</v>
      </c>
      <c r="K120" s="194" t="s">
        <v>149</v>
      </c>
      <c r="L120" s="61"/>
      <c r="M120" s="199" t="s">
        <v>21</v>
      </c>
      <c r="N120" s="200" t="s">
        <v>43</v>
      </c>
      <c r="O120" s="42"/>
      <c r="P120" s="201">
        <f>O120*H120</f>
        <v>0</v>
      </c>
      <c r="Q120" s="201">
        <v>0</v>
      </c>
      <c r="R120" s="201">
        <f>Q120*H120</f>
        <v>0</v>
      </c>
      <c r="S120" s="201">
        <v>4.0000000000000001E-3</v>
      </c>
      <c r="T120" s="202">
        <f>S120*H120</f>
        <v>0.41920000000000002</v>
      </c>
      <c r="AR120" s="24" t="s">
        <v>150</v>
      </c>
      <c r="AT120" s="24" t="s">
        <v>145</v>
      </c>
      <c r="AU120" s="24" t="s">
        <v>82</v>
      </c>
      <c r="AY120" s="24" t="s">
        <v>142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4" t="s">
        <v>80</v>
      </c>
      <c r="BK120" s="203">
        <f>ROUND(I120*H120,2)</f>
        <v>0</v>
      </c>
      <c r="BL120" s="24" t="s">
        <v>150</v>
      </c>
      <c r="BM120" s="24" t="s">
        <v>219</v>
      </c>
    </row>
    <row r="121" spans="2:65" s="1" customFormat="1" ht="54">
      <c r="B121" s="41"/>
      <c r="C121" s="63"/>
      <c r="D121" s="206" t="s">
        <v>176</v>
      </c>
      <c r="E121" s="63"/>
      <c r="F121" s="216" t="s">
        <v>177</v>
      </c>
      <c r="G121" s="63"/>
      <c r="H121" s="63"/>
      <c r="I121" s="163"/>
      <c r="J121" s="63"/>
      <c r="K121" s="63"/>
      <c r="L121" s="61"/>
      <c r="M121" s="217"/>
      <c r="N121" s="42"/>
      <c r="O121" s="42"/>
      <c r="P121" s="42"/>
      <c r="Q121" s="42"/>
      <c r="R121" s="42"/>
      <c r="S121" s="42"/>
      <c r="T121" s="78"/>
      <c r="AT121" s="24" t="s">
        <v>176</v>
      </c>
      <c r="AU121" s="24" t="s">
        <v>82</v>
      </c>
    </row>
    <row r="122" spans="2:65" s="11" customFormat="1">
      <c r="B122" s="204"/>
      <c r="C122" s="205"/>
      <c r="D122" s="206" t="s">
        <v>152</v>
      </c>
      <c r="E122" s="207" t="s">
        <v>21</v>
      </c>
      <c r="F122" s="208" t="s">
        <v>846</v>
      </c>
      <c r="G122" s="205"/>
      <c r="H122" s="209">
        <v>104.8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152</v>
      </c>
      <c r="AU122" s="215" t="s">
        <v>82</v>
      </c>
      <c r="AV122" s="11" t="s">
        <v>82</v>
      </c>
      <c r="AW122" s="11" t="s">
        <v>35</v>
      </c>
      <c r="AX122" s="11" t="s">
        <v>80</v>
      </c>
      <c r="AY122" s="215" t="s">
        <v>142</v>
      </c>
    </row>
    <row r="123" spans="2:65" s="1" customFormat="1" ht="16.5" customHeight="1">
      <c r="B123" s="41"/>
      <c r="C123" s="192" t="s">
        <v>221</v>
      </c>
      <c r="D123" s="192" t="s">
        <v>145</v>
      </c>
      <c r="E123" s="193" t="s">
        <v>227</v>
      </c>
      <c r="F123" s="194" t="s">
        <v>228</v>
      </c>
      <c r="G123" s="195" t="s">
        <v>229</v>
      </c>
      <c r="H123" s="196">
        <v>8</v>
      </c>
      <c r="I123" s="197"/>
      <c r="J123" s="198">
        <f>ROUND(I123*H123,2)</f>
        <v>0</v>
      </c>
      <c r="K123" s="194" t="s">
        <v>149</v>
      </c>
      <c r="L123" s="61"/>
      <c r="M123" s="199" t="s">
        <v>21</v>
      </c>
      <c r="N123" s="200" t="s">
        <v>43</v>
      </c>
      <c r="O123" s="42"/>
      <c r="P123" s="201">
        <f>O123*H123</f>
        <v>0</v>
      </c>
      <c r="Q123" s="201">
        <v>0</v>
      </c>
      <c r="R123" s="201">
        <f>Q123*H123</f>
        <v>0</v>
      </c>
      <c r="S123" s="201">
        <v>3.9E-2</v>
      </c>
      <c r="T123" s="202">
        <f>S123*H123</f>
        <v>0.312</v>
      </c>
      <c r="AR123" s="24" t="s">
        <v>150</v>
      </c>
      <c r="AT123" s="24" t="s">
        <v>145</v>
      </c>
      <c r="AU123" s="24" t="s">
        <v>82</v>
      </c>
      <c r="AY123" s="24" t="s">
        <v>142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4" t="s">
        <v>80</v>
      </c>
      <c r="BK123" s="203">
        <f>ROUND(I123*H123,2)</f>
        <v>0</v>
      </c>
      <c r="BL123" s="24" t="s">
        <v>150</v>
      </c>
      <c r="BM123" s="24" t="s">
        <v>230</v>
      </c>
    </row>
    <row r="124" spans="2:65" s="11" customFormat="1">
      <c r="B124" s="204"/>
      <c r="C124" s="205"/>
      <c r="D124" s="206" t="s">
        <v>152</v>
      </c>
      <c r="E124" s="207" t="s">
        <v>21</v>
      </c>
      <c r="F124" s="208" t="s">
        <v>183</v>
      </c>
      <c r="G124" s="205"/>
      <c r="H124" s="209">
        <v>8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152</v>
      </c>
      <c r="AU124" s="215" t="s">
        <v>82</v>
      </c>
      <c r="AV124" s="11" t="s">
        <v>82</v>
      </c>
      <c r="AW124" s="11" t="s">
        <v>35</v>
      </c>
      <c r="AX124" s="11" t="s">
        <v>72</v>
      </c>
      <c r="AY124" s="215" t="s">
        <v>142</v>
      </c>
    </row>
    <row r="125" spans="2:65" s="12" customFormat="1">
      <c r="B125" s="218"/>
      <c r="C125" s="219"/>
      <c r="D125" s="206" t="s">
        <v>152</v>
      </c>
      <c r="E125" s="220" t="s">
        <v>21</v>
      </c>
      <c r="F125" s="221" t="s">
        <v>231</v>
      </c>
      <c r="G125" s="219"/>
      <c r="H125" s="222">
        <v>8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152</v>
      </c>
      <c r="AU125" s="228" t="s">
        <v>82</v>
      </c>
      <c r="AV125" s="12" t="s">
        <v>159</v>
      </c>
      <c r="AW125" s="12" t="s">
        <v>35</v>
      </c>
      <c r="AX125" s="12" t="s">
        <v>72</v>
      </c>
      <c r="AY125" s="228" t="s">
        <v>142</v>
      </c>
    </row>
    <row r="126" spans="2:65" s="13" customFormat="1">
      <c r="B126" s="229"/>
      <c r="C126" s="230"/>
      <c r="D126" s="206" t="s">
        <v>152</v>
      </c>
      <c r="E126" s="231" t="s">
        <v>21</v>
      </c>
      <c r="F126" s="232" t="s">
        <v>239</v>
      </c>
      <c r="G126" s="230"/>
      <c r="H126" s="233">
        <v>8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152</v>
      </c>
      <c r="AU126" s="239" t="s">
        <v>82</v>
      </c>
      <c r="AV126" s="13" t="s">
        <v>150</v>
      </c>
      <c r="AW126" s="13" t="s">
        <v>35</v>
      </c>
      <c r="AX126" s="13" t="s">
        <v>80</v>
      </c>
      <c r="AY126" s="239" t="s">
        <v>142</v>
      </c>
    </row>
    <row r="127" spans="2:65" s="10" customFormat="1" ht="29.85" customHeight="1">
      <c r="B127" s="176"/>
      <c r="C127" s="177"/>
      <c r="D127" s="178" t="s">
        <v>71</v>
      </c>
      <c r="E127" s="190" t="s">
        <v>240</v>
      </c>
      <c r="F127" s="190" t="s">
        <v>241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SUM(P128:P133)</f>
        <v>0</v>
      </c>
      <c r="Q127" s="184"/>
      <c r="R127" s="185">
        <f>SUM(R128:R133)</f>
        <v>0</v>
      </c>
      <c r="S127" s="184"/>
      <c r="T127" s="186">
        <f>SUM(T128:T133)</f>
        <v>0</v>
      </c>
      <c r="AR127" s="187" t="s">
        <v>80</v>
      </c>
      <c r="AT127" s="188" t="s">
        <v>71</v>
      </c>
      <c r="AU127" s="188" t="s">
        <v>80</v>
      </c>
      <c r="AY127" s="187" t="s">
        <v>142</v>
      </c>
      <c r="BK127" s="189">
        <f>SUM(BK128:BK133)</f>
        <v>0</v>
      </c>
    </row>
    <row r="128" spans="2:65" s="1" customFormat="1" ht="25.5" customHeight="1">
      <c r="B128" s="41"/>
      <c r="C128" s="192" t="s">
        <v>226</v>
      </c>
      <c r="D128" s="192" t="s">
        <v>145</v>
      </c>
      <c r="E128" s="193" t="s">
        <v>243</v>
      </c>
      <c r="F128" s="194" t="s">
        <v>244</v>
      </c>
      <c r="G128" s="195" t="s">
        <v>245</v>
      </c>
      <c r="H128" s="196">
        <v>1.6479999999999999</v>
      </c>
      <c r="I128" s="197"/>
      <c r="J128" s="198">
        <f>ROUND(I128*H128,2)</f>
        <v>0</v>
      </c>
      <c r="K128" s="194" t="s">
        <v>149</v>
      </c>
      <c r="L128" s="61"/>
      <c r="M128" s="199" t="s">
        <v>21</v>
      </c>
      <c r="N128" s="200" t="s">
        <v>43</v>
      </c>
      <c r="O128" s="4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24" t="s">
        <v>150</v>
      </c>
      <c r="AT128" s="24" t="s">
        <v>145</v>
      </c>
      <c r="AU128" s="24" t="s">
        <v>82</v>
      </c>
      <c r="AY128" s="24" t="s">
        <v>142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4" t="s">
        <v>80</v>
      </c>
      <c r="BK128" s="203">
        <f>ROUND(I128*H128,2)</f>
        <v>0</v>
      </c>
      <c r="BL128" s="24" t="s">
        <v>150</v>
      </c>
      <c r="BM128" s="24" t="s">
        <v>246</v>
      </c>
    </row>
    <row r="129" spans="2:65" s="1" customFormat="1" ht="25.5" customHeight="1">
      <c r="B129" s="41"/>
      <c r="C129" s="192" t="s">
        <v>242</v>
      </c>
      <c r="D129" s="192" t="s">
        <v>145</v>
      </c>
      <c r="E129" s="193" t="s">
        <v>248</v>
      </c>
      <c r="F129" s="194" t="s">
        <v>249</v>
      </c>
      <c r="G129" s="195" t="s">
        <v>245</v>
      </c>
      <c r="H129" s="196">
        <v>1.6479999999999999</v>
      </c>
      <c r="I129" s="197"/>
      <c r="J129" s="198">
        <f>ROUND(I129*H129,2)</f>
        <v>0</v>
      </c>
      <c r="K129" s="194" t="s">
        <v>149</v>
      </c>
      <c r="L129" s="61"/>
      <c r="M129" s="199" t="s">
        <v>21</v>
      </c>
      <c r="N129" s="200" t="s">
        <v>43</v>
      </c>
      <c r="O129" s="4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24" t="s">
        <v>150</v>
      </c>
      <c r="AT129" s="24" t="s">
        <v>145</v>
      </c>
      <c r="AU129" s="24" t="s">
        <v>82</v>
      </c>
      <c r="AY129" s="24" t="s">
        <v>142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24" t="s">
        <v>80</v>
      </c>
      <c r="BK129" s="203">
        <f>ROUND(I129*H129,2)</f>
        <v>0</v>
      </c>
      <c r="BL129" s="24" t="s">
        <v>150</v>
      </c>
      <c r="BM129" s="24" t="s">
        <v>250</v>
      </c>
    </row>
    <row r="130" spans="2:65" s="1" customFormat="1" ht="25.5" customHeight="1">
      <c r="B130" s="41"/>
      <c r="C130" s="192" t="s">
        <v>247</v>
      </c>
      <c r="D130" s="192" t="s">
        <v>145</v>
      </c>
      <c r="E130" s="193" t="s">
        <v>252</v>
      </c>
      <c r="F130" s="194" t="s">
        <v>253</v>
      </c>
      <c r="G130" s="195" t="s">
        <v>245</v>
      </c>
      <c r="H130" s="196">
        <v>1.6479999999999999</v>
      </c>
      <c r="I130" s="197"/>
      <c r="J130" s="198">
        <f>ROUND(I130*H130,2)</f>
        <v>0</v>
      </c>
      <c r="K130" s="194" t="s">
        <v>149</v>
      </c>
      <c r="L130" s="61"/>
      <c r="M130" s="199" t="s">
        <v>21</v>
      </c>
      <c r="N130" s="200" t="s">
        <v>43</v>
      </c>
      <c r="O130" s="4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24" t="s">
        <v>150</v>
      </c>
      <c r="AT130" s="24" t="s">
        <v>145</v>
      </c>
      <c r="AU130" s="24" t="s">
        <v>82</v>
      </c>
      <c r="AY130" s="24" t="s">
        <v>142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4" t="s">
        <v>80</v>
      </c>
      <c r="BK130" s="203">
        <f>ROUND(I130*H130,2)</f>
        <v>0</v>
      </c>
      <c r="BL130" s="24" t="s">
        <v>150</v>
      </c>
      <c r="BM130" s="24" t="s">
        <v>254</v>
      </c>
    </row>
    <row r="131" spans="2:65" s="1" customFormat="1" ht="25.5" customHeight="1">
      <c r="B131" s="41"/>
      <c r="C131" s="192" t="s">
        <v>251</v>
      </c>
      <c r="D131" s="192" t="s">
        <v>145</v>
      </c>
      <c r="E131" s="193" t="s">
        <v>255</v>
      </c>
      <c r="F131" s="194" t="s">
        <v>256</v>
      </c>
      <c r="G131" s="195" t="s">
        <v>245</v>
      </c>
      <c r="H131" s="196">
        <v>31.312000000000001</v>
      </c>
      <c r="I131" s="197"/>
      <c r="J131" s="198">
        <f>ROUND(I131*H131,2)</f>
        <v>0</v>
      </c>
      <c r="K131" s="194" t="s">
        <v>149</v>
      </c>
      <c r="L131" s="61"/>
      <c r="M131" s="199" t="s">
        <v>21</v>
      </c>
      <c r="N131" s="200" t="s">
        <v>43</v>
      </c>
      <c r="O131" s="4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AR131" s="24" t="s">
        <v>150</v>
      </c>
      <c r="AT131" s="24" t="s">
        <v>145</v>
      </c>
      <c r="AU131" s="24" t="s">
        <v>82</v>
      </c>
      <c r="AY131" s="24" t="s">
        <v>142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4" t="s">
        <v>80</v>
      </c>
      <c r="BK131" s="203">
        <f>ROUND(I131*H131,2)</f>
        <v>0</v>
      </c>
      <c r="BL131" s="24" t="s">
        <v>150</v>
      </c>
      <c r="BM131" s="24" t="s">
        <v>257</v>
      </c>
    </row>
    <row r="132" spans="2:65" s="11" customFormat="1">
      <c r="B132" s="204"/>
      <c r="C132" s="205"/>
      <c r="D132" s="206" t="s">
        <v>152</v>
      </c>
      <c r="E132" s="205"/>
      <c r="F132" s="208" t="s">
        <v>847</v>
      </c>
      <c r="G132" s="205"/>
      <c r="H132" s="209">
        <v>31.312000000000001</v>
      </c>
      <c r="I132" s="210"/>
      <c r="J132" s="205"/>
      <c r="K132" s="205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152</v>
      </c>
      <c r="AU132" s="215" t="s">
        <v>82</v>
      </c>
      <c r="AV132" s="11" t="s">
        <v>82</v>
      </c>
      <c r="AW132" s="11" t="s">
        <v>6</v>
      </c>
      <c r="AX132" s="11" t="s">
        <v>80</v>
      </c>
      <c r="AY132" s="215" t="s">
        <v>142</v>
      </c>
    </row>
    <row r="133" spans="2:65" s="1" customFormat="1" ht="16.5" customHeight="1">
      <c r="B133" s="41"/>
      <c r="C133" s="192" t="s">
        <v>9</v>
      </c>
      <c r="D133" s="192" t="s">
        <v>145</v>
      </c>
      <c r="E133" s="193" t="s">
        <v>260</v>
      </c>
      <c r="F133" s="194" t="s">
        <v>787</v>
      </c>
      <c r="G133" s="195" t="s">
        <v>245</v>
      </c>
      <c r="H133" s="196">
        <v>1.6479999999999999</v>
      </c>
      <c r="I133" s="197"/>
      <c r="J133" s="198">
        <f>ROUND(I133*H133,2)</f>
        <v>0</v>
      </c>
      <c r="K133" s="194" t="s">
        <v>149</v>
      </c>
      <c r="L133" s="61"/>
      <c r="M133" s="199" t="s">
        <v>21</v>
      </c>
      <c r="N133" s="200" t="s">
        <v>43</v>
      </c>
      <c r="O133" s="4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24" t="s">
        <v>150</v>
      </c>
      <c r="AT133" s="24" t="s">
        <v>145</v>
      </c>
      <c r="AU133" s="24" t="s">
        <v>82</v>
      </c>
      <c r="AY133" s="24" t="s">
        <v>142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4" t="s">
        <v>80</v>
      </c>
      <c r="BK133" s="203">
        <f>ROUND(I133*H133,2)</f>
        <v>0</v>
      </c>
      <c r="BL133" s="24" t="s">
        <v>150</v>
      </c>
      <c r="BM133" s="24" t="s">
        <v>788</v>
      </c>
    </row>
    <row r="134" spans="2:65" s="10" customFormat="1" ht="29.85" customHeight="1">
      <c r="B134" s="176"/>
      <c r="C134" s="177"/>
      <c r="D134" s="178" t="s">
        <v>71</v>
      </c>
      <c r="E134" s="190" t="s">
        <v>263</v>
      </c>
      <c r="F134" s="190" t="s">
        <v>264</v>
      </c>
      <c r="G134" s="177"/>
      <c r="H134" s="177"/>
      <c r="I134" s="180"/>
      <c r="J134" s="191">
        <f>BK134</f>
        <v>0</v>
      </c>
      <c r="K134" s="177"/>
      <c r="L134" s="182"/>
      <c r="M134" s="183"/>
      <c r="N134" s="184"/>
      <c r="O134" s="184"/>
      <c r="P134" s="185">
        <f>SUM(P135:P136)</f>
        <v>0</v>
      </c>
      <c r="Q134" s="184"/>
      <c r="R134" s="185">
        <f>SUM(R135:R136)</f>
        <v>0</v>
      </c>
      <c r="S134" s="184"/>
      <c r="T134" s="186">
        <f>SUM(T135:T136)</f>
        <v>0</v>
      </c>
      <c r="AR134" s="187" t="s">
        <v>80</v>
      </c>
      <c r="AT134" s="188" t="s">
        <v>71</v>
      </c>
      <c r="AU134" s="188" t="s">
        <v>80</v>
      </c>
      <c r="AY134" s="187" t="s">
        <v>142</v>
      </c>
      <c r="BK134" s="189">
        <f>SUM(BK135:BK136)</f>
        <v>0</v>
      </c>
    </row>
    <row r="135" spans="2:65" s="1" customFormat="1" ht="16.5" customHeight="1">
      <c r="B135" s="41"/>
      <c r="C135" s="192" t="s">
        <v>259</v>
      </c>
      <c r="D135" s="192" t="s">
        <v>145</v>
      </c>
      <c r="E135" s="193" t="s">
        <v>266</v>
      </c>
      <c r="F135" s="194" t="s">
        <v>267</v>
      </c>
      <c r="G135" s="195" t="s">
        <v>245</v>
      </c>
      <c r="H135" s="196">
        <v>1.258</v>
      </c>
      <c r="I135" s="197"/>
      <c r="J135" s="198">
        <f>ROUND(I135*H135,2)</f>
        <v>0</v>
      </c>
      <c r="K135" s="194" t="s">
        <v>149</v>
      </c>
      <c r="L135" s="61"/>
      <c r="M135" s="199" t="s">
        <v>21</v>
      </c>
      <c r="N135" s="200" t="s">
        <v>43</v>
      </c>
      <c r="O135" s="4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24" t="s">
        <v>150</v>
      </c>
      <c r="AT135" s="24" t="s">
        <v>145</v>
      </c>
      <c r="AU135" s="24" t="s">
        <v>82</v>
      </c>
      <c r="AY135" s="24" t="s">
        <v>142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24" t="s">
        <v>80</v>
      </c>
      <c r="BK135" s="203">
        <f>ROUND(I135*H135,2)</f>
        <v>0</v>
      </c>
      <c r="BL135" s="24" t="s">
        <v>150</v>
      </c>
      <c r="BM135" s="24" t="s">
        <v>268</v>
      </c>
    </row>
    <row r="136" spans="2:65" s="1" customFormat="1" ht="25.5" customHeight="1">
      <c r="B136" s="41"/>
      <c r="C136" s="192" t="s">
        <v>265</v>
      </c>
      <c r="D136" s="192" t="s">
        <v>145</v>
      </c>
      <c r="E136" s="193" t="s">
        <v>270</v>
      </c>
      <c r="F136" s="194" t="s">
        <v>271</v>
      </c>
      <c r="G136" s="195" t="s">
        <v>245</v>
      </c>
      <c r="H136" s="196">
        <v>1.258</v>
      </c>
      <c r="I136" s="197"/>
      <c r="J136" s="198">
        <f>ROUND(I136*H136,2)</f>
        <v>0</v>
      </c>
      <c r="K136" s="194" t="s">
        <v>149</v>
      </c>
      <c r="L136" s="61"/>
      <c r="M136" s="199" t="s">
        <v>21</v>
      </c>
      <c r="N136" s="200" t="s">
        <v>43</v>
      </c>
      <c r="O136" s="4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24" t="s">
        <v>150</v>
      </c>
      <c r="AT136" s="24" t="s">
        <v>145</v>
      </c>
      <c r="AU136" s="24" t="s">
        <v>82</v>
      </c>
      <c r="AY136" s="24" t="s">
        <v>142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24" t="s">
        <v>80</v>
      </c>
      <c r="BK136" s="203">
        <f>ROUND(I136*H136,2)</f>
        <v>0</v>
      </c>
      <c r="BL136" s="24" t="s">
        <v>150</v>
      </c>
      <c r="BM136" s="24" t="s">
        <v>272</v>
      </c>
    </row>
    <row r="137" spans="2:65" s="10" customFormat="1" ht="37.35" customHeight="1">
      <c r="B137" s="176"/>
      <c r="C137" s="177"/>
      <c r="D137" s="178" t="s">
        <v>71</v>
      </c>
      <c r="E137" s="179" t="s">
        <v>273</v>
      </c>
      <c r="F137" s="179" t="s">
        <v>274</v>
      </c>
      <c r="G137" s="177"/>
      <c r="H137" s="177"/>
      <c r="I137" s="180"/>
      <c r="J137" s="181">
        <f>BK137</f>
        <v>0</v>
      </c>
      <c r="K137" s="177"/>
      <c r="L137" s="182"/>
      <c r="M137" s="183"/>
      <c r="N137" s="184"/>
      <c r="O137" s="184"/>
      <c r="P137" s="185">
        <f>P138+P142+P154+P162+P176+P179+P200+P218+P226</f>
        <v>0</v>
      </c>
      <c r="Q137" s="184"/>
      <c r="R137" s="185">
        <f>R138+R142+R154+R162+R176+R179+R200+R218+R226</f>
        <v>1.58338684</v>
      </c>
      <c r="S137" s="184"/>
      <c r="T137" s="186">
        <f>T138+T142+T154+T162+T176+T179+T200+T218+T226</f>
        <v>0.88005</v>
      </c>
      <c r="AR137" s="187" t="s">
        <v>82</v>
      </c>
      <c r="AT137" s="188" t="s">
        <v>71</v>
      </c>
      <c r="AU137" s="188" t="s">
        <v>72</v>
      </c>
      <c r="AY137" s="187" t="s">
        <v>142</v>
      </c>
      <c r="BK137" s="189">
        <f>BK138+BK142+BK154+BK162+BK176+BK179+BK200+BK218+BK226</f>
        <v>0</v>
      </c>
    </row>
    <row r="138" spans="2:65" s="10" customFormat="1" ht="19.899999999999999" customHeight="1">
      <c r="B138" s="176"/>
      <c r="C138" s="177"/>
      <c r="D138" s="178" t="s">
        <v>71</v>
      </c>
      <c r="E138" s="190" t="s">
        <v>275</v>
      </c>
      <c r="F138" s="190" t="s">
        <v>276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SUM(P139:P141)</f>
        <v>0</v>
      </c>
      <c r="Q138" s="184"/>
      <c r="R138" s="185">
        <f>SUM(R139:R141)</f>
        <v>3.1E-4</v>
      </c>
      <c r="S138" s="184"/>
      <c r="T138" s="186">
        <f>SUM(T139:T141)</f>
        <v>0</v>
      </c>
      <c r="AR138" s="187" t="s">
        <v>82</v>
      </c>
      <c r="AT138" s="188" t="s">
        <v>71</v>
      </c>
      <c r="AU138" s="188" t="s">
        <v>80</v>
      </c>
      <c r="AY138" s="187" t="s">
        <v>142</v>
      </c>
      <c r="BK138" s="189">
        <f>SUM(BK139:BK141)</f>
        <v>0</v>
      </c>
    </row>
    <row r="139" spans="2:65" s="1" customFormat="1" ht="16.5" customHeight="1">
      <c r="B139" s="41"/>
      <c r="C139" s="192" t="s">
        <v>269</v>
      </c>
      <c r="D139" s="192" t="s">
        <v>145</v>
      </c>
      <c r="E139" s="193" t="s">
        <v>848</v>
      </c>
      <c r="F139" s="194" t="s">
        <v>849</v>
      </c>
      <c r="G139" s="195" t="s">
        <v>148</v>
      </c>
      <c r="H139" s="196">
        <v>1</v>
      </c>
      <c r="I139" s="197"/>
      <c r="J139" s="198">
        <f>ROUND(I139*H139,2)</f>
        <v>0</v>
      </c>
      <c r="K139" s="194" t="s">
        <v>149</v>
      </c>
      <c r="L139" s="61"/>
      <c r="M139" s="199" t="s">
        <v>21</v>
      </c>
      <c r="N139" s="200" t="s">
        <v>43</v>
      </c>
      <c r="O139" s="42"/>
      <c r="P139" s="201">
        <f>O139*H139</f>
        <v>0</v>
      </c>
      <c r="Q139" s="201">
        <v>3.1E-4</v>
      </c>
      <c r="R139" s="201">
        <f>Q139*H139</f>
        <v>3.1E-4</v>
      </c>
      <c r="S139" s="201">
        <v>0</v>
      </c>
      <c r="T139" s="202">
        <f>S139*H139</f>
        <v>0</v>
      </c>
      <c r="AR139" s="24" t="s">
        <v>221</v>
      </c>
      <c r="AT139" s="24" t="s">
        <v>145</v>
      </c>
      <c r="AU139" s="24" t="s">
        <v>82</v>
      </c>
      <c r="AY139" s="24" t="s">
        <v>142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24" t="s">
        <v>80</v>
      </c>
      <c r="BK139" s="203">
        <f>ROUND(I139*H139,2)</f>
        <v>0</v>
      </c>
      <c r="BL139" s="24" t="s">
        <v>221</v>
      </c>
      <c r="BM139" s="24" t="s">
        <v>850</v>
      </c>
    </row>
    <row r="140" spans="2:65" s="1" customFormat="1" ht="16.5" customHeight="1">
      <c r="B140" s="41"/>
      <c r="C140" s="192" t="s">
        <v>277</v>
      </c>
      <c r="D140" s="192" t="s">
        <v>145</v>
      </c>
      <c r="E140" s="193" t="s">
        <v>851</v>
      </c>
      <c r="F140" s="194" t="s">
        <v>852</v>
      </c>
      <c r="G140" s="195" t="s">
        <v>148</v>
      </c>
      <c r="H140" s="196">
        <v>1</v>
      </c>
      <c r="I140" s="197"/>
      <c r="J140" s="198">
        <f>ROUND(I140*H140,2)</f>
        <v>0</v>
      </c>
      <c r="K140" s="194" t="s">
        <v>149</v>
      </c>
      <c r="L140" s="61"/>
      <c r="M140" s="199" t="s">
        <v>21</v>
      </c>
      <c r="N140" s="200" t="s">
        <v>43</v>
      </c>
      <c r="O140" s="4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24" t="s">
        <v>221</v>
      </c>
      <c r="AT140" s="24" t="s">
        <v>145</v>
      </c>
      <c r="AU140" s="24" t="s">
        <v>82</v>
      </c>
      <c r="AY140" s="24" t="s">
        <v>142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4" t="s">
        <v>80</v>
      </c>
      <c r="BK140" s="203">
        <f>ROUND(I140*H140,2)</f>
        <v>0</v>
      </c>
      <c r="BL140" s="24" t="s">
        <v>221</v>
      </c>
      <c r="BM140" s="24" t="s">
        <v>853</v>
      </c>
    </row>
    <row r="141" spans="2:65" s="1" customFormat="1" ht="16.5" customHeight="1">
      <c r="B141" s="41"/>
      <c r="C141" s="192" t="s">
        <v>281</v>
      </c>
      <c r="D141" s="192" t="s">
        <v>145</v>
      </c>
      <c r="E141" s="193" t="s">
        <v>298</v>
      </c>
      <c r="F141" s="194" t="s">
        <v>299</v>
      </c>
      <c r="G141" s="195" t="s">
        <v>214</v>
      </c>
      <c r="H141" s="196">
        <v>1</v>
      </c>
      <c r="I141" s="197"/>
      <c r="J141" s="198">
        <f>ROUND(I141*H141,2)</f>
        <v>0</v>
      </c>
      <c r="K141" s="194" t="s">
        <v>149</v>
      </c>
      <c r="L141" s="61"/>
      <c r="M141" s="199" t="s">
        <v>21</v>
      </c>
      <c r="N141" s="200" t="s">
        <v>43</v>
      </c>
      <c r="O141" s="4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AR141" s="24" t="s">
        <v>221</v>
      </c>
      <c r="AT141" s="24" t="s">
        <v>145</v>
      </c>
      <c r="AU141" s="24" t="s">
        <v>82</v>
      </c>
      <c r="AY141" s="24" t="s">
        <v>142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24" t="s">
        <v>80</v>
      </c>
      <c r="BK141" s="203">
        <f>ROUND(I141*H141,2)</f>
        <v>0</v>
      </c>
      <c r="BL141" s="24" t="s">
        <v>221</v>
      </c>
      <c r="BM141" s="24" t="s">
        <v>300</v>
      </c>
    </row>
    <row r="142" spans="2:65" s="10" customFormat="1" ht="29.85" customHeight="1">
      <c r="B142" s="176"/>
      <c r="C142" s="177"/>
      <c r="D142" s="178" t="s">
        <v>71</v>
      </c>
      <c r="E142" s="190" t="s">
        <v>317</v>
      </c>
      <c r="F142" s="190" t="s">
        <v>318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SUM(P143:P153)</f>
        <v>0</v>
      </c>
      <c r="Q142" s="184"/>
      <c r="R142" s="185">
        <f>SUM(R143:R153)</f>
        <v>1.5000000000000002E-3</v>
      </c>
      <c r="S142" s="184"/>
      <c r="T142" s="186">
        <f>SUM(T143:T153)</f>
        <v>0</v>
      </c>
      <c r="AR142" s="187" t="s">
        <v>82</v>
      </c>
      <c r="AT142" s="188" t="s">
        <v>71</v>
      </c>
      <c r="AU142" s="188" t="s">
        <v>80</v>
      </c>
      <c r="AY142" s="187" t="s">
        <v>142</v>
      </c>
      <c r="BK142" s="189">
        <f>SUM(BK143:BK153)</f>
        <v>0</v>
      </c>
    </row>
    <row r="143" spans="2:65" s="1" customFormat="1" ht="16.5" customHeight="1">
      <c r="B143" s="41"/>
      <c r="C143" s="192" t="s">
        <v>285</v>
      </c>
      <c r="D143" s="192" t="s">
        <v>145</v>
      </c>
      <c r="E143" s="193" t="s">
        <v>854</v>
      </c>
      <c r="F143" s="194" t="s">
        <v>855</v>
      </c>
      <c r="G143" s="195" t="s">
        <v>148</v>
      </c>
      <c r="H143" s="196">
        <v>1</v>
      </c>
      <c r="I143" s="197"/>
      <c r="J143" s="198">
        <f t="shared" ref="J143:J153" si="0">ROUND(I143*H143,2)</f>
        <v>0</v>
      </c>
      <c r="K143" s="194" t="s">
        <v>149</v>
      </c>
      <c r="L143" s="61"/>
      <c r="M143" s="199" t="s">
        <v>21</v>
      </c>
      <c r="N143" s="200" t="s">
        <v>43</v>
      </c>
      <c r="O143" s="42"/>
      <c r="P143" s="201">
        <f t="shared" ref="P143:P153" si="1">O143*H143</f>
        <v>0</v>
      </c>
      <c r="Q143" s="201">
        <v>4.2999999999999999E-4</v>
      </c>
      <c r="R143" s="201">
        <f t="shared" ref="R143:R153" si="2">Q143*H143</f>
        <v>4.2999999999999999E-4</v>
      </c>
      <c r="S143" s="201">
        <v>0</v>
      </c>
      <c r="T143" s="202">
        <f t="shared" ref="T143:T153" si="3">S143*H143</f>
        <v>0</v>
      </c>
      <c r="AR143" s="24" t="s">
        <v>221</v>
      </c>
      <c r="AT143" s="24" t="s">
        <v>145</v>
      </c>
      <c r="AU143" s="24" t="s">
        <v>82</v>
      </c>
      <c r="AY143" s="24" t="s">
        <v>142</v>
      </c>
      <c r="BE143" s="203">
        <f t="shared" ref="BE143:BE153" si="4">IF(N143="základní",J143,0)</f>
        <v>0</v>
      </c>
      <c r="BF143" s="203">
        <f t="shared" ref="BF143:BF153" si="5">IF(N143="snížená",J143,0)</f>
        <v>0</v>
      </c>
      <c r="BG143" s="203">
        <f t="shared" ref="BG143:BG153" si="6">IF(N143="zákl. přenesená",J143,0)</f>
        <v>0</v>
      </c>
      <c r="BH143" s="203">
        <f t="shared" ref="BH143:BH153" si="7">IF(N143="sníž. přenesená",J143,0)</f>
        <v>0</v>
      </c>
      <c r="BI143" s="203">
        <f t="shared" ref="BI143:BI153" si="8">IF(N143="nulová",J143,0)</f>
        <v>0</v>
      </c>
      <c r="BJ143" s="24" t="s">
        <v>80</v>
      </c>
      <c r="BK143" s="203">
        <f t="shared" ref="BK143:BK153" si="9">ROUND(I143*H143,2)</f>
        <v>0</v>
      </c>
      <c r="BL143" s="24" t="s">
        <v>221</v>
      </c>
      <c r="BM143" s="24" t="s">
        <v>856</v>
      </c>
    </row>
    <row r="144" spans="2:65" s="1" customFormat="1" ht="16.5" customHeight="1">
      <c r="B144" s="41"/>
      <c r="C144" s="192" t="s">
        <v>289</v>
      </c>
      <c r="D144" s="192" t="s">
        <v>145</v>
      </c>
      <c r="E144" s="193" t="s">
        <v>333</v>
      </c>
      <c r="F144" s="194" t="s">
        <v>334</v>
      </c>
      <c r="G144" s="195" t="s">
        <v>214</v>
      </c>
      <c r="H144" s="196">
        <v>1</v>
      </c>
      <c r="I144" s="197"/>
      <c r="J144" s="198">
        <f t="shared" si="0"/>
        <v>0</v>
      </c>
      <c r="K144" s="194" t="s">
        <v>149</v>
      </c>
      <c r="L144" s="61"/>
      <c r="M144" s="199" t="s">
        <v>21</v>
      </c>
      <c r="N144" s="200" t="s">
        <v>43</v>
      </c>
      <c r="O144" s="42"/>
      <c r="P144" s="201">
        <f t="shared" si="1"/>
        <v>0</v>
      </c>
      <c r="Q144" s="201">
        <v>6.6E-4</v>
      </c>
      <c r="R144" s="201">
        <f t="shared" si="2"/>
        <v>6.6E-4</v>
      </c>
      <c r="S144" s="201">
        <v>0</v>
      </c>
      <c r="T144" s="202">
        <f t="shared" si="3"/>
        <v>0</v>
      </c>
      <c r="AR144" s="24" t="s">
        <v>221</v>
      </c>
      <c r="AT144" s="24" t="s">
        <v>145</v>
      </c>
      <c r="AU144" s="24" t="s">
        <v>82</v>
      </c>
      <c r="AY144" s="24" t="s">
        <v>142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24" t="s">
        <v>80</v>
      </c>
      <c r="BK144" s="203">
        <f t="shared" si="9"/>
        <v>0</v>
      </c>
      <c r="BL144" s="24" t="s">
        <v>221</v>
      </c>
      <c r="BM144" s="24" t="s">
        <v>335</v>
      </c>
    </row>
    <row r="145" spans="2:65" s="1" customFormat="1" ht="25.5" customHeight="1">
      <c r="B145" s="41"/>
      <c r="C145" s="192" t="s">
        <v>293</v>
      </c>
      <c r="D145" s="192" t="s">
        <v>145</v>
      </c>
      <c r="E145" s="193" t="s">
        <v>345</v>
      </c>
      <c r="F145" s="194" t="s">
        <v>346</v>
      </c>
      <c r="G145" s="195" t="s">
        <v>214</v>
      </c>
      <c r="H145" s="196">
        <v>1</v>
      </c>
      <c r="I145" s="197"/>
      <c r="J145" s="198">
        <f t="shared" si="0"/>
        <v>0</v>
      </c>
      <c r="K145" s="194" t="s">
        <v>149</v>
      </c>
      <c r="L145" s="61"/>
      <c r="M145" s="199" t="s">
        <v>21</v>
      </c>
      <c r="N145" s="200" t="s">
        <v>43</v>
      </c>
      <c r="O145" s="42"/>
      <c r="P145" s="201">
        <f t="shared" si="1"/>
        <v>0</v>
      </c>
      <c r="Q145" s="201">
        <v>4.0000000000000003E-5</v>
      </c>
      <c r="R145" s="201">
        <f t="shared" si="2"/>
        <v>4.0000000000000003E-5</v>
      </c>
      <c r="S145" s="201">
        <v>0</v>
      </c>
      <c r="T145" s="202">
        <f t="shared" si="3"/>
        <v>0</v>
      </c>
      <c r="AR145" s="24" t="s">
        <v>221</v>
      </c>
      <c r="AT145" s="24" t="s">
        <v>145</v>
      </c>
      <c r="AU145" s="24" t="s">
        <v>82</v>
      </c>
      <c r="AY145" s="24" t="s">
        <v>142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24" t="s">
        <v>80</v>
      </c>
      <c r="BK145" s="203">
        <f t="shared" si="9"/>
        <v>0</v>
      </c>
      <c r="BL145" s="24" t="s">
        <v>221</v>
      </c>
      <c r="BM145" s="24" t="s">
        <v>347</v>
      </c>
    </row>
    <row r="146" spans="2:65" s="1" customFormat="1" ht="16.5" customHeight="1">
      <c r="B146" s="41"/>
      <c r="C146" s="192" t="s">
        <v>297</v>
      </c>
      <c r="D146" s="192" t="s">
        <v>145</v>
      </c>
      <c r="E146" s="193" t="s">
        <v>353</v>
      </c>
      <c r="F146" s="194" t="s">
        <v>354</v>
      </c>
      <c r="G146" s="195" t="s">
        <v>148</v>
      </c>
      <c r="H146" s="196">
        <v>1</v>
      </c>
      <c r="I146" s="197"/>
      <c r="J146" s="198">
        <f t="shared" si="0"/>
        <v>0</v>
      </c>
      <c r="K146" s="194" t="s">
        <v>149</v>
      </c>
      <c r="L146" s="61"/>
      <c r="M146" s="199" t="s">
        <v>21</v>
      </c>
      <c r="N146" s="200" t="s">
        <v>43</v>
      </c>
      <c r="O146" s="4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AR146" s="24" t="s">
        <v>221</v>
      </c>
      <c r="AT146" s="24" t="s">
        <v>145</v>
      </c>
      <c r="AU146" s="24" t="s">
        <v>82</v>
      </c>
      <c r="AY146" s="24" t="s">
        <v>142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24" t="s">
        <v>80</v>
      </c>
      <c r="BK146" s="203">
        <f t="shared" si="9"/>
        <v>0</v>
      </c>
      <c r="BL146" s="24" t="s">
        <v>221</v>
      </c>
      <c r="BM146" s="24" t="s">
        <v>355</v>
      </c>
    </row>
    <row r="147" spans="2:65" s="1" customFormat="1" ht="16.5" customHeight="1">
      <c r="B147" s="41"/>
      <c r="C147" s="192" t="s">
        <v>301</v>
      </c>
      <c r="D147" s="192" t="s">
        <v>145</v>
      </c>
      <c r="E147" s="193" t="s">
        <v>357</v>
      </c>
      <c r="F147" s="194" t="s">
        <v>358</v>
      </c>
      <c r="G147" s="195" t="s">
        <v>148</v>
      </c>
      <c r="H147" s="196">
        <v>2</v>
      </c>
      <c r="I147" s="197"/>
      <c r="J147" s="198">
        <f t="shared" si="0"/>
        <v>0</v>
      </c>
      <c r="K147" s="194" t="s">
        <v>149</v>
      </c>
      <c r="L147" s="61"/>
      <c r="M147" s="199" t="s">
        <v>21</v>
      </c>
      <c r="N147" s="200" t="s">
        <v>43</v>
      </c>
      <c r="O147" s="4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AR147" s="24" t="s">
        <v>221</v>
      </c>
      <c r="AT147" s="24" t="s">
        <v>145</v>
      </c>
      <c r="AU147" s="24" t="s">
        <v>82</v>
      </c>
      <c r="AY147" s="24" t="s">
        <v>142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24" t="s">
        <v>80</v>
      </c>
      <c r="BK147" s="203">
        <f t="shared" si="9"/>
        <v>0</v>
      </c>
      <c r="BL147" s="24" t="s">
        <v>221</v>
      </c>
      <c r="BM147" s="24" t="s">
        <v>359</v>
      </c>
    </row>
    <row r="148" spans="2:65" s="1" customFormat="1" ht="16.5" customHeight="1">
      <c r="B148" s="41"/>
      <c r="C148" s="192" t="s">
        <v>305</v>
      </c>
      <c r="D148" s="192" t="s">
        <v>145</v>
      </c>
      <c r="E148" s="193" t="s">
        <v>361</v>
      </c>
      <c r="F148" s="194" t="s">
        <v>362</v>
      </c>
      <c r="G148" s="195" t="s">
        <v>148</v>
      </c>
      <c r="H148" s="196">
        <v>1</v>
      </c>
      <c r="I148" s="197"/>
      <c r="J148" s="198">
        <f t="shared" si="0"/>
        <v>0</v>
      </c>
      <c r="K148" s="194" t="s">
        <v>149</v>
      </c>
      <c r="L148" s="61"/>
      <c r="M148" s="199" t="s">
        <v>21</v>
      </c>
      <c r="N148" s="200" t="s">
        <v>43</v>
      </c>
      <c r="O148" s="42"/>
      <c r="P148" s="201">
        <f t="shared" si="1"/>
        <v>0</v>
      </c>
      <c r="Q148" s="201">
        <v>1.7000000000000001E-4</v>
      </c>
      <c r="R148" s="201">
        <f t="shared" si="2"/>
        <v>1.7000000000000001E-4</v>
      </c>
      <c r="S148" s="201">
        <v>0</v>
      </c>
      <c r="T148" s="202">
        <f t="shared" si="3"/>
        <v>0</v>
      </c>
      <c r="AR148" s="24" t="s">
        <v>221</v>
      </c>
      <c r="AT148" s="24" t="s">
        <v>145</v>
      </c>
      <c r="AU148" s="24" t="s">
        <v>82</v>
      </c>
      <c r="AY148" s="24" t="s">
        <v>142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24" t="s">
        <v>80</v>
      </c>
      <c r="BK148" s="203">
        <f t="shared" si="9"/>
        <v>0</v>
      </c>
      <c r="BL148" s="24" t="s">
        <v>221</v>
      </c>
      <c r="BM148" s="24" t="s">
        <v>363</v>
      </c>
    </row>
    <row r="149" spans="2:65" s="1" customFormat="1" ht="16.5" customHeight="1">
      <c r="B149" s="41"/>
      <c r="C149" s="192" t="s">
        <v>309</v>
      </c>
      <c r="D149" s="192" t="s">
        <v>145</v>
      </c>
      <c r="E149" s="193" t="s">
        <v>373</v>
      </c>
      <c r="F149" s="194" t="s">
        <v>374</v>
      </c>
      <c r="G149" s="195" t="s">
        <v>214</v>
      </c>
      <c r="H149" s="196">
        <v>1</v>
      </c>
      <c r="I149" s="197"/>
      <c r="J149" s="198">
        <f t="shared" si="0"/>
        <v>0</v>
      </c>
      <c r="K149" s="194" t="s">
        <v>149</v>
      </c>
      <c r="L149" s="61"/>
      <c r="M149" s="199" t="s">
        <v>21</v>
      </c>
      <c r="N149" s="200" t="s">
        <v>43</v>
      </c>
      <c r="O149" s="42"/>
      <c r="P149" s="201">
        <f t="shared" si="1"/>
        <v>0</v>
      </c>
      <c r="Q149" s="201">
        <v>1.9000000000000001E-4</v>
      </c>
      <c r="R149" s="201">
        <f t="shared" si="2"/>
        <v>1.9000000000000001E-4</v>
      </c>
      <c r="S149" s="201">
        <v>0</v>
      </c>
      <c r="T149" s="202">
        <f t="shared" si="3"/>
        <v>0</v>
      </c>
      <c r="AR149" s="24" t="s">
        <v>221</v>
      </c>
      <c r="AT149" s="24" t="s">
        <v>145</v>
      </c>
      <c r="AU149" s="24" t="s">
        <v>82</v>
      </c>
      <c r="AY149" s="24" t="s">
        <v>142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24" t="s">
        <v>80</v>
      </c>
      <c r="BK149" s="203">
        <f t="shared" si="9"/>
        <v>0</v>
      </c>
      <c r="BL149" s="24" t="s">
        <v>221</v>
      </c>
      <c r="BM149" s="24" t="s">
        <v>375</v>
      </c>
    </row>
    <row r="150" spans="2:65" s="1" customFormat="1" ht="16.5" customHeight="1">
      <c r="B150" s="41"/>
      <c r="C150" s="192" t="s">
        <v>313</v>
      </c>
      <c r="D150" s="192" t="s">
        <v>145</v>
      </c>
      <c r="E150" s="193" t="s">
        <v>377</v>
      </c>
      <c r="F150" s="194" t="s">
        <v>378</v>
      </c>
      <c r="G150" s="195" t="s">
        <v>214</v>
      </c>
      <c r="H150" s="196">
        <v>1</v>
      </c>
      <c r="I150" s="197"/>
      <c r="J150" s="198">
        <f t="shared" si="0"/>
        <v>0</v>
      </c>
      <c r="K150" s="194" t="s">
        <v>149</v>
      </c>
      <c r="L150" s="61"/>
      <c r="M150" s="199" t="s">
        <v>21</v>
      </c>
      <c r="N150" s="200" t="s">
        <v>43</v>
      </c>
      <c r="O150" s="42"/>
      <c r="P150" s="201">
        <f t="shared" si="1"/>
        <v>0</v>
      </c>
      <c r="Q150" s="201">
        <v>1.0000000000000001E-5</v>
      </c>
      <c r="R150" s="201">
        <f t="shared" si="2"/>
        <v>1.0000000000000001E-5</v>
      </c>
      <c r="S150" s="201">
        <v>0</v>
      </c>
      <c r="T150" s="202">
        <f t="shared" si="3"/>
        <v>0</v>
      </c>
      <c r="AR150" s="24" t="s">
        <v>221</v>
      </c>
      <c r="AT150" s="24" t="s">
        <v>145</v>
      </c>
      <c r="AU150" s="24" t="s">
        <v>82</v>
      </c>
      <c r="AY150" s="24" t="s">
        <v>142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24" t="s">
        <v>80</v>
      </c>
      <c r="BK150" s="203">
        <f t="shared" si="9"/>
        <v>0</v>
      </c>
      <c r="BL150" s="24" t="s">
        <v>221</v>
      </c>
      <c r="BM150" s="24" t="s">
        <v>379</v>
      </c>
    </row>
    <row r="151" spans="2:65" s="1" customFormat="1" ht="16.5" customHeight="1">
      <c r="B151" s="41"/>
      <c r="C151" s="192" t="s">
        <v>319</v>
      </c>
      <c r="D151" s="192" t="s">
        <v>145</v>
      </c>
      <c r="E151" s="193" t="s">
        <v>385</v>
      </c>
      <c r="F151" s="194" t="s">
        <v>386</v>
      </c>
      <c r="G151" s="195" t="s">
        <v>245</v>
      </c>
      <c r="H151" s="196">
        <v>2E-3</v>
      </c>
      <c r="I151" s="197"/>
      <c r="J151" s="198">
        <f t="shared" si="0"/>
        <v>0</v>
      </c>
      <c r="K151" s="194" t="s">
        <v>149</v>
      </c>
      <c r="L151" s="61"/>
      <c r="M151" s="199" t="s">
        <v>21</v>
      </c>
      <c r="N151" s="200" t="s">
        <v>43</v>
      </c>
      <c r="O151" s="4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AR151" s="24" t="s">
        <v>221</v>
      </c>
      <c r="AT151" s="24" t="s">
        <v>145</v>
      </c>
      <c r="AU151" s="24" t="s">
        <v>82</v>
      </c>
      <c r="AY151" s="24" t="s">
        <v>142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24" t="s">
        <v>80</v>
      </c>
      <c r="BK151" s="203">
        <f t="shared" si="9"/>
        <v>0</v>
      </c>
      <c r="BL151" s="24" t="s">
        <v>221</v>
      </c>
      <c r="BM151" s="24" t="s">
        <v>387</v>
      </c>
    </row>
    <row r="152" spans="2:65" s="1" customFormat="1" ht="16.5" customHeight="1">
      <c r="B152" s="41"/>
      <c r="C152" s="192" t="s">
        <v>323</v>
      </c>
      <c r="D152" s="192" t="s">
        <v>145</v>
      </c>
      <c r="E152" s="193" t="s">
        <v>389</v>
      </c>
      <c r="F152" s="194" t="s">
        <v>390</v>
      </c>
      <c r="G152" s="195" t="s">
        <v>245</v>
      </c>
      <c r="H152" s="196">
        <v>2E-3</v>
      </c>
      <c r="I152" s="197"/>
      <c r="J152" s="198">
        <f t="shared" si="0"/>
        <v>0</v>
      </c>
      <c r="K152" s="194" t="s">
        <v>149</v>
      </c>
      <c r="L152" s="61"/>
      <c r="M152" s="199" t="s">
        <v>21</v>
      </c>
      <c r="N152" s="200" t="s">
        <v>43</v>
      </c>
      <c r="O152" s="4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AR152" s="24" t="s">
        <v>221</v>
      </c>
      <c r="AT152" s="24" t="s">
        <v>145</v>
      </c>
      <c r="AU152" s="24" t="s">
        <v>82</v>
      </c>
      <c r="AY152" s="24" t="s">
        <v>142</v>
      </c>
      <c r="BE152" s="203">
        <f t="shared" si="4"/>
        <v>0</v>
      </c>
      <c r="BF152" s="203">
        <f t="shared" si="5"/>
        <v>0</v>
      </c>
      <c r="BG152" s="203">
        <f t="shared" si="6"/>
        <v>0</v>
      </c>
      <c r="BH152" s="203">
        <f t="shared" si="7"/>
        <v>0</v>
      </c>
      <c r="BI152" s="203">
        <f t="shared" si="8"/>
        <v>0</v>
      </c>
      <c r="BJ152" s="24" t="s">
        <v>80</v>
      </c>
      <c r="BK152" s="203">
        <f t="shared" si="9"/>
        <v>0</v>
      </c>
      <c r="BL152" s="24" t="s">
        <v>221</v>
      </c>
      <c r="BM152" s="24" t="s">
        <v>391</v>
      </c>
    </row>
    <row r="153" spans="2:65" s="1" customFormat="1" ht="16.5" customHeight="1">
      <c r="B153" s="41"/>
      <c r="C153" s="192" t="s">
        <v>328</v>
      </c>
      <c r="D153" s="192" t="s">
        <v>145</v>
      </c>
      <c r="E153" s="193" t="s">
        <v>393</v>
      </c>
      <c r="F153" s="194" t="s">
        <v>394</v>
      </c>
      <c r="G153" s="195" t="s">
        <v>245</v>
      </c>
      <c r="H153" s="196">
        <v>2E-3</v>
      </c>
      <c r="I153" s="197"/>
      <c r="J153" s="198">
        <f t="shared" si="0"/>
        <v>0</v>
      </c>
      <c r="K153" s="194" t="s">
        <v>149</v>
      </c>
      <c r="L153" s="61"/>
      <c r="M153" s="199" t="s">
        <v>21</v>
      </c>
      <c r="N153" s="200" t="s">
        <v>43</v>
      </c>
      <c r="O153" s="4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AR153" s="24" t="s">
        <v>221</v>
      </c>
      <c r="AT153" s="24" t="s">
        <v>145</v>
      </c>
      <c r="AU153" s="24" t="s">
        <v>82</v>
      </c>
      <c r="AY153" s="24" t="s">
        <v>142</v>
      </c>
      <c r="BE153" s="203">
        <f t="shared" si="4"/>
        <v>0</v>
      </c>
      <c r="BF153" s="203">
        <f t="shared" si="5"/>
        <v>0</v>
      </c>
      <c r="BG153" s="203">
        <f t="shared" si="6"/>
        <v>0</v>
      </c>
      <c r="BH153" s="203">
        <f t="shared" si="7"/>
        <v>0</v>
      </c>
      <c r="BI153" s="203">
        <f t="shared" si="8"/>
        <v>0</v>
      </c>
      <c r="BJ153" s="24" t="s">
        <v>80</v>
      </c>
      <c r="BK153" s="203">
        <f t="shared" si="9"/>
        <v>0</v>
      </c>
      <c r="BL153" s="24" t="s">
        <v>221</v>
      </c>
      <c r="BM153" s="24" t="s">
        <v>395</v>
      </c>
    </row>
    <row r="154" spans="2:65" s="10" customFormat="1" ht="29.85" customHeight="1">
      <c r="B154" s="176"/>
      <c r="C154" s="177"/>
      <c r="D154" s="178" t="s">
        <v>71</v>
      </c>
      <c r="E154" s="190" t="s">
        <v>396</v>
      </c>
      <c r="F154" s="190" t="s">
        <v>397</v>
      </c>
      <c r="G154" s="177"/>
      <c r="H154" s="177"/>
      <c r="I154" s="180"/>
      <c r="J154" s="191">
        <f>BK154</f>
        <v>0</v>
      </c>
      <c r="K154" s="177"/>
      <c r="L154" s="182"/>
      <c r="M154" s="183"/>
      <c r="N154" s="184"/>
      <c r="O154" s="184"/>
      <c r="P154" s="185">
        <f>SUM(P155:P161)</f>
        <v>0</v>
      </c>
      <c r="Q154" s="184"/>
      <c r="R154" s="185">
        <f>SUM(R155:R161)</f>
        <v>1.5079999999999998E-2</v>
      </c>
      <c r="S154" s="184"/>
      <c r="T154" s="186">
        <f>SUM(T155:T161)</f>
        <v>0</v>
      </c>
      <c r="AR154" s="187" t="s">
        <v>82</v>
      </c>
      <c r="AT154" s="188" t="s">
        <v>71</v>
      </c>
      <c r="AU154" s="188" t="s">
        <v>80</v>
      </c>
      <c r="AY154" s="187" t="s">
        <v>142</v>
      </c>
      <c r="BK154" s="189">
        <f>SUM(BK155:BK161)</f>
        <v>0</v>
      </c>
    </row>
    <row r="155" spans="2:65" s="1" customFormat="1" ht="16.5" customHeight="1">
      <c r="B155" s="41"/>
      <c r="C155" s="192" t="s">
        <v>332</v>
      </c>
      <c r="D155" s="192" t="s">
        <v>145</v>
      </c>
      <c r="E155" s="193" t="s">
        <v>857</v>
      </c>
      <c r="F155" s="194" t="s">
        <v>858</v>
      </c>
      <c r="G155" s="195" t="s">
        <v>326</v>
      </c>
      <c r="H155" s="196">
        <v>1</v>
      </c>
      <c r="I155" s="197"/>
      <c r="J155" s="198">
        <f t="shared" ref="J155:J161" si="10">ROUND(I155*H155,2)</f>
        <v>0</v>
      </c>
      <c r="K155" s="194" t="s">
        <v>149</v>
      </c>
      <c r="L155" s="61"/>
      <c r="M155" s="199" t="s">
        <v>21</v>
      </c>
      <c r="N155" s="200" t="s">
        <v>43</v>
      </c>
      <c r="O155" s="42"/>
      <c r="P155" s="201">
        <f t="shared" ref="P155:P161" si="11">O155*H155</f>
        <v>0</v>
      </c>
      <c r="Q155" s="201">
        <v>1.2749999999999999E-2</v>
      </c>
      <c r="R155" s="201">
        <f t="shared" ref="R155:R161" si="12">Q155*H155</f>
        <v>1.2749999999999999E-2</v>
      </c>
      <c r="S155" s="201">
        <v>0</v>
      </c>
      <c r="T155" s="202">
        <f t="shared" ref="T155:T161" si="13">S155*H155</f>
        <v>0</v>
      </c>
      <c r="AR155" s="24" t="s">
        <v>221</v>
      </c>
      <c r="AT155" s="24" t="s">
        <v>145</v>
      </c>
      <c r="AU155" s="24" t="s">
        <v>82</v>
      </c>
      <c r="AY155" s="24" t="s">
        <v>142</v>
      </c>
      <c r="BE155" s="203">
        <f t="shared" ref="BE155:BE161" si="14">IF(N155="základní",J155,0)</f>
        <v>0</v>
      </c>
      <c r="BF155" s="203">
        <f t="shared" ref="BF155:BF161" si="15">IF(N155="snížená",J155,0)</f>
        <v>0</v>
      </c>
      <c r="BG155" s="203">
        <f t="shared" ref="BG155:BG161" si="16">IF(N155="zákl. přenesená",J155,0)</f>
        <v>0</v>
      </c>
      <c r="BH155" s="203">
        <f t="shared" ref="BH155:BH161" si="17">IF(N155="sníž. přenesená",J155,0)</f>
        <v>0</v>
      </c>
      <c r="BI155" s="203">
        <f t="shared" ref="BI155:BI161" si="18">IF(N155="nulová",J155,0)</f>
        <v>0</v>
      </c>
      <c r="BJ155" s="24" t="s">
        <v>80</v>
      </c>
      <c r="BK155" s="203">
        <f t="shared" ref="BK155:BK161" si="19">ROUND(I155*H155,2)</f>
        <v>0</v>
      </c>
      <c r="BL155" s="24" t="s">
        <v>221</v>
      </c>
      <c r="BM155" s="24" t="s">
        <v>859</v>
      </c>
    </row>
    <row r="156" spans="2:65" s="1" customFormat="1" ht="16.5" customHeight="1">
      <c r="B156" s="41"/>
      <c r="C156" s="192" t="s">
        <v>336</v>
      </c>
      <c r="D156" s="192" t="s">
        <v>145</v>
      </c>
      <c r="E156" s="193" t="s">
        <v>419</v>
      </c>
      <c r="F156" s="194" t="s">
        <v>420</v>
      </c>
      <c r="G156" s="195" t="s">
        <v>326</v>
      </c>
      <c r="H156" s="196">
        <v>1</v>
      </c>
      <c r="I156" s="197"/>
      <c r="J156" s="198">
        <f t="shared" si="10"/>
        <v>0</v>
      </c>
      <c r="K156" s="194" t="s">
        <v>149</v>
      </c>
      <c r="L156" s="61"/>
      <c r="M156" s="199" t="s">
        <v>21</v>
      </c>
      <c r="N156" s="200" t="s">
        <v>43</v>
      </c>
      <c r="O156" s="42"/>
      <c r="P156" s="201">
        <f t="shared" si="11"/>
        <v>0</v>
      </c>
      <c r="Q156" s="201">
        <v>2.9999999999999997E-4</v>
      </c>
      <c r="R156" s="201">
        <f t="shared" si="12"/>
        <v>2.9999999999999997E-4</v>
      </c>
      <c r="S156" s="201">
        <v>0</v>
      </c>
      <c r="T156" s="202">
        <f t="shared" si="13"/>
        <v>0</v>
      </c>
      <c r="AR156" s="24" t="s">
        <v>221</v>
      </c>
      <c r="AT156" s="24" t="s">
        <v>145</v>
      </c>
      <c r="AU156" s="24" t="s">
        <v>82</v>
      </c>
      <c r="AY156" s="24" t="s">
        <v>142</v>
      </c>
      <c r="BE156" s="203">
        <f t="shared" si="14"/>
        <v>0</v>
      </c>
      <c r="BF156" s="203">
        <f t="shared" si="15"/>
        <v>0</v>
      </c>
      <c r="BG156" s="203">
        <f t="shared" si="16"/>
        <v>0</v>
      </c>
      <c r="BH156" s="203">
        <f t="shared" si="17"/>
        <v>0</v>
      </c>
      <c r="BI156" s="203">
        <f t="shared" si="18"/>
        <v>0</v>
      </c>
      <c r="BJ156" s="24" t="s">
        <v>80</v>
      </c>
      <c r="BK156" s="203">
        <f t="shared" si="19"/>
        <v>0</v>
      </c>
      <c r="BL156" s="24" t="s">
        <v>221</v>
      </c>
      <c r="BM156" s="24" t="s">
        <v>421</v>
      </c>
    </row>
    <row r="157" spans="2:65" s="1" customFormat="1" ht="16.5" customHeight="1">
      <c r="B157" s="41"/>
      <c r="C157" s="192" t="s">
        <v>340</v>
      </c>
      <c r="D157" s="192" t="s">
        <v>145</v>
      </c>
      <c r="E157" s="193" t="s">
        <v>423</v>
      </c>
      <c r="F157" s="194" t="s">
        <v>424</v>
      </c>
      <c r="G157" s="195" t="s">
        <v>326</v>
      </c>
      <c r="H157" s="196">
        <v>1</v>
      </c>
      <c r="I157" s="197"/>
      <c r="J157" s="198">
        <f t="shared" si="10"/>
        <v>0</v>
      </c>
      <c r="K157" s="194" t="s">
        <v>149</v>
      </c>
      <c r="L157" s="61"/>
      <c r="M157" s="199" t="s">
        <v>21</v>
      </c>
      <c r="N157" s="200" t="s">
        <v>43</v>
      </c>
      <c r="O157" s="42"/>
      <c r="P157" s="201">
        <f t="shared" si="11"/>
        <v>0</v>
      </c>
      <c r="Q157" s="201">
        <v>1.8E-3</v>
      </c>
      <c r="R157" s="201">
        <f t="shared" si="12"/>
        <v>1.8E-3</v>
      </c>
      <c r="S157" s="201">
        <v>0</v>
      </c>
      <c r="T157" s="202">
        <f t="shared" si="13"/>
        <v>0</v>
      </c>
      <c r="AR157" s="24" t="s">
        <v>221</v>
      </c>
      <c r="AT157" s="24" t="s">
        <v>145</v>
      </c>
      <c r="AU157" s="24" t="s">
        <v>82</v>
      </c>
      <c r="AY157" s="24" t="s">
        <v>142</v>
      </c>
      <c r="BE157" s="203">
        <f t="shared" si="14"/>
        <v>0</v>
      </c>
      <c r="BF157" s="203">
        <f t="shared" si="15"/>
        <v>0</v>
      </c>
      <c r="BG157" s="203">
        <f t="shared" si="16"/>
        <v>0</v>
      </c>
      <c r="BH157" s="203">
        <f t="shared" si="17"/>
        <v>0</v>
      </c>
      <c r="BI157" s="203">
        <f t="shared" si="18"/>
        <v>0</v>
      </c>
      <c r="BJ157" s="24" t="s">
        <v>80</v>
      </c>
      <c r="BK157" s="203">
        <f t="shared" si="19"/>
        <v>0</v>
      </c>
      <c r="BL157" s="24" t="s">
        <v>221</v>
      </c>
      <c r="BM157" s="24" t="s">
        <v>425</v>
      </c>
    </row>
    <row r="158" spans="2:65" s="1" customFormat="1" ht="16.5" customHeight="1">
      <c r="B158" s="41"/>
      <c r="C158" s="192" t="s">
        <v>344</v>
      </c>
      <c r="D158" s="192" t="s">
        <v>145</v>
      </c>
      <c r="E158" s="193" t="s">
        <v>440</v>
      </c>
      <c r="F158" s="194" t="s">
        <v>441</v>
      </c>
      <c r="G158" s="195" t="s">
        <v>148</v>
      </c>
      <c r="H158" s="196">
        <v>1</v>
      </c>
      <c r="I158" s="197"/>
      <c r="J158" s="198">
        <f t="shared" si="10"/>
        <v>0</v>
      </c>
      <c r="K158" s="194" t="s">
        <v>149</v>
      </c>
      <c r="L158" s="61"/>
      <c r="M158" s="199" t="s">
        <v>21</v>
      </c>
      <c r="N158" s="200" t="s">
        <v>43</v>
      </c>
      <c r="O158" s="42"/>
      <c r="P158" s="201">
        <f t="shared" si="11"/>
        <v>0</v>
      </c>
      <c r="Q158" s="201">
        <v>2.3000000000000001E-4</v>
      </c>
      <c r="R158" s="201">
        <f t="shared" si="12"/>
        <v>2.3000000000000001E-4</v>
      </c>
      <c r="S158" s="201">
        <v>0</v>
      </c>
      <c r="T158" s="202">
        <f t="shared" si="13"/>
        <v>0</v>
      </c>
      <c r="AR158" s="24" t="s">
        <v>221</v>
      </c>
      <c r="AT158" s="24" t="s">
        <v>145</v>
      </c>
      <c r="AU158" s="24" t="s">
        <v>82</v>
      </c>
      <c r="AY158" s="24" t="s">
        <v>142</v>
      </c>
      <c r="BE158" s="203">
        <f t="shared" si="14"/>
        <v>0</v>
      </c>
      <c r="BF158" s="203">
        <f t="shared" si="15"/>
        <v>0</v>
      </c>
      <c r="BG158" s="203">
        <f t="shared" si="16"/>
        <v>0</v>
      </c>
      <c r="BH158" s="203">
        <f t="shared" si="17"/>
        <v>0</v>
      </c>
      <c r="BI158" s="203">
        <f t="shared" si="18"/>
        <v>0</v>
      </c>
      <c r="BJ158" s="24" t="s">
        <v>80</v>
      </c>
      <c r="BK158" s="203">
        <f t="shared" si="19"/>
        <v>0</v>
      </c>
      <c r="BL158" s="24" t="s">
        <v>221</v>
      </c>
      <c r="BM158" s="24" t="s">
        <v>442</v>
      </c>
    </row>
    <row r="159" spans="2:65" s="1" customFormat="1" ht="16.5" customHeight="1">
      <c r="B159" s="41"/>
      <c r="C159" s="192" t="s">
        <v>348</v>
      </c>
      <c r="D159" s="192" t="s">
        <v>145</v>
      </c>
      <c r="E159" s="193" t="s">
        <v>444</v>
      </c>
      <c r="F159" s="194" t="s">
        <v>445</v>
      </c>
      <c r="G159" s="195" t="s">
        <v>245</v>
      </c>
      <c r="H159" s="196">
        <v>1.4999999999999999E-2</v>
      </c>
      <c r="I159" s="197"/>
      <c r="J159" s="198">
        <f t="shared" si="10"/>
        <v>0</v>
      </c>
      <c r="K159" s="194" t="s">
        <v>149</v>
      </c>
      <c r="L159" s="61"/>
      <c r="M159" s="199" t="s">
        <v>21</v>
      </c>
      <c r="N159" s="200" t="s">
        <v>43</v>
      </c>
      <c r="O159" s="42"/>
      <c r="P159" s="201">
        <f t="shared" si="11"/>
        <v>0</v>
      </c>
      <c r="Q159" s="201">
        <v>0</v>
      </c>
      <c r="R159" s="201">
        <f t="shared" si="12"/>
        <v>0</v>
      </c>
      <c r="S159" s="201">
        <v>0</v>
      </c>
      <c r="T159" s="202">
        <f t="shared" si="13"/>
        <v>0</v>
      </c>
      <c r="AR159" s="24" t="s">
        <v>221</v>
      </c>
      <c r="AT159" s="24" t="s">
        <v>145</v>
      </c>
      <c r="AU159" s="24" t="s">
        <v>82</v>
      </c>
      <c r="AY159" s="24" t="s">
        <v>142</v>
      </c>
      <c r="BE159" s="203">
        <f t="shared" si="14"/>
        <v>0</v>
      </c>
      <c r="BF159" s="203">
        <f t="shared" si="15"/>
        <v>0</v>
      </c>
      <c r="BG159" s="203">
        <f t="shared" si="16"/>
        <v>0</v>
      </c>
      <c r="BH159" s="203">
        <f t="shared" si="17"/>
        <v>0</v>
      </c>
      <c r="BI159" s="203">
        <f t="shared" si="18"/>
        <v>0</v>
      </c>
      <c r="BJ159" s="24" t="s">
        <v>80</v>
      </c>
      <c r="BK159" s="203">
        <f t="shared" si="19"/>
        <v>0</v>
      </c>
      <c r="BL159" s="24" t="s">
        <v>221</v>
      </c>
      <c r="BM159" s="24" t="s">
        <v>446</v>
      </c>
    </row>
    <row r="160" spans="2:65" s="1" customFormat="1" ht="16.5" customHeight="1">
      <c r="B160" s="41"/>
      <c r="C160" s="192" t="s">
        <v>352</v>
      </c>
      <c r="D160" s="192" t="s">
        <v>145</v>
      </c>
      <c r="E160" s="193" t="s">
        <v>448</v>
      </c>
      <c r="F160" s="194" t="s">
        <v>449</v>
      </c>
      <c r="G160" s="195" t="s">
        <v>245</v>
      </c>
      <c r="H160" s="196">
        <v>1.4999999999999999E-2</v>
      </c>
      <c r="I160" s="197"/>
      <c r="J160" s="198">
        <f t="shared" si="10"/>
        <v>0</v>
      </c>
      <c r="K160" s="194" t="s">
        <v>149</v>
      </c>
      <c r="L160" s="61"/>
      <c r="M160" s="199" t="s">
        <v>21</v>
      </c>
      <c r="N160" s="200" t="s">
        <v>43</v>
      </c>
      <c r="O160" s="42"/>
      <c r="P160" s="201">
        <f t="shared" si="11"/>
        <v>0</v>
      </c>
      <c r="Q160" s="201">
        <v>0</v>
      </c>
      <c r="R160" s="201">
        <f t="shared" si="12"/>
        <v>0</v>
      </c>
      <c r="S160" s="201">
        <v>0</v>
      </c>
      <c r="T160" s="202">
        <f t="shared" si="13"/>
        <v>0</v>
      </c>
      <c r="AR160" s="24" t="s">
        <v>221</v>
      </c>
      <c r="AT160" s="24" t="s">
        <v>145</v>
      </c>
      <c r="AU160" s="24" t="s">
        <v>82</v>
      </c>
      <c r="AY160" s="24" t="s">
        <v>142</v>
      </c>
      <c r="BE160" s="203">
        <f t="shared" si="14"/>
        <v>0</v>
      </c>
      <c r="BF160" s="203">
        <f t="shared" si="15"/>
        <v>0</v>
      </c>
      <c r="BG160" s="203">
        <f t="shared" si="16"/>
        <v>0</v>
      </c>
      <c r="BH160" s="203">
        <f t="shared" si="17"/>
        <v>0</v>
      </c>
      <c r="BI160" s="203">
        <f t="shared" si="18"/>
        <v>0</v>
      </c>
      <c r="BJ160" s="24" t="s">
        <v>80</v>
      </c>
      <c r="BK160" s="203">
        <f t="shared" si="19"/>
        <v>0</v>
      </c>
      <c r="BL160" s="24" t="s">
        <v>221</v>
      </c>
      <c r="BM160" s="24" t="s">
        <v>450</v>
      </c>
    </row>
    <row r="161" spans="2:65" s="1" customFormat="1" ht="16.5" customHeight="1">
      <c r="B161" s="41"/>
      <c r="C161" s="192" t="s">
        <v>356</v>
      </c>
      <c r="D161" s="192" t="s">
        <v>145</v>
      </c>
      <c r="E161" s="193" t="s">
        <v>452</v>
      </c>
      <c r="F161" s="194" t="s">
        <v>453</v>
      </c>
      <c r="G161" s="195" t="s">
        <v>245</v>
      </c>
      <c r="H161" s="196">
        <v>1.4999999999999999E-2</v>
      </c>
      <c r="I161" s="197"/>
      <c r="J161" s="198">
        <f t="shared" si="10"/>
        <v>0</v>
      </c>
      <c r="K161" s="194" t="s">
        <v>149</v>
      </c>
      <c r="L161" s="61"/>
      <c r="M161" s="199" t="s">
        <v>21</v>
      </c>
      <c r="N161" s="200" t="s">
        <v>43</v>
      </c>
      <c r="O161" s="42"/>
      <c r="P161" s="201">
        <f t="shared" si="11"/>
        <v>0</v>
      </c>
      <c r="Q161" s="201">
        <v>0</v>
      </c>
      <c r="R161" s="201">
        <f t="shared" si="12"/>
        <v>0</v>
      </c>
      <c r="S161" s="201">
        <v>0</v>
      </c>
      <c r="T161" s="202">
        <f t="shared" si="13"/>
        <v>0</v>
      </c>
      <c r="AR161" s="24" t="s">
        <v>221</v>
      </c>
      <c r="AT161" s="24" t="s">
        <v>145</v>
      </c>
      <c r="AU161" s="24" t="s">
        <v>82</v>
      </c>
      <c r="AY161" s="24" t="s">
        <v>142</v>
      </c>
      <c r="BE161" s="203">
        <f t="shared" si="14"/>
        <v>0</v>
      </c>
      <c r="BF161" s="203">
        <f t="shared" si="15"/>
        <v>0</v>
      </c>
      <c r="BG161" s="203">
        <f t="shared" si="16"/>
        <v>0</v>
      </c>
      <c r="BH161" s="203">
        <f t="shared" si="17"/>
        <v>0</v>
      </c>
      <c r="BI161" s="203">
        <f t="shared" si="18"/>
        <v>0</v>
      </c>
      <c r="BJ161" s="24" t="s">
        <v>80</v>
      </c>
      <c r="BK161" s="203">
        <f t="shared" si="19"/>
        <v>0</v>
      </c>
      <c r="BL161" s="24" t="s">
        <v>221</v>
      </c>
      <c r="BM161" s="24" t="s">
        <v>454</v>
      </c>
    </row>
    <row r="162" spans="2:65" s="10" customFormat="1" ht="29.85" customHeight="1">
      <c r="B162" s="176"/>
      <c r="C162" s="177"/>
      <c r="D162" s="178" t="s">
        <v>71</v>
      </c>
      <c r="E162" s="190" t="s">
        <v>455</v>
      </c>
      <c r="F162" s="190" t="s">
        <v>456</v>
      </c>
      <c r="G162" s="177"/>
      <c r="H162" s="177"/>
      <c r="I162" s="180"/>
      <c r="J162" s="191">
        <f>BK162</f>
        <v>0</v>
      </c>
      <c r="K162" s="177"/>
      <c r="L162" s="182"/>
      <c r="M162" s="183"/>
      <c r="N162" s="184"/>
      <c r="O162" s="184"/>
      <c r="P162" s="185">
        <f>SUM(P163:P175)</f>
        <v>0</v>
      </c>
      <c r="Q162" s="184"/>
      <c r="R162" s="185">
        <f>SUM(R163:R175)</f>
        <v>0.97333530000000001</v>
      </c>
      <c r="S162" s="184"/>
      <c r="T162" s="186">
        <f>SUM(T163:T175)</f>
        <v>0</v>
      </c>
      <c r="AR162" s="187" t="s">
        <v>82</v>
      </c>
      <c r="AT162" s="188" t="s">
        <v>71</v>
      </c>
      <c r="AU162" s="188" t="s">
        <v>80</v>
      </c>
      <c r="AY162" s="187" t="s">
        <v>142</v>
      </c>
      <c r="BK162" s="189">
        <f>SUM(BK163:BK175)</f>
        <v>0</v>
      </c>
    </row>
    <row r="163" spans="2:65" s="1" customFormat="1" ht="25.5" customHeight="1">
      <c r="B163" s="41"/>
      <c r="C163" s="192" t="s">
        <v>360</v>
      </c>
      <c r="D163" s="192" t="s">
        <v>145</v>
      </c>
      <c r="E163" s="193" t="s">
        <v>472</v>
      </c>
      <c r="F163" s="194" t="s">
        <v>473</v>
      </c>
      <c r="G163" s="195" t="s">
        <v>156</v>
      </c>
      <c r="H163" s="196">
        <v>58.67</v>
      </c>
      <c r="I163" s="197"/>
      <c r="J163" s="198">
        <f>ROUND(I163*H163,2)</f>
        <v>0</v>
      </c>
      <c r="K163" s="194" t="s">
        <v>149</v>
      </c>
      <c r="L163" s="61"/>
      <c r="M163" s="199" t="s">
        <v>21</v>
      </c>
      <c r="N163" s="200" t="s">
        <v>43</v>
      </c>
      <c r="O163" s="42"/>
      <c r="P163" s="201">
        <f>O163*H163</f>
        <v>0</v>
      </c>
      <c r="Q163" s="201">
        <v>1.567E-2</v>
      </c>
      <c r="R163" s="201">
        <f>Q163*H163</f>
        <v>0.91935889999999998</v>
      </c>
      <c r="S163" s="201">
        <v>0</v>
      </c>
      <c r="T163" s="202">
        <f>S163*H163</f>
        <v>0</v>
      </c>
      <c r="AR163" s="24" t="s">
        <v>221</v>
      </c>
      <c r="AT163" s="24" t="s">
        <v>145</v>
      </c>
      <c r="AU163" s="24" t="s">
        <v>82</v>
      </c>
      <c r="AY163" s="24" t="s">
        <v>142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24" t="s">
        <v>80</v>
      </c>
      <c r="BK163" s="203">
        <f>ROUND(I163*H163,2)</f>
        <v>0</v>
      </c>
      <c r="BL163" s="24" t="s">
        <v>221</v>
      </c>
      <c r="BM163" s="24" t="s">
        <v>805</v>
      </c>
    </row>
    <row r="164" spans="2:65" s="11" customFormat="1">
      <c r="B164" s="204"/>
      <c r="C164" s="205"/>
      <c r="D164" s="206" t="s">
        <v>152</v>
      </c>
      <c r="E164" s="207" t="s">
        <v>21</v>
      </c>
      <c r="F164" s="208" t="s">
        <v>860</v>
      </c>
      <c r="G164" s="205"/>
      <c r="H164" s="209">
        <v>58.67</v>
      </c>
      <c r="I164" s="210"/>
      <c r="J164" s="205"/>
      <c r="K164" s="205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152</v>
      </c>
      <c r="AU164" s="215" t="s">
        <v>82</v>
      </c>
      <c r="AV164" s="11" t="s">
        <v>82</v>
      </c>
      <c r="AW164" s="11" t="s">
        <v>35</v>
      </c>
      <c r="AX164" s="11" t="s">
        <v>72</v>
      </c>
      <c r="AY164" s="215" t="s">
        <v>142</v>
      </c>
    </row>
    <row r="165" spans="2:65" s="14" customFormat="1" ht="27">
      <c r="B165" s="250"/>
      <c r="C165" s="251"/>
      <c r="D165" s="206" t="s">
        <v>152</v>
      </c>
      <c r="E165" s="252" t="s">
        <v>21</v>
      </c>
      <c r="F165" s="253" t="s">
        <v>807</v>
      </c>
      <c r="G165" s="251"/>
      <c r="H165" s="252" t="s">
        <v>21</v>
      </c>
      <c r="I165" s="254"/>
      <c r="J165" s="251"/>
      <c r="K165" s="251"/>
      <c r="L165" s="255"/>
      <c r="M165" s="256"/>
      <c r="N165" s="257"/>
      <c r="O165" s="257"/>
      <c r="P165" s="257"/>
      <c r="Q165" s="257"/>
      <c r="R165" s="257"/>
      <c r="S165" s="257"/>
      <c r="T165" s="258"/>
      <c r="AT165" s="259" t="s">
        <v>152</v>
      </c>
      <c r="AU165" s="259" t="s">
        <v>82</v>
      </c>
      <c r="AV165" s="14" t="s">
        <v>80</v>
      </c>
      <c r="AW165" s="14" t="s">
        <v>35</v>
      </c>
      <c r="AX165" s="14" t="s">
        <v>72</v>
      </c>
      <c r="AY165" s="259" t="s">
        <v>142</v>
      </c>
    </row>
    <row r="166" spans="2:65" s="13" customFormat="1">
      <c r="B166" s="229"/>
      <c r="C166" s="230"/>
      <c r="D166" s="206" t="s">
        <v>152</v>
      </c>
      <c r="E166" s="231" t="s">
        <v>21</v>
      </c>
      <c r="F166" s="232" t="s">
        <v>239</v>
      </c>
      <c r="G166" s="230"/>
      <c r="H166" s="233">
        <v>58.67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152</v>
      </c>
      <c r="AU166" s="239" t="s">
        <v>82</v>
      </c>
      <c r="AV166" s="13" t="s">
        <v>150</v>
      </c>
      <c r="AW166" s="13" t="s">
        <v>35</v>
      </c>
      <c r="AX166" s="13" t="s">
        <v>80</v>
      </c>
      <c r="AY166" s="239" t="s">
        <v>142</v>
      </c>
    </row>
    <row r="167" spans="2:65" s="1" customFormat="1" ht="16.5" customHeight="1">
      <c r="B167" s="41"/>
      <c r="C167" s="192" t="s">
        <v>364</v>
      </c>
      <c r="D167" s="192" t="s">
        <v>145</v>
      </c>
      <c r="E167" s="193" t="s">
        <v>490</v>
      </c>
      <c r="F167" s="194" t="s">
        <v>491</v>
      </c>
      <c r="G167" s="195" t="s">
        <v>156</v>
      </c>
      <c r="H167" s="196">
        <v>58.67</v>
      </c>
      <c r="I167" s="197"/>
      <c r="J167" s="198">
        <f>ROUND(I167*H167,2)</f>
        <v>0</v>
      </c>
      <c r="K167" s="194" t="s">
        <v>149</v>
      </c>
      <c r="L167" s="61"/>
      <c r="M167" s="199" t="s">
        <v>21</v>
      </c>
      <c r="N167" s="200" t="s">
        <v>43</v>
      </c>
      <c r="O167" s="42"/>
      <c r="P167" s="201">
        <f>O167*H167</f>
        <v>0</v>
      </c>
      <c r="Q167" s="201">
        <v>2.0000000000000001E-4</v>
      </c>
      <c r="R167" s="201">
        <f>Q167*H167</f>
        <v>1.1734000000000001E-2</v>
      </c>
      <c r="S167" s="201">
        <v>0</v>
      </c>
      <c r="T167" s="202">
        <f>S167*H167</f>
        <v>0</v>
      </c>
      <c r="AR167" s="24" t="s">
        <v>221</v>
      </c>
      <c r="AT167" s="24" t="s">
        <v>145</v>
      </c>
      <c r="AU167" s="24" t="s">
        <v>82</v>
      </c>
      <c r="AY167" s="24" t="s">
        <v>142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24" t="s">
        <v>80</v>
      </c>
      <c r="BK167" s="203">
        <f>ROUND(I167*H167,2)</f>
        <v>0</v>
      </c>
      <c r="BL167" s="24" t="s">
        <v>221</v>
      </c>
      <c r="BM167" s="24" t="s">
        <v>492</v>
      </c>
    </row>
    <row r="168" spans="2:65" s="11" customFormat="1">
      <c r="B168" s="204"/>
      <c r="C168" s="205"/>
      <c r="D168" s="206" t="s">
        <v>152</v>
      </c>
      <c r="E168" s="207" t="s">
        <v>21</v>
      </c>
      <c r="F168" s="208" t="s">
        <v>861</v>
      </c>
      <c r="G168" s="205"/>
      <c r="H168" s="209">
        <v>58.67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152</v>
      </c>
      <c r="AU168" s="215" t="s">
        <v>82</v>
      </c>
      <c r="AV168" s="11" t="s">
        <v>82</v>
      </c>
      <c r="AW168" s="11" t="s">
        <v>35</v>
      </c>
      <c r="AX168" s="11" t="s">
        <v>80</v>
      </c>
      <c r="AY168" s="215" t="s">
        <v>142</v>
      </c>
    </row>
    <row r="169" spans="2:65" s="1" customFormat="1" ht="16.5" customHeight="1">
      <c r="B169" s="41"/>
      <c r="C169" s="192" t="s">
        <v>368</v>
      </c>
      <c r="D169" s="192" t="s">
        <v>145</v>
      </c>
      <c r="E169" s="193" t="s">
        <v>518</v>
      </c>
      <c r="F169" s="194" t="s">
        <v>519</v>
      </c>
      <c r="G169" s="195" t="s">
        <v>156</v>
      </c>
      <c r="H169" s="196">
        <v>58.67</v>
      </c>
      <c r="I169" s="197"/>
      <c r="J169" s="198">
        <f>ROUND(I169*H169,2)</f>
        <v>0</v>
      </c>
      <c r="K169" s="194" t="s">
        <v>149</v>
      </c>
      <c r="L169" s="61"/>
      <c r="M169" s="199" t="s">
        <v>21</v>
      </c>
      <c r="N169" s="200" t="s">
        <v>43</v>
      </c>
      <c r="O169" s="4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AR169" s="24" t="s">
        <v>221</v>
      </c>
      <c r="AT169" s="24" t="s">
        <v>145</v>
      </c>
      <c r="AU169" s="24" t="s">
        <v>82</v>
      </c>
      <c r="AY169" s="24" t="s">
        <v>142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24" t="s">
        <v>80</v>
      </c>
      <c r="BK169" s="203">
        <f>ROUND(I169*H169,2)</f>
        <v>0</v>
      </c>
      <c r="BL169" s="24" t="s">
        <v>221</v>
      </c>
      <c r="BM169" s="24" t="s">
        <v>520</v>
      </c>
    </row>
    <row r="170" spans="2:65" s="11" customFormat="1">
      <c r="B170" s="204"/>
      <c r="C170" s="205"/>
      <c r="D170" s="206" t="s">
        <v>152</v>
      </c>
      <c r="E170" s="207" t="s">
        <v>21</v>
      </c>
      <c r="F170" s="208" t="s">
        <v>860</v>
      </c>
      <c r="G170" s="205"/>
      <c r="H170" s="209">
        <v>58.67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152</v>
      </c>
      <c r="AU170" s="215" t="s">
        <v>82</v>
      </c>
      <c r="AV170" s="11" t="s">
        <v>82</v>
      </c>
      <c r="AW170" s="11" t="s">
        <v>35</v>
      </c>
      <c r="AX170" s="11" t="s">
        <v>80</v>
      </c>
      <c r="AY170" s="215" t="s">
        <v>142</v>
      </c>
    </row>
    <row r="171" spans="2:65" s="1" customFormat="1" ht="16.5" customHeight="1">
      <c r="B171" s="41"/>
      <c r="C171" s="240" t="s">
        <v>372</v>
      </c>
      <c r="D171" s="240" t="s">
        <v>431</v>
      </c>
      <c r="E171" s="241" t="s">
        <v>523</v>
      </c>
      <c r="F171" s="242" t="s">
        <v>524</v>
      </c>
      <c r="G171" s="243" t="s">
        <v>156</v>
      </c>
      <c r="H171" s="244">
        <v>70.403999999999996</v>
      </c>
      <c r="I171" s="245"/>
      <c r="J171" s="246">
        <f>ROUND(I171*H171,2)</f>
        <v>0</v>
      </c>
      <c r="K171" s="242" t="s">
        <v>149</v>
      </c>
      <c r="L171" s="247"/>
      <c r="M171" s="248" t="s">
        <v>21</v>
      </c>
      <c r="N171" s="249" t="s">
        <v>43</v>
      </c>
      <c r="O171" s="42"/>
      <c r="P171" s="201">
        <f>O171*H171</f>
        <v>0</v>
      </c>
      <c r="Q171" s="201">
        <v>5.9999999999999995E-4</v>
      </c>
      <c r="R171" s="201">
        <f>Q171*H171</f>
        <v>4.2242399999999992E-2</v>
      </c>
      <c r="S171" s="201">
        <v>0</v>
      </c>
      <c r="T171" s="202">
        <f>S171*H171</f>
        <v>0</v>
      </c>
      <c r="AR171" s="24" t="s">
        <v>305</v>
      </c>
      <c r="AT171" s="24" t="s">
        <v>431</v>
      </c>
      <c r="AU171" s="24" t="s">
        <v>82</v>
      </c>
      <c r="AY171" s="24" t="s">
        <v>142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24" t="s">
        <v>80</v>
      </c>
      <c r="BK171" s="203">
        <f>ROUND(I171*H171,2)</f>
        <v>0</v>
      </c>
      <c r="BL171" s="24" t="s">
        <v>221</v>
      </c>
      <c r="BM171" s="24" t="s">
        <v>862</v>
      </c>
    </row>
    <row r="172" spans="2:65" s="11" customFormat="1">
      <c r="B172" s="204"/>
      <c r="C172" s="205"/>
      <c r="D172" s="206" t="s">
        <v>152</v>
      </c>
      <c r="E172" s="207" t="s">
        <v>21</v>
      </c>
      <c r="F172" s="208" t="s">
        <v>863</v>
      </c>
      <c r="G172" s="205"/>
      <c r="H172" s="209">
        <v>70.403999999999996</v>
      </c>
      <c r="I172" s="210"/>
      <c r="J172" s="205"/>
      <c r="K172" s="205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152</v>
      </c>
      <c r="AU172" s="215" t="s">
        <v>82</v>
      </c>
      <c r="AV172" s="11" t="s">
        <v>82</v>
      </c>
      <c r="AW172" s="11" t="s">
        <v>35</v>
      </c>
      <c r="AX172" s="11" t="s">
        <v>80</v>
      </c>
      <c r="AY172" s="215" t="s">
        <v>142</v>
      </c>
    </row>
    <row r="173" spans="2:65" s="1" customFormat="1" ht="16.5" customHeight="1">
      <c r="B173" s="41"/>
      <c r="C173" s="192" t="s">
        <v>376</v>
      </c>
      <c r="D173" s="192" t="s">
        <v>145</v>
      </c>
      <c r="E173" s="193" t="s">
        <v>528</v>
      </c>
      <c r="F173" s="194" t="s">
        <v>529</v>
      </c>
      <c r="G173" s="195" t="s">
        <v>245</v>
      </c>
      <c r="H173" s="196">
        <v>0.97299999999999998</v>
      </c>
      <c r="I173" s="197"/>
      <c r="J173" s="198">
        <f>ROUND(I173*H173,2)</f>
        <v>0</v>
      </c>
      <c r="K173" s="194" t="s">
        <v>149</v>
      </c>
      <c r="L173" s="61"/>
      <c r="M173" s="199" t="s">
        <v>21</v>
      </c>
      <c r="N173" s="200" t="s">
        <v>43</v>
      </c>
      <c r="O173" s="4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AR173" s="24" t="s">
        <v>221</v>
      </c>
      <c r="AT173" s="24" t="s">
        <v>145</v>
      </c>
      <c r="AU173" s="24" t="s">
        <v>82</v>
      </c>
      <c r="AY173" s="24" t="s">
        <v>142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24" t="s">
        <v>80</v>
      </c>
      <c r="BK173" s="203">
        <f>ROUND(I173*H173,2)</f>
        <v>0</v>
      </c>
      <c r="BL173" s="24" t="s">
        <v>221</v>
      </c>
      <c r="BM173" s="24" t="s">
        <v>530</v>
      </c>
    </row>
    <row r="174" spans="2:65" s="1" customFormat="1" ht="16.5" customHeight="1">
      <c r="B174" s="41"/>
      <c r="C174" s="192" t="s">
        <v>380</v>
      </c>
      <c r="D174" s="192" t="s">
        <v>145</v>
      </c>
      <c r="E174" s="193" t="s">
        <v>532</v>
      </c>
      <c r="F174" s="194" t="s">
        <v>533</v>
      </c>
      <c r="G174" s="195" t="s">
        <v>245</v>
      </c>
      <c r="H174" s="196">
        <v>0.97299999999999998</v>
      </c>
      <c r="I174" s="197"/>
      <c r="J174" s="198">
        <f>ROUND(I174*H174,2)</f>
        <v>0</v>
      </c>
      <c r="K174" s="194" t="s">
        <v>149</v>
      </c>
      <c r="L174" s="61"/>
      <c r="M174" s="199" t="s">
        <v>21</v>
      </c>
      <c r="N174" s="200" t="s">
        <v>43</v>
      </c>
      <c r="O174" s="4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AR174" s="24" t="s">
        <v>221</v>
      </c>
      <c r="AT174" s="24" t="s">
        <v>145</v>
      </c>
      <c r="AU174" s="24" t="s">
        <v>82</v>
      </c>
      <c r="AY174" s="24" t="s">
        <v>142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24" t="s">
        <v>80</v>
      </c>
      <c r="BK174" s="203">
        <f>ROUND(I174*H174,2)</f>
        <v>0</v>
      </c>
      <c r="BL174" s="24" t="s">
        <v>221</v>
      </c>
      <c r="BM174" s="24" t="s">
        <v>534</v>
      </c>
    </row>
    <row r="175" spans="2:65" s="1" customFormat="1" ht="16.5" customHeight="1">
      <c r="B175" s="41"/>
      <c r="C175" s="192" t="s">
        <v>384</v>
      </c>
      <c r="D175" s="192" t="s">
        <v>145</v>
      </c>
      <c r="E175" s="193" t="s">
        <v>536</v>
      </c>
      <c r="F175" s="194" t="s">
        <v>537</v>
      </c>
      <c r="G175" s="195" t="s">
        <v>245</v>
      </c>
      <c r="H175" s="196">
        <v>0.97299999999999998</v>
      </c>
      <c r="I175" s="197"/>
      <c r="J175" s="198">
        <f>ROUND(I175*H175,2)</f>
        <v>0</v>
      </c>
      <c r="K175" s="194" t="s">
        <v>149</v>
      </c>
      <c r="L175" s="61"/>
      <c r="M175" s="199" t="s">
        <v>21</v>
      </c>
      <c r="N175" s="200" t="s">
        <v>43</v>
      </c>
      <c r="O175" s="4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24" t="s">
        <v>221</v>
      </c>
      <c r="AT175" s="24" t="s">
        <v>145</v>
      </c>
      <c r="AU175" s="24" t="s">
        <v>82</v>
      </c>
      <c r="AY175" s="24" t="s">
        <v>142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24" t="s">
        <v>80</v>
      </c>
      <c r="BK175" s="203">
        <f>ROUND(I175*H175,2)</f>
        <v>0</v>
      </c>
      <c r="BL175" s="24" t="s">
        <v>221</v>
      </c>
      <c r="BM175" s="24" t="s">
        <v>538</v>
      </c>
    </row>
    <row r="176" spans="2:65" s="10" customFormat="1" ht="29.85" customHeight="1">
      <c r="B176" s="176"/>
      <c r="C176" s="177"/>
      <c r="D176" s="178" t="s">
        <v>71</v>
      </c>
      <c r="E176" s="190" t="s">
        <v>551</v>
      </c>
      <c r="F176" s="190" t="s">
        <v>552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SUM(P177:P178)</f>
        <v>0</v>
      </c>
      <c r="Q176" s="184"/>
      <c r="R176" s="185">
        <f>SUM(R177:R178)</f>
        <v>0</v>
      </c>
      <c r="S176" s="184"/>
      <c r="T176" s="186">
        <f>SUM(T177:T178)</f>
        <v>0.88005</v>
      </c>
      <c r="AR176" s="187" t="s">
        <v>82</v>
      </c>
      <c r="AT176" s="188" t="s">
        <v>71</v>
      </c>
      <c r="AU176" s="188" t="s">
        <v>80</v>
      </c>
      <c r="AY176" s="187" t="s">
        <v>142</v>
      </c>
      <c r="BK176" s="189">
        <f>SUM(BK177:BK178)</f>
        <v>0</v>
      </c>
    </row>
    <row r="177" spans="2:65" s="1" customFormat="1" ht="16.5" customHeight="1">
      <c r="B177" s="41"/>
      <c r="C177" s="192" t="s">
        <v>388</v>
      </c>
      <c r="D177" s="192" t="s">
        <v>145</v>
      </c>
      <c r="E177" s="193" t="s">
        <v>554</v>
      </c>
      <c r="F177" s="194" t="s">
        <v>555</v>
      </c>
      <c r="G177" s="195" t="s">
        <v>156</v>
      </c>
      <c r="H177" s="196">
        <v>58.67</v>
      </c>
      <c r="I177" s="197"/>
      <c r="J177" s="198">
        <f>ROUND(I177*H177,2)</f>
        <v>0</v>
      </c>
      <c r="K177" s="194" t="s">
        <v>149</v>
      </c>
      <c r="L177" s="61"/>
      <c r="M177" s="199" t="s">
        <v>21</v>
      </c>
      <c r="N177" s="200" t="s">
        <v>43</v>
      </c>
      <c r="O177" s="42"/>
      <c r="P177" s="201">
        <f>O177*H177</f>
        <v>0</v>
      </c>
      <c r="Q177" s="201">
        <v>0</v>
      </c>
      <c r="R177" s="201">
        <f>Q177*H177</f>
        <v>0</v>
      </c>
      <c r="S177" s="201">
        <v>1.4999999999999999E-2</v>
      </c>
      <c r="T177" s="202">
        <f>S177*H177</f>
        <v>0.88005</v>
      </c>
      <c r="AR177" s="24" t="s">
        <v>221</v>
      </c>
      <c r="AT177" s="24" t="s">
        <v>145</v>
      </c>
      <c r="AU177" s="24" t="s">
        <v>82</v>
      </c>
      <c r="AY177" s="24" t="s">
        <v>142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24" t="s">
        <v>80</v>
      </c>
      <c r="BK177" s="203">
        <f>ROUND(I177*H177,2)</f>
        <v>0</v>
      </c>
      <c r="BL177" s="24" t="s">
        <v>221</v>
      </c>
      <c r="BM177" s="24" t="s">
        <v>556</v>
      </c>
    </row>
    <row r="178" spans="2:65" s="11" customFormat="1">
      <c r="B178" s="204"/>
      <c r="C178" s="205"/>
      <c r="D178" s="206" t="s">
        <v>152</v>
      </c>
      <c r="E178" s="207" t="s">
        <v>21</v>
      </c>
      <c r="F178" s="208" t="s">
        <v>864</v>
      </c>
      <c r="G178" s="205"/>
      <c r="H178" s="209">
        <v>58.67</v>
      </c>
      <c r="I178" s="210"/>
      <c r="J178" s="205"/>
      <c r="K178" s="205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152</v>
      </c>
      <c r="AU178" s="215" t="s">
        <v>82</v>
      </c>
      <c r="AV178" s="11" t="s">
        <v>82</v>
      </c>
      <c r="AW178" s="11" t="s">
        <v>35</v>
      </c>
      <c r="AX178" s="11" t="s">
        <v>80</v>
      </c>
      <c r="AY178" s="215" t="s">
        <v>142</v>
      </c>
    </row>
    <row r="179" spans="2:65" s="10" customFormat="1" ht="29.85" customHeight="1">
      <c r="B179" s="176"/>
      <c r="C179" s="177"/>
      <c r="D179" s="178" t="s">
        <v>71</v>
      </c>
      <c r="E179" s="190" t="s">
        <v>559</v>
      </c>
      <c r="F179" s="190" t="s">
        <v>560</v>
      </c>
      <c r="G179" s="177"/>
      <c r="H179" s="177"/>
      <c r="I179" s="180"/>
      <c r="J179" s="191">
        <f>BK179</f>
        <v>0</v>
      </c>
      <c r="K179" s="177"/>
      <c r="L179" s="182"/>
      <c r="M179" s="183"/>
      <c r="N179" s="184"/>
      <c r="O179" s="184"/>
      <c r="P179" s="185">
        <f>SUM(P180:P199)</f>
        <v>0</v>
      </c>
      <c r="Q179" s="184"/>
      <c r="R179" s="185">
        <f>SUM(R180:R199)</f>
        <v>0.51339553999999987</v>
      </c>
      <c r="S179" s="184"/>
      <c r="T179" s="186">
        <f>SUM(T180:T199)</f>
        <v>0</v>
      </c>
      <c r="AR179" s="187" t="s">
        <v>82</v>
      </c>
      <c r="AT179" s="188" t="s">
        <v>71</v>
      </c>
      <c r="AU179" s="188" t="s">
        <v>80</v>
      </c>
      <c r="AY179" s="187" t="s">
        <v>142</v>
      </c>
      <c r="BK179" s="189">
        <f>SUM(BK180:BK199)</f>
        <v>0</v>
      </c>
    </row>
    <row r="180" spans="2:65" s="1" customFormat="1" ht="16.5" customHeight="1">
      <c r="B180" s="41"/>
      <c r="C180" s="192" t="s">
        <v>392</v>
      </c>
      <c r="D180" s="192" t="s">
        <v>145</v>
      </c>
      <c r="E180" s="193" t="s">
        <v>562</v>
      </c>
      <c r="F180" s="194" t="s">
        <v>563</v>
      </c>
      <c r="G180" s="195" t="s">
        <v>156</v>
      </c>
      <c r="H180" s="196">
        <v>58.67</v>
      </c>
      <c r="I180" s="197"/>
      <c r="J180" s="198">
        <f>ROUND(I180*H180,2)</f>
        <v>0</v>
      </c>
      <c r="K180" s="194" t="s">
        <v>149</v>
      </c>
      <c r="L180" s="61"/>
      <c r="M180" s="199" t="s">
        <v>21</v>
      </c>
      <c r="N180" s="200" t="s">
        <v>43</v>
      </c>
      <c r="O180" s="4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24" t="s">
        <v>221</v>
      </c>
      <c r="AT180" s="24" t="s">
        <v>145</v>
      </c>
      <c r="AU180" s="24" t="s">
        <v>82</v>
      </c>
      <c r="AY180" s="24" t="s">
        <v>142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24" t="s">
        <v>80</v>
      </c>
      <c r="BK180" s="203">
        <f>ROUND(I180*H180,2)</f>
        <v>0</v>
      </c>
      <c r="BL180" s="24" t="s">
        <v>221</v>
      </c>
      <c r="BM180" s="24" t="s">
        <v>564</v>
      </c>
    </row>
    <row r="181" spans="2:65" s="11" customFormat="1">
      <c r="B181" s="204"/>
      <c r="C181" s="205"/>
      <c r="D181" s="206" t="s">
        <v>152</v>
      </c>
      <c r="E181" s="207" t="s">
        <v>21</v>
      </c>
      <c r="F181" s="208" t="s">
        <v>861</v>
      </c>
      <c r="G181" s="205"/>
      <c r="H181" s="209">
        <v>58.67</v>
      </c>
      <c r="I181" s="210"/>
      <c r="J181" s="205"/>
      <c r="K181" s="205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152</v>
      </c>
      <c r="AU181" s="215" t="s">
        <v>82</v>
      </c>
      <c r="AV181" s="11" t="s">
        <v>82</v>
      </c>
      <c r="AW181" s="11" t="s">
        <v>35</v>
      </c>
      <c r="AX181" s="11" t="s">
        <v>80</v>
      </c>
      <c r="AY181" s="215" t="s">
        <v>142</v>
      </c>
    </row>
    <row r="182" spans="2:65" s="1" customFormat="1" ht="25.5" customHeight="1">
      <c r="B182" s="41"/>
      <c r="C182" s="192" t="s">
        <v>398</v>
      </c>
      <c r="D182" s="192" t="s">
        <v>145</v>
      </c>
      <c r="E182" s="193" t="s">
        <v>567</v>
      </c>
      <c r="F182" s="194" t="s">
        <v>568</v>
      </c>
      <c r="G182" s="195" t="s">
        <v>156</v>
      </c>
      <c r="H182" s="196">
        <v>58.67</v>
      </c>
      <c r="I182" s="197"/>
      <c r="J182" s="198">
        <f>ROUND(I182*H182,2)</f>
        <v>0</v>
      </c>
      <c r="K182" s="194" t="s">
        <v>149</v>
      </c>
      <c r="L182" s="61"/>
      <c r="M182" s="199" t="s">
        <v>21</v>
      </c>
      <c r="N182" s="200" t="s">
        <v>43</v>
      </c>
      <c r="O182" s="42"/>
      <c r="P182" s="201">
        <f>O182*H182</f>
        <v>0</v>
      </c>
      <c r="Q182" s="201">
        <v>3.0000000000000001E-5</v>
      </c>
      <c r="R182" s="201">
        <f>Q182*H182</f>
        <v>1.7601000000000001E-3</v>
      </c>
      <c r="S182" s="201">
        <v>0</v>
      </c>
      <c r="T182" s="202">
        <f>S182*H182</f>
        <v>0</v>
      </c>
      <c r="AR182" s="24" t="s">
        <v>221</v>
      </c>
      <c r="AT182" s="24" t="s">
        <v>145</v>
      </c>
      <c r="AU182" s="24" t="s">
        <v>82</v>
      </c>
      <c r="AY182" s="24" t="s">
        <v>142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24" t="s">
        <v>80</v>
      </c>
      <c r="BK182" s="203">
        <f>ROUND(I182*H182,2)</f>
        <v>0</v>
      </c>
      <c r="BL182" s="24" t="s">
        <v>221</v>
      </c>
      <c r="BM182" s="24" t="s">
        <v>569</v>
      </c>
    </row>
    <row r="183" spans="2:65" s="1" customFormat="1" ht="16.5" customHeight="1">
      <c r="B183" s="41"/>
      <c r="C183" s="192" t="s">
        <v>402</v>
      </c>
      <c r="D183" s="192" t="s">
        <v>145</v>
      </c>
      <c r="E183" s="193" t="s">
        <v>571</v>
      </c>
      <c r="F183" s="194" t="s">
        <v>572</v>
      </c>
      <c r="G183" s="195" t="s">
        <v>156</v>
      </c>
      <c r="H183" s="196">
        <v>58.68</v>
      </c>
      <c r="I183" s="197"/>
      <c r="J183" s="198">
        <f>ROUND(I183*H183,2)</f>
        <v>0</v>
      </c>
      <c r="K183" s="194" t="s">
        <v>149</v>
      </c>
      <c r="L183" s="61"/>
      <c r="M183" s="199" t="s">
        <v>21</v>
      </c>
      <c r="N183" s="200" t="s">
        <v>43</v>
      </c>
      <c r="O183" s="42"/>
      <c r="P183" s="201">
        <f>O183*H183</f>
        <v>0</v>
      </c>
      <c r="Q183" s="201">
        <v>4.4999999999999997E-3</v>
      </c>
      <c r="R183" s="201">
        <f>Q183*H183</f>
        <v>0.26405999999999996</v>
      </c>
      <c r="S183" s="201">
        <v>0</v>
      </c>
      <c r="T183" s="202">
        <f>S183*H183</f>
        <v>0</v>
      </c>
      <c r="AR183" s="24" t="s">
        <v>221</v>
      </c>
      <c r="AT183" s="24" t="s">
        <v>145</v>
      </c>
      <c r="AU183" s="24" t="s">
        <v>82</v>
      </c>
      <c r="AY183" s="24" t="s">
        <v>142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24" t="s">
        <v>80</v>
      </c>
      <c r="BK183" s="203">
        <f>ROUND(I183*H183,2)</f>
        <v>0</v>
      </c>
      <c r="BL183" s="24" t="s">
        <v>221</v>
      </c>
      <c r="BM183" s="24" t="s">
        <v>573</v>
      </c>
    </row>
    <row r="184" spans="2:65" s="11" customFormat="1">
      <c r="B184" s="204"/>
      <c r="C184" s="205"/>
      <c r="D184" s="206" t="s">
        <v>152</v>
      </c>
      <c r="E184" s="207" t="s">
        <v>21</v>
      </c>
      <c r="F184" s="208" t="s">
        <v>865</v>
      </c>
      <c r="G184" s="205"/>
      <c r="H184" s="209">
        <v>58.68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152</v>
      </c>
      <c r="AU184" s="215" t="s">
        <v>82</v>
      </c>
      <c r="AV184" s="11" t="s">
        <v>82</v>
      </c>
      <c r="AW184" s="11" t="s">
        <v>35</v>
      </c>
      <c r="AX184" s="11" t="s">
        <v>80</v>
      </c>
      <c r="AY184" s="215" t="s">
        <v>142</v>
      </c>
    </row>
    <row r="185" spans="2:65" s="1" customFormat="1" ht="16.5" customHeight="1">
      <c r="B185" s="41"/>
      <c r="C185" s="192" t="s">
        <v>406</v>
      </c>
      <c r="D185" s="192" t="s">
        <v>145</v>
      </c>
      <c r="E185" s="193" t="s">
        <v>585</v>
      </c>
      <c r="F185" s="194" t="s">
        <v>586</v>
      </c>
      <c r="G185" s="195" t="s">
        <v>156</v>
      </c>
      <c r="H185" s="196">
        <v>58.68</v>
      </c>
      <c r="I185" s="197"/>
      <c r="J185" s="198">
        <f>ROUND(I185*H185,2)</f>
        <v>0</v>
      </c>
      <c r="K185" s="194" t="s">
        <v>149</v>
      </c>
      <c r="L185" s="61"/>
      <c r="M185" s="199" t="s">
        <v>21</v>
      </c>
      <c r="N185" s="200" t="s">
        <v>43</v>
      </c>
      <c r="O185" s="42"/>
      <c r="P185" s="201">
        <f>O185*H185</f>
        <v>0</v>
      </c>
      <c r="Q185" s="201">
        <v>6.9999999999999999E-4</v>
      </c>
      <c r="R185" s="201">
        <f>Q185*H185</f>
        <v>4.1076000000000001E-2</v>
      </c>
      <c r="S185" s="201">
        <v>0</v>
      </c>
      <c r="T185" s="202">
        <f>S185*H185</f>
        <v>0</v>
      </c>
      <c r="AR185" s="24" t="s">
        <v>221</v>
      </c>
      <c r="AT185" s="24" t="s">
        <v>145</v>
      </c>
      <c r="AU185" s="24" t="s">
        <v>82</v>
      </c>
      <c r="AY185" s="24" t="s">
        <v>142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24" t="s">
        <v>80</v>
      </c>
      <c r="BK185" s="203">
        <f>ROUND(I185*H185,2)</f>
        <v>0</v>
      </c>
      <c r="BL185" s="24" t="s">
        <v>221</v>
      </c>
      <c r="BM185" s="24" t="s">
        <v>587</v>
      </c>
    </row>
    <row r="186" spans="2:65" s="1" customFormat="1" ht="54">
      <c r="B186" s="41"/>
      <c r="C186" s="63"/>
      <c r="D186" s="206" t="s">
        <v>176</v>
      </c>
      <c r="E186" s="63"/>
      <c r="F186" s="216" t="s">
        <v>177</v>
      </c>
      <c r="G186" s="63"/>
      <c r="H186" s="63"/>
      <c r="I186" s="163"/>
      <c r="J186" s="63"/>
      <c r="K186" s="63"/>
      <c r="L186" s="61"/>
      <c r="M186" s="217"/>
      <c r="N186" s="42"/>
      <c r="O186" s="42"/>
      <c r="P186" s="42"/>
      <c r="Q186" s="42"/>
      <c r="R186" s="42"/>
      <c r="S186" s="42"/>
      <c r="T186" s="78"/>
      <c r="AT186" s="24" t="s">
        <v>176</v>
      </c>
      <c r="AU186" s="24" t="s">
        <v>82</v>
      </c>
    </row>
    <row r="187" spans="2:65" s="11" customFormat="1">
      <c r="B187" s="204"/>
      <c r="C187" s="205"/>
      <c r="D187" s="206" t="s">
        <v>152</v>
      </c>
      <c r="E187" s="207" t="s">
        <v>21</v>
      </c>
      <c r="F187" s="208" t="s">
        <v>865</v>
      </c>
      <c r="G187" s="205"/>
      <c r="H187" s="209">
        <v>58.68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152</v>
      </c>
      <c r="AU187" s="215" t="s">
        <v>82</v>
      </c>
      <c r="AV187" s="11" t="s">
        <v>82</v>
      </c>
      <c r="AW187" s="11" t="s">
        <v>35</v>
      </c>
      <c r="AX187" s="11" t="s">
        <v>80</v>
      </c>
      <c r="AY187" s="215" t="s">
        <v>142</v>
      </c>
    </row>
    <row r="188" spans="2:65" s="1" customFormat="1" ht="25.5" customHeight="1">
      <c r="B188" s="41"/>
      <c r="C188" s="240" t="s">
        <v>410</v>
      </c>
      <c r="D188" s="240" t="s">
        <v>431</v>
      </c>
      <c r="E188" s="241" t="s">
        <v>589</v>
      </c>
      <c r="F188" s="242" t="s">
        <v>590</v>
      </c>
      <c r="G188" s="243" t="s">
        <v>156</v>
      </c>
      <c r="H188" s="244">
        <v>70.415999999999997</v>
      </c>
      <c r="I188" s="245"/>
      <c r="J188" s="246">
        <f>ROUND(I188*H188,2)</f>
        <v>0</v>
      </c>
      <c r="K188" s="242" t="s">
        <v>149</v>
      </c>
      <c r="L188" s="247"/>
      <c r="M188" s="248" t="s">
        <v>21</v>
      </c>
      <c r="N188" s="249" t="s">
        <v>43</v>
      </c>
      <c r="O188" s="42"/>
      <c r="P188" s="201">
        <f>O188*H188</f>
        <v>0</v>
      </c>
      <c r="Q188" s="201">
        <v>2.7699999999999999E-3</v>
      </c>
      <c r="R188" s="201">
        <f>Q188*H188</f>
        <v>0.19505231999999997</v>
      </c>
      <c r="S188" s="201">
        <v>0</v>
      </c>
      <c r="T188" s="202">
        <f>S188*H188</f>
        <v>0</v>
      </c>
      <c r="AR188" s="24" t="s">
        <v>305</v>
      </c>
      <c r="AT188" s="24" t="s">
        <v>431</v>
      </c>
      <c r="AU188" s="24" t="s">
        <v>82</v>
      </c>
      <c r="AY188" s="24" t="s">
        <v>142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24" t="s">
        <v>80</v>
      </c>
      <c r="BK188" s="203">
        <f>ROUND(I188*H188,2)</f>
        <v>0</v>
      </c>
      <c r="BL188" s="24" t="s">
        <v>221</v>
      </c>
      <c r="BM188" s="24" t="s">
        <v>866</v>
      </c>
    </row>
    <row r="189" spans="2:65" s="11" customFormat="1">
      <c r="B189" s="204"/>
      <c r="C189" s="205"/>
      <c r="D189" s="206" t="s">
        <v>152</v>
      </c>
      <c r="E189" s="207" t="s">
        <v>21</v>
      </c>
      <c r="F189" s="208" t="s">
        <v>867</v>
      </c>
      <c r="G189" s="205"/>
      <c r="H189" s="209">
        <v>70.415999999999997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152</v>
      </c>
      <c r="AU189" s="215" t="s">
        <v>82</v>
      </c>
      <c r="AV189" s="11" t="s">
        <v>82</v>
      </c>
      <c r="AW189" s="11" t="s">
        <v>35</v>
      </c>
      <c r="AX189" s="11" t="s">
        <v>80</v>
      </c>
      <c r="AY189" s="215" t="s">
        <v>142</v>
      </c>
    </row>
    <row r="190" spans="2:65" s="1" customFormat="1" ht="16.5" customHeight="1">
      <c r="B190" s="41"/>
      <c r="C190" s="192" t="s">
        <v>414</v>
      </c>
      <c r="D190" s="192" t="s">
        <v>145</v>
      </c>
      <c r="E190" s="193" t="s">
        <v>594</v>
      </c>
      <c r="F190" s="194" t="s">
        <v>595</v>
      </c>
      <c r="G190" s="195" t="s">
        <v>214</v>
      </c>
      <c r="H190" s="196">
        <v>25.6</v>
      </c>
      <c r="I190" s="197"/>
      <c r="J190" s="198">
        <f>ROUND(I190*H190,2)</f>
        <v>0</v>
      </c>
      <c r="K190" s="194" t="s">
        <v>149</v>
      </c>
      <c r="L190" s="61"/>
      <c r="M190" s="199" t="s">
        <v>21</v>
      </c>
      <c r="N190" s="200" t="s">
        <v>43</v>
      </c>
      <c r="O190" s="42"/>
      <c r="P190" s="201">
        <f>O190*H190</f>
        <v>0</v>
      </c>
      <c r="Q190" s="201">
        <v>2.0000000000000002E-5</v>
      </c>
      <c r="R190" s="201">
        <f>Q190*H190</f>
        <v>5.1200000000000009E-4</v>
      </c>
      <c r="S190" s="201">
        <v>0</v>
      </c>
      <c r="T190" s="202">
        <f>S190*H190</f>
        <v>0</v>
      </c>
      <c r="AR190" s="24" t="s">
        <v>221</v>
      </c>
      <c r="AT190" s="24" t="s">
        <v>145</v>
      </c>
      <c r="AU190" s="24" t="s">
        <v>82</v>
      </c>
      <c r="AY190" s="24" t="s">
        <v>142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24" t="s">
        <v>80</v>
      </c>
      <c r="BK190" s="203">
        <f>ROUND(I190*H190,2)</f>
        <v>0</v>
      </c>
      <c r="BL190" s="24" t="s">
        <v>221</v>
      </c>
      <c r="BM190" s="24" t="s">
        <v>596</v>
      </c>
    </row>
    <row r="191" spans="2:65" s="1" customFormat="1" ht="16.5" customHeight="1">
      <c r="B191" s="41"/>
      <c r="C191" s="192" t="s">
        <v>418</v>
      </c>
      <c r="D191" s="192" t="s">
        <v>145</v>
      </c>
      <c r="E191" s="193" t="s">
        <v>607</v>
      </c>
      <c r="F191" s="194" t="s">
        <v>608</v>
      </c>
      <c r="G191" s="195" t="s">
        <v>214</v>
      </c>
      <c r="H191" s="196">
        <v>30.18</v>
      </c>
      <c r="I191" s="197"/>
      <c r="J191" s="198">
        <f>ROUND(I191*H191,2)</f>
        <v>0</v>
      </c>
      <c r="K191" s="194" t="s">
        <v>149</v>
      </c>
      <c r="L191" s="61"/>
      <c r="M191" s="199" t="s">
        <v>21</v>
      </c>
      <c r="N191" s="200" t="s">
        <v>43</v>
      </c>
      <c r="O191" s="42"/>
      <c r="P191" s="201">
        <f>O191*H191</f>
        <v>0</v>
      </c>
      <c r="Q191" s="201">
        <v>1.0000000000000001E-5</v>
      </c>
      <c r="R191" s="201">
        <f>Q191*H191</f>
        <v>3.0180000000000002E-4</v>
      </c>
      <c r="S191" s="201">
        <v>0</v>
      </c>
      <c r="T191" s="202">
        <f>S191*H191</f>
        <v>0</v>
      </c>
      <c r="AR191" s="24" t="s">
        <v>221</v>
      </c>
      <c r="AT191" s="24" t="s">
        <v>145</v>
      </c>
      <c r="AU191" s="24" t="s">
        <v>82</v>
      </c>
      <c r="AY191" s="24" t="s">
        <v>142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24" t="s">
        <v>80</v>
      </c>
      <c r="BK191" s="203">
        <f>ROUND(I191*H191,2)</f>
        <v>0</v>
      </c>
      <c r="BL191" s="24" t="s">
        <v>221</v>
      </c>
      <c r="BM191" s="24" t="s">
        <v>609</v>
      </c>
    </row>
    <row r="192" spans="2:65" s="11" customFormat="1">
      <c r="B192" s="204"/>
      <c r="C192" s="205"/>
      <c r="D192" s="206" t="s">
        <v>152</v>
      </c>
      <c r="E192" s="207" t="s">
        <v>21</v>
      </c>
      <c r="F192" s="208" t="s">
        <v>868</v>
      </c>
      <c r="G192" s="205"/>
      <c r="H192" s="209">
        <v>30.18</v>
      </c>
      <c r="I192" s="210"/>
      <c r="J192" s="205"/>
      <c r="K192" s="205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152</v>
      </c>
      <c r="AU192" s="215" t="s">
        <v>82</v>
      </c>
      <c r="AV192" s="11" t="s">
        <v>82</v>
      </c>
      <c r="AW192" s="11" t="s">
        <v>35</v>
      </c>
      <c r="AX192" s="11" t="s">
        <v>80</v>
      </c>
      <c r="AY192" s="215" t="s">
        <v>142</v>
      </c>
    </row>
    <row r="193" spans="2:65" s="1" customFormat="1" ht="16.5" customHeight="1">
      <c r="B193" s="41"/>
      <c r="C193" s="240" t="s">
        <v>422</v>
      </c>
      <c r="D193" s="240" t="s">
        <v>431</v>
      </c>
      <c r="E193" s="241" t="s">
        <v>612</v>
      </c>
      <c r="F193" s="242" t="s">
        <v>613</v>
      </c>
      <c r="G193" s="243" t="s">
        <v>214</v>
      </c>
      <c r="H193" s="244">
        <v>36.216000000000001</v>
      </c>
      <c r="I193" s="245"/>
      <c r="J193" s="246">
        <f>ROUND(I193*H193,2)</f>
        <v>0</v>
      </c>
      <c r="K193" s="242" t="s">
        <v>149</v>
      </c>
      <c r="L193" s="247"/>
      <c r="M193" s="248" t="s">
        <v>21</v>
      </c>
      <c r="N193" s="249" t="s">
        <v>43</v>
      </c>
      <c r="O193" s="42"/>
      <c r="P193" s="201">
        <f>O193*H193</f>
        <v>0</v>
      </c>
      <c r="Q193" s="201">
        <v>2.2000000000000001E-4</v>
      </c>
      <c r="R193" s="201">
        <f>Q193*H193</f>
        <v>7.9675200000000005E-3</v>
      </c>
      <c r="S193" s="201">
        <v>0</v>
      </c>
      <c r="T193" s="202">
        <f>S193*H193</f>
        <v>0</v>
      </c>
      <c r="AR193" s="24" t="s">
        <v>305</v>
      </c>
      <c r="AT193" s="24" t="s">
        <v>431</v>
      </c>
      <c r="AU193" s="24" t="s">
        <v>82</v>
      </c>
      <c r="AY193" s="24" t="s">
        <v>142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24" t="s">
        <v>80</v>
      </c>
      <c r="BK193" s="203">
        <f>ROUND(I193*H193,2)</f>
        <v>0</v>
      </c>
      <c r="BL193" s="24" t="s">
        <v>221</v>
      </c>
      <c r="BM193" s="24" t="s">
        <v>869</v>
      </c>
    </row>
    <row r="194" spans="2:65" s="11" customFormat="1">
      <c r="B194" s="204"/>
      <c r="C194" s="205"/>
      <c r="D194" s="206" t="s">
        <v>152</v>
      </c>
      <c r="E194" s="207" t="s">
        <v>21</v>
      </c>
      <c r="F194" s="208" t="s">
        <v>870</v>
      </c>
      <c r="G194" s="205"/>
      <c r="H194" s="209">
        <v>36.216000000000001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152</v>
      </c>
      <c r="AU194" s="215" t="s">
        <v>82</v>
      </c>
      <c r="AV194" s="11" t="s">
        <v>82</v>
      </c>
      <c r="AW194" s="11" t="s">
        <v>35</v>
      </c>
      <c r="AX194" s="11" t="s">
        <v>80</v>
      </c>
      <c r="AY194" s="215" t="s">
        <v>142</v>
      </c>
    </row>
    <row r="195" spans="2:65" s="1" customFormat="1" ht="16.5" customHeight="1">
      <c r="B195" s="41"/>
      <c r="C195" s="192" t="s">
        <v>426</v>
      </c>
      <c r="D195" s="192" t="s">
        <v>145</v>
      </c>
      <c r="E195" s="193" t="s">
        <v>626</v>
      </c>
      <c r="F195" s="194" t="s">
        <v>627</v>
      </c>
      <c r="G195" s="195" t="s">
        <v>214</v>
      </c>
      <c r="H195" s="196">
        <v>30.18</v>
      </c>
      <c r="I195" s="197"/>
      <c r="J195" s="198">
        <f>ROUND(I195*H195,2)</f>
        <v>0</v>
      </c>
      <c r="K195" s="194" t="s">
        <v>149</v>
      </c>
      <c r="L195" s="61"/>
      <c r="M195" s="199" t="s">
        <v>21</v>
      </c>
      <c r="N195" s="200" t="s">
        <v>43</v>
      </c>
      <c r="O195" s="42"/>
      <c r="P195" s="201">
        <f>O195*H195</f>
        <v>0</v>
      </c>
      <c r="Q195" s="201">
        <v>3.0000000000000001E-5</v>
      </c>
      <c r="R195" s="201">
        <f>Q195*H195</f>
        <v>9.054E-4</v>
      </c>
      <c r="S195" s="201">
        <v>0</v>
      </c>
      <c r="T195" s="202">
        <f>S195*H195</f>
        <v>0</v>
      </c>
      <c r="AR195" s="24" t="s">
        <v>221</v>
      </c>
      <c r="AT195" s="24" t="s">
        <v>145</v>
      </c>
      <c r="AU195" s="24" t="s">
        <v>82</v>
      </c>
      <c r="AY195" s="24" t="s">
        <v>142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24" t="s">
        <v>80</v>
      </c>
      <c r="BK195" s="203">
        <f>ROUND(I195*H195,2)</f>
        <v>0</v>
      </c>
      <c r="BL195" s="24" t="s">
        <v>221</v>
      </c>
      <c r="BM195" s="24" t="s">
        <v>628</v>
      </c>
    </row>
    <row r="196" spans="2:65" s="1" customFormat="1" ht="16.5" customHeight="1">
      <c r="B196" s="41"/>
      <c r="C196" s="192" t="s">
        <v>430</v>
      </c>
      <c r="D196" s="192" t="s">
        <v>145</v>
      </c>
      <c r="E196" s="193" t="s">
        <v>630</v>
      </c>
      <c r="F196" s="194" t="s">
        <v>631</v>
      </c>
      <c r="G196" s="195" t="s">
        <v>156</v>
      </c>
      <c r="H196" s="196">
        <v>58.68</v>
      </c>
      <c r="I196" s="197"/>
      <c r="J196" s="198">
        <f>ROUND(I196*H196,2)</f>
        <v>0</v>
      </c>
      <c r="K196" s="194" t="s">
        <v>149</v>
      </c>
      <c r="L196" s="61"/>
      <c r="M196" s="199" t="s">
        <v>21</v>
      </c>
      <c r="N196" s="200" t="s">
        <v>43</v>
      </c>
      <c r="O196" s="42"/>
      <c r="P196" s="201">
        <f>O196*H196</f>
        <v>0</v>
      </c>
      <c r="Q196" s="201">
        <v>3.0000000000000001E-5</v>
      </c>
      <c r="R196" s="201">
        <f>Q196*H196</f>
        <v>1.7604000000000001E-3</v>
      </c>
      <c r="S196" s="201">
        <v>0</v>
      </c>
      <c r="T196" s="202">
        <f>S196*H196</f>
        <v>0</v>
      </c>
      <c r="AR196" s="24" t="s">
        <v>221</v>
      </c>
      <c r="AT196" s="24" t="s">
        <v>145</v>
      </c>
      <c r="AU196" s="24" t="s">
        <v>82</v>
      </c>
      <c r="AY196" s="24" t="s">
        <v>142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24" t="s">
        <v>80</v>
      </c>
      <c r="BK196" s="203">
        <f>ROUND(I196*H196,2)</f>
        <v>0</v>
      </c>
      <c r="BL196" s="24" t="s">
        <v>221</v>
      </c>
      <c r="BM196" s="24" t="s">
        <v>632</v>
      </c>
    </row>
    <row r="197" spans="2:65" s="1" customFormat="1" ht="16.5" customHeight="1">
      <c r="B197" s="41"/>
      <c r="C197" s="192" t="s">
        <v>435</v>
      </c>
      <c r="D197" s="192" t="s">
        <v>145</v>
      </c>
      <c r="E197" s="193" t="s">
        <v>634</v>
      </c>
      <c r="F197" s="194" t="s">
        <v>635</v>
      </c>
      <c r="G197" s="195" t="s">
        <v>245</v>
      </c>
      <c r="H197" s="196">
        <v>0.51300000000000001</v>
      </c>
      <c r="I197" s="197"/>
      <c r="J197" s="198">
        <f>ROUND(I197*H197,2)</f>
        <v>0</v>
      </c>
      <c r="K197" s="194" t="s">
        <v>149</v>
      </c>
      <c r="L197" s="61"/>
      <c r="M197" s="199" t="s">
        <v>21</v>
      </c>
      <c r="N197" s="200" t="s">
        <v>43</v>
      </c>
      <c r="O197" s="4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AR197" s="24" t="s">
        <v>221</v>
      </c>
      <c r="AT197" s="24" t="s">
        <v>145</v>
      </c>
      <c r="AU197" s="24" t="s">
        <v>82</v>
      </c>
      <c r="AY197" s="24" t="s">
        <v>142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24" t="s">
        <v>80</v>
      </c>
      <c r="BK197" s="203">
        <f>ROUND(I197*H197,2)</f>
        <v>0</v>
      </c>
      <c r="BL197" s="24" t="s">
        <v>221</v>
      </c>
      <c r="BM197" s="24" t="s">
        <v>636</v>
      </c>
    </row>
    <row r="198" spans="2:65" s="1" customFormat="1" ht="16.5" customHeight="1">
      <c r="B198" s="41"/>
      <c r="C198" s="192" t="s">
        <v>439</v>
      </c>
      <c r="D198" s="192" t="s">
        <v>145</v>
      </c>
      <c r="E198" s="193" t="s">
        <v>638</v>
      </c>
      <c r="F198" s="194" t="s">
        <v>639</v>
      </c>
      <c r="G198" s="195" t="s">
        <v>245</v>
      </c>
      <c r="H198" s="196">
        <v>0.51300000000000001</v>
      </c>
      <c r="I198" s="197"/>
      <c r="J198" s="198">
        <f>ROUND(I198*H198,2)</f>
        <v>0</v>
      </c>
      <c r="K198" s="194" t="s">
        <v>149</v>
      </c>
      <c r="L198" s="61"/>
      <c r="M198" s="199" t="s">
        <v>21</v>
      </c>
      <c r="N198" s="200" t="s">
        <v>43</v>
      </c>
      <c r="O198" s="4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AR198" s="24" t="s">
        <v>221</v>
      </c>
      <c r="AT198" s="24" t="s">
        <v>145</v>
      </c>
      <c r="AU198" s="24" t="s">
        <v>82</v>
      </c>
      <c r="AY198" s="24" t="s">
        <v>142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24" t="s">
        <v>80</v>
      </c>
      <c r="BK198" s="203">
        <f>ROUND(I198*H198,2)</f>
        <v>0</v>
      </c>
      <c r="BL198" s="24" t="s">
        <v>221</v>
      </c>
      <c r="BM198" s="24" t="s">
        <v>640</v>
      </c>
    </row>
    <row r="199" spans="2:65" s="1" customFormat="1" ht="16.5" customHeight="1">
      <c r="B199" s="41"/>
      <c r="C199" s="192" t="s">
        <v>443</v>
      </c>
      <c r="D199" s="192" t="s">
        <v>145</v>
      </c>
      <c r="E199" s="193" t="s">
        <v>642</v>
      </c>
      <c r="F199" s="194" t="s">
        <v>643</v>
      </c>
      <c r="G199" s="195" t="s">
        <v>245</v>
      </c>
      <c r="H199" s="196">
        <v>0.51300000000000001</v>
      </c>
      <c r="I199" s="197"/>
      <c r="J199" s="198">
        <f>ROUND(I199*H199,2)</f>
        <v>0</v>
      </c>
      <c r="K199" s="194" t="s">
        <v>149</v>
      </c>
      <c r="L199" s="61"/>
      <c r="M199" s="199" t="s">
        <v>21</v>
      </c>
      <c r="N199" s="200" t="s">
        <v>43</v>
      </c>
      <c r="O199" s="4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AR199" s="24" t="s">
        <v>221</v>
      </c>
      <c r="AT199" s="24" t="s">
        <v>145</v>
      </c>
      <c r="AU199" s="24" t="s">
        <v>82</v>
      </c>
      <c r="AY199" s="24" t="s">
        <v>142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24" t="s">
        <v>80</v>
      </c>
      <c r="BK199" s="203">
        <f>ROUND(I199*H199,2)</f>
        <v>0</v>
      </c>
      <c r="BL199" s="24" t="s">
        <v>221</v>
      </c>
      <c r="BM199" s="24" t="s">
        <v>644</v>
      </c>
    </row>
    <row r="200" spans="2:65" s="10" customFormat="1" ht="29.85" customHeight="1">
      <c r="B200" s="176"/>
      <c r="C200" s="177"/>
      <c r="D200" s="178" t="s">
        <v>71</v>
      </c>
      <c r="E200" s="190" t="s">
        <v>681</v>
      </c>
      <c r="F200" s="190" t="s">
        <v>682</v>
      </c>
      <c r="G200" s="177"/>
      <c r="H200" s="177"/>
      <c r="I200" s="180"/>
      <c r="J200" s="191">
        <f>BK200</f>
        <v>0</v>
      </c>
      <c r="K200" s="177"/>
      <c r="L200" s="182"/>
      <c r="M200" s="183"/>
      <c r="N200" s="184"/>
      <c r="O200" s="184"/>
      <c r="P200" s="185">
        <f>SUM(P201:P217)</f>
        <v>0</v>
      </c>
      <c r="Q200" s="184"/>
      <c r="R200" s="185">
        <f>SUM(R201:R217)</f>
        <v>3.2119700000000001E-2</v>
      </c>
      <c r="S200" s="184"/>
      <c r="T200" s="186">
        <f>SUM(T201:T217)</f>
        <v>0</v>
      </c>
      <c r="AR200" s="187" t="s">
        <v>82</v>
      </c>
      <c r="AT200" s="188" t="s">
        <v>71</v>
      </c>
      <c r="AU200" s="188" t="s">
        <v>80</v>
      </c>
      <c r="AY200" s="187" t="s">
        <v>142</v>
      </c>
      <c r="BK200" s="189">
        <f>SUM(BK201:BK217)</f>
        <v>0</v>
      </c>
    </row>
    <row r="201" spans="2:65" s="1" customFormat="1" ht="16.5" customHeight="1">
      <c r="B201" s="41"/>
      <c r="C201" s="192" t="s">
        <v>447</v>
      </c>
      <c r="D201" s="192" t="s">
        <v>145</v>
      </c>
      <c r="E201" s="193" t="s">
        <v>684</v>
      </c>
      <c r="F201" s="194" t="s">
        <v>685</v>
      </c>
      <c r="G201" s="195" t="s">
        <v>156</v>
      </c>
      <c r="H201" s="196">
        <v>19.984999999999999</v>
      </c>
      <c r="I201" s="197"/>
      <c r="J201" s="198">
        <f>ROUND(I201*H201,2)</f>
        <v>0</v>
      </c>
      <c r="K201" s="194" t="s">
        <v>21</v>
      </c>
      <c r="L201" s="61"/>
      <c r="M201" s="199" t="s">
        <v>21</v>
      </c>
      <c r="N201" s="200" t="s">
        <v>43</v>
      </c>
      <c r="O201" s="42"/>
      <c r="P201" s="201">
        <f>O201*H201</f>
        <v>0</v>
      </c>
      <c r="Q201" s="201">
        <v>2.0000000000000002E-5</v>
      </c>
      <c r="R201" s="201">
        <f>Q201*H201</f>
        <v>3.9970000000000001E-4</v>
      </c>
      <c r="S201" s="201">
        <v>0</v>
      </c>
      <c r="T201" s="202">
        <f>S201*H201</f>
        <v>0</v>
      </c>
      <c r="AR201" s="24" t="s">
        <v>221</v>
      </c>
      <c r="AT201" s="24" t="s">
        <v>145</v>
      </c>
      <c r="AU201" s="24" t="s">
        <v>82</v>
      </c>
      <c r="AY201" s="24" t="s">
        <v>142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24" t="s">
        <v>80</v>
      </c>
      <c r="BK201" s="203">
        <f>ROUND(I201*H201,2)</f>
        <v>0</v>
      </c>
      <c r="BL201" s="24" t="s">
        <v>221</v>
      </c>
      <c r="BM201" s="24" t="s">
        <v>820</v>
      </c>
    </row>
    <row r="202" spans="2:65" s="1" customFormat="1" ht="67.5">
      <c r="B202" s="41"/>
      <c r="C202" s="63"/>
      <c r="D202" s="206" t="s">
        <v>176</v>
      </c>
      <c r="E202" s="63"/>
      <c r="F202" s="216" t="s">
        <v>821</v>
      </c>
      <c r="G202" s="63"/>
      <c r="H202" s="63"/>
      <c r="I202" s="163"/>
      <c r="J202" s="63"/>
      <c r="K202" s="63"/>
      <c r="L202" s="61"/>
      <c r="M202" s="217"/>
      <c r="N202" s="42"/>
      <c r="O202" s="42"/>
      <c r="P202" s="42"/>
      <c r="Q202" s="42"/>
      <c r="R202" s="42"/>
      <c r="S202" s="42"/>
      <c r="T202" s="78"/>
      <c r="AT202" s="24" t="s">
        <v>176</v>
      </c>
      <c r="AU202" s="24" t="s">
        <v>82</v>
      </c>
    </row>
    <row r="203" spans="2:65" s="11" customFormat="1">
      <c r="B203" s="204"/>
      <c r="C203" s="205"/>
      <c r="D203" s="206" t="s">
        <v>152</v>
      </c>
      <c r="E203" s="207" t="s">
        <v>21</v>
      </c>
      <c r="F203" s="208" t="s">
        <v>871</v>
      </c>
      <c r="G203" s="205"/>
      <c r="H203" s="209">
        <v>12.885</v>
      </c>
      <c r="I203" s="210"/>
      <c r="J203" s="205"/>
      <c r="K203" s="205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152</v>
      </c>
      <c r="AU203" s="215" t="s">
        <v>82</v>
      </c>
      <c r="AV203" s="11" t="s">
        <v>82</v>
      </c>
      <c r="AW203" s="11" t="s">
        <v>35</v>
      </c>
      <c r="AX203" s="11" t="s">
        <v>72</v>
      </c>
      <c r="AY203" s="215" t="s">
        <v>142</v>
      </c>
    </row>
    <row r="204" spans="2:65" s="11" customFormat="1">
      <c r="B204" s="204"/>
      <c r="C204" s="205"/>
      <c r="D204" s="206" t="s">
        <v>152</v>
      </c>
      <c r="E204" s="207" t="s">
        <v>21</v>
      </c>
      <c r="F204" s="208" t="s">
        <v>872</v>
      </c>
      <c r="G204" s="205"/>
      <c r="H204" s="209">
        <v>4.4000000000000004</v>
      </c>
      <c r="I204" s="210"/>
      <c r="J204" s="205"/>
      <c r="K204" s="205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152</v>
      </c>
      <c r="AU204" s="215" t="s">
        <v>82</v>
      </c>
      <c r="AV204" s="11" t="s">
        <v>82</v>
      </c>
      <c r="AW204" s="11" t="s">
        <v>35</v>
      </c>
      <c r="AX204" s="11" t="s">
        <v>72</v>
      </c>
      <c r="AY204" s="215" t="s">
        <v>142</v>
      </c>
    </row>
    <row r="205" spans="2:65" s="11" customFormat="1">
      <c r="B205" s="204"/>
      <c r="C205" s="205"/>
      <c r="D205" s="206" t="s">
        <v>152</v>
      </c>
      <c r="E205" s="207" t="s">
        <v>21</v>
      </c>
      <c r="F205" s="208" t="s">
        <v>873</v>
      </c>
      <c r="G205" s="205"/>
      <c r="H205" s="209">
        <v>2.7</v>
      </c>
      <c r="I205" s="210"/>
      <c r="J205" s="205"/>
      <c r="K205" s="205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152</v>
      </c>
      <c r="AU205" s="215" t="s">
        <v>82</v>
      </c>
      <c r="AV205" s="11" t="s">
        <v>82</v>
      </c>
      <c r="AW205" s="11" t="s">
        <v>35</v>
      </c>
      <c r="AX205" s="11" t="s">
        <v>72</v>
      </c>
      <c r="AY205" s="215" t="s">
        <v>142</v>
      </c>
    </row>
    <row r="206" spans="2:65" s="13" customFormat="1">
      <c r="B206" s="229"/>
      <c r="C206" s="230"/>
      <c r="D206" s="206" t="s">
        <v>152</v>
      </c>
      <c r="E206" s="231" t="s">
        <v>21</v>
      </c>
      <c r="F206" s="232" t="s">
        <v>239</v>
      </c>
      <c r="G206" s="230"/>
      <c r="H206" s="233">
        <v>19.984999999999999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152</v>
      </c>
      <c r="AU206" s="239" t="s">
        <v>82</v>
      </c>
      <c r="AV206" s="13" t="s">
        <v>150</v>
      </c>
      <c r="AW206" s="13" t="s">
        <v>35</v>
      </c>
      <c r="AX206" s="13" t="s">
        <v>80</v>
      </c>
      <c r="AY206" s="239" t="s">
        <v>142</v>
      </c>
    </row>
    <row r="207" spans="2:65" s="1" customFormat="1" ht="25.5" customHeight="1">
      <c r="B207" s="41"/>
      <c r="C207" s="192" t="s">
        <v>451</v>
      </c>
      <c r="D207" s="192" t="s">
        <v>145</v>
      </c>
      <c r="E207" s="193" t="s">
        <v>692</v>
      </c>
      <c r="F207" s="194" t="s">
        <v>693</v>
      </c>
      <c r="G207" s="195" t="s">
        <v>156</v>
      </c>
      <c r="H207" s="196">
        <v>36</v>
      </c>
      <c r="I207" s="197"/>
      <c r="J207" s="198">
        <f>ROUND(I207*H207,2)</f>
        <v>0</v>
      </c>
      <c r="K207" s="194" t="s">
        <v>149</v>
      </c>
      <c r="L207" s="61"/>
      <c r="M207" s="199" t="s">
        <v>21</v>
      </c>
      <c r="N207" s="200" t="s">
        <v>43</v>
      </c>
      <c r="O207" s="42"/>
      <c r="P207" s="201">
        <f>O207*H207</f>
        <v>0</v>
      </c>
      <c r="Q207" s="201">
        <v>2.3000000000000001E-4</v>
      </c>
      <c r="R207" s="201">
        <f>Q207*H207</f>
        <v>8.2800000000000009E-3</v>
      </c>
      <c r="S207" s="201">
        <v>0</v>
      </c>
      <c r="T207" s="202">
        <f>S207*H207</f>
        <v>0</v>
      </c>
      <c r="AR207" s="24" t="s">
        <v>221</v>
      </c>
      <c r="AT207" s="24" t="s">
        <v>145</v>
      </c>
      <c r="AU207" s="24" t="s">
        <v>82</v>
      </c>
      <c r="AY207" s="24" t="s">
        <v>142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24" t="s">
        <v>80</v>
      </c>
      <c r="BK207" s="203">
        <f>ROUND(I207*H207,2)</f>
        <v>0</v>
      </c>
      <c r="BL207" s="24" t="s">
        <v>221</v>
      </c>
      <c r="BM207" s="24" t="s">
        <v>694</v>
      </c>
    </row>
    <row r="208" spans="2:65" s="1" customFormat="1" ht="40.5">
      <c r="B208" s="41"/>
      <c r="C208" s="63"/>
      <c r="D208" s="206" t="s">
        <v>176</v>
      </c>
      <c r="E208" s="63"/>
      <c r="F208" s="216" t="s">
        <v>874</v>
      </c>
      <c r="G208" s="63"/>
      <c r="H208" s="63"/>
      <c r="I208" s="163"/>
      <c r="J208" s="63"/>
      <c r="K208" s="63"/>
      <c r="L208" s="61"/>
      <c r="M208" s="217"/>
      <c r="N208" s="42"/>
      <c r="O208" s="42"/>
      <c r="P208" s="42"/>
      <c r="Q208" s="42"/>
      <c r="R208" s="42"/>
      <c r="S208" s="42"/>
      <c r="T208" s="78"/>
      <c r="AT208" s="24" t="s">
        <v>176</v>
      </c>
      <c r="AU208" s="24" t="s">
        <v>82</v>
      </c>
    </row>
    <row r="209" spans="2:65" s="11" customFormat="1">
      <c r="B209" s="204"/>
      <c r="C209" s="205"/>
      <c r="D209" s="206" t="s">
        <v>152</v>
      </c>
      <c r="E209" s="207" t="s">
        <v>21</v>
      </c>
      <c r="F209" s="208" t="s">
        <v>875</v>
      </c>
      <c r="G209" s="205"/>
      <c r="H209" s="209">
        <v>36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152</v>
      </c>
      <c r="AU209" s="215" t="s">
        <v>82</v>
      </c>
      <c r="AV209" s="11" t="s">
        <v>82</v>
      </c>
      <c r="AW209" s="11" t="s">
        <v>35</v>
      </c>
      <c r="AX209" s="11" t="s">
        <v>80</v>
      </c>
      <c r="AY209" s="215" t="s">
        <v>142</v>
      </c>
    </row>
    <row r="210" spans="2:65" s="1" customFormat="1" ht="16.5" customHeight="1">
      <c r="B210" s="41"/>
      <c r="C210" s="192" t="s">
        <v>457</v>
      </c>
      <c r="D210" s="192" t="s">
        <v>145</v>
      </c>
      <c r="E210" s="193" t="s">
        <v>698</v>
      </c>
      <c r="F210" s="194" t="s">
        <v>699</v>
      </c>
      <c r="G210" s="195" t="s">
        <v>214</v>
      </c>
      <c r="H210" s="196">
        <v>20</v>
      </c>
      <c r="I210" s="197"/>
      <c r="J210" s="198">
        <f>ROUND(I210*H210,2)</f>
        <v>0</v>
      </c>
      <c r="K210" s="194" t="s">
        <v>149</v>
      </c>
      <c r="L210" s="61"/>
      <c r="M210" s="199" t="s">
        <v>21</v>
      </c>
      <c r="N210" s="200" t="s">
        <v>43</v>
      </c>
      <c r="O210" s="42"/>
      <c r="P210" s="201">
        <f>O210*H210</f>
        <v>0</v>
      </c>
      <c r="Q210" s="201">
        <v>2.0000000000000002E-5</v>
      </c>
      <c r="R210" s="201">
        <f>Q210*H210</f>
        <v>4.0000000000000002E-4</v>
      </c>
      <c r="S210" s="201">
        <v>0</v>
      </c>
      <c r="T210" s="202">
        <f>S210*H210</f>
        <v>0</v>
      </c>
      <c r="AR210" s="24" t="s">
        <v>221</v>
      </c>
      <c r="AT210" s="24" t="s">
        <v>145</v>
      </c>
      <c r="AU210" s="24" t="s">
        <v>82</v>
      </c>
      <c r="AY210" s="24" t="s">
        <v>142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24" t="s">
        <v>80</v>
      </c>
      <c r="BK210" s="203">
        <f>ROUND(I210*H210,2)</f>
        <v>0</v>
      </c>
      <c r="BL210" s="24" t="s">
        <v>221</v>
      </c>
      <c r="BM210" s="24" t="s">
        <v>700</v>
      </c>
    </row>
    <row r="211" spans="2:65" s="11" customFormat="1">
      <c r="B211" s="204"/>
      <c r="C211" s="205"/>
      <c r="D211" s="206" t="s">
        <v>152</v>
      </c>
      <c r="E211" s="207" t="s">
        <v>21</v>
      </c>
      <c r="F211" s="208" t="s">
        <v>701</v>
      </c>
      <c r="G211" s="205"/>
      <c r="H211" s="209">
        <v>20</v>
      </c>
      <c r="I211" s="210"/>
      <c r="J211" s="205"/>
      <c r="K211" s="205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152</v>
      </c>
      <c r="AU211" s="215" t="s">
        <v>82</v>
      </c>
      <c r="AV211" s="11" t="s">
        <v>82</v>
      </c>
      <c r="AW211" s="11" t="s">
        <v>35</v>
      </c>
      <c r="AX211" s="11" t="s">
        <v>80</v>
      </c>
      <c r="AY211" s="215" t="s">
        <v>142</v>
      </c>
    </row>
    <row r="212" spans="2:65" s="1" customFormat="1" ht="16.5" customHeight="1">
      <c r="B212" s="41"/>
      <c r="C212" s="192" t="s">
        <v>461</v>
      </c>
      <c r="D212" s="192" t="s">
        <v>145</v>
      </c>
      <c r="E212" s="193" t="s">
        <v>703</v>
      </c>
      <c r="F212" s="194" t="s">
        <v>704</v>
      </c>
      <c r="G212" s="195" t="s">
        <v>156</v>
      </c>
      <c r="H212" s="196">
        <v>36</v>
      </c>
      <c r="I212" s="197"/>
      <c r="J212" s="198">
        <f>ROUND(I212*H212,2)</f>
        <v>0</v>
      </c>
      <c r="K212" s="194" t="s">
        <v>149</v>
      </c>
      <c r="L212" s="61"/>
      <c r="M212" s="199" t="s">
        <v>21</v>
      </c>
      <c r="N212" s="200" t="s">
        <v>43</v>
      </c>
      <c r="O212" s="42"/>
      <c r="P212" s="201">
        <f>O212*H212</f>
        <v>0</v>
      </c>
      <c r="Q212" s="201">
        <v>1.6000000000000001E-4</v>
      </c>
      <c r="R212" s="201">
        <f>Q212*H212</f>
        <v>5.7600000000000004E-3</v>
      </c>
      <c r="S212" s="201">
        <v>0</v>
      </c>
      <c r="T212" s="202">
        <f>S212*H212</f>
        <v>0</v>
      </c>
      <c r="AR212" s="24" t="s">
        <v>221</v>
      </c>
      <c r="AT212" s="24" t="s">
        <v>145</v>
      </c>
      <c r="AU212" s="24" t="s">
        <v>82</v>
      </c>
      <c r="AY212" s="24" t="s">
        <v>142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24" t="s">
        <v>80</v>
      </c>
      <c r="BK212" s="203">
        <f>ROUND(I212*H212,2)</f>
        <v>0</v>
      </c>
      <c r="BL212" s="24" t="s">
        <v>221</v>
      </c>
      <c r="BM212" s="24" t="s">
        <v>705</v>
      </c>
    </row>
    <row r="213" spans="2:65" s="1" customFormat="1" ht="16.5" customHeight="1">
      <c r="B213" s="41"/>
      <c r="C213" s="192" t="s">
        <v>467</v>
      </c>
      <c r="D213" s="192" t="s">
        <v>145</v>
      </c>
      <c r="E213" s="193" t="s">
        <v>707</v>
      </c>
      <c r="F213" s="194" t="s">
        <v>708</v>
      </c>
      <c r="G213" s="195" t="s">
        <v>214</v>
      </c>
      <c r="H213" s="196">
        <v>20</v>
      </c>
      <c r="I213" s="197"/>
      <c r="J213" s="198">
        <f>ROUND(I213*H213,2)</f>
        <v>0</v>
      </c>
      <c r="K213" s="194" t="s">
        <v>149</v>
      </c>
      <c r="L213" s="61"/>
      <c r="M213" s="199" t="s">
        <v>21</v>
      </c>
      <c r="N213" s="200" t="s">
        <v>43</v>
      </c>
      <c r="O213" s="42"/>
      <c r="P213" s="201">
        <f>O213*H213</f>
        <v>0</v>
      </c>
      <c r="Q213" s="201">
        <v>6.0000000000000002E-5</v>
      </c>
      <c r="R213" s="201">
        <f>Q213*H213</f>
        <v>1.2000000000000001E-3</v>
      </c>
      <c r="S213" s="201">
        <v>0</v>
      </c>
      <c r="T213" s="202">
        <f>S213*H213</f>
        <v>0</v>
      </c>
      <c r="AR213" s="24" t="s">
        <v>221</v>
      </c>
      <c r="AT213" s="24" t="s">
        <v>145</v>
      </c>
      <c r="AU213" s="24" t="s">
        <v>82</v>
      </c>
      <c r="AY213" s="24" t="s">
        <v>142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24" t="s">
        <v>80</v>
      </c>
      <c r="BK213" s="203">
        <f>ROUND(I213*H213,2)</f>
        <v>0</v>
      </c>
      <c r="BL213" s="24" t="s">
        <v>221</v>
      </c>
      <c r="BM213" s="24" t="s">
        <v>709</v>
      </c>
    </row>
    <row r="214" spans="2:65" s="1" customFormat="1" ht="16.5" customHeight="1">
      <c r="B214" s="41"/>
      <c r="C214" s="192" t="s">
        <v>471</v>
      </c>
      <c r="D214" s="192" t="s">
        <v>145</v>
      </c>
      <c r="E214" s="193" t="s">
        <v>711</v>
      </c>
      <c r="F214" s="194" t="s">
        <v>712</v>
      </c>
      <c r="G214" s="195" t="s">
        <v>156</v>
      </c>
      <c r="H214" s="196">
        <v>36</v>
      </c>
      <c r="I214" s="197"/>
      <c r="J214" s="198">
        <f>ROUND(I214*H214,2)</f>
        <v>0</v>
      </c>
      <c r="K214" s="194" t="s">
        <v>149</v>
      </c>
      <c r="L214" s="61"/>
      <c r="M214" s="199" t="s">
        <v>21</v>
      </c>
      <c r="N214" s="200" t="s">
        <v>43</v>
      </c>
      <c r="O214" s="42"/>
      <c r="P214" s="201">
        <f>O214*H214</f>
        <v>0</v>
      </c>
      <c r="Q214" s="201">
        <v>4.2999999999999999E-4</v>
      </c>
      <c r="R214" s="201">
        <f>Q214*H214</f>
        <v>1.5479999999999999E-2</v>
      </c>
      <c r="S214" s="201">
        <v>0</v>
      </c>
      <c r="T214" s="202">
        <f>S214*H214</f>
        <v>0</v>
      </c>
      <c r="AR214" s="24" t="s">
        <v>221</v>
      </c>
      <c r="AT214" s="24" t="s">
        <v>145</v>
      </c>
      <c r="AU214" s="24" t="s">
        <v>82</v>
      </c>
      <c r="AY214" s="24" t="s">
        <v>142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24" t="s">
        <v>80</v>
      </c>
      <c r="BK214" s="203">
        <f>ROUND(I214*H214,2)</f>
        <v>0</v>
      </c>
      <c r="BL214" s="24" t="s">
        <v>221</v>
      </c>
      <c r="BM214" s="24" t="s">
        <v>713</v>
      </c>
    </row>
    <row r="215" spans="2:65" s="1" customFormat="1" ht="54">
      <c r="B215" s="41"/>
      <c r="C215" s="63"/>
      <c r="D215" s="206" t="s">
        <v>176</v>
      </c>
      <c r="E215" s="63"/>
      <c r="F215" s="216" t="s">
        <v>549</v>
      </c>
      <c r="G215" s="63"/>
      <c r="H215" s="63"/>
      <c r="I215" s="163"/>
      <c r="J215" s="63"/>
      <c r="K215" s="63"/>
      <c r="L215" s="61"/>
      <c r="M215" s="217"/>
      <c r="N215" s="42"/>
      <c r="O215" s="42"/>
      <c r="P215" s="42"/>
      <c r="Q215" s="42"/>
      <c r="R215" s="42"/>
      <c r="S215" s="42"/>
      <c r="T215" s="78"/>
      <c r="AT215" s="24" t="s">
        <v>176</v>
      </c>
      <c r="AU215" s="24" t="s">
        <v>82</v>
      </c>
    </row>
    <row r="216" spans="2:65" s="1" customFormat="1" ht="16.5" customHeight="1">
      <c r="B216" s="41"/>
      <c r="C216" s="192" t="s">
        <v>477</v>
      </c>
      <c r="D216" s="192" t="s">
        <v>145</v>
      </c>
      <c r="E216" s="193" t="s">
        <v>715</v>
      </c>
      <c r="F216" s="194" t="s">
        <v>716</v>
      </c>
      <c r="G216" s="195" t="s">
        <v>214</v>
      </c>
      <c r="H216" s="196">
        <v>20</v>
      </c>
      <c r="I216" s="197"/>
      <c r="J216" s="198">
        <f>ROUND(I216*H216,2)</f>
        <v>0</v>
      </c>
      <c r="K216" s="194" t="s">
        <v>149</v>
      </c>
      <c r="L216" s="61"/>
      <c r="M216" s="199" t="s">
        <v>21</v>
      </c>
      <c r="N216" s="200" t="s">
        <v>43</v>
      </c>
      <c r="O216" s="42"/>
      <c r="P216" s="201">
        <f>O216*H216</f>
        <v>0</v>
      </c>
      <c r="Q216" s="201">
        <v>3.0000000000000001E-5</v>
      </c>
      <c r="R216" s="201">
        <f>Q216*H216</f>
        <v>6.0000000000000006E-4</v>
      </c>
      <c r="S216" s="201">
        <v>0</v>
      </c>
      <c r="T216" s="202">
        <f>S216*H216</f>
        <v>0</v>
      </c>
      <c r="AR216" s="24" t="s">
        <v>221</v>
      </c>
      <c r="AT216" s="24" t="s">
        <v>145</v>
      </c>
      <c r="AU216" s="24" t="s">
        <v>82</v>
      </c>
      <c r="AY216" s="24" t="s">
        <v>142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24" t="s">
        <v>80</v>
      </c>
      <c r="BK216" s="203">
        <f>ROUND(I216*H216,2)</f>
        <v>0</v>
      </c>
      <c r="BL216" s="24" t="s">
        <v>221</v>
      </c>
      <c r="BM216" s="24" t="s">
        <v>717</v>
      </c>
    </row>
    <row r="217" spans="2:65" s="11" customFormat="1">
      <c r="B217" s="204"/>
      <c r="C217" s="205"/>
      <c r="D217" s="206" t="s">
        <v>152</v>
      </c>
      <c r="E217" s="207" t="s">
        <v>21</v>
      </c>
      <c r="F217" s="208" t="s">
        <v>701</v>
      </c>
      <c r="G217" s="205"/>
      <c r="H217" s="209">
        <v>20</v>
      </c>
      <c r="I217" s="210"/>
      <c r="J217" s="205"/>
      <c r="K217" s="205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152</v>
      </c>
      <c r="AU217" s="215" t="s">
        <v>82</v>
      </c>
      <c r="AV217" s="11" t="s">
        <v>82</v>
      </c>
      <c r="AW217" s="11" t="s">
        <v>35</v>
      </c>
      <c r="AX217" s="11" t="s">
        <v>80</v>
      </c>
      <c r="AY217" s="215" t="s">
        <v>142</v>
      </c>
    </row>
    <row r="218" spans="2:65" s="10" customFormat="1" ht="29.85" customHeight="1">
      <c r="B218" s="176"/>
      <c r="C218" s="177"/>
      <c r="D218" s="178" t="s">
        <v>71</v>
      </c>
      <c r="E218" s="190" t="s">
        <v>718</v>
      </c>
      <c r="F218" s="190" t="s">
        <v>719</v>
      </c>
      <c r="G218" s="177"/>
      <c r="H218" s="177"/>
      <c r="I218" s="180"/>
      <c r="J218" s="191">
        <f>BK218</f>
        <v>0</v>
      </c>
      <c r="K218" s="177"/>
      <c r="L218" s="182"/>
      <c r="M218" s="183"/>
      <c r="N218" s="184"/>
      <c r="O218" s="184"/>
      <c r="P218" s="185">
        <f>SUM(P219:P225)</f>
        <v>0</v>
      </c>
      <c r="Q218" s="184"/>
      <c r="R218" s="185">
        <f>SUM(R219:R225)</f>
        <v>4.7646299999999996E-2</v>
      </c>
      <c r="S218" s="184"/>
      <c r="T218" s="186">
        <f>SUM(T219:T225)</f>
        <v>0</v>
      </c>
      <c r="AR218" s="187" t="s">
        <v>82</v>
      </c>
      <c r="AT218" s="188" t="s">
        <v>71</v>
      </c>
      <c r="AU218" s="188" t="s">
        <v>80</v>
      </c>
      <c r="AY218" s="187" t="s">
        <v>142</v>
      </c>
      <c r="BK218" s="189">
        <f>SUM(BK219:BK225)</f>
        <v>0</v>
      </c>
    </row>
    <row r="219" spans="2:65" s="1" customFormat="1" ht="16.5" customHeight="1">
      <c r="B219" s="41"/>
      <c r="C219" s="192" t="s">
        <v>484</v>
      </c>
      <c r="D219" s="192" t="s">
        <v>145</v>
      </c>
      <c r="E219" s="193" t="s">
        <v>721</v>
      </c>
      <c r="F219" s="194" t="s">
        <v>722</v>
      </c>
      <c r="G219" s="195" t="s">
        <v>156</v>
      </c>
      <c r="H219" s="196">
        <v>20</v>
      </c>
      <c r="I219" s="197"/>
      <c r="J219" s="198">
        <f>ROUND(I219*H219,2)</f>
        <v>0</v>
      </c>
      <c r="K219" s="194" t="s">
        <v>149</v>
      </c>
      <c r="L219" s="61"/>
      <c r="M219" s="199" t="s">
        <v>21</v>
      </c>
      <c r="N219" s="200" t="s">
        <v>43</v>
      </c>
      <c r="O219" s="42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AR219" s="24" t="s">
        <v>221</v>
      </c>
      <c r="AT219" s="24" t="s">
        <v>145</v>
      </c>
      <c r="AU219" s="24" t="s">
        <v>82</v>
      </c>
      <c r="AY219" s="24" t="s">
        <v>142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24" t="s">
        <v>80</v>
      </c>
      <c r="BK219" s="203">
        <f>ROUND(I219*H219,2)</f>
        <v>0</v>
      </c>
      <c r="BL219" s="24" t="s">
        <v>221</v>
      </c>
      <c r="BM219" s="24" t="s">
        <v>723</v>
      </c>
    </row>
    <row r="220" spans="2:65" s="1" customFormat="1" ht="25.5" customHeight="1">
      <c r="B220" s="41"/>
      <c r="C220" s="192" t="s">
        <v>489</v>
      </c>
      <c r="D220" s="192" t="s">
        <v>145</v>
      </c>
      <c r="E220" s="193" t="s">
        <v>725</v>
      </c>
      <c r="F220" s="194" t="s">
        <v>726</v>
      </c>
      <c r="G220" s="195" t="s">
        <v>156</v>
      </c>
      <c r="H220" s="196">
        <v>12</v>
      </c>
      <c r="I220" s="197"/>
      <c r="J220" s="198">
        <f>ROUND(I220*H220,2)</f>
        <v>0</v>
      </c>
      <c r="K220" s="194" t="s">
        <v>149</v>
      </c>
      <c r="L220" s="61"/>
      <c r="M220" s="199" t="s">
        <v>21</v>
      </c>
      <c r="N220" s="200" t="s">
        <v>43</v>
      </c>
      <c r="O220" s="42"/>
      <c r="P220" s="201">
        <f>O220*H220</f>
        <v>0</v>
      </c>
      <c r="Q220" s="201">
        <v>2.0000000000000002E-5</v>
      </c>
      <c r="R220" s="201">
        <f>Q220*H220</f>
        <v>2.4000000000000003E-4</v>
      </c>
      <c r="S220" s="201">
        <v>0</v>
      </c>
      <c r="T220" s="202">
        <f>S220*H220</f>
        <v>0</v>
      </c>
      <c r="AR220" s="24" t="s">
        <v>221</v>
      </c>
      <c r="AT220" s="24" t="s">
        <v>145</v>
      </c>
      <c r="AU220" s="24" t="s">
        <v>82</v>
      </c>
      <c r="AY220" s="24" t="s">
        <v>142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24" t="s">
        <v>80</v>
      </c>
      <c r="BK220" s="203">
        <f>ROUND(I220*H220,2)</f>
        <v>0</v>
      </c>
      <c r="BL220" s="24" t="s">
        <v>221</v>
      </c>
      <c r="BM220" s="24" t="s">
        <v>727</v>
      </c>
    </row>
    <row r="221" spans="2:65" s="1" customFormat="1" ht="25.5" customHeight="1">
      <c r="B221" s="41"/>
      <c r="C221" s="192" t="s">
        <v>494</v>
      </c>
      <c r="D221" s="192" t="s">
        <v>145</v>
      </c>
      <c r="E221" s="193" t="s">
        <v>729</v>
      </c>
      <c r="F221" s="194" t="s">
        <v>730</v>
      </c>
      <c r="G221" s="195" t="s">
        <v>156</v>
      </c>
      <c r="H221" s="196">
        <v>163.47</v>
      </c>
      <c r="I221" s="197"/>
      <c r="J221" s="198">
        <f>ROUND(I221*H221,2)</f>
        <v>0</v>
      </c>
      <c r="K221" s="194" t="s">
        <v>149</v>
      </c>
      <c r="L221" s="61"/>
      <c r="M221" s="199" t="s">
        <v>21</v>
      </c>
      <c r="N221" s="200" t="s">
        <v>43</v>
      </c>
      <c r="O221" s="42"/>
      <c r="P221" s="201">
        <f>O221*H221</f>
        <v>0</v>
      </c>
      <c r="Q221" s="201">
        <v>2.5999999999999998E-4</v>
      </c>
      <c r="R221" s="201">
        <f>Q221*H221</f>
        <v>4.2502199999999997E-2</v>
      </c>
      <c r="S221" s="201">
        <v>0</v>
      </c>
      <c r="T221" s="202">
        <f>S221*H221</f>
        <v>0</v>
      </c>
      <c r="AR221" s="24" t="s">
        <v>221</v>
      </c>
      <c r="AT221" s="24" t="s">
        <v>145</v>
      </c>
      <c r="AU221" s="24" t="s">
        <v>82</v>
      </c>
      <c r="AY221" s="24" t="s">
        <v>142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24" t="s">
        <v>80</v>
      </c>
      <c r="BK221" s="203">
        <f>ROUND(I221*H221,2)</f>
        <v>0</v>
      </c>
      <c r="BL221" s="24" t="s">
        <v>221</v>
      </c>
      <c r="BM221" s="24" t="s">
        <v>731</v>
      </c>
    </row>
    <row r="222" spans="2:65" s="1" customFormat="1" ht="54">
      <c r="B222" s="41"/>
      <c r="C222" s="63"/>
      <c r="D222" s="206" t="s">
        <v>176</v>
      </c>
      <c r="E222" s="63"/>
      <c r="F222" s="216" t="s">
        <v>177</v>
      </c>
      <c r="G222" s="63"/>
      <c r="H222" s="63"/>
      <c r="I222" s="163"/>
      <c r="J222" s="63"/>
      <c r="K222" s="63"/>
      <c r="L222" s="61"/>
      <c r="M222" s="217"/>
      <c r="N222" s="42"/>
      <c r="O222" s="42"/>
      <c r="P222" s="42"/>
      <c r="Q222" s="42"/>
      <c r="R222" s="42"/>
      <c r="S222" s="42"/>
      <c r="T222" s="78"/>
      <c r="AT222" s="24" t="s">
        <v>176</v>
      </c>
      <c r="AU222" s="24" t="s">
        <v>82</v>
      </c>
    </row>
    <row r="223" spans="2:65" s="11" customFormat="1">
      <c r="B223" s="204"/>
      <c r="C223" s="205"/>
      <c r="D223" s="206" t="s">
        <v>152</v>
      </c>
      <c r="E223" s="207" t="s">
        <v>21</v>
      </c>
      <c r="F223" s="208" t="s">
        <v>876</v>
      </c>
      <c r="G223" s="205"/>
      <c r="H223" s="209">
        <v>163.47</v>
      </c>
      <c r="I223" s="210"/>
      <c r="J223" s="205"/>
      <c r="K223" s="205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152</v>
      </c>
      <c r="AU223" s="215" t="s">
        <v>82</v>
      </c>
      <c r="AV223" s="11" t="s">
        <v>82</v>
      </c>
      <c r="AW223" s="11" t="s">
        <v>35</v>
      </c>
      <c r="AX223" s="11" t="s">
        <v>80</v>
      </c>
      <c r="AY223" s="215" t="s">
        <v>142</v>
      </c>
    </row>
    <row r="224" spans="2:65" s="1" customFormat="1" ht="25.5" customHeight="1">
      <c r="B224" s="41"/>
      <c r="C224" s="192" t="s">
        <v>500</v>
      </c>
      <c r="D224" s="192" t="s">
        <v>145</v>
      </c>
      <c r="E224" s="193" t="s">
        <v>734</v>
      </c>
      <c r="F224" s="194" t="s">
        <v>735</v>
      </c>
      <c r="G224" s="195" t="s">
        <v>214</v>
      </c>
      <c r="H224" s="196">
        <v>30.8</v>
      </c>
      <c r="I224" s="197"/>
      <c r="J224" s="198">
        <f>ROUND(I224*H224,2)</f>
        <v>0</v>
      </c>
      <c r="K224" s="194" t="s">
        <v>149</v>
      </c>
      <c r="L224" s="61"/>
      <c r="M224" s="199" t="s">
        <v>21</v>
      </c>
      <c r="N224" s="200" t="s">
        <v>43</v>
      </c>
      <c r="O224" s="42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AR224" s="24" t="s">
        <v>221</v>
      </c>
      <c r="AT224" s="24" t="s">
        <v>145</v>
      </c>
      <c r="AU224" s="24" t="s">
        <v>82</v>
      </c>
      <c r="AY224" s="24" t="s">
        <v>142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24" t="s">
        <v>80</v>
      </c>
      <c r="BK224" s="203">
        <f>ROUND(I224*H224,2)</f>
        <v>0</v>
      </c>
      <c r="BL224" s="24" t="s">
        <v>221</v>
      </c>
      <c r="BM224" s="24" t="s">
        <v>736</v>
      </c>
    </row>
    <row r="225" spans="2:65" s="1" customFormat="1" ht="25.5" customHeight="1">
      <c r="B225" s="41"/>
      <c r="C225" s="192" t="s">
        <v>505</v>
      </c>
      <c r="D225" s="192" t="s">
        <v>145</v>
      </c>
      <c r="E225" s="193" t="s">
        <v>738</v>
      </c>
      <c r="F225" s="194" t="s">
        <v>739</v>
      </c>
      <c r="G225" s="195" t="s">
        <v>156</v>
      </c>
      <c r="H225" s="196">
        <v>163.47</v>
      </c>
      <c r="I225" s="197"/>
      <c r="J225" s="198">
        <f>ROUND(I225*H225,2)</f>
        <v>0</v>
      </c>
      <c r="K225" s="194" t="s">
        <v>149</v>
      </c>
      <c r="L225" s="61"/>
      <c r="M225" s="199" t="s">
        <v>21</v>
      </c>
      <c r="N225" s="200" t="s">
        <v>43</v>
      </c>
      <c r="O225" s="42"/>
      <c r="P225" s="201">
        <f>O225*H225</f>
        <v>0</v>
      </c>
      <c r="Q225" s="201">
        <v>3.0000000000000001E-5</v>
      </c>
      <c r="R225" s="201">
        <f>Q225*H225</f>
        <v>4.9040999999999998E-3</v>
      </c>
      <c r="S225" s="201">
        <v>0</v>
      </c>
      <c r="T225" s="202">
        <f>S225*H225</f>
        <v>0</v>
      </c>
      <c r="AR225" s="24" t="s">
        <v>221</v>
      </c>
      <c r="AT225" s="24" t="s">
        <v>145</v>
      </c>
      <c r="AU225" s="24" t="s">
        <v>82</v>
      </c>
      <c r="AY225" s="24" t="s">
        <v>142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24" t="s">
        <v>80</v>
      </c>
      <c r="BK225" s="203">
        <f>ROUND(I225*H225,2)</f>
        <v>0</v>
      </c>
      <c r="BL225" s="24" t="s">
        <v>221</v>
      </c>
      <c r="BM225" s="24" t="s">
        <v>740</v>
      </c>
    </row>
    <row r="226" spans="2:65" s="10" customFormat="1" ht="29.85" customHeight="1">
      <c r="B226" s="176"/>
      <c r="C226" s="177"/>
      <c r="D226" s="178" t="s">
        <v>71</v>
      </c>
      <c r="E226" s="190" t="s">
        <v>746</v>
      </c>
      <c r="F226" s="190" t="s">
        <v>747</v>
      </c>
      <c r="G226" s="177"/>
      <c r="H226" s="177"/>
      <c r="I226" s="180"/>
      <c r="J226" s="191">
        <f>BK226</f>
        <v>0</v>
      </c>
      <c r="K226" s="177"/>
      <c r="L226" s="182"/>
      <c r="M226" s="183"/>
      <c r="N226" s="184"/>
      <c r="O226" s="184"/>
      <c r="P226" s="185">
        <f>SUM(P227:P228)</f>
        <v>0</v>
      </c>
      <c r="Q226" s="184"/>
      <c r="R226" s="185">
        <f>SUM(R227:R228)</f>
        <v>0</v>
      </c>
      <c r="S226" s="184"/>
      <c r="T226" s="186">
        <f>SUM(T227:T228)</f>
        <v>0</v>
      </c>
      <c r="AR226" s="187" t="s">
        <v>82</v>
      </c>
      <c r="AT226" s="188" t="s">
        <v>71</v>
      </c>
      <c r="AU226" s="188" t="s">
        <v>80</v>
      </c>
      <c r="AY226" s="187" t="s">
        <v>142</v>
      </c>
      <c r="BK226" s="189">
        <f>SUM(BK227:BK228)</f>
        <v>0</v>
      </c>
    </row>
    <row r="227" spans="2:65" s="1" customFormat="1" ht="38.25" customHeight="1">
      <c r="B227" s="41"/>
      <c r="C227" s="192" t="s">
        <v>509</v>
      </c>
      <c r="D227" s="192" t="s">
        <v>145</v>
      </c>
      <c r="E227" s="193" t="s">
        <v>749</v>
      </c>
      <c r="F227" s="194" t="s">
        <v>877</v>
      </c>
      <c r="G227" s="195" t="s">
        <v>156</v>
      </c>
      <c r="H227" s="196">
        <v>12.885</v>
      </c>
      <c r="I227" s="197"/>
      <c r="J227" s="198">
        <f>ROUND(I227*H227,2)</f>
        <v>0</v>
      </c>
      <c r="K227" s="194" t="s">
        <v>21</v>
      </c>
      <c r="L227" s="61"/>
      <c r="M227" s="199" t="s">
        <v>21</v>
      </c>
      <c r="N227" s="200" t="s">
        <v>43</v>
      </c>
      <c r="O227" s="4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AR227" s="24" t="s">
        <v>221</v>
      </c>
      <c r="AT227" s="24" t="s">
        <v>145</v>
      </c>
      <c r="AU227" s="24" t="s">
        <v>82</v>
      </c>
      <c r="AY227" s="24" t="s">
        <v>142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24" t="s">
        <v>80</v>
      </c>
      <c r="BK227" s="203">
        <f>ROUND(I227*H227,2)</f>
        <v>0</v>
      </c>
      <c r="BL227" s="24" t="s">
        <v>221</v>
      </c>
      <c r="BM227" s="24" t="s">
        <v>878</v>
      </c>
    </row>
    <row r="228" spans="2:65" s="11" customFormat="1">
      <c r="B228" s="204"/>
      <c r="C228" s="205"/>
      <c r="D228" s="206" t="s">
        <v>152</v>
      </c>
      <c r="E228" s="207" t="s">
        <v>21</v>
      </c>
      <c r="F228" s="208" t="s">
        <v>879</v>
      </c>
      <c r="G228" s="205"/>
      <c r="H228" s="209">
        <v>12.885</v>
      </c>
      <c r="I228" s="210"/>
      <c r="J228" s="205"/>
      <c r="K228" s="205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152</v>
      </c>
      <c r="AU228" s="215" t="s">
        <v>82</v>
      </c>
      <c r="AV228" s="11" t="s">
        <v>82</v>
      </c>
      <c r="AW228" s="11" t="s">
        <v>35</v>
      </c>
      <c r="AX228" s="11" t="s">
        <v>80</v>
      </c>
      <c r="AY228" s="215" t="s">
        <v>142</v>
      </c>
    </row>
    <row r="229" spans="2:65" s="10" customFormat="1" ht="37.35" customHeight="1">
      <c r="B229" s="176"/>
      <c r="C229" s="177"/>
      <c r="D229" s="178" t="s">
        <v>71</v>
      </c>
      <c r="E229" s="179" t="s">
        <v>753</v>
      </c>
      <c r="F229" s="179" t="s">
        <v>754</v>
      </c>
      <c r="G229" s="177"/>
      <c r="H229" s="177"/>
      <c r="I229" s="180"/>
      <c r="J229" s="181">
        <f>BK229</f>
        <v>0</v>
      </c>
      <c r="K229" s="177"/>
      <c r="L229" s="182"/>
      <c r="M229" s="183"/>
      <c r="N229" s="184"/>
      <c r="O229" s="184"/>
      <c r="P229" s="185">
        <f>SUM(P230:P231)</f>
        <v>0</v>
      </c>
      <c r="Q229" s="184"/>
      <c r="R229" s="185">
        <f>SUM(R230:R231)</f>
        <v>0</v>
      </c>
      <c r="S229" s="184"/>
      <c r="T229" s="186">
        <f>SUM(T230:T231)</f>
        <v>0</v>
      </c>
      <c r="AR229" s="187" t="s">
        <v>150</v>
      </c>
      <c r="AT229" s="188" t="s">
        <v>71</v>
      </c>
      <c r="AU229" s="188" t="s">
        <v>72</v>
      </c>
      <c r="AY229" s="187" t="s">
        <v>142</v>
      </c>
      <c r="BK229" s="189">
        <f>SUM(BK230:BK231)</f>
        <v>0</v>
      </c>
    </row>
    <row r="230" spans="2:65" s="1" customFormat="1" ht="16.5" customHeight="1">
      <c r="B230" s="41"/>
      <c r="C230" s="192" t="s">
        <v>513</v>
      </c>
      <c r="D230" s="192" t="s">
        <v>145</v>
      </c>
      <c r="E230" s="193" t="s">
        <v>756</v>
      </c>
      <c r="F230" s="194" t="s">
        <v>757</v>
      </c>
      <c r="G230" s="195" t="s">
        <v>758</v>
      </c>
      <c r="H230" s="196">
        <v>16</v>
      </c>
      <c r="I230" s="197"/>
      <c r="J230" s="198">
        <f>ROUND(I230*H230,2)</f>
        <v>0</v>
      </c>
      <c r="K230" s="194" t="s">
        <v>149</v>
      </c>
      <c r="L230" s="61"/>
      <c r="M230" s="199" t="s">
        <v>21</v>
      </c>
      <c r="N230" s="200" t="s">
        <v>43</v>
      </c>
      <c r="O230" s="42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AR230" s="24" t="s">
        <v>759</v>
      </c>
      <c r="AT230" s="24" t="s">
        <v>145</v>
      </c>
      <c r="AU230" s="24" t="s">
        <v>80</v>
      </c>
      <c r="AY230" s="24" t="s">
        <v>142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24" t="s">
        <v>80</v>
      </c>
      <c r="BK230" s="203">
        <f>ROUND(I230*H230,2)</f>
        <v>0</v>
      </c>
      <c r="BL230" s="24" t="s">
        <v>759</v>
      </c>
      <c r="BM230" s="24" t="s">
        <v>880</v>
      </c>
    </row>
    <row r="231" spans="2:65" s="11" customFormat="1">
      <c r="B231" s="204"/>
      <c r="C231" s="205"/>
      <c r="D231" s="206" t="s">
        <v>152</v>
      </c>
      <c r="E231" s="207" t="s">
        <v>21</v>
      </c>
      <c r="F231" s="208" t="s">
        <v>881</v>
      </c>
      <c r="G231" s="205"/>
      <c r="H231" s="209">
        <v>16</v>
      </c>
      <c r="I231" s="210"/>
      <c r="J231" s="205"/>
      <c r="K231" s="205"/>
      <c r="L231" s="211"/>
      <c r="M231" s="260"/>
      <c r="N231" s="261"/>
      <c r="O231" s="261"/>
      <c r="P231" s="261"/>
      <c r="Q231" s="261"/>
      <c r="R231" s="261"/>
      <c r="S231" s="261"/>
      <c r="T231" s="262"/>
      <c r="AT231" s="215" t="s">
        <v>152</v>
      </c>
      <c r="AU231" s="215" t="s">
        <v>80</v>
      </c>
      <c r="AV231" s="11" t="s">
        <v>82</v>
      </c>
      <c r="AW231" s="11" t="s">
        <v>35</v>
      </c>
      <c r="AX231" s="11" t="s">
        <v>80</v>
      </c>
      <c r="AY231" s="215" t="s">
        <v>142</v>
      </c>
    </row>
    <row r="232" spans="2:65" s="1" customFormat="1" ht="6.95" customHeight="1">
      <c r="B232" s="56"/>
      <c r="C232" s="57"/>
      <c r="D232" s="57"/>
      <c r="E232" s="57"/>
      <c r="F232" s="57"/>
      <c r="G232" s="57"/>
      <c r="H232" s="57"/>
      <c r="I232" s="139"/>
      <c r="J232" s="57"/>
      <c r="K232" s="57"/>
      <c r="L232" s="61"/>
    </row>
  </sheetData>
  <sheetProtection algorithmName="SHA-512" hashValue="ee62s77dTTA+vgdh8qBLjYyVWvVWBTGSPLR57mCyT482Hp7BQh0f5+ZAxwvkL5c6hGlo0qiXVu45I4xmZxVgkA==" saltValue="uxxyNydpmyGXwTPfOjVLJOIEP7/CUGSucIK4o8pspFzxOGqKgrJg3H6JsoDZUmwVM2BlnO8aL6NtPslKp4tmoQ==" spinCount="100000" sheet="1" objects="1" scenarios="1" formatColumns="0" formatRows="0" autoFilter="0"/>
  <autoFilter ref="C91:K231"/>
  <mergeCells count="10">
    <mergeCell ref="J51:J52"/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3"/>
  <sheetViews>
    <sheetView showGridLines="0" workbookViewId="0">
      <pane ySplit="1" topLeftCell="A2" activePane="bottomLeft" state="frozen"/>
      <selection pane="bottomLeft" activeCell="E7" sqref="E7:H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95</v>
      </c>
      <c r="G1" s="387" t="s">
        <v>96</v>
      </c>
      <c r="H1" s="387"/>
      <c r="I1" s="115"/>
      <c r="J1" s="114" t="s">
        <v>97</v>
      </c>
      <c r="K1" s="113" t="s">
        <v>98</v>
      </c>
      <c r="L1" s="114" t="s">
        <v>99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4" t="s">
        <v>91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50.1" customHeight="1">
      <c r="B7" s="28"/>
      <c r="C7" s="29"/>
      <c r="D7" s="29"/>
      <c r="E7" s="388" t="str">
        <f>'Rekapitulace stavby'!K6</f>
        <v>Gymnázium J. S. Machara - Modernizace a rekonstrukce odborné učebny fyziky, odborné laboratoře fyziky a přípravny fyziky</v>
      </c>
      <c r="F7" s="389"/>
      <c r="G7" s="389"/>
      <c r="H7" s="389"/>
      <c r="I7" s="117"/>
      <c r="J7" s="29"/>
      <c r="K7" s="31"/>
    </row>
    <row r="8" spans="1:70" s="1" customFormat="1" ht="15">
      <c r="B8" s="41"/>
      <c r="C8" s="42"/>
      <c r="D8" s="37" t="s">
        <v>101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0" t="s">
        <v>882</v>
      </c>
      <c r="F9" s="391"/>
      <c r="G9" s="391"/>
      <c r="H9" s="391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23. 11. 2018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79" t="s">
        <v>21</v>
      </c>
      <c r="F24" s="379"/>
      <c r="G24" s="379"/>
      <c r="H24" s="379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ROUND(SUM(BE78:BE172), 2)</f>
        <v>0</v>
      </c>
      <c r="G30" s="42"/>
      <c r="H30" s="42"/>
      <c r="I30" s="131">
        <v>0.21</v>
      </c>
      <c r="J30" s="130">
        <f>ROUND(ROUND((SUM(BE78:BE172)),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ROUND(SUM(BF78:BF172), 2)</f>
        <v>0</v>
      </c>
      <c r="G31" s="42"/>
      <c r="H31" s="42"/>
      <c r="I31" s="131">
        <v>0.15</v>
      </c>
      <c r="J31" s="130">
        <f>ROUND(ROUND((SUM(BF78:BF172)),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ROUND(SUM(BG78:BG172),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ROUND(SUM(BH78:BH172),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ROUND(SUM(BI78:BI172),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8" t="str">
        <f>E7</f>
        <v>Gymnázium J. S. Machara - Modernizace a rekonstrukce odborné učebny fyziky, odborné laboratoře fyziky a přípravny fyziky</v>
      </c>
      <c r="F45" s="389"/>
      <c r="G45" s="389"/>
      <c r="H45" s="389"/>
      <c r="I45" s="118"/>
      <c r="J45" s="42"/>
      <c r="K45" s="45"/>
    </row>
    <row r="46" spans="2:11" s="1" customFormat="1" ht="14.45" customHeight="1">
      <c r="B46" s="41"/>
      <c r="C46" s="37" t="s">
        <v>101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90" t="str">
        <f>E9</f>
        <v>EI - Elektromontáže</v>
      </c>
      <c r="F47" s="391"/>
      <c r="G47" s="391"/>
      <c r="H47" s="391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Gymnázium J S.Machara, Královická 668, Brandýs n/L</v>
      </c>
      <c r="G49" s="42"/>
      <c r="H49" s="42"/>
      <c r="I49" s="119" t="s">
        <v>25</v>
      </c>
      <c r="J49" s="120" t="str">
        <f>IF(J12="","",J12)</f>
        <v>23. 11. 2018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27</v>
      </c>
      <c r="D51" s="42"/>
      <c r="E51" s="42"/>
      <c r="F51" s="35" t="str">
        <f>E15</f>
        <v>Gymnázium J. S. Machara,Královická 668 Brandýs n/L</v>
      </c>
      <c r="G51" s="42"/>
      <c r="H51" s="42"/>
      <c r="I51" s="119" t="s">
        <v>33</v>
      </c>
      <c r="J51" s="379" t="str">
        <f>E21</f>
        <v>LAB CZ, s.r.o.Průmyslová 1200, 5002 Hradec Králové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104</v>
      </c>
      <c r="D54" s="132"/>
      <c r="E54" s="132"/>
      <c r="F54" s="132"/>
      <c r="G54" s="132"/>
      <c r="H54" s="132"/>
      <c r="I54" s="145"/>
      <c r="J54" s="146" t="s">
        <v>105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106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107</v>
      </c>
    </row>
    <row r="57" spans="2:47" s="7" customFormat="1" ht="24.95" customHeight="1">
      <c r="B57" s="149"/>
      <c r="C57" s="150"/>
      <c r="D57" s="151" t="s">
        <v>883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884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126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6.5" customHeight="1">
      <c r="B68" s="41"/>
      <c r="C68" s="63"/>
      <c r="D68" s="63"/>
      <c r="E68" s="384" t="str">
        <f>E7</f>
        <v>Gymnázium J. S. Machara - Modernizace a rekonstrukce odborné učebny fyziky, odborné laboratoře fyziky a přípravny fyziky</v>
      </c>
      <c r="F68" s="385"/>
      <c r="G68" s="385"/>
      <c r="H68" s="385"/>
      <c r="I68" s="163"/>
      <c r="J68" s="63"/>
      <c r="K68" s="63"/>
      <c r="L68" s="61"/>
    </row>
    <row r="69" spans="2:63" s="1" customFormat="1" ht="14.45" customHeight="1">
      <c r="B69" s="41"/>
      <c r="C69" s="65" t="s">
        <v>101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17.25" customHeight="1">
      <c r="B70" s="41"/>
      <c r="C70" s="63"/>
      <c r="D70" s="63"/>
      <c r="E70" s="351" t="str">
        <f>E9</f>
        <v>EI - Elektromontáže</v>
      </c>
      <c r="F70" s="386"/>
      <c r="G70" s="386"/>
      <c r="H70" s="386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23</v>
      </c>
      <c r="D72" s="63"/>
      <c r="E72" s="63"/>
      <c r="F72" s="164" t="str">
        <f>F12</f>
        <v>Gymnázium J S.Machara, Královická 668, Brandýs n/L</v>
      </c>
      <c r="G72" s="63"/>
      <c r="H72" s="63"/>
      <c r="I72" s="165" t="s">
        <v>25</v>
      </c>
      <c r="J72" s="73" t="str">
        <f>IF(J12="","",J12)</f>
        <v>23. 11. 2018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5">
      <c r="B74" s="41"/>
      <c r="C74" s="65" t="s">
        <v>27</v>
      </c>
      <c r="D74" s="63"/>
      <c r="E74" s="63"/>
      <c r="F74" s="164" t="str">
        <f>E15</f>
        <v>Gymnázium J. S. Machara,Královická 668 Brandýs n/L</v>
      </c>
      <c r="G74" s="63"/>
      <c r="H74" s="63"/>
      <c r="I74" s="165" t="s">
        <v>33</v>
      </c>
      <c r="J74" s="164" t="str">
        <f>E21</f>
        <v>LAB CZ, s.r.o.Průmyslová 1200, 5002 Hradec Králové</v>
      </c>
      <c r="K74" s="63"/>
      <c r="L74" s="61"/>
    </row>
    <row r="75" spans="2:63" s="1" customFormat="1" ht="14.45" customHeight="1">
      <c r="B75" s="41"/>
      <c r="C75" s="65" t="s">
        <v>31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127</v>
      </c>
      <c r="D77" s="168" t="s">
        <v>57</v>
      </c>
      <c r="E77" s="168" t="s">
        <v>53</v>
      </c>
      <c r="F77" s="168" t="s">
        <v>128</v>
      </c>
      <c r="G77" s="168" t="s">
        <v>129</v>
      </c>
      <c r="H77" s="168" t="s">
        <v>130</v>
      </c>
      <c r="I77" s="169" t="s">
        <v>131</v>
      </c>
      <c r="J77" s="168" t="s">
        <v>105</v>
      </c>
      <c r="K77" s="170" t="s">
        <v>132</v>
      </c>
      <c r="L77" s="171"/>
      <c r="M77" s="81" t="s">
        <v>133</v>
      </c>
      <c r="N77" s="82" t="s">
        <v>42</v>
      </c>
      <c r="O77" s="82" t="s">
        <v>134</v>
      </c>
      <c r="P77" s="82" t="s">
        <v>135</v>
      </c>
      <c r="Q77" s="82" t="s">
        <v>136</v>
      </c>
      <c r="R77" s="82" t="s">
        <v>137</v>
      </c>
      <c r="S77" s="82" t="s">
        <v>138</v>
      </c>
      <c r="T77" s="83" t="s">
        <v>139</v>
      </c>
    </row>
    <row r="78" spans="2:63" s="1" customFormat="1" ht="29.25" customHeight="1">
      <c r="B78" s="41"/>
      <c r="C78" s="87" t="s">
        <v>106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2.7812100000000002</v>
      </c>
      <c r="S78" s="85"/>
      <c r="T78" s="174">
        <f>T79</f>
        <v>0</v>
      </c>
      <c r="AT78" s="24" t="s">
        <v>71</v>
      </c>
      <c r="AU78" s="24" t="s">
        <v>107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71</v>
      </c>
      <c r="E79" s="179" t="s">
        <v>431</v>
      </c>
      <c r="F79" s="179" t="s">
        <v>885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2.7812100000000002</v>
      </c>
      <c r="S79" s="184"/>
      <c r="T79" s="186">
        <f>T80</f>
        <v>0</v>
      </c>
      <c r="AR79" s="187" t="s">
        <v>159</v>
      </c>
      <c r="AT79" s="188" t="s">
        <v>71</v>
      </c>
      <c r="AU79" s="188" t="s">
        <v>72</v>
      </c>
      <c r="AY79" s="187" t="s">
        <v>142</v>
      </c>
      <c r="BK79" s="189">
        <f>BK80</f>
        <v>0</v>
      </c>
    </row>
    <row r="80" spans="2:63" s="10" customFormat="1" ht="19.899999999999999" customHeight="1">
      <c r="B80" s="176"/>
      <c r="C80" s="177"/>
      <c r="D80" s="178" t="s">
        <v>71</v>
      </c>
      <c r="E80" s="190" t="s">
        <v>886</v>
      </c>
      <c r="F80" s="190" t="s">
        <v>90</v>
      </c>
      <c r="G80" s="177"/>
      <c r="H80" s="177"/>
      <c r="I80" s="180"/>
      <c r="J80" s="191">
        <f>BK80</f>
        <v>0</v>
      </c>
      <c r="K80" s="177"/>
      <c r="L80" s="182"/>
      <c r="M80" s="183"/>
      <c r="N80" s="184"/>
      <c r="O80" s="184"/>
      <c r="P80" s="185">
        <f>SUM(P81:P172)</f>
        <v>0</v>
      </c>
      <c r="Q80" s="184"/>
      <c r="R80" s="185">
        <f>SUM(R81:R172)</f>
        <v>2.7812100000000002</v>
      </c>
      <c r="S80" s="184"/>
      <c r="T80" s="186">
        <f>SUM(T81:T172)</f>
        <v>0</v>
      </c>
      <c r="AR80" s="187" t="s">
        <v>159</v>
      </c>
      <c r="AT80" s="188" t="s">
        <v>71</v>
      </c>
      <c r="AU80" s="188" t="s">
        <v>80</v>
      </c>
      <c r="AY80" s="187" t="s">
        <v>142</v>
      </c>
      <c r="BK80" s="189">
        <f>SUM(BK81:BK172)</f>
        <v>0</v>
      </c>
    </row>
    <row r="81" spans="2:65" s="1" customFormat="1" ht="16.5" customHeight="1">
      <c r="B81" s="41"/>
      <c r="C81" s="192" t="s">
        <v>80</v>
      </c>
      <c r="D81" s="192" t="s">
        <v>145</v>
      </c>
      <c r="E81" s="193" t="s">
        <v>887</v>
      </c>
      <c r="F81" s="194" t="s">
        <v>888</v>
      </c>
      <c r="G81" s="195" t="s">
        <v>431</v>
      </c>
      <c r="H81" s="196">
        <v>2000</v>
      </c>
      <c r="I81" s="197"/>
      <c r="J81" s="198">
        <f t="shared" ref="J81:J112" si="0">ROUND(I81*H81,2)</f>
        <v>0</v>
      </c>
      <c r="K81" s="194" t="s">
        <v>21</v>
      </c>
      <c r="L81" s="61"/>
      <c r="M81" s="199" t="s">
        <v>21</v>
      </c>
      <c r="N81" s="200" t="s">
        <v>43</v>
      </c>
      <c r="O81" s="42"/>
      <c r="P81" s="201">
        <f t="shared" ref="P81:P112" si="1">O81*H81</f>
        <v>0</v>
      </c>
      <c r="Q81" s="201">
        <v>0</v>
      </c>
      <c r="R81" s="201">
        <f t="shared" ref="R81:R112" si="2">Q81*H81</f>
        <v>0</v>
      </c>
      <c r="S81" s="201">
        <v>0</v>
      </c>
      <c r="T81" s="202">
        <f t="shared" ref="T81:T112" si="3">S81*H81</f>
        <v>0</v>
      </c>
      <c r="AR81" s="24" t="s">
        <v>439</v>
      </c>
      <c r="AT81" s="24" t="s">
        <v>145</v>
      </c>
      <c r="AU81" s="24" t="s">
        <v>82</v>
      </c>
      <c r="AY81" s="24" t="s">
        <v>142</v>
      </c>
      <c r="BE81" s="203">
        <f t="shared" ref="BE81:BE112" si="4">IF(N81="základní",J81,0)</f>
        <v>0</v>
      </c>
      <c r="BF81" s="203">
        <f t="shared" ref="BF81:BF112" si="5">IF(N81="snížená",J81,0)</f>
        <v>0</v>
      </c>
      <c r="BG81" s="203">
        <f t="shared" ref="BG81:BG112" si="6">IF(N81="zákl. přenesená",J81,0)</f>
        <v>0</v>
      </c>
      <c r="BH81" s="203">
        <f t="shared" ref="BH81:BH112" si="7">IF(N81="sníž. přenesená",J81,0)</f>
        <v>0</v>
      </c>
      <c r="BI81" s="203">
        <f t="shared" ref="BI81:BI112" si="8">IF(N81="nulová",J81,0)</f>
        <v>0</v>
      </c>
      <c r="BJ81" s="24" t="s">
        <v>80</v>
      </c>
      <c r="BK81" s="203">
        <f t="shared" ref="BK81:BK112" si="9">ROUND(I81*H81,2)</f>
        <v>0</v>
      </c>
      <c r="BL81" s="24" t="s">
        <v>439</v>
      </c>
      <c r="BM81" s="24" t="s">
        <v>150</v>
      </c>
    </row>
    <row r="82" spans="2:65" s="1" customFormat="1" ht="16.5" customHeight="1">
      <c r="B82" s="41"/>
      <c r="C82" s="192" t="s">
        <v>82</v>
      </c>
      <c r="D82" s="192" t="s">
        <v>145</v>
      </c>
      <c r="E82" s="193" t="s">
        <v>889</v>
      </c>
      <c r="F82" s="194" t="s">
        <v>890</v>
      </c>
      <c r="G82" s="195" t="s">
        <v>431</v>
      </c>
      <c r="H82" s="196">
        <v>2000</v>
      </c>
      <c r="I82" s="197"/>
      <c r="J82" s="198">
        <f t="shared" si="0"/>
        <v>0</v>
      </c>
      <c r="K82" s="194" t="s">
        <v>21</v>
      </c>
      <c r="L82" s="61"/>
      <c r="M82" s="199" t="s">
        <v>21</v>
      </c>
      <c r="N82" s="200" t="s">
        <v>43</v>
      </c>
      <c r="O82" s="42"/>
      <c r="P82" s="201">
        <f t="shared" si="1"/>
        <v>0</v>
      </c>
      <c r="Q82" s="201">
        <v>6.0000000000000002E-5</v>
      </c>
      <c r="R82" s="201">
        <f t="shared" si="2"/>
        <v>0.12000000000000001</v>
      </c>
      <c r="S82" s="201">
        <v>0</v>
      </c>
      <c r="T82" s="202">
        <f t="shared" si="3"/>
        <v>0</v>
      </c>
      <c r="AR82" s="24" t="s">
        <v>439</v>
      </c>
      <c r="AT82" s="24" t="s">
        <v>145</v>
      </c>
      <c r="AU82" s="24" t="s">
        <v>82</v>
      </c>
      <c r="AY82" s="24" t="s">
        <v>142</v>
      </c>
      <c r="BE82" s="203">
        <f t="shared" si="4"/>
        <v>0</v>
      </c>
      <c r="BF82" s="203">
        <f t="shared" si="5"/>
        <v>0</v>
      </c>
      <c r="BG82" s="203">
        <f t="shared" si="6"/>
        <v>0</v>
      </c>
      <c r="BH82" s="203">
        <f t="shared" si="7"/>
        <v>0</v>
      </c>
      <c r="BI82" s="203">
        <f t="shared" si="8"/>
        <v>0</v>
      </c>
      <c r="BJ82" s="24" t="s">
        <v>80</v>
      </c>
      <c r="BK82" s="203">
        <f t="shared" si="9"/>
        <v>0</v>
      </c>
      <c r="BL82" s="24" t="s">
        <v>439</v>
      </c>
      <c r="BM82" s="24" t="s">
        <v>143</v>
      </c>
    </row>
    <row r="83" spans="2:65" s="1" customFormat="1" ht="16.5" customHeight="1">
      <c r="B83" s="41"/>
      <c r="C83" s="192" t="s">
        <v>159</v>
      </c>
      <c r="D83" s="192" t="s">
        <v>145</v>
      </c>
      <c r="E83" s="193" t="s">
        <v>891</v>
      </c>
      <c r="F83" s="194" t="s">
        <v>892</v>
      </c>
      <c r="G83" s="195" t="s">
        <v>431</v>
      </c>
      <c r="H83" s="196">
        <v>400</v>
      </c>
      <c r="I83" s="197"/>
      <c r="J83" s="198">
        <f t="shared" si="0"/>
        <v>0</v>
      </c>
      <c r="K83" s="194" t="s">
        <v>21</v>
      </c>
      <c r="L83" s="61"/>
      <c r="M83" s="199" t="s">
        <v>21</v>
      </c>
      <c r="N83" s="200" t="s">
        <v>43</v>
      </c>
      <c r="O83" s="42"/>
      <c r="P83" s="201">
        <f t="shared" si="1"/>
        <v>0</v>
      </c>
      <c r="Q83" s="201">
        <v>0</v>
      </c>
      <c r="R83" s="201">
        <f t="shared" si="2"/>
        <v>0</v>
      </c>
      <c r="S83" s="201">
        <v>0</v>
      </c>
      <c r="T83" s="202">
        <f t="shared" si="3"/>
        <v>0</v>
      </c>
      <c r="AR83" s="24" t="s">
        <v>439</v>
      </c>
      <c r="AT83" s="24" t="s">
        <v>145</v>
      </c>
      <c r="AU83" s="24" t="s">
        <v>82</v>
      </c>
      <c r="AY83" s="24" t="s">
        <v>142</v>
      </c>
      <c r="BE83" s="203">
        <f t="shared" si="4"/>
        <v>0</v>
      </c>
      <c r="BF83" s="203">
        <f t="shared" si="5"/>
        <v>0</v>
      </c>
      <c r="BG83" s="203">
        <f t="shared" si="6"/>
        <v>0</v>
      </c>
      <c r="BH83" s="203">
        <f t="shared" si="7"/>
        <v>0</v>
      </c>
      <c r="BI83" s="203">
        <f t="shared" si="8"/>
        <v>0</v>
      </c>
      <c r="BJ83" s="24" t="s">
        <v>80</v>
      </c>
      <c r="BK83" s="203">
        <f t="shared" si="9"/>
        <v>0</v>
      </c>
      <c r="BL83" s="24" t="s">
        <v>439</v>
      </c>
      <c r="BM83" s="24" t="s">
        <v>183</v>
      </c>
    </row>
    <row r="84" spans="2:65" s="1" customFormat="1" ht="16.5" customHeight="1">
      <c r="B84" s="41"/>
      <c r="C84" s="192" t="s">
        <v>150</v>
      </c>
      <c r="D84" s="192" t="s">
        <v>145</v>
      </c>
      <c r="E84" s="193" t="s">
        <v>893</v>
      </c>
      <c r="F84" s="194" t="s">
        <v>890</v>
      </c>
      <c r="G84" s="195" t="s">
        <v>431</v>
      </c>
      <c r="H84" s="196">
        <v>400</v>
      </c>
      <c r="I84" s="197"/>
      <c r="J84" s="198">
        <f t="shared" si="0"/>
        <v>0</v>
      </c>
      <c r="K84" s="194" t="s">
        <v>21</v>
      </c>
      <c r="L84" s="61"/>
      <c r="M84" s="199" t="s">
        <v>21</v>
      </c>
      <c r="N84" s="200" t="s">
        <v>43</v>
      </c>
      <c r="O84" s="42"/>
      <c r="P84" s="201">
        <f t="shared" si="1"/>
        <v>0</v>
      </c>
      <c r="Q84" s="201">
        <v>6.0000000000000002E-5</v>
      </c>
      <c r="R84" s="201">
        <f t="shared" si="2"/>
        <v>2.4E-2</v>
      </c>
      <c r="S84" s="201">
        <v>0</v>
      </c>
      <c r="T84" s="202">
        <f t="shared" si="3"/>
        <v>0</v>
      </c>
      <c r="AR84" s="24" t="s">
        <v>439</v>
      </c>
      <c r="AT84" s="24" t="s">
        <v>145</v>
      </c>
      <c r="AU84" s="24" t="s">
        <v>82</v>
      </c>
      <c r="AY84" s="24" t="s">
        <v>142</v>
      </c>
      <c r="BE84" s="203">
        <f t="shared" si="4"/>
        <v>0</v>
      </c>
      <c r="BF84" s="203">
        <f t="shared" si="5"/>
        <v>0</v>
      </c>
      <c r="BG84" s="203">
        <f t="shared" si="6"/>
        <v>0</v>
      </c>
      <c r="BH84" s="203">
        <f t="shared" si="7"/>
        <v>0</v>
      </c>
      <c r="BI84" s="203">
        <f t="shared" si="8"/>
        <v>0</v>
      </c>
      <c r="BJ84" s="24" t="s">
        <v>80</v>
      </c>
      <c r="BK84" s="203">
        <f t="shared" si="9"/>
        <v>0</v>
      </c>
      <c r="BL84" s="24" t="s">
        <v>439</v>
      </c>
      <c r="BM84" s="24" t="s">
        <v>193</v>
      </c>
    </row>
    <row r="85" spans="2:65" s="1" customFormat="1" ht="16.5" customHeight="1">
      <c r="B85" s="41"/>
      <c r="C85" s="192" t="s">
        <v>168</v>
      </c>
      <c r="D85" s="192" t="s">
        <v>145</v>
      </c>
      <c r="E85" s="193" t="s">
        <v>894</v>
      </c>
      <c r="F85" s="194" t="s">
        <v>895</v>
      </c>
      <c r="G85" s="195" t="s">
        <v>431</v>
      </c>
      <c r="H85" s="196">
        <v>10</v>
      </c>
      <c r="I85" s="197"/>
      <c r="J85" s="198">
        <f t="shared" si="0"/>
        <v>0</v>
      </c>
      <c r="K85" s="194" t="s">
        <v>21</v>
      </c>
      <c r="L85" s="61"/>
      <c r="M85" s="199" t="s">
        <v>21</v>
      </c>
      <c r="N85" s="200" t="s">
        <v>43</v>
      </c>
      <c r="O85" s="42"/>
      <c r="P85" s="201">
        <f t="shared" si="1"/>
        <v>0</v>
      </c>
      <c r="Q85" s="201">
        <v>0</v>
      </c>
      <c r="R85" s="201">
        <f t="shared" si="2"/>
        <v>0</v>
      </c>
      <c r="S85" s="201">
        <v>0</v>
      </c>
      <c r="T85" s="202">
        <f t="shared" si="3"/>
        <v>0</v>
      </c>
      <c r="AR85" s="24" t="s">
        <v>439</v>
      </c>
      <c r="AT85" s="24" t="s">
        <v>145</v>
      </c>
      <c r="AU85" s="24" t="s">
        <v>82</v>
      </c>
      <c r="AY85" s="24" t="s">
        <v>142</v>
      </c>
      <c r="BE85" s="203">
        <f t="shared" si="4"/>
        <v>0</v>
      </c>
      <c r="BF85" s="203">
        <f t="shared" si="5"/>
        <v>0</v>
      </c>
      <c r="BG85" s="203">
        <f t="shared" si="6"/>
        <v>0</v>
      </c>
      <c r="BH85" s="203">
        <f t="shared" si="7"/>
        <v>0</v>
      </c>
      <c r="BI85" s="203">
        <f t="shared" si="8"/>
        <v>0</v>
      </c>
      <c r="BJ85" s="24" t="s">
        <v>80</v>
      </c>
      <c r="BK85" s="203">
        <f t="shared" si="9"/>
        <v>0</v>
      </c>
      <c r="BL85" s="24" t="s">
        <v>439</v>
      </c>
      <c r="BM85" s="24" t="s">
        <v>201</v>
      </c>
    </row>
    <row r="86" spans="2:65" s="1" customFormat="1" ht="16.5" customHeight="1">
      <c r="B86" s="41"/>
      <c r="C86" s="192" t="s">
        <v>143</v>
      </c>
      <c r="D86" s="192" t="s">
        <v>145</v>
      </c>
      <c r="E86" s="193" t="s">
        <v>896</v>
      </c>
      <c r="F86" s="194" t="s">
        <v>897</v>
      </c>
      <c r="G86" s="195" t="s">
        <v>431</v>
      </c>
      <c r="H86" s="196">
        <v>10</v>
      </c>
      <c r="I86" s="197"/>
      <c r="J86" s="198">
        <f t="shared" si="0"/>
        <v>0</v>
      </c>
      <c r="K86" s="194" t="s">
        <v>21</v>
      </c>
      <c r="L86" s="61"/>
      <c r="M86" s="199" t="s">
        <v>21</v>
      </c>
      <c r="N86" s="200" t="s">
        <v>43</v>
      </c>
      <c r="O86" s="42"/>
      <c r="P86" s="201">
        <f t="shared" si="1"/>
        <v>0</v>
      </c>
      <c r="Q86" s="201">
        <v>5.0000000000000001E-4</v>
      </c>
      <c r="R86" s="201">
        <f t="shared" si="2"/>
        <v>5.0000000000000001E-3</v>
      </c>
      <c r="S86" s="201">
        <v>0</v>
      </c>
      <c r="T86" s="202">
        <f t="shared" si="3"/>
        <v>0</v>
      </c>
      <c r="AR86" s="24" t="s">
        <v>439</v>
      </c>
      <c r="AT86" s="24" t="s">
        <v>145</v>
      </c>
      <c r="AU86" s="24" t="s">
        <v>82</v>
      </c>
      <c r="AY86" s="24" t="s">
        <v>142</v>
      </c>
      <c r="BE86" s="203">
        <f t="shared" si="4"/>
        <v>0</v>
      </c>
      <c r="BF86" s="203">
        <f t="shared" si="5"/>
        <v>0</v>
      </c>
      <c r="BG86" s="203">
        <f t="shared" si="6"/>
        <v>0</v>
      </c>
      <c r="BH86" s="203">
        <f t="shared" si="7"/>
        <v>0</v>
      </c>
      <c r="BI86" s="203">
        <f t="shared" si="8"/>
        <v>0</v>
      </c>
      <c r="BJ86" s="24" t="s">
        <v>80</v>
      </c>
      <c r="BK86" s="203">
        <f t="shared" si="9"/>
        <v>0</v>
      </c>
      <c r="BL86" s="24" t="s">
        <v>439</v>
      </c>
      <c r="BM86" s="24" t="s">
        <v>211</v>
      </c>
    </row>
    <row r="87" spans="2:65" s="1" customFormat="1" ht="16.5" customHeight="1">
      <c r="B87" s="41"/>
      <c r="C87" s="192" t="s">
        <v>179</v>
      </c>
      <c r="D87" s="192" t="s">
        <v>145</v>
      </c>
      <c r="E87" s="193" t="s">
        <v>898</v>
      </c>
      <c r="F87" s="194" t="s">
        <v>899</v>
      </c>
      <c r="G87" s="195" t="s">
        <v>900</v>
      </c>
      <c r="H87" s="196">
        <v>32</v>
      </c>
      <c r="I87" s="197"/>
      <c r="J87" s="198">
        <f t="shared" si="0"/>
        <v>0</v>
      </c>
      <c r="K87" s="194" t="s">
        <v>21</v>
      </c>
      <c r="L87" s="61"/>
      <c r="M87" s="199" t="s">
        <v>21</v>
      </c>
      <c r="N87" s="200" t="s">
        <v>43</v>
      </c>
      <c r="O87" s="42"/>
      <c r="P87" s="201">
        <f t="shared" si="1"/>
        <v>0</v>
      </c>
      <c r="Q87" s="201">
        <v>0</v>
      </c>
      <c r="R87" s="201">
        <f t="shared" si="2"/>
        <v>0</v>
      </c>
      <c r="S87" s="201">
        <v>0</v>
      </c>
      <c r="T87" s="202">
        <f t="shared" si="3"/>
        <v>0</v>
      </c>
      <c r="AR87" s="24" t="s">
        <v>439</v>
      </c>
      <c r="AT87" s="24" t="s">
        <v>145</v>
      </c>
      <c r="AU87" s="24" t="s">
        <v>82</v>
      </c>
      <c r="AY87" s="24" t="s">
        <v>142</v>
      </c>
      <c r="BE87" s="203">
        <f t="shared" si="4"/>
        <v>0</v>
      </c>
      <c r="BF87" s="203">
        <f t="shared" si="5"/>
        <v>0</v>
      </c>
      <c r="BG87" s="203">
        <f t="shared" si="6"/>
        <v>0</v>
      </c>
      <c r="BH87" s="203">
        <f t="shared" si="7"/>
        <v>0</v>
      </c>
      <c r="BI87" s="203">
        <f t="shared" si="8"/>
        <v>0</v>
      </c>
      <c r="BJ87" s="24" t="s">
        <v>80</v>
      </c>
      <c r="BK87" s="203">
        <f t="shared" si="9"/>
        <v>0</v>
      </c>
      <c r="BL87" s="24" t="s">
        <v>439</v>
      </c>
      <c r="BM87" s="24" t="s">
        <v>221</v>
      </c>
    </row>
    <row r="88" spans="2:65" s="1" customFormat="1" ht="16.5" customHeight="1">
      <c r="B88" s="41"/>
      <c r="C88" s="192" t="s">
        <v>183</v>
      </c>
      <c r="D88" s="192" t="s">
        <v>145</v>
      </c>
      <c r="E88" s="193" t="s">
        <v>901</v>
      </c>
      <c r="F88" s="194" t="s">
        <v>902</v>
      </c>
      <c r="G88" s="195" t="s">
        <v>900</v>
      </c>
      <c r="H88" s="196">
        <v>32</v>
      </c>
      <c r="I88" s="197"/>
      <c r="J88" s="198">
        <f t="shared" si="0"/>
        <v>0</v>
      </c>
      <c r="K88" s="194" t="s">
        <v>21</v>
      </c>
      <c r="L88" s="61"/>
      <c r="M88" s="199" t="s">
        <v>21</v>
      </c>
      <c r="N88" s="200" t="s">
        <v>43</v>
      </c>
      <c r="O88" s="42"/>
      <c r="P88" s="201">
        <f t="shared" si="1"/>
        <v>0</v>
      </c>
      <c r="Q88" s="201">
        <v>1.9000000000000001E-4</v>
      </c>
      <c r="R88" s="201">
        <f t="shared" si="2"/>
        <v>6.0800000000000003E-3</v>
      </c>
      <c r="S88" s="201">
        <v>0</v>
      </c>
      <c r="T88" s="202">
        <f t="shared" si="3"/>
        <v>0</v>
      </c>
      <c r="AR88" s="24" t="s">
        <v>439</v>
      </c>
      <c r="AT88" s="24" t="s">
        <v>145</v>
      </c>
      <c r="AU88" s="24" t="s">
        <v>82</v>
      </c>
      <c r="AY88" s="24" t="s">
        <v>142</v>
      </c>
      <c r="BE88" s="203">
        <f t="shared" si="4"/>
        <v>0</v>
      </c>
      <c r="BF88" s="203">
        <f t="shared" si="5"/>
        <v>0</v>
      </c>
      <c r="BG88" s="203">
        <f t="shared" si="6"/>
        <v>0</v>
      </c>
      <c r="BH88" s="203">
        <f t="shared" si="7"/>
        <v>0</v>
      </c>
      <c r="BI88" s="203">
        <f t="shared" si="8"/>
        <v>0</v>
      </c>
      <c r="BJ88" s="24" t="s">
        <v>80</v>
      </c>
      <c r="BK88" s="203">
        <f t="shared" si="9"/>
        <v>0</v>
      </c>
      <c r="BL88" s="24" t="s">
        <v>439</v>
      </c>
      <c r="BM88" s="24" t="s">
        <v>242</v>
      </c>
    </row>
    <row r="89" spans="2:65" s="1" customFormat="1" ht="16.5" customHeight="1">
      <c r="B89" s="41"/>
      <c r="C89" s="192" t="s">
        <v>188</v>
      </c>
      <c r="D89" s="192" t="s">
        <v>145</v>
      </c>
      <c r="E89" s="193" t="s">
        <v>903</v>
      </c>
      <c r="F89" s="194" t="s">
        <v>904</v>
      </c>
      <c r="G89" s="195" t="s">
        <v>900</v>
      </c>
      <c r="H89" s="196">
        <v>4</v>
      </c>
      <c r="I89" s="197"/>
      <c r="J89" s="198">
        <f t="shared" si="0"/>
        <v>0</v>
      </c>
      <c r="K89" s="194" t="s">
        <v>21</v>
      </c>
      <c r="L89" s="61"/>
      <c r="M89" s="199" t="s">
        <v>21</v>
      </c>
      <c r="N89" s="200" t="s">
        <v>43</v>
      </c>
      <c r="O89" s="42"/>
      <c r="P89" s="201">
        <f t="shared" si="1"/>
        <v>0</v>
      </c>
      <c r="Q89" s="201">
        <v>0</v>
      </c>
      <c r="R89" s="201">
        <f t="shared" si="2"/>
        <v>0</v>
      </c>
      <c r="S89" s="201">
        <v>0</v>
      </c>
      <c r="T89" s="202">
        <f t="shared" si="3"/>
        <v>0</v>
      </c>
      <c r="AR89" s="24" t="s">
        <v>439</v>
      </c>
      <c r="AT89" s="24" t="s">
        <v>145</v>
      </c>
      <c r="AU89" s="24" t="s">
        <v>82</v>
      </c>
      <c r="AY89" s="24" t="s">
        <v>142</v>
      </c>
      <c r="BE89" s="203">
        <f t="shared" si="4"/>
        <v>0</v>
      </c>
      <c r="BF89" s="203">
        <f t="shared" si="5"/>
        <v>0</v>
      </c>
      <c r="BG89" s="203">
        <f t="shared" si="6"/>
        <v>0</v>
      </c>
      <c r="BH89" s="203">
        <f t="shared" si="7"/>
        <v>0</v>
      </c>
      <c r="BI89" s="203">
        <f t="shared" si="8"/>
        <v>0</v>
      </c>
      <c r="BJ89" s="24" t="s">
        <v>80</v>
      </c>
      <c r="BK89" s="203">
        <f t="shared" si="9"/>
        <v>0</v>
      </c>
      <c r="BL89" s="24" t="s">
        <v>439</v>
      </c>
      <c r="BM89" s="24" t="s">
        <v>251</v>
      </c>
    </row>
    <row r="90" spans="2:65" s="1" customFormat="1" ht="16.5" customHeight="1">
      <c r="B90" s="41"/>
      <c r="C90" s="192" t="s">
        <v>193</v>
      </c>
      <c r="D90" s="192" t="s">
        <v>145</v>
      </c>
      <c r="E90" s="193" t="s">
        <v>905</v>
      </c>
      <c r="F90" s="194" t="s">
        <v>906</v>
      </c>
      <c r="G90" s="195" t="s">
        <v>900</v>
      </c>
      <c r="H90" s="196">
        <v>4</v>
      </c>
      <c r="I90" s="197"/>
      <c r="J90" s="198">
        <f t="shared" si="0"/>
        <v>0</v>
      </c>
      <c r="K90" s="194" t="s">
        <v>21</v>
      </c>
      <c r="L90" s="61"/>
      <c r="M90" s="199" t="s">
        <v>21</v>
      </c>
      <c r="N90" s="200" t="s">
        <v>43</v>
      </c>
      <c r="O90" s="42"/>
      <c r="P90" s="201">
        <f t="shared" si="1"/>
        <v>0</v>
      </c>
      <c r="Q90" s="201">
        <v>6.4000000000000005E-4</v>
      </c>
      <c r="R90" s="201">
        <f t="shared" si="2"/>
        <v>2.5600000000000002E-3</v>
      </c>
      <c r="S90" s="201">
        <v>0</v>
      </c>
      <c r="T90" s="202">
        <f t="shared" si="3"/>
        <v>0</v>
      </c>
      <c r="AR90" s="24" t="s">
        <v>439</v>
      </c>
      <c r="AT90" s="24" t="s">
        <v>145</v>
      </c>
      <c r="AU90" s="24" t="s">
        <v>82</v>
      </c>
      <c r="AY90" s="24" t="s">
        <v>142</v>
      </c>
      <c r="BE90" s="203">
        <f t="shared" si="4"/>
        <v>0</v>
      </c>
      <c r="BF90" s="203">
        <f t="shared" si="5"/>
        <v>0</v>
      </c>
      <c r="BG90" s="203">
        <f t="shared" si="6"/>
        <v>0</v>
      </c>
      <c r="BH90" s="203">
        <f t="shared" si="7"/>
        <v>0</v>
      </c>
      <c r="BI90" s="203">
        <f t="shared" si="8"/>
        <v>0</v>
      </c>
      <c r="BJ90" s="24" t="s">
        <v>80</v>
      </c>
      <c r="BK90" s="203">
        <f t="shared" si="9"/>
        <v>0</v>
      </c>
      <c r="BL90" s="24" t="s">
        <v>439</v>
      </c>
      <c r="BM90" s="24" t="s">
        <v>259</v>
      </c>
    </row>
    <row r="91" spans="2:65" s="1" customFormat="1" ht="16.5" customHeight="1">
      <c r="B91" s="41"/>
      <c r="C91" s="192" t="s">
        <v>197</v>
      </c>
      <c r="D91" s="192" t="s">
        <v>145</v>
      </c>
      <c r="E91" s="193" t="s">
        <v>907</v>
      </c>
      <c r="F91" s="194" t="s">
        <v>908</v>
      </c>
      <c r="G91" s="195" t="s">
        <v>900</v>
      </c>
      <c r="H91" s="196">
        <v>64</v>
      </c>
      <c r="I91" s="197"/>
      <c r="J91" s="198">
        <f t="shared" si="0"/>
        <v>0</v>
      </c>
      <c r="K91" s="194" t="s">
        <v>21</v>
      </c>
      <c r="L91" s="61"/>
      <c r="M91" s="199" t="s">
        <v>21</v>
      </c>
      <c r="N91" s="200" t="s">
        <v>43</v>
      </c>
      <c r="O91" s="42"/>
      <c r="P91" s="201">
        <f t="shared" si="1"/>
        <v>0</v>
      </c>
      <c r="Q91" s="201">
        <v>0</v>
      </c>
      <c r="R91" s="201">
        <f t="shared" si="2"/>
        <v>0</v>
      </c>
      <c r="S91" s="201">
        <v>0</v>
      </c>
      <c r="T91" s="202">
        <f t="shared" si="3"/>
        <v>0</v>
      </c>
      <c r="AR91" s="24" t="s">
        <v>439</v>
      </c>
      <c r="AT91" s="24" t="s">
        <v>145</v>
      </c>
      <c r="AU91" s="24" t="s">
        <v>82</v>
      </c>
      <c r="AY91" s="24" t="s">
        <v>142</v>
      </c>
      <c r="BE91" s="203">
        <f t="shared" si="4"/>
        <v>0</v>
      </c>
      <c r="BF91" s="203">
        <f t="shared" si="5"/>
        <v>0</v>
      </c>
      <c r="BG91" s="203">
        <f t="shared" si="6"/>
        <v>0</v>
      </c>
      <c r="BH91" s="203">
        <f t="shared" si="7"/>
        <v>0</v>
      </c>
      <c r="BI91" s="203">
        <f t="shared" si="8"/>
        <v>0</v>
      </c>
      <c r="BJ91" s="24" t="s">
        <v>80</v>
      </c>
      <c r="BK91" s="203">
        <f t="shared" si="9"/>
        <v>0</v>
      </c>
      <c r="BL91" s="24" t="s">
        <v>439</v>
      </c>
      <c r="BM91" s="24" t="s">
        <v>269</v>
      </c>
    </row>
    <row r="92" spans="2:65" s="1" customFormat="1" ht="16.5" customHeight="1">
      <c r="B92" s="41"/>
      <c r="C92" s="192" t="s">
        <v>201</v>
      </c>
      <c r="D92" s="192" t="s">
        <v>145</v>
      </c>
      <c r="E92" s="193" t="s">
        <v>909</v>
      </c>
      <c r="F92" s="194" t="s">
        <v>910</v>
      </c>
      <c r="G92" s="195" t="s">
        <v>900</v>
      </c>
      <c r="H92" s="196">
        <v>8</v>
      </c>
      <c r="I92" s="197"/>
      <c r="J92" s="198">
        <f t="shared" si="0"/>
        <v>0</v>
      </c>
      <c r="K92" s="194" t="s">
        <v>21</v>
      </c>
      <c r="L92" s="61"/>
      <c r="M92" s="199" t="s">
        <v>21</v>
      </c>
      <c r="N92" s="200" t="s">
        <v>43</v>
      </c>
      <c r="O92" s="42"/>
      <c r="P92" s="201">
        <f t="shared" si="1"/>
        <v>0</v>
      </c>
      <c r="Q92" s="201">
        <v>0</v>
      </c>
      <c r="R92" s="201">
        <f t="shared" si="2"/>
        <v>0</v>
      </c>
      <c r="S92" s="201">
        <v>0</v>
      </c>
      <c r="T92" s="202">
        <f t="shared" si="3"/>
        <v>0</v>
      </c>
      <c r="AR92" s="24" t="s">
        <v>439</v>
      </c>
      <c r="AT92" s="24" t="s">
        <v>145</v>
      </c>
      <c r="AU92" s="24" t="s">
        <v>82</v>
      </c>
      <c r="AY92" s="24" t="s">
        <v>142</v>
      </c>
      <c r="BE92" s="203">
        <f t="shared" si="4"/>
        <v>0</v>
      </c>
      <c r="BF92" s="203">
        <f t="shared" si="5"/>
        <v>0</v>
      </c>
      <c r="BG92" s="203">
        <f t="shared" si="6"/>
        <v>0</v>
      </c>
      <c r="BH92" s="203">
        <f t="shared" si="7"/>
        <v>0</v>
      </c>
      <c r="BI92" s="203">
        <f t="shared" si="8"/>
        <v>0</v>
      </c>
      <c r="BJ92" s="24" t="s">
        <v>80</v>
      </c>
      <c r="BK92" s="203">
        <f t="shared" si="9"/>
        <v>0</v>
      </c>
      <c r="BL92" s="24" t="s">
        <v>439</v>
      </c>
      <c r="BM92" s="24" t="s">
        <v>281</v>
      </c>
    </row>
    <row r="93" spans="2:65" s="1" customFormat="1" ht="16.5" customHeight="1">
      <c r="B93" s="41"/>
      <c r="C93" s="192" t="s">
        <v>205</v>
      </c>
      <c r="D93" s="192" t="s">
        <v>145</v>
      </c>
      <c r="E93" s="193" t="s">
        <v>911</v>
      </c>
      <c r="F93" s="194" t="s">
        <v>912</v>
      </c>
      <c r="G93" s="195" t="s">
        <v>431</v>
      </c>
      <c r="H93" s="196">
        <v>90</v>
      </c>
      <c r="I93" s="197"/>
      <c r="J93" s="198">
        <f t="shared" si="0"/>
        <v>0</v>
      </c>
      <c r="K93" s="194" t="s">
        <v>21</v>
      </c>
      <c r="L93" s="61"/>
      <c r="M93" s="199" t="s">
        <v>21</v>
      </c>
      <c r="N93" s="200" t="s">
        <v>43</v>
      </c>
      <c r="O93" s="42"/>
      <c r="P93" s="201">
        <f t="shared" si="1"/>
        <v>0</v>
      </c>
      <c r="Q93" s="201">
        <v>0</v>
      </c>
      <c r="R93" s="201">
        <f t="shared" si="2"/>
        <v>0</v>
      </c>
      <c r="S93" s="201">
        <v>0</v>
      </c>
      <c r="T93" s="202">
        <f t="shared" si="3"/>
        <v>0</v>
      </c>
      <c r="AR93" s="24" t="s">
        <v>439</v>
      </c>
      <c r="AT93" s="24" t="s">
        <v>145</v>
      </c>
      <c r="AU93" s="24" t="s">
        <v>82</v>
      </c>
      <c r="AY93" s="24" t="s">
        <v>142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4" t="s">
        <v>80</v>
      </c>
      <c r="BK93" s="203">
        <f t="shared" si="9"/>
        <v>0</v>
      </c>
      <c r="BL93" s="24" t="s">
        <v>439</v>
      </c>
      <c r="BM93" s="24" t="s">
        <v>289</v>
      </c>
    </row>
    <row r="94" spans="2:65" s="1" customFormat="1" ht="16.5" customHeight="1">
      <c r="B94" s="41"/>
      <c r="C94" s="192" t="s">
        <v>211</v>
      </c>
      <c r="D94" s="192" t="s">
        <v>145</v>
      </c>
      <c r="E94" s="193" t="s">
        <v>913</v>
      </c>
      <c r="F94" s="194" t="s">
        <v>914</v>
      </c>
      <c r="G94" s="195" t="s">
        <v>900</v>
      </c>
      <c r="H94" s="196">
        <v>90</v>
      </c>
      <c r="I94" s="197"/>
      <c r="J94" s="198">
        <f t="shared" si="0"/>
        <v>0</v>
      </c>
      <c r="K94" s="194" t="s">
        <v>21</v>
      </c>
      <c r="L94" s="61"/>
      <c r="M94" s="199" t="s">
        <v>21</v>
      </c>
      <c r="N94" s="200" t="s">
        <v>43</v>
      </c>
      <c r="O94" s="42"/>
      <c r="P94" s="201">
        <f t="shared" si="1"/>
        <v>0</v>
      </c>
      <c r="Q94" s="201">
        <v>4.0000000000000002E-4</v>
      </c>
      <c r="R94" s="201">
        <f t="shared" si="2"/>
        <v>3.6000000000000004E-2</v>
      </c>
      <c r="S94" s="201">
        <v>0</v>
      </c>
      <c r="T94" s="202">
        <f t="shared" si="3"/>
        <v>0</v>
      </c>
      <c r="AR94" s="24" t="s">
        <v>439</v>
      </c>
      <c r="AT94" s="24" t="s">
        <v>145</v>
      </c>
      <c r="AU94" s="24" t="s">
        <v>82</v>
      </c>
      <c r="AY94" s="24" t="s">
        <v>142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4" t="s">
        <v>80</v>
      </c>
      <c r="BK94" s="203">
        <f t="shared" si="9"/>
        <v>0</v>
      </c>
      <c r="BL94" s="24" t="s">
        <v>439</v>
      </c>
      <c r="BM94" s="24" t="s">
        <v>297</v>
      </c>
    </row>
    <row r="95" spans="2:65" s="1" customFormat="1" ht="16.5" customHeight="1">
      <c r="B95" s="41"/>
      <c r="C95" s="192" t="s">
        <v>10</v>
      </c>
      <c r="D95" s="192" t="s">
        <v>145</v>
      </c>
      <c r="E95" s="193" t="s">
        <v>915</v>
      </c>
      <c r="F95" s="194" t="s">
        <v>916</v>
      </c>
      <c r="G95" s="195" t="s">
        <v>431</v>
      </c>
      <c r="H95" s="196">
        <v>10</v>
      </c>
      <c r="I95" s="197"/>
      <c r="J95" s="198">
        <f t="shared" si="0"/>
        <v>0</v>
      </c>
      <c r="K95" s="194" t="s">
        <v>21</v>
      </c>
      <c r="L95" s="61"/>
      <c r="M95" s="199" t="s">
        <v>21</v>
      </c>
      <c r="N95" s="200" t="s">
        <v>43</v>
      </c>
      <c r="O95" s="42"/>
      <c r="P95" s="201">
        <f t="shared" si="1"/>
        <v>0</v>
      </c>
      <c r="Q95" s="201">
        <v>0</v>
      </c>
      <c r="R95" s="201">
        <f t="shared" si="2"/>
        <v>0</v>
      </c>
      <c r="S95" s="201">
        <v>0</v>
      </c>
      <c r="T95" s="202">
        <f t="shared" si="3"/>
        <v>0</v>
      </c>
      <c r="AR95" s="24" t="s">
        <v>439</v>
      </c>
      <c r="AT95" s="24" t="s">
        <v>145</v>
      </c>
      <c r="AU95" s="24" t="s">
        <v>82</v>
      </c>
      <c r="AY95" s="24" t="s">
        <v>142</v>
      </c>
      <c r="BE95" s="203">
        <f t="shared" si="4"/>
        <v>0</v>
      </c>
      <c r="BF95" s="203">
        <f t="shared" si="5"/>
        <v>0</v>
      </c>
      <c r="BG95" s="203">
        <f t="shared" si="6"/>
        <v>0</v>
      </c>
      <c r="BH95" s="203">
        <f t="shared" si="7"/>
        <v>0</v>
      </c>
      <c r="BI95" s="203">
        <f t="shared" si="8"/>
        <v>0</v>
      </c>
      <c r="BJ95" s="24" t="s">
        <v>80</v>
      </c>
      <c r="BK95" s="203">
        <f t="shared" si="9"/>
        <v>0</v>
      </c>
      <c r="BL95" s="24" t="s">
        <v>439</v>
      </c>
      <c r="BM95" s="24" t="s">
        <v>305</v>
      </c>
    </row>
    <row r="96" spans="2:65" s="1" customFormat="1" ht="16.5" customHeight="1">
      <c r="B96" s="41"/>
      <c r="C96" s="192" t="s">
        <v>221</v>
      </c>
      <c r="D96" s="192" t="s">
        <v>145</v>
      </c>
      <c r="E96" s="193" t="s">
        <v>917</v>
      </c>
      <c r="F96" s="194" t="s">
        <v>918</v>
      </c>
      <c r="G96" s="195" t="s">
        <v>431</v>
      </c>
      <c r="H96" s="196">
        <v>10</v>
      </c>
      <c r="I96" s="197"/>
      <c r="J96" s="198">
        <f t="shared" si="0"/>
        <v>0</v>
      </c>
      <c r="K96" s="194" t="s">
        <v>21</v>
      </c>
      <c r="L96" s="61"/>
      <c r="M96" s="199" t="s">
        <v>21</v>
      </c>
      <c r="N96" s="200" t="s">
        <v>43</v>
      </c>
      <c r="O96" s="42"/>
      <c r="P96" s="201">
        <f t="shared" si="1"/>
        <v>0</v>
      </c>
      <c r="Q96" s="201">
        <v>3.8999999999999998E-3</v>
      </c>
      <c r="R96" s="201">
        <f t="shared" si="2"/>
        <v>3.9E-2</v>
      </c>
      <c r="S96" s="201">
        <v>0</v>
      </c>
      <c r="T96" s="202">
        <f t="shared" si="3"/>
        <v>0</v>
      </c>
      <c r="AR96" s="24" t="s">
        <v>439</v>
      </c>
      <c r="AT96" s="24" t="s">
        <v>145</v>
      </c>
      <c r="AU96" s="24" t="s">
        <v>82</v>
      </c>
      <c r="AY96" s="24" t="s">
        <v>142</v>
      </c>
      <c r="BE96" s="203">
        <f t="shared" si="4"/>
        <v>0</v>
      </c>
      <c r="BF96" s="203">
        <f t="shared" si="5"/>
        <v>0</v>
      </c>
      <c r="BG96" s="203">
        <f t="shared" si="6"/>
        <v>0</v>
      </c>
      <c r="BH96" s="203">
        <f t="shared" si="7"/>
        <v>0</v>
      </c>
      <c r="BI96" s="203">
        <f t="shared" si="8"/>
        <v>0</v>
      </c>
      <c r="BJ96" s="24" t="s">
        <v>80</v>
      </c>
      <c r="BK96" s="203">
        <f t="shared" si="9"/>
        <v>0</v>
      </c>
      <c r="BL96" s="24" t="s">
        <v>439</v>
      </c>
      <c r="BM96" s="24" t="s">
        <v>313</v>
      </c>
    </row>
    <row r="97" spans="2:65" s="1" customFormat="1" ht="16.5" customHeight="1">
      <c r="B97" s="41"/>
      <c r="C97" s="192" t="s">
        <v>226</v>
      </c>
      <c r="D97" s="192" t="s">
        <v>145</v>
      </c>
      <c r="E97" s="193" t="s">
        <v>919</v>
      </c>
      <c r="F97" s="194" t="s">
        <v>920</v>
      </c>
      <c r="G97" s="195" t="s">
        <v>900</v>
      </c>
      <c r="H97" s="196">
        <v>240</v>
      </c>
      <c r="I97" s="197"/>
      <c r="J97" s="198">
        <f t="shared" si="0"/>
        <v>0</v>
      </c>
      <c r="K97" s="194" t="s">
        <v>149</v>
      </c>
      <c r="L97" s="61"/>
      <c r="M97" s="199" t="s">
        <v>21</v>
      </c>
      <c r="N97" s="200" t="s">
        <v>43</v>
      </c>
      <c r="O97" s="42"/>
      <c r="P97" s="201">
        <f t="shared" si="1"/>
        <v>0</v>
      </c>
      <c r="Q97" s="201">
        <v>0</v>
      </c>
      <c r="R97" s="201">
        <f t="shared" si="2"/>
        <v>0</v>
      </c>
      <c r="S97" s="201">
        <v>0</v>
      </c>
      <c r="T97" s="202">
        <f t="shared" si="3"/>
        <v>0</v>
      </c>
      <c r="AR97" s="24" t="s">
        <v>439</v>
      </c>
      <c r="AT97" s="24" t="s">
        <v>145</v>
      </c>
      <c r="AU97" s="24" t="s">
        <v>82</v>
      </c>
      <c r="AY97" s="24" t="s">
        <v>142</v>
      </c>
      <c r="BE97" s="203">
        <f t="shared" si="4"/>
        <v>0</v>
      </c>
      <c r="BF97" s="203">
        <f t="shared" si="5"/>
        <v>0</v>
      </c>
      <c r="BG97" s="203">
        <f t="shared" si="6"/>
        <v>0</v>
      </c>
      <c r="BH97" s="203">
        <f t="shared" si="7"/>
        <v>0</v>
      </c>
      <c r="BI97" s="203">
        <f t="shared" si="8"/>
        <v>0</v>
      </c>
      <c r="BJ97" s="24" t="s">
        <v>80</v>
      </c>
      <c r="BK97" s="203">
        <f t="shared" si="9"/>
        <v>0</v>
      </c>
      <c r="BL97" s="24" t="s">
        <v>439</v>
      </c>
      <c r="BM97" s="24" t="s">
        <v>323</v>
      </c>
    </row>
    <row r="98" spans="2:65" s="1" customFormat="1" ht="16.5" customHeight="1">
      <c r="B98" s="41"/>
      <c r="C98" s="192" t="s">
        <v>242</v>
      </c>
      <c r="D98" s="192" t="s">
        <v>145</v>
      </c>
      <c r="E98" s="193" t="s">
        <v>921</v>
      </c>
      <c r="F98" s="194" t="s">
        <v>922</v>
      </c>
      <c r="G98" s="195" t="s">
        <v>900</v>
      </c>
      <c r="H98" s="196">
        <v>16</v>
      </c>
      <c r="I98" s="197"/>
      <c r="J98" s="198">
        <f t="shared" si="0"/>
        <v>0</v>
      </c>
      <c r="K98" s="194" t="s">
        <v>149</v>
      </c>
      <c r="L98" s="61"/>
      <c r="M98" s="199" t="s">
        <v>21</v>
      </c>
      <c r="N98" s="200" t="s">
        <v>43</v>
      </c>
      <c r="O98" s="42"/>
      <c r="P98" s="201">
        <f t="shared" si="1"/>
        <v>0</v>
      </c>
      <c r="Q98" s="201">
        <v>0</v>
      </c>
      <c r="R98" s="201">
        <f t="shared" si="2"/>
        <v>0</v>
      </c>
      <c r="S98" s="201">
        <v>0</v>
      </c>
      <c r="T98" s="202">
        <f t="shared" si="3"/>
        <v>0</v>
      </c>
      <c r="AR98" s="24" t="s">
        <v>439</v>
      </c>
      <c r="AT98" s="24" t="s">
        <v>145</v>
      </c>
      <c r="AU98" s="24" t="s">
        <v>82</v>
      </c>
      <c r="AY98" s="24" t="s">
        <v>142</v>
      </c>
      <c r="BE98" s="203">
        <f t="shared" si="4"/>
        <v>0</v>
      </c>
      <c r="BF98" s="203">
        <f t="shared" si="5"/>
        <v>0</v>
      </c>
      <c r="BG98" s="203">
        <f t="shared" si="6"/>
        <v>0</v>
      </c>
      <c r="BH98" s="203">
        <f t="shared" si="7"/>
        <v>0</v>
      </c>
      <c r="BI98" s="203">
        <f t="shared" si="8"/>
        <v>0</v>
      </c>
      <c r="BJ98" s="24" t="s">
        <v>80</v>
      </c>
      <c r="BK98" s="203">
        <f t="shared" si="9"/>
        <v>0</v>
      </c>
      <c r="BL98" s="24" t="s">
        <v>439</v>
      </c>
      <c r="BM98" s="24" t="s">
        <v>332</v>
      </c>
    </row>
    <row r="99" spans="2:65" s="1" customFormat="1" ht="16.5" customHeight="1">
      <c r="B99" s="41"/>
      <c r="C99" s="192" t="s">
        <v>247</v>
      </c>
      <c r="D99" s="192" t="s">
        <v>145</v>
      </c>
      <c r="E99" s="193" t="s">
        <v>923</v>
      </c>
      <c r="F99" s="194" t="s">
        <v>924</v>
      </c>
      <c r="G99" s="195" t="s">
        <v>900</v>
      </c>
      <c r="H99" s="196">
        <v>4</v>
      </c>
      <c r="I99" s="197"/>
      <c r="J99" s="198">
        <f t="shared" si="0"/>
        <v>0</v>
      </c>
      <c r="K99" s="194" t="s">
        <v>149</v>
      </c>
      <c r="L99" s="61"/>
      <c r="M99" s="199" t="s">
        <v>21</v>
      </c>
      <c r="N99" s="200" t="s">
        <v>43</v>
      </c>
      <c r="O99" s="42"/>
      <c r="P99" s="201">
        <f t="shared" si="1"/>
        <v>0</v>
      </c>
      <c r="Q99" s="201">
        <v>0</v>
      </c>
      <c r="R99" s="201">
        <f t="shared" si="2"/>
        <v>0</v>
      </c>
      <c r="S99" s="201">
        <v>0</v>
      </c>
      <c r="T99" s="202">
        <f t="shared" si="3"/>
        <v>0</v>
      </c>
      <c r="AR99" s="24" t="s">
        <v>439</v>
      </c>
      <c r="AT99" s="24" t="s">
        <v>145</v>
      </c>
      <c r="AU99" s="24" t="s">
        <v>82</v>
      </c>
      <c r="AY99" s="24" t="s">
        <v>142</v>
      </c>
      <c r="BE99" s="203">
        <f t="shared" si="4"/>
        <v>0</v>
      </c>
      <c r="BF99" s="203">
        <f t="shared" si="5"/>
        <v>0</v>
      </c>
      <c r="BG99" s="203">
        <f t="shared" si="6"/>
        <v>0</v>
      </c>
      <c r="BH99" s="203">
        <f t="shared" si="7"/>
        <v>0</v>
      </c>
      <c r="BI99" s="203">
        <f t="shared" si="8"/>
        <v>0</v>
      </c>
      <c r="BJ99" s="24" t="s">
        <v>80</v>
      </c>
      <c r="BK99" s="203">
        <f t="shared" si="9"/>
        <v>0</v>
      </c>
      <c r="BL99" s="24" t="s">
        <v>439</v>
      </c>
      <c r="BM99" s="24" t="s">
        <v>340</v>
      </c>
    </row>
    <row r="100" spans="2:65" s="1" customFormat="1" ht="16.5" customHeight="1">
      <c r="B100" s="41"/>
      <c r="C100" s="192" t="s">
        <v>251</v>
      </c>
      <c r="D100" s="192" t="s">
        <v>145</v>
      </c>
      <c r="E100" s="193" t="s">
        <v>925</v>
      </c>
      <c r="F100" s="194" t="s">
        <v>926</v>
      </c>
      <c r="G100" s="195" t="s">
        <v>900</v>
      </c>
      <c r="H100" s="196">
        <v>13</v>
      </c>
      <c r="I100" s="197"/>
      <c r="J100" s="198">
        <f t="shared" si="0"/>
        <v>0</v>
      </c>
      <c r="K100" s="194" t="s">
        <v>21</v>
      </c>
      <c r="L100" s="61"/>
      <c r="M100" s="199" t="s">
        <v>21</v>
      </c>
      <c r="N100" s="200" t="s">
        <v>43</v>
      </c>
      <c r="O100" s="42"/>
      <c r="P100" s="201">
        <f t="shared" si="1"/>
        <v>0</v>
      </c>
      <c r="Q100" s="201">
        <v>0</v>
      </c>
      <c r="R100" s="201">
        <f t="shared" si="2"/>
        <v>0</v>
      </c>
      <c r="S100" s="201">
        <v>0</v>
      </c>
      <c r="T100" s="202">
        <f t="shared" si="3"/>
        <v>0</v>
      </c>
      <c r="AR100" s="24" t="s">
        <v>439</v>
      </c>
      <c r="AT100" s="24" t="s">
        <v>145</v>
      </c>
      <c r="AU100" s="24" t="s">
        <v>82</v>
      </c>
      <c r="AY100" s="24" t="s">
        <v>142</v>
      </c>
      <c r="BE100" s="203">
        <f t="shared" si="4"/>
        <v>0</v>
      </c>
      <c r="BF100" s="203">
        <f t="shared" si="5"/>
        <v>0</v>
      </c>
      <c r="BG100" s="203">
        <f t="shared" si="6"/>
        <v>0</v>
      </c>
      <c r="BH100" s="203">
        <f t="shared" si="7"/>
        <v>0</v>
      </c>
      <c r="BI100" s="203">
        <f t="shared" si="8"/>
        <v>0</v>
      </c>
      <c r="BJ100" s="24" t="s">
        <v>80</v>
      </c>
      <c r="BK100" s="203">
        <f t="shared" si="9"/>
        <v>0</v>
      </c>
      <c r="BL100" s="24" t="s">
        <v>439</v>
      </c>
      <c r="BM100" s="24" t="s">
        <v>348</v>
      </c>
    </row>
    <row r="101" spans="2:65" s="1" customFormat="1" ht="16.5" customHeight="1">
      <c r="B101" s="41"/>
      <c r="C101" s="192" t="s">
        <v>9</v>
      </c>
      <c r="D101" s="192" t="s">
        <v>145</v>
      </c>
      <c r="E101" s="193" t="s">
        <v>927</v>
      </c>
      <c r="F101" s="194" t="s">
        <v>928</v>
      </c>
      <c r="G101" s="195" t="s">
        <v>900</v>
      </c>
      <c r="H101" s="196">
        <v>13</v>
      </c>
      <c r="I101" s="197"/>
      <c r="J101" s="198">
        <f t="shared" si="0"/>
        <v>0</v>
      </c>
      <c r="K101" s="194" t="s">
        <v>21</v>
      </c>
      <c r="L101" s="61"/>
      <c r="M101" s="199" t="s">
        <v>21</v>
      </c>
      <c r="N101" s="200" t="s">
        <v>43</v>
      </c>
      <c r="O101" s="42"/>
      <c r="P101" s="201">
        <f t="shared" si="1"/>
        <v>0</v>
      </c>
      <c r="Q101" s="201">
        <v>5.0000000000000002E-5</v>
      </c>
      <c r="R101" s="201">
        <f t="shared" si="2"/>
        <v>6.5000000000000008E-4</v>
      </c>
      <c r="S101" s="201">
        <v>0</v>
      </c>
      <c r="T101" s="202">
        <f t="shared" si="3"/>
        <v>0</v>
      </c>
      <c r="AR101" s="24" t="s">
        <v>439</v>
      </c>
      <c r="AT101" s="24" t="s">
        <v>145</v>
      </c>
      <c r="AU101" s="24" t="s">
        <v>82</v>
      </c>
      <c r="AY101" s="24" t="s">
        <v>142</v>
      </c>
      <c r="BE101" s="203">
        <f t="shared" si="4"/>
        <v>0</v>
      </c>
      <c r="BF101" s="203">
        <f t="shared" si="5"/>
        <v>0</v>
      </c>
      <c r="BG101" s="203">
        <f t="shared" si="6"/>
        <v>0</v>
      </c>
      <c r="BH101" s="203">
        <f t="shared" si="7"/>
        <v>0</v>
      </c>
      <c r="BI101" s="203">
        <f t="shared" si="8"/>
        <v>0</v>
      </c>
      <c r="BJ101" s="24" t="s">
        <v>80</v>
      </c>
      <c r="BK101" s="203">
        <f t="shared" si="9"/>
        <v>0</v>
      </c>
      <c r="BL101" s="24" t="s">
        <v>439</v>
      </c>
      <c r="BM101" s="24" t="s">
        <v>356</v>
      </c>
    </row>
    <row r="102" spans="2:65" s="1" customFormat="1" ht="16.5" customHeight="1">
      <c r="B102" s="41"/>
      <c r="C102" s="192" t="s">
        <v>259</v>
      </c>
      <c r="D102" s="192" t="s">
        <v>145</v>
      </c>
      <c r="E102" s="193" t="s">
        <v>929</v>
      </c>
      <c r="F102" s="194" t="s">
        <v>930</v>
      </c>
      <c r="G102" s="195" t="s">
        <v>900</v>
      </c>
      <c r="H102" s="196">
        <v>217</v>
      </c>
      <c r="I102" s="197"/>
      <c r="J102" s="198">
        <f t="shared" si="0"/>
        <v>0</v>
      </c>
      <c r="K102" s="194" t="s">
        <v>21</v>
      </c>
      <c r="L102" s="61"/>
      <c r="M102" s="199" t="s">
        <v>21</v>
      </c>
      <c r="N102" s="200" t="s">
        <v>43</v>
      </c>
      <c r="O102" s="42"/>
      <c r="P102" s="201">
        <f t="shared" si="1"/>
        <v>0</v>
      </c>
      <c r="Q102" s="201">
        <v>0</v>
      </c>
      <c r="R102" s="201">
        <f t="shared" si="2"/>
        <v>0</v>
      </c>
      <c r="S102" s="201">
        <v>0</v>
      </c>
      <c r="T102" s="202">
        <f t="shared" si="3"/>
        <v>0</v>
      </c>
      <c r="AR102" s="24" t="s">
        <v>439</v>
      </c>
      <c r="AT102" s="24" t="s">
        <v>145</v>
      </c>
      <c r="AU102" s="24" t="s">
        <v>82</v>
      </c>
      <c r="AY102" s="24" t="s">
        <v>142</v>
      </c>
      <c r="BE102" s="203">
        <f t="shared" si="4"/>
        <v>0</v>
      </c>
      <c r="BF102" s="203">
        <f t="shared" si="5"/>
        <v>0</v>
      </c>
      <c r="BG102" s="203">
        <f t="shared" si="6"/>
        <v>0</v>
      </c>
      <c r="BH102" s="203">
        <f t="shared" si="7"/>
        <v>0</v>
      </c>
      <c r="BI102" s="203">
        <f t="shared" si="8"/>
        <v>0</v>
      </c>
      <c r="BJ102" s="24" t="s">
        <v>80</v>
      </c>
      <c r="BK102" s="203">
        <f t="shared" si="9"/>
        <v>0</v>
      </c>
      <c r="BL102" s="24" t="s">
        <v>439</v>
      </c>
      <c r="BM102" s="24" t="s">
        <v>364</v>
      </c>
    </row>
    <row r="103" spans="2:65" s="1" customFormat="1" ht="16.5" customHeight="1">
      <c r="B103" s="41"/>
      <c r="C103" s="192" t="s">
        <v>265</v>
      </c>
      <c r="D103" s="192" t="s">
        <v>145</v>
      </c>
      <c r="E103" s="193" t="s">
        <v>931</v>
      </c>
      <c r="F103" s="194" t="s">
        <v>932</v>
      </c>
      <c r="G103" s="195" t="s">
        <v>900</v>
      </c>
      <c r="H103" s="196">
        <v>217</v>
      </c>
      <c r="I103" s="197"/>
      <c r="J103" s="198">
        <f t="shared" si="0"/>
        <v>0</v>
      </c>
      <c r="K103" s="194" t="s">
        <v>21</v>
      </c>
      <c r="L103" s="61"/>
      <c r="M103" s="199" t="s">
        <v>21</v>
      </c>
      <c r="N103" s="200" t="s">
        <v>43</v>
      </c>
      <c r="O103" s="42"/>
      <c r="P103" s="201">
        <f t="shared" si="1"/>
        <v>0</v>
      </c>
      <c r="Q103" s="201">
        <v>6.0000000000000002E-5</v>
      </c>
      <c r="R103" s="201">
        <f t="shared" si="2"/>
        <v>1.302E-2</v>
      </c>
      <c r="S103" s="201">
        <v>0</v>
      </c>
      <c r="T103" s="202">
        <f t="shared" si="3"/>
        <v>0</v>
      </c>
      <c r="AR103" s="24" t="s">
        <v>439</v>
      </c>
      <c r="AT103" s="24" t="s">
        <v>145</v>
      </c>
      <c r="AU103" s="24" t="s">
        <v>82</v>
      </c>
      <c r="AY103" s="24" t="s">
        <v>142</v>
      </c>
      <c r="BE103" s="203">
        <f t="shared" si="4"/>
        <v>0</v>
      </c>
      <c r="BF103" s="203">
        <f t="shared" si="5"/>
        <v>0</v>
      </c>
      <c r="BG103" s="203">
        <f t="shared" si="6"/>
        <v>0</v>
      </c>
      <c r="BH103" s="203">
        <f t="shared" si="7"/>
        <v>0</v>
      </c>
      <c r="BI103" s="203">
        <f t="shared" si="8"/>
        <v>0</v>
      </c>
      <c r="BJ103" s="24" t="s">
        <v>80</v>
      </c>
      <c r="BK103" s="203">
        <f t="shared" si="9"/>
        <v>0</v>
      </c>
      <c r="BL103" s="24" t="s">
        <v>439</v>
      </c>
      <c r="BM103" s="24" t="s">
        <v>372</v>
      </c>
    </row>
    <row r="104" spans="2:65" s="1" customFormat="1" ht="16.5" customHeight="1">
      <c r="B104" s="41"/>
      <c r="C104" s="192" t="s">
        <v>269</v>
      </c>
      <c r="D104" s="192" t="s">
        <v>145</v>
      </c>
      <c r="E104" s="193" t="s">
        <v>933</v>
      </c>
      <c r="F104" s="194" t="s">
        <v>934</v>
      </c>
      <c r="G104" s="195" t="s">
        <v>900</v>
      </c>
      <c r="H104" s="196">
        <v>9</v>
      </c>
      <c r="I104" s="197"/>
      <c r="J104" s="198">
        <f t="shared" si="0"/>
        <v>0</v>
      </c>
      <c r="K104" s="194" t="s">
        <v>21</v>
      </c>
      <c r="L104" s="61"/>
      <c r="M104" s="199" t="s">
        <v>21</v>
      </c>
      <c r="N104" s="200" t="s">
        <v>43</v>
      </c>
      <c r="O104" s="42"/>
      <c r="P104" s="201">
        <f t="shared" si="1"/>
        <v>0</v>
      </c>
      <c r="Q104" s="201">
        <v>0</v>
      </c>
      <c r="R104" s="201">
        <f t="shared" si="2"/>
        <v>0</v>
      </c>
      <c r="S104" s="201">
        <v>0</v>
      </c>
      <c r="T104" s="202">
        <f t="shared" si="3"/>
        <v>0</v>
      </c>
      <c r="AR104" s="24" t="s">
        <v>439</v>
      </c>
      <c r="AT104" s="24" t="s">
        <v>145</v>
      </c>
      <c r="AU104" s="24" t="s">
        <v>82</v>
      </c>
      <c r="AY104" s="24" t="s">
        <v>142</v>
      </c>
      <c r="BE104" s="203">
        <f t="shared" si="4"/>
        <v>0</v>
      </c>
      <c r="BF104" s="203">
        <f t="shared" si="5"/>
        <v>0</v>
      </c>
      <c r="BG104" s="203">
        <f t="shared" si="6"/>
        <v>0</v>
      </c>
      <c r="BH104" s="203">
        <f t="shared" si="7"/>
        <v>0</v>
      </c>
      <c r="BI104" s="203">
        <f t="shared" si="8"/>
        <v>0</v>
      </c>
      <c r="BJ104" s="24" t="s">
        <v>80</v>
      </c>
      <c r="BK104" s="203">
        <f t="shared" si="9"/>
        <v>0</v>
      </c>
      <c r="BL104" s="24" t="s">
        <v>439</v>
      </c>
      <c r="BM104" s="24" t="s">
        <v>380</v>
      </c>
    </row>
    <row r="105" spans="2:65" s="1" customFormat="1" ht="16.5" customHeight="1">
      <c r="B105" s="41"/>
      <c r="C105" s="192" t="s">
        <v>277</v>
      </c>
      <c r="D105" s="192" t="s">
        <v>145</v>
      </c>
      <c r="E105" s="193" t="s">
        <v>935</v>
      </c>
      <c r="F105" s="194" t="s">
        <v>936</v>
      </c>
      <c r="G105" s="195" t="s">
        <v>937</v>
      </c>
      <c r="H105" s="196">
        <v>9</v>
      </c>
      <c r="I105" s="197"/>
      <c r="J105" s="198">
        <f t="shared" si="0"/>
        <v>0</v>
      </c>
      <c r="K105" s="194" t="s">
        <v>21</v>
      </c>
      <c r="L105" s="61"/>
      <c r="M105" s="199" t="s">
        <v>21</v>
      </c>
      <c r="N105" s="200" t="s">
        <v>43</v>
      </c>
      <c r="O105" s="42"/>
      <c r="P105" s="201">
        <f t="shared" si="1"/>
        <v>0</v>
      </c>
      <c r="Q105" s="201">
        <v>0</v>
      </c>
      <c r="R105" s="201">
        <f t="shared" si="2"/>
        <v>0</v>
      </c>
      <c r="S105" s="201">
        <v>0</v>
      </c>
      <c r="T105" s="202">
        <f t="shared" si="3"/>
        <v>0</v>
      </c>
      <c r="AR105" s="24" t="s">
        <v>439</v>
      </c>
      <c r="AT105" s="24" t="s">
        <v>145</v>
      </c>
      <c r="AU105" s="24" t="s">
        <v>82</v>
      </c>
      <c r="AY105" s="24" t="s">
        <v>142</v>
      </c>
      <c r="BE105" s="203">
        <f t="shared" si="4"/>
        <v>0</v>
      </c>
      <c r="BF105" s="203">
        <f t="shared" si="5"/>
        <v>0</v>
      </c>
      <c r="BG105" s="203">
        <f t="shared" si="6"/>
        <v>0</v>
      </c>
      <c r="BH105" s="203">
        <f t="shared" si="7"/>
        <v>0</v>
      </c>
      <c r="BI105" s="203">
        <f t="shared" si="8"/>
        <v>0</v>
      </c>
      <c r="BJ105" s="24" t="s">
        <v>80</v>
      </c>
      <c r="BK105" s="203">
        <f t="shared" si="9"/>
        <v>0</v>
      </c>
      <c r="BL105" s="24" t="s">
        <v>439</v>
      </c>
      <c r="BM105" s="24" t="s">
        <v>388</v>
      </c>
    </row>
    <row r="106" spans="2:65" s="1" customFormat="1" ht="16.5" customHeight="1">
      <c r="B106" s="41"/>
      <c r="C106" s="192" t="s">
        <v>281</v>
      </c>
      <c r="D106" s="192" t="s">
        <v>145</v>
      </c>
      <c r="E106" s="193" t="s">
        <v>938</v>
      </c>
      <c r="F106" s="194" t="s">
        <v>939</v>
      </c>
      <c r="G106" s="195" t="s">
        <v>900</v>
      </c>
      <c r="H106" s="196">
        <v>2</v>
      </c>
      <c r="I106" s="197"/>
      <c r="J106" s="198">
        <f t="shared" si="0"/>
        <v>0</v>
      </c>
      <c r="K106" s="194" t="s">
        <v>21</v>
      </c>
      <c r="L106" s="61"/>
      <c r="M106" s="199" t="s">
        <v>21</v>
      </c>
      <c r="N106" s="200" t="s">
        <v>43</v>
      </c>
      <c r="O106" s="42"/>
      <c r="P106" s="201">
        <f t="shared" si="1"/>
        <v>0</v>
      </c>
      <c r="Q106" s="201">
        <v>0</v>
      </c>
      <c r="R106" s="201">
        <f t="shared" si="2"/>
        <v>0</v>
      </c>
      <c r="S106" s="201">
        <v>0</v>
      </c>
      <c r="T106" s="202">
        <f t="shared" si="3"/>
        <v>0</v>
      </c>
      <c r="AR106" s="24" t="s">
        <v>439</v>
      </c>
      <c r="AT106" s="24" t="s">
        <v>145</v>
      </c>
      <c r="AU106" s="24" t="s">
        <v>82</v>
      </c>
      <c r="AY106" s="24" t="s">
        <v>142</v>
      </c>
      <c r="BE106" s="203">
        <f t="shared" si="4"/>
        <v>0</v>
      </c>
      <c r="BF106" s="203">
        <f t="shared" si="5"/>
        <v>0</v>
      </c>
      <c r="BG106" s="203">
        <f t="shared" si="6"/>
        <v>0</v>
      </c>
      <c r="BH106" s="203">
        <f t="shared" si="7"/>
        <v>0</v>
      </c>
      <c r="BI106" s="203">
        <f t="shared" si="8"/>
        <v>0</v>
      </c>
      <c r="BJ106" s="24" t="s">
        <v>80</v>
      </c>
      <c r="BK106" s="203">
        <f t="shared" si="9"/>
        <v>0</v>
      </c>
      <c r="BL106" s="24" t="s">
        <v>439</v>
      </c>
      <c r="BM106" s="24" t="s">
        <v>398</v>
      </c>
    </row>
    <row r="107" spans="2:65" s="1" customFormat="1" ht="16.5" customHeight="1">
      <c r="B107" s="41"/>
      <c r="C107" s="192" t="s">
        <v>285</v>
      </c>
      <c r="D107" s="192" t="s">
        <v>145</v>
      </c>
      <c r="E107" s="193" t="s">
        <v>940</v>
      </c>
      <c r="F107" s="194" t="s">
        <v>941</v>
      </c>
      <c r="G107" s="195" t="s">
        <v>900</v>
      </c>
      <c r="H107" s="196">
        <v>2</v>
      </c>
      <c r="I107" s="197"/>
      <c r="J107" s="198">
        <f t="shared" si="0"/>
        <v>0</v>
      </c>
      <c r="K107" s="194" t="s">
        <v>21</v>
      </c>
      <c r="L107" s="61"/>
      <c r="M107" s="199" t="s">
        <v>21</v>
      </c>
      <c r="N107" s="200" t="s">
        <v>43</v>
      </c>
      <c r="O107" s="42"/>
      <c r="P107" s="201">
        <f t="shared" si="1"/>
        <v>0</v>
      </c>
      <c r="Q107" s="201">
        <v>4.0000000000000002E-4</v>
      </c>
      <c r="R107" s="201">
        <f t="shared" si="2"/>
        <v>8.0000000000000004E-4</v>
      </c>
      <c r="S107" s="201">
        <v>0</v>
      </c>
      <c r="T107" s="202">
        <f t="shared" si="3"/>
        <v>0</v>
      </c>
      <c r="AR107" s="24" t="s">
        <v>439</v>
      </c>
      <c r="AT107" s="24" t="s">
        <v>145</v>
      </c>
      <c r="AU107" s="24" t="s">
        <v>82</v>
      </c>
      <c r="AY107" s="24" t="s">
        <v>142</v>
      </c>
      <c r="BE107" s="203">
        <f t="shared" si="4"/>
        <v>0</v>
      </c>
      <c r="BF107" s="203">
        <f t="shared" si="5"/>
        <v>0</v>
      </c>
      <c r="BG107" s="203">
        <f t="shared" si="6"/>
        <v>0</v>
      </c>
      <c r="BH107" s="203">
        <f t="shared" si="7"/>
        <v>0</v>
      </c>
      <c r="BI107" s="203">
        <f t="shared" si="8"/>
        <v>0</v>
      </c>
      <c r="BJ107" s="24" t="s">
        <v>80</v>
      </c>
      <c r="BK107" s="203">
        <f t="shared" si="9"/>
        <v>0</v>
      </c>
      <c r="BL107" s="24" t="s">
        <v>439</v>
      </c>
      <c r="BM107" s="24" t="s">
        <v>406</v>
      </c>
    </row>
    <row r="108" spans="2:65" s="1" customFormat="1" ht="16.5" customHeight="1">
      <c r="B108" s="41"/>
      <c r="C108" s="192" t="s">
        <v>289</v>
      </c>
      <c r="D108" s="192" t="s">
        <v>145</v>
      </c>
      <c r="E108" s="193" t="s">
        <v>942</v>
      </c>
      <c r="F108" s="194" t="s">
        <v>943</v>
      </c>
      <c r="G108" s="195" t="s">
        <v>900</v>
      </c>
      <c r="H108" s="196">
        <v>2</v>
      </c>
      <c r="I108" s="197"/>
      <c r="J108" s="198">
        <f t="shared" si="0"/>
        <v>0</v>
      </c>
      <c r="K108" s="194" t="s">
        <v>21</v>
      </c>
      <c r="L108" s="61"/>
      <c r="M108" s="199" t="s">
        <v>21</v>
      </c>
      <c r="N108" s="200" t="s">
        <v>43</v>
      </c>
      <c r="O108" s="42"/>
      <c r="P108" s="201">
        <f t="shared" si="1"/>
        <v>0</v>
      </c>
      <c r="Q108" s="201">
        <v>0</v>
      </c>
      <c r="R108" s="201">
        <f t="shared" si="2"/>
        <v>0</v>
      </c>
      <c r="S108" s="201">
        <v>0</v>
      </c>
      <c r="T108" s="202">
        <f t="shared" si="3"/>
        <v>0</v>
      </c>
      <c r="AR108" s="24" t="s">
        <v>439</v>
      </c>
      <c r="AT108" s="24" t="s">
        <v>145</v>
      </c>
      <c r="AU108" s="24" t="s">
        <v>82</v>
      </c>
      <c r="AY108" s="24" t="s">
        <v>142</v>
      </c>
      <c r="BE108" s="203">
        <f t="shared" si="4"/>
        <v>0</v>
      </c>
      <c r="BF108" s="203">
        <f t="shared" si="5"/>
        <v>0</v>
      </c>
      <c r="BG108" s="203">
        <f t="shared" si="6"/>
        <v>0</v>
      </c>
      <c r="BH108" s="203">
        <f t="shared" si="7"/>
        <v>0</v>
      </c>
      <c r="BI108" s="203">
        <f t="shared" si="8"/>
        <v>0</v>
      </c>
      <c r="BJ108" s="24" t="s">
        <v>80</v>
      </c>
      <c r="BK108" s="203">
        <f t="shared" si="9"/>
        <v>0</v>
      </c>
      <c r="BL108" s="24" t="s">
        <v>439</v>
      </c>
      <c r="BM108" s="24" t="s">
        <v>414</v>
      </c>
    </row>
    <row r="109" spans="2:65" s="1" customFormat="1" ht="16.5" customHeight="1">
      <c r="B109" s="41"/>
      <c r="C109" s="192" t="s">
        <v>293</v>
      </c>
      <c r="D109" s="192" t="s">
        <v>145</v>
      </c>
      <c r="E109" s="193" t="s">
        <v>944</v>
      </c>
      <c r="F109" s="194" t="s">
        <v>945</v>
      </c>
      <c r="G109" s="195" t="s">
        <v>937</v>
      </c>
      <c r="H109" s="196">
        <v>1</v>
      </c>
      <c r="I109" s="197"/>
      <c r="J109" s="198">
        <f t="shared" si="0"/>
        <v>0</v>
      </c>
      <c r="K109" s="194" t="s">
        <v>21</v>
      </c>
      <c r="L109" s="61"/>
      <c r="M109" s="199" t="s">
        <v>21</v>
      </c>
      <c r="N109" s="200" t="s">
        <v>43</v>
      </c>
      <c r="O109" s="42"/>
      <c r="P109" s="201">
        <f t="shared" si="1"/>
        <v>0</v>
      </c>
      <c r="Q109" s="201">
        <v>0</v>
      </c>
      <c r="R109" s="201">
        <f t="shared" si="2"/>
        <v>0</v>
      </c>
      <c r="S109" s="201">
        <v>0</v>
      </c>
      <c r="T109" s="202">
        <f t="shared" si="3"/>
        <v>0</v>
      </c>
      <c r="AR109" s="24" t="s">
        <v>439</v>
      </c>
      <c r="AT109" s="24" t="s">
        <v>145</v>
      </c>
      <c r="AU109" s="24" t="s">
        <v>82</v>
      </c>
      <c r="AY109" s="24" t="s">
        <v>142</v>
      </c>
      <c r="BE109" s="203">
        <f t="shared" si="4"/>
        <v>0</v>
      </c>
      <c r="BF109" s="203">
        <f t="shared" si="5"/>
        <v>0</v>
      </c>
      <c r="BG109" s="203">
        <f t="shared" si="6"/>
        <v>0</v>
      </c>
      <c r="BH109" s="203">
        <f t="shared" si="7"/>
        <v>0</v>
      </c>
      <c r="BI109" s="203">
        <f t="shared" si="8"/>
        <v>0</v>
      </c>
      <c r="BJ109" s="24" t="s">
        <v>80</v>
      </c>
      <c r="BK109" s="203">
        <f t="shared" si="9"/>
        <v>0</v>
      </c>
      <c r="BL109" s="24" t="s">
        <v>439</v>
      </c>
      <c r="BM109" s="24" t="s">
        <v>422</v>
      </c>
    </row>
    <row r="110" spans="2:65" s="1" customFormat="1" ht="16.5" customHeight="1">
      <c r="B110" s="41"/>
      <c r="C110" s="192" t="s">
        <v>297</v>
      </c>
      <c r="D110" s="192" t="s">
        <v>145</v>
      </c>
      <c r="E110" s="193" t="s">
        <v>946</v>
      </c>
      <c r="F110" s="194" t="s">
        <v>947</v>
      </c>
      <c r="G110" s="195" t="s">
        <v>937</v>
      </c>
      <c r="H110" s="196">
        <v>1</v>
      </c>
      <c r="I110" s="197"/>
      <c r="J110" s="198">
        <f t="shared" si="0"/>
        <v>0</v>
      </c>
      <c r="K110" s="194" t="s">
        <v>21</v>
      </c>
      <c r="L110" s="61"/>
      <c r="M110" s="199" t="s">
        <v>21</v>
      </c>
      <c r="N110" s="200" t="s">
        <v>43</v>
      </c>
      <c r="O110" s="42"/>
      <c r="P110" s="201">
        <f t="shared" si="1"/>
        <v>0</v>
      </c>
      <c r="Q110" s="201">
        <v>0</v>
      </c>
      <c r="R110" s="201">
        <f t="shared" si="2"/>
        <v>0</v>
      </c>
      <c r="S110" s="201">
        <v>0</v>
      </c>
      <c r="T110" s="202">
        <f t="shared" si="3"/>
        <v>0</v>
      </c>
      <c r="AR110" s="24" t="s">
        <v>439</v>
      </c>
      <c r="AT110" s="24" t="s">
        <v>145</v>
      </c>
      <c r="AU110" s="24" t="s">
        <v>82</v>
      </c>
      <c r="AY110" s="24" t="s">
        <v>142</v>
      </c>
      <c r="BE110" s="203">
        <f t="shared" si="4"/>
        <v>0</v>
      </c>
      <c r="BF110" s="203">
        <f t="shared" si="5"/>
        <v>0</v>
      </c>
      <c r="BG110" s="203">
        <f t="shared" si="6"/>
        <v>0</v>
      </c>
      <c r="BH110" s="203">
        <f t="shared" si="7"/>
        <v>0</v>
      </c>
      <c r="BI110" s="203">
        <f t="shared" si="8"/>
        <v>0</v>
      </c>
      <c r="BJ110" s="24" t="s">
        <v>80</v>
      </c>
      <c r="BK110" s="203">
        <f t="shared" si="9"/>
        <v>0</v>
      </c>
      <c r="BL110" s="24" t="s">
        <v>439</v>
      </c>
      <c r="BM110" s="24" t="s">
        <v>430</v>
      </c>
    </row>
    <row r="111" spans="2:65" s="1" customFormat="1" ht="16.5" customHeight="1">
      <c r="B111" s="41"/>
      <c r="C111" s="192" t="s">
        <v>301</v>
      </c>
      <c r="D111" s="192" t="s">
        <v>145</v>
      </c>
      <c r="E111" s="193" t="s">
        <v>948</v>
      </c>
      <c r="F111" s="194" t="s">
        <v>949</v>
      </c>
      <c r="G111" s="195" t="s">
        <v>900</v>
      </c>
      <c r="H111" s="196">
        <v>34</v>
      </c>
      <c r="I111" s="197"/>
      <c r="J111" s="198">
        <f t="shared" si="0"/>
        <v>0</v>
      </c>
      <c r="K111" s="194" t="s">
        <v>21</v>
      </c>
      <c r="L111" s="61"/>
      <c r="M111" s="199" t="s">
        <v>21</v>
      </c>
      <c r="N111" s="200" t="s">
        <v>43</v>
      </c>
      <c r="O111" s="42"/>
      <c r="P111" s="201">
        <f t="shared" si="1"/>
        <v>0</v>
      </c>
      <c r="Q111" s="201">
        <v>0</v>
      </c>
      <c r="R111" s="201">
        <f t="shared" si="2"/>
        <v>0</v>
      </c>
      <c r="S111" s="201">
        <v>0</v>
      </c>
      <c r="T111" s="202">
        <f t="shared" si="3"/>
        <v>0</v>
      </c>
      <c r="AR111" s="24" t="s">
        <v>439</v>
      </c>
      <c r="AT111" s="24" t="s">
        <v>145</v>
      </c>
      <c r="AU111" s="24" t="s">
        <v>82</v>
      </c>
      <c r="AY111" s="24" t="s">
        <v>142</v>
      </c>
      <c r="BE111" s="203">
        <f t="shared" si="4"/>
        <v>0</v>
      </c>
      <c r="BF111" s="203">
        <f t="shared" si="5"/>
        <v>0</v>
      </c>
      <c r="BG111" s="203">
        <f t="shared" si="6"/>
        <v>0</v>
      </c>
      <c r="BH111" s="203">
        <f t="shared" si="7"/>
        <v>0</v>
      </c>
      <c r="BI111" s="203">
        <f t="shared" si="8"/>
        <v>0</v>
      </c>
      <c r="BJ111" s="24" t="s">
        <v>80</v>
      </c>
      <c r="BK111" s="203">
        <f t="shared" si="9"/>
        <v>0</v>
      </c>
      <c r="BL111" s="24" t="s">
        <v>439</v>
      </c>
      <c r="BM111" s="24" t="s">
        <v>439</v>
      </c>
    </row>
    <row r="112" spans="2:65" s="1" customFormat="1" ht="16.5" customHeight="1">
      <c r="B112" s="41"/>
      <c r="C112" s="192" t="s">
        <v>305</v>
      </c>
      <c r="D112" s="192" t="s">
        <v>145</v>
      </c>
      <c r="E112" s="193" t="s">
        <v>950</v>
      </c>
      <c r="F112" s="194" t="s">
        <v>951</v>
      </c>
      <c r="G112" s="195" t="s">
        <v>900</v>
      </c>
      <c r="H112" s="196">
        <v>34</v>
      </c>
      <c r="I112" s="197"/>
      <c r="J112" s="198">
        <f t="shared" si="0"/>
        <v>0</v>
      </c>
      <c r="K112" s="194" t="s">
        <v>21</v>
      </c>
      <c r="L112" s="61"/>
      <c r="M112" s="199" t="s">
        <v>21</v>
      </c>
      <c r="N112" s="200" t="s">
        <v>43</v>
      </c>
      <c r="O112" s="42"/>
      <c r="P112" s="201">
        <f t="shared" si="1"/>
        <v>0</v>
      </c>
      <c r="Q112" s="201">
        <v>8.0999999999999996E-3</v>
      </c>
      <c r="R112" s="201">
        <f t="shared" si="2"/>
        <v>0.27539999999999998</v>
      </c>
      <c r="S112" s="201">
        <v>0</v>
      </c>
      <c r="T112" s="202">
        <f t="shared" si="3"/>
        <v>0</v>
      </c>
      <c r="AR112" s="24" t="s">
        <v>439</v>
      </c>
      <c r="AT112" s="24" t="s">
        <v>145</v>
      </c>
      <c r="AU112" s="24" t="s">
        <v>82</v>
      </c>
      <c r="AY112" s="24" t="s">
        <v>142</v>
      </c>
      <c r="BE112" s="203">
        <f t="shared" si="4"/>
        <v>0</v>
      </c>
      <c r="BF112" s="203">
        <f t="shared" si="5"/>
        <v>0</v>
      </c>
      <c r="BG112" s="203">
        <f t="shared" si="6"/>
        <v>0</v>
      </c>
      <c r="BH112" s="203">
        <f t="shared" si="7"/>
        <v>0</v>
      </c>
      <c r="BI112" s="203">
        <f t="shared" si="8"/>
        <v>0</v>
      </c>
      <c r="BJ112" s="24" t="s">
        <v>80</v>
      </c>
      <c r="BK112" s="203">
        <f t="shared" si="9"/>
        <v>0</v>
      </c>
      <c r="BL112" s="24" t="s">
        <v>439</v>
      </c>
      <c r="BM112" s="24" t="s">
        <v>447</v>
      </c>
    </row>
    <row r="113" spans="2:65" s="1" customFormat="1" ht="16.5" customHeight="1">
      <c r="B113" s="41"/>
      <c r="C113" s="192" t="s">
        <v>309</v>
      </c>
      <c r="D113" s="192" t="s">
        <v>145</v>
      </c>
      <c r="E113" s="193" t="s">
        <v>952</v>
      </c>
      <c r="F113" s="194" t="s">
        <v>953</v>
      </c>
      <c r="G113" s="195" t="s">
        <v>900</v>
      </c>
      <c r="H113" s="196">
        <v>4</v>
      </c>
      <c r="I113" s="197"/>
      <c r="J113" s="198">
        <f t="shared" ref="J113:J144" si="10">ROUND(I113*H113,2)</f>
        <v>0</v>
      </c>
      <c r="K113" s="194" t="s">
        <v>21</v>
      </c>
      <c r="L113" s="61"/>
      <c r="M113" s="199" t="s">
        <v>21</v>
      </c>
      <c r="N113" s="200" t="s">
        <v>43</v>
      </c>
      <c r="O113" s="42"/>
      <c r="P113" s="201">
        <f t="shared" ref="P113:P144" si="11">O113*H113</f>
        <v>0</v>
      </c>
      <c r="Q113" s="201">
        <v>0</v>
      </c>
      <c r="R113" s="201">
        <f t="shared" ref="R113:R144" si="12">Q113*H113</f>
        <v>0</v>
      </c>
      <c r="S113" s="201">
        <v>0</v>
      </c>
      <c r="T113" s="202">
        <f t="shared" ref="T113:T144" si="13">S113*H113</f>
        <v>0</v>
      </c>
      <c r="AR113" s="24" t="s">
        <v>439</v>
      </c>
      <c r="AT113" s="24" t="s">
        <v>145</v>
      </c>
      <c r="AU113" s="24" t="s">
        <v>82</v>
      </c>
      <c r="AY113" s="24" t="s">
        <v>142</v>
      </c>
      <c r="BE113" s="203">
        <f t="shared" ref="BE113:BE144" si="14">IF(N113="základní",J113,0)</f>
        <v>0</v>
      </c>
      <c r="BF113" s="203">
        <f t="shared" ref="BF113:BF144" si="15">IF(N113="snížená",J113,0)</f>
        <v>0</v>
      </c>
      <c r="BG113" s="203">
        <f t="shared" ref="BG113:BG144" si="16">IF(N113="zákl. přenesená",J113,0)</f>
        <v>0</v>
      </c>
      <c r="BH113" s="203">
        <f t="shared" ref="BH113:BH144" si="17">IF(N113="sníž. přenesená",J113,0)</f>
        <v>0</v>
      </c>
      <c r="BI113" s="203">
        <f t="shared" ref="BI113:BI144" si="18">IF(N113="nulová",J113,0)</f>
        <v>0</v>
      </c>
      <c r="BJ113" s="24" t="s">
        <v>80</v>
      </c>
      <c r="BK113" s="203">
        <f t="shared" ref="BK113:BK144" si="19">ROUND(I113*H113,2)</f>
        <v>0</v>
      </c>
      <c r="BL113" s="24" t="s">
        <v>439</v>
      </c>
      <c r="BM113" s="24" t="s">
        <v>457</v>
      </c>
    </row>
    <row r="114" spans="2:65" s="1" customFormat="1" ht="16.5" customHeight="1">
      <c r="B114" s="41"/>
      <c r="C114" s="192" t="s">
        <v>313</v>
      </c>
      <c r="D114" s="192" t="s">
        <v>145</v>
      </c>
      <c r="E114" s="193" t="s">
        <v>954</v>
      </c>
      <c r="F114" s="194" t="s">
        <v>955</v>
      </c>
      <c r="G114" s="195" t="s">
        <v>900</v>
      </c>
      <c r="H114" s="196">
        <v>4</v>
      </c>
      <c r="I114" s="197"/>
      <c r="J114" s="198">
        <f t="shared" si="10"/>
        <v>0</v>
      </c>
      <c r="K114" s="194" t="s">
        <v>21</v>
      </c>
      <c r="L114" s="61"/>
      <c r="M114" s="199" t="s">
        <v>21</v>
      </c>
      <c r="N114" s="200" t="s">
        <v>43</v>
      </c>
      <c r="O114" s="42"/>
      <c r="P114" s="201">
        <f t="shared" si="11"/>
        <v>0</v>
      </c>
      <c r="Q114" s="201">
        <v>5.4999999999999997E-3</v>
      </c>
      <c r="R114" s="201">
        <f t="shared" si="12"/>
        <v>2.1999999999999999E-2</v>
      </c>
      <c r="S114" s="201">
        <v>0</v>
      </c>
      <c r="T114" s="202">
        <f t="shared" si="13"/>
        <v>0</v>
      </c>
      <c r="AR114" s="24" t="s">
        <v>439</v>
      </c>
      <c r="AT114" s="24" t="s">
        <v>145</v>
      </c>
      <c r="AU114" s="24" t="s">
        <v>82</v>
      </c>
      <c r="AY114" s="24" t="s">
        <v>142</v>
      </c>
      <c r="BE114" s="203">
        <f t="shared" si="14"/>
        <v>0</v>
      </c>
      <c r="BF114" s="203">
        <f t="shared" si="15"/>
        <v>0</v>
      </c>
      <c r="BG114" s="203">
        <f t="shared" si="16"/>
        <v>0</v>
      </c>
      <c r="BH114" s="203">
        <f t="shared" si="17"/>
        <v>0</v>
      </c>
      <c r="BI114" s="203">
        <f t="shared" si="18"/>
        <v>0</v>
      </c>
      <c r="BJ114" s="24" t="s">
        <v>80</v>
      </c>
      <c r="BK114" s="203">
        <f t="shared" si="19"/>
        <v>0</v>
      </c>
      <c r="BL114" s="24" t="s">
        <v>439</v>
      </c>
      <c r="BM114" s="24" t="s">
        <v>467</v>
      </c>
    </row>
    <row r="115" spans="2:65" s="1" customFormat="1" ht="16.5" customHeight="1">
      <c r="B115" s="41"/>
      <c r="C115" s="192" t="s">
        <v>319</v>
      </c>
      <c r="D115" s="192" t="s">
        <v>145</v>
      </c>
      <c r="E115" s="193" t="s">
        <v>956</v>
      </c>
      <c r="F115" s="194" t="s">
        <v>957</v>
      </c>
      <c r="G115" s="195" t="s">
        <v>900</v>
      </c>
      <c r="H115" s="196">
        <v>3</v>
      </c>
      <c r="I115" s="197"/>
      <c r="J115" s="198">
        <f t="shared" si="10"/>
        <v>0</v>
      </c>
      <c r="K115" s="194" t="s">
        <v>21</v>
      </c>
      <c r="L115" s="61"/>
      <c r="M115" s="199" t="s">
        <v>21</v>
      </c>
      <c r="N115" s="200" t="s">
        <v>43</v>
      </c>
      <c r="O115" s="42"/>
      <c r="P115" s="201">
        <f t="shared" si="11"/>
        <v>0</v>
      </c>
      <c r="Q115" s="201">
        <v>0</v>
      </c>
      <c r="R115" s="201">
        <f t="shared" si="12"/>
        <v>0</v>
      </c>
      <c r="S115" s="201">
        <v>0</v>
      </c>
      <c r="T115" s="202">
        <f t="shared" si="13"/>
        <v>0</v>
      </c>
      <c r="AR115" s="24" t="s">
        <v>439</v>
      </c>
      <c r="AT115" s="24" t="s">
        <v>145</v>
      </c>
      <c r="AU115" s="24" t="s">
        <v>82</v>
      </c>
      <c r="AY115" s="24" t="s">
        <v>142</v>
      </c>
      <c r="BE115" s="203">
        <f t="shared" si="14"/>
        <v>0</v>
      </c>
      <c r="BF115" s="203">
        <f t="shared" si="15"/>
        <v>0</v>
      </c>
      <c r="BG115" s="203">
        <f t="shared" si="16"/>
        <v>0</v>
      </c>
      <c r="BH115" s="203">
        <f t="shared" si="17"/>
        <v>0</v>
      </c>
      <c r="BI115" s="203">
        <f t="shared" si="18"/>
        <v>0</v>
      </c>
      <c r="BJ115" s="24" t="s">
        <v>80</v>
      </c>
      <c r="BK115" s="203">
        <f t="shared" si="19"/>
        <v>0</v>
      </c>
      <c r="BL115" s="24" t="s">
        <v>439</v>
      </c>
      <c r="BM115" s="24" t="s">
        <v>477</v>
      </c>
    </row>
    <row r="116" spans="2:65" s="1" customFormat="1" ht="16.5" customHeight="1">
      <c r="B116" s="41"/>
      <c r="C116" s="192" t="s">
        <v>323</v>
      </c>
      <c r="D116" s="192" t="s">
        <v>145</v>
      </c>
      <c r="E116" s="193" t="s">
        <v>958</v>
      </c>
      <c r="F116" s="194" t="s">
        <v>959</v>
      </c>
      <c r="G116" s="195" t="s">
        <v>900</v>
      </c>
      <c r="H116" s="196">
        <v>3</v>
      </c>
      <c r="I116" s="197"/>
      <c r="J116" s="198">
        <f t="shared" si="10"/>
        <v>0</v>
      </c>
      <c r="K116" s="194" t="s">
        <v>21</v>
      </c>
      <c r="L116" s="61"/>
      <c r="M116" s="199" t="s">
        <v>21</v>
      </c>
      <c r="N116" s="200" t="s">
        <v>43</v>
      </c>
      <c r="O116" s="42"/>
      <c r="P116" s="201">
        <f t="shared" si="11"/>
        <v>0</v>
      </c>
      <c r="Q116" s="201">
        <v>2.5000000000000001E-3</v>
      </c>
      <c r="R116" s="201">
        <f t="shared" si="12"/>
        <v>7.4999999999999997E-3</v>
      </c>
      <c r="S116" s="201">
        <v>0</v>
      </c>
      <c r="T116" s="202">
        <f t="shared" si="13"/>
        <v>0</v>
      </c>
      <c r="AR116" s="24" t="s">
        <v>439</v>
      </c>
      <c r="AT116" s="24" t="s">
        <v>145</v>
      </c>
      <c r="AU116" s="24" t="s">
        <v>82</v>
      </c>
      <c r="AY116" s="24" t="s">
        <v>142</v>
      </c>
      <c r="BE116" s="203">
        <f t="shared" si="14"/>
        <v>0</v>
      </c>
      <c r="BF116" s="203">
        <f t="shared" si="15"/>
        <v>0</v>
      </c>
      <c r="BG116" s="203">
        <f t="shared" si="16"/>
        <v>0</v>
      </c>
      <c r="BH116" s="203">
        <f t="shared" si="17"/>
        <v>0</v>
      </c>
      <c r="BI116" s="203">
        <f t="shared" si="18"/>
        <v>0</v>
      </c>
      <c r="BJ116" s="24" t="s">
        <v>80</v>
      </c>
      <c r="BK116" s="203">
        <f t="shared" si="19"/>
        <v>0</v>
      </c>
      <c r="BL116" s="24" t="s">
        <v>439</v>
      </c>
      <c r="BM116" s="24" t="s">
        <v>489</v>
      </c>
    </row>
    <row r="117" spans="2:65" s="1" customFormat="1" ht="16.5" customHeight="1">
      <c r="B117" s="41"/>
      <c r="C117" s="192" t="s">
        <v>328</v>
      </c>
      <c r="D117" s="192" t="s">
        <v>145</v>
      </c>
      <c r="E117" s="193" t="s">
        <v>960</v>
      </c>
      <c r="F117" s="194" t="s">
        <v>961</v>
      </c>
      <c r="G117" s="195" t="s">
        <v>900</v>
      </c>
      <c r="H117" s="196">
        <v>2</v>
      </c>
      <c r="I117" s="197"/>
      <c r="J117" s="198">
        <f t="shared" si="10"/>
        <v>0</v>
      </c>
      <c r="K117" s="194" t="s">
        <v>21</v>
      </c>
      <c r="L117" s="61"/>
      <c r="M117" s="199" t="s">
        <v>21</v>
      </c>
      <c r="N117" s="200" t="s">
        <v>43</v>
      </c>
      <c r="O117" s="42"/>
      <c r="P117" s="201">
        <f t="shared" si="11"/>
        <v>0</v>
      </c>
      <c r="Q117" s="201">
        <v>0</v>
      </c>
      <c r="R117" s="201">
        <f t="shared" si="12"/>
        <v>0</v>
      </c>
      <c r="S117" s="201">
        <v>0</v>
      </c>
      <c r="T117" s="202">
        <f t="shared" si="13"/>
        <v>0</v>
      </c>
      <c r="AR117" s="24" t="s">
        <v>439</v>
      </c>
      <c r="AT117" s="24" t="s">
        <v>145</v>
      </c>
      <c r="AU117" s="24" t="s">
        <v>82</v>
      </c>
      <c r="AY117" s="24" t="s">
        <v>142</v>
      </c>
      <c r="BE117" s="203">
        <f t="shared" si="14"/>
        <v>0</v>
      </c>
      <c r="BF117" s="203">
        <f t="shared" si="15"/>
        <v>0</v>
      </c>
      <c r="BG117" s="203">
        <f t="shared" si="16"/>
        <v>0</v>
      </c>
      <c r="BH117" s="203">
        <f t="shared" si="17"/>
        <v>0</v>
      </c>
      <c r="BI117" s="203">
        <f t="shared" si="18"/>
        <v>0</v>
      </c>
      <c r="BJ117" s="24" t="s">
        <v>80</v>
      </c>
      <c r="BK117" s="203">
        <f t="shared" si="19"/>
        <v>0</v>
      </c>
      <c r="BL117" s="24" t="s">
        <v>439</v>
      </c>
      <c r="BM117" s="24" t="s">
        <v>500</v>
      </c>
    </row>
    <row r="118" spans="2:65" s="1" customFormat="1" ht="16.5" customHeight="1">
      <c r="B118" s="41"/>
      <c r="C118" s="192" t="s">
        <v>332</v>
      </c>
      <c r="D118" s="192" t="s">
        <v>145</v>
      </c>
      <c r="E118" s="193" t="s">
        <v>962</v>
      </c>
      <c r="F118" s="194" t="s">
        <v>963</v>
      </c>
      <c r="G118" s="195" t="s">
        <v>900</v>
      </c>
      <c r="H118" s="196">
        <v>2</v>
      </c>
      <c r="I118" s="197"/>
      <c r="J118" s="198">
        <f t="shared" si="10"/>
        <v>0</v>
      </c>
      <c r="K118" s="194" t="s">
        <v>21</v>
      </c>
      <c r="L118" s="61"/>
      <c r="M118" s="199" t="s">
        <v>21</v>
      </c>
      <c r="N118" s="200" t="s">
        <v>43</v>
      </c>
      <c r="O118" s="42"/>
      <c r="P118" s="201">
        <f t="shared" si="11"/>
        <v>0</v>
      </c>
      <c r="Q118" s="201">
        <v>7.1000000000000004E-3</v>
      </c>
      <c r="R118" s="201">
        <f t="shared" si="12"/>
        <v>1.4200000000000001E-2</v>
      </c>
      <c r="S118" s="201">
        <v>0</v>
      </c>
      <c r="T118" s="202">
        <f t="shared" si="13"/>
        <v>0</v>
      </c>
      <c r="AR118" s="24" t="s">
        <v>439</v>
      </c>
      <c r="AT118" s="24" t="s">
        <v>145</v>
      </c>
      <c r="AU118" s="24" t="s">
        <v>82</v>
      </c>
      <c r="AY118" s="24" t="s">
        <v>142</v>
      </c>
      <c r="BE118" s="203">
        <f t="shared" si="14"/>
        <v>0</v>
      </c>
      <c r="BF118" s="203">
        <f t="shared" si="15"/>
        <v>0</v>
      </c>
      <c r="BG118" s="203">
        <f t="shared" si="16"/>
        <v>0</v>
      </c>
      <c r="BH118" s="203">
        <f t="shared" si="17"/>
        <v>0</v>
      </c>
      <c r="BI118" s="203">
        <f t="shared" si="18"/>
        <v>0</v>
      </c>
      <c r="BJ118" s="24" t="s">
        <v>80</v>
      </c>
      <c r="BK118" s="203">
        <f t="shared" si="19"/>
        <v>0</v>
      </c>
      <c r="BL118" s="24" t="s">
        <v>439</v>
      </c>
      <c r="BM118" s="24" t="s">
        <v>509</v>
      </c>
    </row>
    <row r="119" spans="2:65" s="1" customFormat="1" ht="16.5" customHeight="1">
      <c r="B119" s="41"/>
      <c r="C119" s="192" t="s">
        <v>336</v>
      </c>
      <c r="D119" s="192" t="s">
        <v>145</v>
      </c>
      <c r="E119" s="193" t="s">
        <v>964</v>
      </c>
      <c r="F119" s="194" t="s">
        <v>965</v>
      </c>
      <c r="G119" s="195" t="s">
        <v>900</v>
      </c>
      <c r="H119" s="196">
        <v>1</v>
      </c>
      <c r="I119" s="197"/>
      <c r="J119" s="198">
        <f t="shared" si="10"/>
        <v>0</v>
      </c>
      <c r="K119" s="194" t="s">
        <v>21</v>
      </c>
      <c r="L119" s="61"/>
      <c r="M119" s="199" t="s">
        <v>21</v>
      </c>
      <c r="N119" s="200" t="s">
        <v>43</v>
      </c>
      <c r="O119" s="42"/>
      <c r="P119" s="201">
        <f t="shared" si="11"/>
        <v>0</v>
      </c>
      <c r="Q119" s="201">
        <v>0</v>
      </c>
      <c r="R119" s="201">
        <f t="shared" si="12"/>
        <v>0</v>
      </c>
      <c r="S119" s="201">
        <v>0</v>
      </c>
      <c r="T119" s="202">
        <f t="shared" si="13"/>
        <v>0</v>
      </c>
      <c r="AR119" s="24" t="s">
        <v>439</v>
      </c>
      <c r="AT119" s="24" t="s">
        <v>145</v>
      </c>
      <c r="AU119" s="24" t="s">
        <v>82</v>
      </c>
      <c r="AY119" s="24" t="s">
        <v>142</v>
      </c>
      <c r="BE119" s="203">
        <f t="shared" si="14"/>
        <v>0</v>
      </c>
      <c r="BF119" s="203">
        <f t="shared" si="15"/>
        <v>0</v>
      </c>
      <c r="BG119" s="203">
        <f t="shared" si="16"/>
        <v>0</v>
      </c>
      <c r="BH119" s="203">
        <f t="shared" si="17"/>
        <v>0</v>
      </c>
      <c r="BI119" s="203">
        <f t="shared" si="18"/>
        <v>0</v>
      </c>
      <c r="BJ119" s="24" t="s">
        <v>80</v>
      </c>
      <c r="BK119" s="203">
        <f t="shared" si="19"/>
        <v>0</v>
      </c>
      <c r="BL119" s="24" t="s">
        <v>439</v>
      </c>
      <c r="BM119" s="24" t="s">
        <v>517</v>
      </c>
    </row>
    <row r="120" spans="2:65" s="1" customFormat="1" ht="16.5" customHeight="1">
      <c r="B120" s="41"/>
      <c r="C120" s="192" t="s">
        <v>340</v>
      </c>
      <c r="D120" s="192" t="s">
        <v>145</v>
      </c>
      <c r="E120" s="193" t="s">
        <v>966</v>
      </c>
      <c r="F120" s="194" t="s">
        <v>967</v>
      </c>
      <c r="G120" s="195" t="s">
        <v>900</v>
      </c>
      <c r="H120" s="196">
        <v>1</v>
      </c>
      <c r="I120" s="197"/>
      <c r="J120" s="198">
        <f t="shared" si="10"/>
        <v>0</v>
      </c>
      <c r="K120" s="194" t="s">
        <v>21</v>
      </c>
      <c r="L120" s="61"/>
      <c r="M120" s="199" t="s">
        <v>21</v>
      </c>
      <c r="N120" s="200" t="s">
        <v>43</v>
      </c>
      <c r="O120" s="42"/>
      <c r="P120" s="201">
        <f t="shared" si="11"/>
        <v>0</v>
      </c>
      <c r="Q120" s="201">
        <v>1.6000000000000001E-3</v>
      </c>
      <c r="R120" s="201">
        <f t="shared" si="12"/>
        <v>1.6000000000000001E-3</v>
      </c>
      <c r="S120" s="201">
        <v>0</v>
      </c>
      <c r="T120" s="202">
        <f t="shared" si="13"/>
        <v>0</v>
      </c>
      <c r="AR120" s="24" t="s">
        <v>439</v>
      </c>
      <c r="AT120" s="24" t="s">
        <v>145</v>
      </c>
      <c r="AU120" s="24" t="s">
        <v>82</v>
      </c>
      <c r="AY120" s="24" t="s">
        <v>142</v>
      </c>
      <c r="BE120" s="203">
        <f t="shared" si="14"/>
        <v>0</v>
      </c>
      <c r="BF120" s="203">
        <f t="shared" si="15"/>
        <v>0</v>
      </c>
      <c r="BG120" s="203">
        <f t="shared" si="16"/>
        <v>0</v>
      </c>
      <c r="BH120" s="203">
        <f t="shared" si="17"/>
        <v>0</v>
      </c>
      <c r="BI120" s="203">
        <f t="shared" si="18"/>
        <v>0</v>
      </c>
      <c r="BJ120" s="24" t="s">
        <v>80</v>
      </c>
      <c r="BK120" s="203">
        <f t="shared" si="19"/>
        <v>0</v>
      </c>
      <c r="BL120" s="24" t="s">
        <v>439</v>
      </c>
      <c r="BM120" s="24" t="s">
        <v>527</v>
      </c>
    </row>
    <row r="121" spans="2:65" s="1" customFormat="1" ht="16.5" customHeight="1">
      <c r="B121" s="41"/>
      <c r="C121" s="192" t="s">
        <v>344</v>
      </c>
      <c r="D121" s="192" t="s">
        <v>145</v>
      </c>
      <c r="E121" s="193" t="s">
        <v>968</v>
      </c>
      <c r="F121" s="194" t="s">
        <v>969</v>
      </c>
      <c r="G121" s="195" t="s">
        <v>900</v>
      </c>
      <c r="H121" s="196">
        <v>1</v>
      </c>
      <c r="I121" s="197"/>
      <c r="J121" s="198">
        <f t="shared" si="10"/>
        <v>0</v>
      </c>
      <c r="K121" s="194" t="s">
        <v>149</v>
      </c>
      <c r="L121" s="61"/>
      <c r="M121" s="199" t="s">
        <v>21</v>
      </c>
      <c r="N121" s="200" t="s">
        <v>43</v>
      </c>
      <c r="O121" s="42"/>
      <c r="P121" s="201">
        <f t="shared" si="11"/>
        <v>0</v>
      </c>
      <c r="Q121" s="201">
        <v>0</v>
      </c>
      <c r="R121" s="201">
        <f t="shared" si="12"/>
        <v>0</v>
      </c>
      <c r="S121" s="201">
        <v>0</v>
      </c>
      <c r="T121" s="202">
        <f t="shared" si="13"/>
        <v>0</v>
      </c>
      <c r="AR121" s="24" t="s">
        <v>439</v>
      </c>
      <c r="AT121" s="24" t="s">
        <v>145</v>
      </c>
      <c r="AU121" s="24" t="s">
        <v>82</v>
      </c>
      <c r="AY121" s="24" t="s">
        <v>142</v>
      </c>
      <c r="BE121" s="203">
        <f t="shared" si="14"/>
        <v>0</v>
      </c>
      <c r="BF121" s="203">
        <f t="shared" si="15"/>
        <v>0</v>
      </c>
      <c r="BG121" s="203">
        <f t="shared" si="16"/>
        <v>0</v>
      </c>
      <c r="BH121" s="203">
        <f t="shared" si="17"/>
        <v>0</v>
      </c>
      <c r="BI121" s="203">
        <f t="shared" si="18"/>
        <v>0</v>
      </c>
      <c r="BJ121" s="24" t="s">
        <v>80</v>
      </c>
      <c r="BK121" s="203">
        <f t="shared" si="19"/>
        <v>0</v>
      </c>
      <c r="BL121" s="24" t="s">
        <v>439</v>
      </c>
      <c r="BM121" s="24" t="s">
        <v>535</v>
      </c>
    </row>
    <row r="122" spans="2:65" s="1" customFormat="1" ht="16.5" customHeight="1">
      <c r="B122" s="41"/>
      <c r="C122" s="192" t="s">
        <v>348</v>
      </c>
      <c r="D122" s="192" t="s">
        <v>145</v>
      </c>
      <c r="E122" s="193" t="s">
        <v>970</v>
      </c>
      <c r="F122" s="194" t="s">
        <v>971</v>
      </c>
      <c r="G122" s="195" t="s">
        <v>431</v>
      </c>
      <c r="H122" s="196">
        <v>20</v>
      </c>
      <c r="I122" s="197"/>
      <c r="J122" s="198">
        <f t="shared" si="10"/>
        <v>0</v>
      </c>
      <c r="K122" s="194" t="s">
        <v>149</v>
      </c>
      <c r="L122" s="61"/>
      <c r="M122" s="199" t="s">
        <v>21</v>
      </c>
      <c r="N122" s="200" t="s">
        <v>43</v>
      </c>
      <c r="O122" s="42"/>
      <c r="P122" s="201">
        <f t="shared" si="11"/>
        <v>0</v>
      </c>
      <c r="Q122" s="201">
        <v>0</v>
      </c>
      <c r="R122" s="201">
        <f t="shared" si="12"/>
        <v>0</v>
      </c>
      <c r="S122" s="201">
        <v>0</v>
      </c>
      <c r="T122" s="202">
        <f t="shared" si="13"/>
        <v>0</v>
      </c>
      <c r="AR122" s="24" t="s">
        <v>439</v>
      </c>
      <c r="AT122" s="24" t="s">
        <v>145</v>
      </c>
      <c r="AU122" s="24" t="s">
        <v>82</v>
      </c>
      <c r="AY122" s="24" t="s">
        <v>142</v>
      </c>
      <c r="BE122" s="203">
        <f t="shared" si="14"/>
        <v>0</v>
      </c>
      <c r="BF122" s="203">
        <f t="shared" si="15"/>
        <v>0</v>
      </c>
      <c r="BG122" s="203">
        <f t="shared" si="16"/>
        <v>0</v>
      </c>
      <c r="BH122" s="203">
        <f t="shared" si="17"/>
        <v>0</v>
      </c>
      <c r="BI122" s="203">
        <f t="shared" si="18"/>
        <v>0</v>
      </c>
      <c r="BJ122" s="24" t="s">
        <v>80</v>
      </c>
      <c r="BK122" s="203">
        <f t="shared" si="19"/>
        <v>0</v>
      </c>
      <c r="BL122" s="24" t="s">
        <v>439</v>
      </c>
      <c r="BM122" s="24" t="s">
        <v>545</v>
      </c>
    </row>
    <row r="123" spans="2:65" s="1" customFormat="1" ht="16.5" customHeight="1">
      <c r="B123" s="41"/>
      <c r="C123" s="192" t="s">
        <v>352</v>
      </c>
      <c r="D123" s="192" t="s">
        <v>145</v>
      </c>
      <c r="E123" s="193" t="s">
        <v>972</v>
      </c>
      <c r="F123" s="194" t="s">
        <v>973</v>
      </c>
      <c r="G123" s="195" t="s">
        <v>431</v>
      </c>
      <c r="H123" s="196">
        <v>20</v>
      </c>
      <c r="I123" s="197"/>
      <c r="J123" s="198">
        <f t="shared" si="10"/>
        <v>0</v>
      </c>
      <c r="K123" s="194" t="s">
        <v>21</v>
      </c>
      <c r="L123" s="61"/>
      <c r="M123" s="199" t="s">
        <v>21</v>
      </c>
      <c r="N123" s="200" t="s">
        <v>43</v>
      </c>
      <c r="O123" s="42"/>
      <c r="P123" s="201">
        <f t="shared" si="11"/>
        <v>0</v>
      </c>
      <c r="Q123" s="201">
        <v>8.0000000000000007E-5</v>
      </c>
      <c r="R123" s="201">
        <f t="shared" si="12"/>
        <v>1.6000000000000001E-3</v>
      </c>
      <c r="S123" s="201">
        <v>0</v>
      </c>
      <c r="T123" s="202">
        <f t="shared" si="13"/>
        <v>0</v>
      </c>
      <c r="AR123" s="24" t="s">
        <v>439</v>
      </c>
      <c r="AT123" s="24" t="s">
        <v>145</v>
      </c>
      <c r="AU123" s="24" t="s">
        <v>82</v>
      </c>
      <c r="AY123" s="24" t="s">
        <v>142</v>
      </c>
      <c r="BE123" s="203">
        <f t="shared" si="14"/>
        <v>0</v>
      </c>
      <c r="BF123" s="203">
        <f t="shared" si="15"/>
        <v>0</v>
      </c>
      <c r="BG123" s="203">
        <f t="shared" si="16"/>
        <v>0</v>
      </c>
      <c r="BH123" s="203">
        <f t="shared" si="17"/>
        <v>0</v>
      </c>
      <c r="BI123" s="203">
        <f t="shared" si="18"/>
        <v>0</v>
      </c>
      <c r="BJ123" s="24" t="s">
        <v>80</v>
      </c>
      <c r="BK123" s="203">
        <f t="shared" si="19"/>
        <v>0</v>
      </c>
      <c r="BL123" s="24" t="s">
        <v>439</v>
      </c>
      <c r="BM123" s="24" t="s">
        <v>561</v>
      </c>
    </row>
    <row r="124" spans="2:65" s="1" customFormat="1" ht="16.5" customHeight="1">
      <c r="B124" s="41"/>
      <c r="C124" s="192" t="s">
        <v>356</v>
      </c>
      <c r="D124" s="192" t="s">
        <v>145</v>
      </c>
      <c r="E124" s="193" t="s">
        <v>974</v>
      </c>
      <c r="F124" s="194" t="s">
        <v>975</v>
      </c>
      <c r="G124" s="195" t="s">
        <v>431</v>
      </c>
      <c r="H124" s="196">
        <v>160</v>
      </c>
      <c r="I124" s="197"/>
      <c r="J124" s="198">
        <f t="shared" si="10"/>
        <v>0</v>
      </c>
      <c r="K124" s="194" t="s">
        <v>149</v>
      </c>
      <c r="L124" s="61"/>
      <c r="M124" s="199" t="s">
        <v>21</v>
      </c>
      <c r="N124" s="200" t="s">
        <v>43</v>
      </c>
      <c r="O124" s="42"/>
      <c r="P124" s="201">
        <f t="shared" si="11"/>
        <v>0</v>
      </c>
      <c r="Q124" s="201">
        <v>0</v>
      </c>
      <c r="R124" s="201">
        <f t="shared" si="12"/>
        <v>0</v>
      </c>
      <c r="S124" s="201">
        <v>0</v>
      </c>
      <c r="T124" s="202">
        <f t="shared" si="13"/>
        <v>0</v>
      </c>
      <c r="AR124" s="24" t="s">
        <v>439</v>
      </c>
      <c r="AT124" s="24" t="s">
        <v>145</v>
      </c>
      <c r="AU124" s="24" t="s">
        <v>82</v>
      </c>
      <c r="AY124" s="24" t="s">
        <v>142</v>
      </c>
      <c r="BE124" s="203">
        <f t="shared" si="14"/>
        <v>0</v>
      </c>
      <c r="BF124" s="203">
        <f t="shared" si="15"/>
        <v>0</v>
      </c>
      <c r="BG124" s="203">
        <f t="shared" si="16"/>
        <v>0</v>
      </c>
      <c r="BH124" s="203">
        <f t="shared" si="17"/>
        <v>0</v>
      </c>
      <c r="BI124" s="203">
        <f t="shared" si="18"/>
        <v>0</v>
      </c>
      <c r="BJ124" s="24" t="s">
        <v>80</v>
      </c>
      <c r="BK124" s="203">
        <f t="shared" si="19"/>
        <v>0</v>
      </c>
      <c r="BL124" s="24" t="s">
        <v>439</v>
      </c>
      <c r="BM124" s="24" t="s">
        <v>570</v>
      </c>
    </row>
    <row r="125" spans="2:65" s="1" customFormat="1" ht="16.5" customHeight="1">
      <c r="B125" s="41"/>
      <c r="C125" s="192" t="s">
        <v>360</v>
      </c>
      <c r="D125" s="192" t="s">
        <v>145</v>
      </c>
      <c r="E125" s="193" t="s">
        <v>976</v>
      </c>
      <c r="F125" s="194" t="s">
        <v>977</v>
      </c>
      <c r="G125" s="195" t="s">
        <v>431</v>
      </c>
      <c r="H125" s="196">
        <v>160</v>
      </c>
      <c r="I125" s="197"/>
      <c r="J125" s="198">
        <f t="shared" si="10"/>
        <v>0</v>
      </c>
      <c r="K125" s="194" t="s">
        <v>21</v>
      </c>
      <c r="L125" s="61"/>
      <c r="M125" s="199" t="s">
        <v>21</v>
      </c>
      <c r="N125" s="200" t="s">
        <v>43</v>
      </c>
      <c r="O125" s="42"/>
      <c r="P125" s="201">
        <f t="shared" si="11"/>
        <v>0</v>
      </c>
      <c r="Q125" s="201">
        <v>1.9000000000000001E-4</v>
      </c>
      <c r="R125" s="201">
        <f t="shared" si="12"/>
        <v>3.0400000000000003E-2</v>
      </c>
      <c r="S125" s="201">
        <v>0</v>
      </c>
      <c r="T125" s="202">
        <f t="shared" si="13"/>
        <v>0</v>
      </c>
      <c r="AR125" s="24" t="s">
        <v>439</v>
      </c>
      <c r="AT125" s="24" t="s">
        <v>145</v>
      </c>
      <c r="AU125" s="24" t="s">
        <v>82</v>
      </c>
      <c r="AY125" s="24" t="s">
        <v>142</v>
      </c>
      <c r="BE125" s="203">
        <f t="shared" si="14"/>
        <v>0</v>
      </c>
      <c r="BF125" s="203">
        <f t="shared" si="15"/>
        <v>0</v>
      </c>
      <c r="BG125" s="203">
        <f t="shared" si="16"/>
        <v>0</v>
      </c>
      <c r="BH125" s="203">
        <f t="shared" si="17"/>
        <v>0</v>
      </c>
      <c r="BI125" s="203">
        <f t="shared" si="18"/>
        <v>0</v>
      </c>
      <c r="BJ125" s="24" t="s">
        <v>80</v>
      </c>
      <c r="BK125" s="203">
        <f t="shared" si="19"/>
        <v>0</v>
      </c>
      <c r="BL125" s="24" t="s">
        <v>439</v>
      </c>
      <c r="BM125" s="24" t="s">
        <v>580</v>
      </c>
    </row>
    <row r="126" spans="2:65" s="1" customFormat="1" ht="16.5" customHeight="1">
      <c r="B126" s="41"/>
      <c r="C126" s="192" t="s">
        <v>364</v>
      </c>
      <c r="D126" s="192" t="s">
        <v>145</v>
      </c>
      <c r="E126" s="193" t="s">
        <v>978</v>
      </c>
      <c r="F126" s="194" t="s">
        <v>979</v>
      </c>
      <c r="G126" s="195" t="s">
        <v>431</v>
      </c>
      <c r="H126" s="196">
        <v>580</v>
      </c>
      <c r="I126" s="197"/>
      <c r="J126" s="198">
        <f t="shared" si="10"/>
        <v>0</v>
      </c>
      <c r="K126" s="194" t="s">
        <v>21</v>
      </c>
      <c r="L126" s="61"/>
      <c r="M126" s="199" t="s">
        <v>21</v>
      </c>
      <c r="N126" s="200" t="s">
        <v>43</v>
      </c>
      <c r="O126" s="42"/>
      <c r="P126" s="201">
        <f t="shared" si="11"/>
        <v>0</v>
      </c>
      <c r="Q126" s="201">
        <v>0</v>
      </c>
      <c r="R126" s="201">
        <f t="shared" si="12"/>
        <v>0</v>
      </c>
      <c r="S126" s="201">
        <v>0</v>
      </c>
      <c r="T126" s="202">
        <f t="shared" si="13"/>
        <v>0</v>
      </c>
      <c r="AR126" s="24" t="s">
        <v>439</v>
      </c>
      <c r="AT126" s="24" t="s">
        <v>145</v>
      </c>
      <c r="AU126" s="24" t="s">
        <v>82</v>
      </c>
      <c r="AY126" s="24" t="s">
        <v>142</v>
      </c>
      <c r="BE126" s="203">
        <f t="shared" si="14"/>
        <v>0</v>
      </c>
      <c r="BF126" s="203">
        <f t="shared" si="15"/>
        <v>0</v>
      </c>
      <c r="BG126" s="203">
        <f t="shared" si="16"/>
        <v>0</v>
      </c>
      <c r="BH126" s="203">
        <f t="shared" si="17"/>
        <v>0</v>
      </c>
      <c r="BI126" s="203">
        <f t="shared" si="18"/>
        <v>0</v>
      </c>
      <c r="BJ126" s="24" t="s">
        <v>80</v>
      </c>
      <c r="BK126" s="203">
        <f t="shared" si="19"/>
        <v>0</v>
      </c>
      <c r="BL126" s="24" t="s">
        <v>439</v>
      </c>
      <c r="BM126" s="24" t="s">
        <v>588</v>
      </c>
    </row>
    <row r="127" spans="2:65" s="1" customFormat="1" ht="16.5" customHeight="1">
      <c r="B127" s="41"/>
      <c r="C127" s="192" t="s">
        <v>368</v>
      </c>
      <c r="D127" s="192" t="s">
        <v>145</v>
      </c>
      <c r="E127" s="193" t="s">
        <v>980</v>
      </c>
      <c r="F127" s="194" t="s">
        <v>981</v>
      </c>
      <c r="G127" s="195" t="s">
        <v>431</v>
      </c>
      <c r="H127" s="196">
        <v>580</v>
      </c>
      <c r="I127" s="197"/>
      <c r="J127" s="198">
        <f t="shared" si="10"/>
        <v>0</v>
      </c>
      <c r="K127" s="194" t="s">
        <v>21</v>
      </c>
      <c r="L127" s="61"/>
      <c r="M127" s="199" t="s">
        <v>21</v>
      </c>
      <c r="N127" s="200" t="s">
        <v>43</v>
      </c>
      <c r="O127" s="42"/>
      <c r="P127" s="201">
        <f t="shared" si="11"/>
        <v>0</v>
      </c>
      <c r="Q127" s="201">
        <v>1.2E-4</v>
      </c>
      <c r="R127" s="201">
        <f t="shared" si="12"/>
        <v>6.9599999999999995E-2</v>
      </c>
      <c r="S127" s="201">
        <v>0</v>
      </c>
      <c r="T127" s="202">
        <f t="shared" si="13"/>
        <v>0</v>
      </c>
      <c r="AR127" s="24" t="s">
        <v>439</v>
      </c>
      <c r="AT127" s="24" t="s">
        <v>145</v>
      </c>
      <c r="AU127" s="24" t="s">
        <v>82</v>
      </c>
      <c r="AY127" s="24" t="s">
        <v>142</v>
      </c>
      <c r="BE127" s="203">
        <f t="shared" si="14"/>
        <v>0</v>
      </c>
      <c r="BF127" s="203">
        <f t="shared" si="15"/>
        <v>0</v>
      </c>
      <c r="BG127" s="203">
        <f t="shared" si="16"/>
        <v>0</v>
      </c>
      <c r="BH127" s="203">
        <f t="shared" si="17"/>
        <v>0</v>
      </c>
      <c r="BI127" s="203">
        <f t="shared" si="18"/>
        <v>0</v>
      </c>
      <c r="BJ127" s="24" t="s">
        <v>80</v>
      </c>
      <c r="BK127" s="203">
        <f t="shared" si="19"/>
        <v>0</v>
      </c>
      <c r="BL127" s="24" t="s">
        <v>439</v>
      </c>
      <c r="BM127" s="24" t="s">
        <v>598</v>
      </c>
    </row>
    <row r="128" spans="2:65" s="1" customFormat="1" ht="16.5" customHeight="1">
      <c r="B128" s="41"/>
      <c r="C128" s="192" t="s">
        <v>372</v>
      </c>
      <c r="D128" s="192" t="s">
        <v>145</v>
      </c>
      <c r="E128" s="193" t="s">
        <v>982</v>
      </c>
      <c r="F128" s="194" t="s">
        <v>983</v>
      </c>
      <c r="G128" s="195" t="s">
        <v>431</v>
      </c>
      <c r="H128" s="196">
        <v>640</v>
      </c>
      <c r="I128" s="197"/>
      <c r="J128" s="198">
        <f t="shared" si="10"/>
        <v>0</v>
      </c>
      <c r="K128" s="194" t="s">
        <v>21</v>
      </c>
      <c r="L128" s="61"/>
      <c r="M128" s="199" t="s">
        <v>21</v>
      </c>
      <c r="N128" s="200" t="s">
        <v>43</v>
      </c>
      <c r="O128" s="42"/>
      <c r="P128" s="201">
        <f t="shared" si="11"/>
        <v>0</v>
      </c>
      <c r="Q128" s="201">
        <v>0</v>
      </c>
      <c r="R128" s="201">
        <f t="shared" si="12"/>
        <v>0</v>
      </c>
      <c r="S128" s="201">
        <v>0</v>
      </c>
      <c r="T128" s="202">
        <f t="shared" si="13"/>
        <v>0</v>
      </c>
      <c r="AR128" s="24" t="s">
        <v>439</v>
      </c>
      <c r="AT128" s="24" t="s">
        <v>145</v>
      </c>
      <c r="AU128" s="24" t="s">
        <v>82</v>
      </c>
      <c r="AY128" s="24" t="s">
        <v>142</v>
      </c>
      <c r="BE128" s="203">
        <f t="shared" si="14"/>
        <v>0</v>
      </c>
      <c r="BF128" s="203">
        <f t="shared" si="15"/>
        <v>0</v>
      </c>
      <c r="BG128" s="203">
        <f t="shared" si="16"/>
        <v>0</v>
      </c>
      <c r="BH128" s="203">
        <f t="shared" si="17"/>
        <v>0</v>
      </c>
      <c r="BI128" s="203">
        <f t="shared" si="18"/>
        <v>0</v>
      </c>
      <c r="BJ128" s="24" t="s">
        <v>80</v>
      </c>
      <c r="BK128" s="203">
        <f t="shared" si="19"/>
        <v>0</v>
      </c>
      <c r="BL128" s="24" t="s">
        <v>439</v>
      </c>
      <c r="BM128" s="24" t="s">
        <v>606</v>
      </c>
    </row>
    <row r="129" spans="2:65" s="1" customFormat="1" ht="16.5" customHeight="1">
      <c r="B129" s="41"/>
      <c r="C129" s="192" t="s">
        <v>376</v>
      </c>
      <c r="D129" s="192" t="s">
        <v>145</v>
      </c>
      <c r="E129" s="193" t="s">
        <v>984</v>
      </c>
      <c r="F129" s="194" t="s">
        <v>985</v>
      </c>
      <c r="G129" s="195" t="s">
        <v>431</v>
      </c>
      <c r="H129" s="196">
        <v>640</v>
      </c>
      <c r="I129" s="197"/>
      <c r="J129" s="198">
        <f t="shared" si="10"/>
        <v>0</v>
      </c>
      <c r="K129" s="194" t="s">
        <v>21</v>
      </c>
      <c r="L129" s="61"/>
      <c r="M129" s="199" t="s">
        <v>21</v>
      </c>
      <c r="N129" s="200" t="s">
        <v>43</v>
      </c>
      <c r="O129" s="42"/>
      <c r="P129" s="201">
        <f t="shared" si="11"/>
        <v>0</v>
      </c>
      <c r="Q129" s="201">
        <v>1.7000000000000001E-4</v>
      </c>
      <c r="R129" s="201">
        <f t="shared" si="12"/>
        <v>0.10880000000000001</v>
      </c>
      <c r="S129" s="201">
        <v>0</v>
      </c>
      <c r="T129" s="202">
        <f t="shared" si="13"/>
        <v>0</v>
      </c>
      <c r="AR129" s="24" t="s">
        <v>439</v>
      </c>
      <c r="AT129" s="24" t="s">
        <v>145</v>
      </c>
      <c r="AU129" s="24" t="s">
        <v>82</v>
      </c>
      <c r="AY129" s="24" t="s">
        <v>142</v>
      </c>
      <c r="BE129" s="203">
        <f t="shared" si="14"/>
        <v>0</v>
      </c>
      <c r="BF129" s="203">
        <f t="shared" si="15"/>
        <v>0</v>
      </c>
      <c r="BG129" s="203">
        <f t="shared" si="16"/>
        <v>0</v>
      </c>
      <c r="BH129" s="203">
        <f t="shared" si="17"/>
        <v>0</v>
      </c>
      <c r="BI129" s="203">
        <f t="shared" si="18"/>
        <v>0</v>
      </c>
      <c r="BJ129" s="24" t="s">
        <v>80</v>
      </c>
      <c r="BK129" s="203">
        <f t="shared" si="19"/>
        <v>0</v>
      </c>
      <c r="BL129" s="24" t="s">
        <v>439</v>
      </c>
      <c r="BM129" s="24" t="s">
        <v>615</v>
      </c>
    </row>
    <row r="130" spans="2:65" s="1" customFormat="1" ht="16.5" customHeight="1">
      <c r="B130" s="41"/>
      <c r="C130" s="192" t="s">
        <v>380</v>
      </c>
      <c r="D130" s="192" t="s">
        <v>145</v>
      </c>
      <c r="E130" s="193" t="s">
        <v>986</v>
      </c>
      <c r="F130" s="194" t="s">
        <v>987</v>
      </c>
      <c r="G130" s="195" t="s">
        <v>431</v>
      </c>
      <c r="H130" s="196">
        <v>150</v>
      </c>
      <c r="I130" s="197"/>
      <c r="J130" s="198">
        <f t="shared" si="10"/>
        <v>0</v>
      </c>
      <c r="K130" s="194" t="s">
        <v>21</v>
      </c>
      <c r="L130" s="61"/>
      <c r="M130" s="199" t="s">
        <v>21</v>
      </c>
      <c r="N130" s="200" t="s">
        <v>43</v>
      </c>
      <c r="O130" s="42"/>
      <c r="P130" s="201">
        <f t="shared" si="11"/>
        <v>0</v>
      </c>
      <c r="Q130" s="201">
        <v>0</v>
      </c>
      <c r="R130" s="201">
        <f t="shared" si="12"/>
        <v>0</v>
      </c>
      <c r="S130" s="201">
        <v>0</v>
      </c>
      <c r="T130" s="202">
        <f t="shared" si="13"/>
        <v>0</v>
      </c>
      <c r="AR130" s="24" t="s">
        <v>439</v>
      </c>
      <c r="AT130" s="24" t="s">
        <v>145</v>
      </c>
      <c r="AU130" s="24" t="s">
        <v>82</v>
      </c>
      <c r="AY130" s="24" t="s">
        <v>142</v>
      </c>
      <c r="BE130" s="203">
        <f t="shared" si="14"/>
        <v>0</v>
      </c>
      <c r="BF130" s="203">
        <f t="shared" si="15"/>
        <v>0</v>
      </c>
      <c r="BG130" s="203">
        <f t="shared" si="16"/>
        <v>0</v>
      </c>
      <c r="BH130" s="203">
        <f t="shared" si="17"/>
        <v>0</v>
      </c>
      <c r="BI130" s="203">
        <f t="shared" si="18"/>
        <v>0</v>
      </c>
      <c r="BJ130" s="24" t="s">
        <v>80</v>
      </c>
      <c r="BK130" s="203">
        <f t="shared" si="19"/>
        <v>0</v>
      </c>
      <c r="BL130" s="24" t="s">
        <v>439</v>
      </c>
      <c r="BM130" s="24" t="s">
        <v>625</v>
      </c>
    </row>
    <row r="131" spans="2:65" s="1" customFormat="1" ht="16.5" customHeight="1">
      <c r="B131" s="41"/>
      <c r="C131" s="192" t="s">
        <v>384</v>
      </c>
      <c r="D131" s="192" t="s">
        <v>145</v>
      </c>
      <c r="E131" s="193" t="s">
        <v>988</v>
      </c>
      <c r="F131" s="194" t="s">
        <v>989</v>
      </c>
      <c r="G131" s="195" t="s">
        <v>431</v>
      </c>
      <c r="H131" s="196">
        <v>150</v>
      </c>
      <c r="I131" s="197"/>
      <c r="J131" s="198">
        <f t="shared" si="10"/>
        <v>0</v>
      </c>
      <c r="K131" s="194" t="s">
        <v>21</v>
      </c>
      <c r="L131" s="61"/>
      <c r="M131" s="199" t="s">
        <v>21</v>
      </c>
      <c r="N131" s="200" t="s">
        <v>43</v>
      </c>
      <c r="O131" s="42"/>
      <c r="P131" s="201">
        <f t="shared" si="11"/>
        <v>0</v>
      </c>
      <c r="Q131" s="201">
        <v>1.6000000000000001E-4</v>
      </c>
      <c r="R131" s="201">
        <f t="shared" si="12"/>
        <v>2.4E-2</v>
      </c>
      <c r="S131" s="201">
        <v>0</v>
      </c>
      <c r="T131" s="202">
        <f t="shared" si="13"/>
        <v>0</v>
      </c>
      <c r="AR131" s="24" t="s">
        <v>439</v>
      </c>
      <c r="AT131" s="24" t="s">
        <v>145</v>
      </c>
      <c r="AU131" s="24" t="s">
        <v>82</v>
      </c>
      <c r="AY131" s="24" t="s">
        <v>142</v>
      </c>
      <c r="BE131" s="203">
        <f t="shared" si="14"/>
        <v>0</v>
      </c>
      <c r="BF131" s="203">
        <f t="shared" si="15"/>
        <v>0</v>
      </c>
      <c r="BG131" s="203">
        <f t="shared" si="16"/>
        <v>0</v>
      </c>
      <c r="BH131" s="203">
        <f t="shared" si="17"/>
        <v>0</v>
      </c>
      <c r="BI131" s="203">
        <f t="shared" si="18"/>
        <v>0</v>
      </c>
      <c r="BJ131" s="24" t="s">
        <v>80</v>
      </c>
      <c r="BK131" s="203">
        <f t="shared" si="19"/>
        <v>0</v>
      </c>
      <c r="BL131" s="24" t="s">
        <v>439</v>
      </c>
      <c r="BM131" s="24" t="s">
        <v>633</v>
      </c>
    </row>
    <row r="132" spans="2:65" s="1" customFormat="1" ht="16.5" customHeight="1">
      <c r="B132" s="41"/>
      <c r="C132" s="192" t="s">
        <v>388</v>
      </c>
      <c r="D132" s="192" t="s">
        <v>145</v>
      </c>
      <c r="E132" s="193" t="s">
        <v>990</v>
      </c>
      <c r="F132" s="194" t="s">
        <v>991</v>
      </c>
      <c r="G132" s="195" t="s">
        <v>431</v>
      </c>
      <c r="H132" s="196">
        <v>160</v>
      </c>
      <c r="I132" s="197"/>
      <c r="J132" s="198">
        <f t="shared" si="10"/>
        <v>0</v>
      </c>
      <c r="K132" s="194" t="s">
        <v>21</v>
      </c>
      <c r="L132" s="61"/>
      <c r="M132" s="199" t="s">
        <v>21</v>
      </c>
      <c r="N132" s="200" t="s">
        <v>43</v>
      </c>
      <c r="O132" s="42"/>
      <c r="P132" s="201">
        <f t="shared" si="11"/>
        <v>0</v>
      </c>
      <c r="Q132" s="201">
        <v>6.3000000000000003E-4</v>
      </c>
      <c r="R132" s="201">
        <f t="shared" si="12"/>
        <v>0.1008</v>
      </c>
      <c r="S132" s="201">
        <v>0</v>
      </c>
      <c r="T132" s="202">
        <f t="shared" si="13"/>
        <v>0</v>
      </c>
      <c r="AR132" s="24" t="s">
        <v>439</v>
      </c>
      <c r="AT132" s="24" t="s">
        <v>145</v>
      </c>
      <c r="AU132" s="24" t="s">
        <v>82</v>
      </c>
      <c r="AY132" s="24" t="s">
        <v>142</v>
      </c>
      <c r="BE132" s="203">
        <f t="shared" si="14"/>
        <v>0</v>
      </c>
      <c r="BF132" s="203">
        <f t="shared" si="15"/>
        <v>0</v>
      </c>
      <c r="BG132" s="203">
        <f t="shared" si="16"/>
        <v>0</v>
      </c>
      <c r="BH132" s="203">
        <f t="shared" si="17"/>
        <v>0</v>
      </c>
      <c r="BI132" s="203">
        <f t="shared" si="18"/>
        <v>0</v>
      </c>
      <c r="BJ132" s="24" t="s">
        <v>80</v>
      </c>
      <c r="BK132" s="203">
        <f t="shared" si="19"/>
        <v>0</v>
      </c>
      <c r="BL132" s="24" t="s">
        <v>439</v>
      </c>
      <c r="BM132" s="24" t="s">
        <v>641</v>
      </c>
    </row>
    <row r="133" spans="2:65" s="1" customFormat="1" ht="16.5" customHeight="1">
      <c r="B133" s="41"/>
      <c r="C133" s="192" t="s">
        <v>392</v>
      </c>
      <c r="D133" s="192" t="s">
        <v>145</v>
      </c>
      <c r="E133" s="193" t="s">
        <v>992</v>
      </c>
      <c r="F133" s="194" t="s">
        <v>993</v>
      </c>
      <c r="G133" s="195" t="s">
        <v>758</v>
      </c>
      <c r="H133" s="196">
        <v>20</v>
      </c>
      <c r="I133" s="197"/>
      <c r="J133" s="198">
        <f t="shared" si="10"/>
        <v>0</v>
      </c>
      <c r="K133" s="194" t="s">
        <v>21</v>
      </c>
      <c r="L133" s="61"/>
      <c r="M133" s="199" t="s">
        <v>21</v>
      </c>
      <c r="N133" s="200" t="s">
        <v>43</v>
      </c>
      <c r="O133" s="42"/>
      <c r="P133" s="201">
        <f t="shared" si="11"/>
        <v>0</v>
      </c>
      <c r="Q133" s="201">
        <v>0</v>
      </c>
      <c r="R133" s="201">
        <f t="shared" si="12"/>
        <v>0</v>
      </c>
      <c r="S133" s="201">
        <v>0</v>
      </c>
      <c r="T133" s="202">
        <f t="shared" si="13"/>
        <v>0</v>
      </c>
      <c r="AR133" s="24" t="s">
        <v>439</v>
      </c>
      <c r="AT133" s="24" t="s">
        <v>145</v>
      </c>
      <c r="AU133" s="24" t="s">
        <v>82</v>
      </c>
      <c r="AY133" s="24" t="s">
        <v>142</v>
      </c>
      <c r="BE133" s="203">
        <f t="shared" si="14"/>
        <v>0</v>
      </c>
      <c r="BF133" s="203">
        <f t="shared" si="15"/>
        <v>0</v>
      </c>
      <c r="BG133" s="203">
        <f t="shared" si="16"/>
        <v>0</v>
      </c>
      <c r="BH133" s="203">
        <f t="shared" si="17"/>
        <v>0</v>
      </c>
      <c r="BI133" s="203">
        <f t="shared" si="18"/>
        <v>0</v>
      </c>
      <c r="BJ133" s="24" t="s">
        <v>80</v>
      </c>
      <c r="BK133" s="203">
        <f t="shared" si="19"/>
        <v>0</v>
      </c>
      <c r="BL133" s="24" t="s">
        <v>439</v>
      </c>
      <c r="BM133" s="24" t="s">
        <v>653</v>
      </c>
    </row>
    <row r="134" spans="2:65" s="1" customFormat="1" ht="16.5" customHeight="1">
      <c r="B134" s="41"/>
      <c r="C134" s="192" t="s">
        <v>398</v>
      </c>
      <c r="D134" s="192" t="s">
        <v>145</v>
      </c>
      <c r="E134" s="193" t="s">
        <v>994</v>
      </c>
      <c r="F134" s="194" t="s">
        <v>995</v>
      </c>
      <c r="G134" s="195" t="s">
        <v>758</v>
      </c>
      <c r="H134" s="196">
        <v>24</v>
      </c>
      <c r="I134" s="197"/>
      <c r="J134" s="198">
        <f t="shared" si="10"/>
        <v>0</v>
      </c>
      <c r="K134" s="194" t="s">
        <v>21</v>
      </c>
      <c r="L134" s="61"/>
      <c r="M134" s="199" t="s">
        <v>21</v>
      </c>
      <c r="N134" s="200" t="s">
        <v>43</v>
      </c>
      <c r="O134" s="42"/>
      <c r="P134" s="201">
        <f t="shared" si="11"/>
        <v>0</v>
      </c>
      <c r="Q134" s="201">
        <v>0</v>
      </c>
      <c r="R134" s="201">
        <f t="shared" si="12"/>
        <v>0</v>
      </c>
      <c r="S134" s="201">
        <v>0</v>
      </c>
      <c r="T134" s="202">
        <f t="shared" si="13"/>
        <v>0</v>
      </c>
      <c r="AR134" s="24" t="s">
        <v>439</v>
      </c>
      <c r="AT134" s="24" t="s">
        <v>145</v>
      </c>
      <c r="AU134" s="24" t="s">
        <v>82</v>
      </c>
      <c r="AY134" s="24" t="s">
        <v>142</v>
      </c>
      <c r="BE134" s="203">
        <f t="shared" si="14"/>
        <v>0</v>
      </c>
      <c r="BF134" s="203">
        <f t="shared" si="15"/>
        <v>0</v>
      </c>
      <c r="BG134" s="203">
        <f t="shared" si="16"/>
        <v>0</v>
      </c>
      <c r="BH134" s="203">
        <f t="shared" si="17"/>
        <v>0</v>
      </c>
      <c r="BI134" s="203">
        <f t="shared" si="18"/>
        <v>0</v>
      </c>
      <c r="BJ134" s="24" t="s">
        <v>80</v>
      </c>
      <c r="BK134" s="203">
        <f t="shared" si="19"/>
        <v>0</v>
      </c>
      <c r="BL134" s="24" t="s">
        <v>439</v>
      </c>
      <c r="BM134" s="24" t="s">
        <v>661</v>
      </c>
    </row>
    <row r="135" spans="2:65" s="1" customFormat="1" ht="16.5" customHeight="1">
      <c r="B135" s="41"/>
      <c r="C135" s="192" t="s">
        <v>402</v>
      </c>
      <c r="D135" s="192" t="s">
        <v>145</v>
      </c>
      <c r="E135" s="193" t="s">
        <v>996</v>
      </c>
      <c r="F135" s="194" t="s">
        <v>997</v>
      </c>
      <c r="G135" s="195" t="s">
        <v>431</v>
      </c>
      <c r="H135" s="196">
        <v>100</v>
      </c>
      <c r="I135" s="197"/>
      <c r="J135" s="198">
        <f t="shared" si="10"/>
        <v>0</v>
      </c>
      <c r="K135" s="194" t="s">
        <v>149</v>
      </c>
      <c r="L135" s="61"/>
      <c r="M135" s="199" t="s">
        <v>21</v>
      </c>
      <c r="N135" s="200" t="s">
        <v>43</v>
      </c>
      <c r="O135" s="42"/>
      <c r="P135" s="201">
        <f t="shared" si="11"/>
        <v>0</v>
      </c>
      <c r="Q135" s="201">
        <v>0</v>
      </c>
      <c r="R135" s="201">
        <f t="shared" si="12"/>
        <v>0</v>
      </c>
      <c r="S135" s="201">
        <v>0</v>
      </c>
      <c r="T135" s="202">
        <f t="shared" si="13"/>
        <v>0</v>
      </c>
      <c r="AR135" s="24" t="s">
        <v>439</v>
      </c>
      <c r="AT135" s="24" t="s">
        <v>145</v>
      </c>
      <c r="AU135" s="24" t="s">
        <v>82</v>
      </c>
      <c r="AY135" s="24" t="s">
        <v>142</v>
      </c>
      <c r="BE135" s="203">
        <f t="shared" si="14"/>
        <v>0</v>
      </c>
      <c r="BF135" s="203">
        <f t="shared" si="15"/>
        <v>0</v>
      </c>
      <c r="BG135" s="203">
        <f t="shared" si="16"/>
        <v>0</v>
      </c>
      <c r="BH135" s="203">
        <f t="shared" si="17"/>
        <v>0</v>
      </c>
      <c r="BI135" s="203">
        <f t="shared" si="18"/>
        <v>0</v>
      </c>
      <c r="BJ135" s="24" t="s">
        <v>80</v>
      </c>
      <c r="BK135" s="203">
        <f t="shared" si="19"/>
        <v>0</v>
      </c>
      <c r="BL135" s="24" t="s">
        <v>439</v>
      </c>
      <c r="BM135" s="24" t="s">
        <v>669</v>
      </c>
    </row>
    <row r="136" spans="2:65" s="1" customFormat="1" ht="16.5" customHeight="1">
      <c r="B136" s="41"/>
      <c r="C136" s="192" t="s">
        <v>406</v>
      </c>
      <c r="D136" s="192" t="s">
        <v>145</v>
      </c>
      <c r="E136" s="193" t="s">
        <v>998</v>
      </c>
      <c r="F136" s="194" t="s">
        <v>999</v>
      </c>
      <c r="G136" s="195" t="s">
        <v>900</v>
      </c>
      <c r="H136" s="196">
        <v>1</v>
      </c>
      <c r="I136" s="197"/>
      <c r="J136" s="198">
        <f t="shared" si="10"/>
        <v>0</v>
      </c>
      <c r="K136" s="194" t="s">
        <v>21</v>
      </c>
      <c r="L136" s="61"/>
      <c r="M136" s="199" t="s">
        <v>21</v>
      </c>
      <c r="N136" s="200" t="s">
        <v>43</v>
      </c>
      <c r="O136" s="42"/>
      <c r="P136" s="201">
        <f t="shared" si="11"/>
        <v>0</v>
      </c>
      <c r="Q136" s="201">
        <v>0</v>
      </c>
      <c r="R136" s="201">
        <f t="shared" si="12"/>
        <v>0</v>
      </c>
      <c r="S136" s="201">
        <v>0</v>
      </c>
      <c r="T136" s="202">
        <f t="shared" si="13"/>
        <v>0</v>
      </c>
      <c r="AR136" s="24" t="s">
        <v>439</v>
      </c>
      <c r="AT136" s="24" t="s">
        <v>145</v>
      </c>
      <c r="AU136" s="24" t="s">
        <v>82</v>
      </c>
      <c r="AY136" s="24" t="s">
        <v>142</v>
      </c>
      <c r="BE136" s="203">
        <f t="shared" si="14"/>
        <v>0</v>
      </c>
      <c r="BF136" s="203">
        <f t="shared" si="15"/>
        <v>0</v>
      </c>
      <c r="BG136" s="203">
        <f t="shared" si="16"/>
        <v>0</v>
      </c>
      <c r="BH136" s="203">
        <f t="shared" si="17"/>
        <v>0</v>
      </c>
      <c r="BI136" s="203">
        <f t="shared" si="18"/>
        <v>0</v>
      </c>
      <c r="BJ136" s="24" t="s">
        <v>80</v>
      </c>
      <c r="BK136" s="203">
        <f t="shared" si="19"/>
        <v>0</v>
      </c>
      <c r="BL136" s="24" t="s">
        <v>439</v>
      </c>
      <c r="BM136" s="24" t="s">
        <v>677</v>
      </c>
    </row>
    <row r="137" spans="2:65" s="1" customFormat="1" ht="16.5" customHeight="1">
      <c r="B137" s="41"/>
      <c r="C137" s="192" t="s">
        <v>410</v>
      </c>
      <c r="D137" s="192" t="s">
        <v>145</v>
      </c>
      <c r="E137" s="193" t="s">
        <v>1000</v>
      </c>
      <c r="F137" s="194" t="s">
        <v>1001</v>
      </c>
      <c r="G137" s="195" t="s">
        <v>900</v>
      </c>
      <c r="H137" s="196">
        <v>1</v>
      </c>
      <c r="I137" s="197"/>
      <c r="J137" s="198">
        <f t="shared" si="10"/>
        <v>0</v>
      </c>
      <c r="K137" s="194" t="s">
        <v>21</v>
      </c>
      <c r="L137" s="61"/>
      <c r="M137" s="199" t="s">
        <v>21</v>
      </c>
      <c r="N137" s="200" t="s">
        <v>43</v>
      </c>
      <c r="O137" s="42"/>
      <c r="P137" s="201">
        <f t="shared" si="11"/>
        <v>0</v>
      </c>
      <c r="Q137" s="201">
        <v>2.1999999999999999E-2</v>
      </c>
      <c r="R137" s="201">
        <f t="shared" si="12"/>
        <v>2.1999999999999999E-2</v>
      </c>
      <c r="S137" s="201">
        <v>0</v>
      </c>
      <c r="T137" s="202">
        <f t="shared" si="13"/>
        <v>0</v>
      </c>
      <c r="AR137" s="24" t="s">
        <v>439</v>
      </c>
      <c r="AT137" s="24" t="s">
        <v>145</v>
      </c>
      <c r="AU137" s="24" t="s">
        <v>82</v>
      </c>
      <c r="AY137" s="24" t="s">
        <v>142</v>
      </c>
      <c r="BE137" s="203">
        <f t="shared" si="14"/>
        <v>0</v>
      </c>
      <c r="BF137" s="203">
        <f t="shared" si="15"/>
        <v>0</v>
      </c>
      <c r="BG137" s="203">
        <f t="shared" si="16"/>
        <v>0</v>
      </c>
      <c r="BH137" s="203">
        <f t="shared" si="17"/>
        <v>0</v>
      </c>
      <c r="BI137" s="203">
        <f t="shared" si="18"/>
        <v>0</v>
      </c>
      <c r="BJ137" s="24" t="s">
        <v>80</v>
      </c>
      <c r="BK137" s="203">
        <f t="shared" si="19"/>
        <v>0</v>
      </c>
      <c r="BL137" s="24" t="s">
        <v>439</v>
      </c>
      <c r="BM137" s="24" t="s">
        <v>691</v>
      </c>
    </row>
    <row r="138" spans="2:65" s="1" customFormat="1" ht="16.5" customHeight="1">
      <c r="B138" s="41"/>
      <c r="C138" s="192" t="s">
        <v>414</v>
      </c>
      <c r="D138" s="192" t="s">
        <v>145</v>
      </c>
      <c r="E138" s="193" t="s">
        <v>1002</v>
      </c>
      <c r="F138" s="194" t="s">
        <v>1003</v>
      </c>
      <c r="G138" s="195" t="s">
        <v>900</v>
      </c>
      <c r="H138" s="196">
        <v>3</v>
      </c>
      <c r="I138" s="197"/>
      <c r="J138" s="198">
        <f t="shared" si="10"/>
        <v>0</v>
      </c>
      <c r="K138" s="194" t="s">
        <v>21</v>
      </c>
      <c r="L138" s="61"/>
      <c r="M138" s="199" t="s">
        <v>21</v>
      </c>
      <c r="N138" s="200" t="s">
        <v>43</v>
      </c>
      <c r="O138" s="42"/>
      <c r="P138" s="201">
        <f t="shared" si="11"/>
        <v>0</v>
      </c>
      <c r="Q138" s="201">
        <v>0</v>
      </c>
      <c r="R138" s="201">
        <f t="shared" si="12"/>
        <v>0</v>
      </c>
      <c r="S138" s="201">
        <v>0</v>
      </c>
      <c r="T138" s="202">
        <f t="shared" si="13"/>
        <v>0</v>
      </c>
      <c r="AR138" s="24" t="s">
        <v>439</v>
      </c>
      <c r="AT138" s="24" t="s">
        <v>145</v>
      </c>
      <c r="AU138" s="24" t="s">
        <v>82</v>
      </c>
      <c r="AY138" s="24" t="s">
        <v>142</v>
      </c>
      <c r="BE138" s="203">
        <f t="shared" si="14"/>
        <v>0</v>
      </c>
      <c r="BF138" s="203">
        <f t="shared" si="15"/>
        <v>0</v>
      </c>
      <c r="BG138" s="203">
        <f t="shared" si="16"/>
        <v>0</v>
      </c>
      <c r="BH138" s="203">
        <f t="shared" si="17"/>
        <v>0</v>
      </c>
      <c r="BI138" s="203">
        <f t="shared" si="18"/>
        <v>0</v>
      </c>
      <c r="BJ138" s="24" t="s">
        <v>80</v>
      </c>
      <c r="BK138" s="203">
        <f t="shared" si="19"/>
        <v>0</v>
      </c>
      <c r="BL138" s="24" t="s">
        <v>439</v>
      </c>
      <c r="BM138" s="24" t="s">
        <v>702</v>
      </c>
    </row>
    <row r="139" spans="2:65" s="1" customFormat="1" ht="16.5" customHeight="1">
      <c r="B139" s="41"/>
      <c r="C139" s="192" t="s">
        <v>418</v>
      </c>
      <c r="D139" s="192" t="s">
        <v>145</v>
      </c>
      <c r="E139" s="193" t="s">
        <v>1004</v>
      </c>
      <c r="F139" s="194" t="s">
        <v>1005</v>
      </c>
      <c r="G139" s="195" t="s">
        <v>900</v>
      </c>
      <c r="H139" s="196">
        <v>3</v>
      </c>
      <c r="I139" s="197"/>
      <c r="J139" s="198">
        <f t="shared" si="10"/>
        <v>0</v>
      </c>
      <c r="K139" s="194" t="s">
        <v>21</v>
      </c>
      <c r="L139" s="61"/>
      <c r="M139" s="199" t="s">
        <v>21</v>
      </c>
      <c r="N139" s="200" t="s">
        <v>43</v>
      </c>
      <c r="O139" s="42"/>
      <c r="P139" s="201">
        <f t="shared" si="11"/>
        <v>0</v>
      </c>
      <c r="Q139" s="201">
        <v>3.5300000000000002E-3</v>
      </c>
      <c r="R139" s="201">
        <f t="shared" si="12"/>
        <v>1.059E-2</v>
      </c>
      <c r="S139" s="201">
        <v>0</v>
      </c>
      <c r="T139" s="202">
        <f t="shared" si="13"/>
        <v>0</v>
      </c>
      <c r="AR139" s="24" t="s">
        <v>439</v>
      </c>
      <c r="AT139" s="24" t="s">
        <v>145</v>
      </c>
      <c r="AU139" s="24" t="s">
        <v>82</v>
      </c>
      <c r="AY139" s="24" t="s">
        <v>142</v>
      </c>
      <c r="BE139" s="203">
        <f t="shared" si="14"/>
        <v>0</v>
      </c>
      <c r="BF139" s="203">
        <f t="shared" si="15"/>
        <v>0</v>
      </c>
      <c r="BG139" s="203">
        <f t="shared" si="16"/>
        <v>0</v>
      </c>
      <c r="BH139" s="203">
        <f t="shared" si="17"/>
        <v>0</v>
      </c>
      <c r="BI139" s="203">
        <f t="shared" si="18"/>
        <v>0</v>
      </c>
      <c r="BJ139" s="24" t="s">
        <v>80</v>
      </c>
      <c r="BK139" s="203">
        <f t="shared" si="19"/>
        <v>0</v>
      </c>
      <c r="BL139" s="24" t="s">
        <v>439</v>
      </c>
      <c r="BM139" s="24" t="s">
        <v>710</v>
      </c>
    </row>
    <row r="140" spans="2:65" s="1" customFormat="1" ht="16.5" customHeight="1">
      <c r="B140" s="41"/>
      <c r="C140" s="192" t="s">
        <v>422</v>
      </c>
      <c r="D140" s="192" t="s">
        <v>145</v>
      </c>
      <c r="E140" s="193" t="s">
        <v>1006</v>
      </c>
      <c r="F140" s="194" t="s">
        <v>1007</v>
      </c>
      <c r="G140" s="195" t="s">
        <v>900</v>
      </c>
      <c r="H140" s="196">
        <v>3</v>
      </c>
      <c r="I140" s="197"/>
      <c r="J140" s="198">
        <f t="shared" si="10"/>
        <v>0</v>
      </c>
      <c r="K140" s="194" t="s">
        <v>21</v>
      </c>
      <c r="L140" s="61"/>
      <c r="M140" s="199" t="s">
        <v>21</v>
      </c>
      <c r="N140" s="200" t="s">
        <v>43</v>
      </c>
      <c r="O140" s="42"/>
      <c r="P140" s="201">
        <f t="shared" si="11"/>
        <v>0</v>
      </c>
      <c r="Q140" s="201">
        <v>0</v>
      </c>
      <c r="R140" s="201">
        <f t="shared" si="12"/>
        <v>0</v>
      </c>
      <c r="S140" s="201">
        <v>0</v>
      </c>
      <c r="T140" s="202">
        <f t="shared" si="13"/>
        <v>0</v>
      </c>
      <c r="AR140" s="24" t="s">
        <v>439</v>
      </c>
      <c r="AT140" s="24" t="s">
        <v>145</v>
      </c>
      <c r="AU140" s="24" t="s">
        <v>82</v>
      </c>
      <c r="AY140" s="24" t="s">
        <v>142</v>
      </c>
      <c r="BE140" s="203">
        <f t="shared" si="14"/>
        <v>0</v>
      </c>
      <c r="BF140" s="203">
        <f t="shared" si="15"/>
        <v>0</v>
      </c>
      <c r="BG140" s="203">
        <f t="shared" si="16"/>
        <v>0</v>
      </c>
      <c r="BH140" s="203">
        <f t="shared" si="17"/>
        <v>0</v>
      </c>
      <c r="BI140" s="203">
        <f t="shared" si="18"/>
        <v>0</v>
      </c>
      <c r="BJ140" s="24" t="s">
        <v>80</v>
      </c>
      <c r="BK140" s="203">
        <f t="shared" si="19"/>
        <v>0</v>
      </c>
      <c r="BL140" s="24" t="s">
        <v>439</v>
      </c>
      <c r="BM140" s="24" t="s">
        <v>720</v>
      </c>
    </row>
    <row r="141" spans="2:65" s="1" customFormat="1" ht="16.5" customHeight="1">
      <c r="B141" s="41"/>
      <c r="C141" s="192" t="s">
        <v>426</v>
      </c>
      <c r="D141" s="192" t="s">
        <v>145</v>
      </c>
      <c r="E141" s="193" t="s">
        <v>1008</v>
      </c>
      <c r="F141" s="194" t="s">
        <v>1009</v>
      </c>
      <c r="G141" s="195" t="s">
        <v>900</v>
      </c>
      <c r="H141" s="196">
        <v>3</v>
      </c>
      <c r="I141" s="197"/>
      <c r="J141" s="198">
        <f t="shared" si="10"/>
        <v>0</v>
      </c>
      <c r="K141" s="194" t="s">
        <v>21</v>
      </c>
      <c r="L141" s="61"/>
      <c r="M141" s="199" t="s">
        <v>21</v>
      </c>
      <c r="N141" s="200" t="s">
        <v>43</v>
      </c>
      <c r="O141" s="42"/>
      <c r="P141" s="201">
        <f t="shared" si="11"/>
        <v>0</v>
      </c>
      <c r="Q141" s="201">
        <v>8.4000000000000003E-4</v>
      </c>
      <c r="R141" s="201">
        <f t="shared" si="12"/>
        <v>2.5200000000000001E-3</v>
      </c>
      <c r="S141" s="201">
        <v>0</v>
      </c>
      <c r="T141" s="202">
        <f t="shared" si="13"/>
        <v>0</v>
      </c>
      <c r="AR141" s="24" t="s">
        <v>439</v>
      </c>
      <c r="AT141" s="24" t="s">
        <v>145</v>
      </c>
      <c r="AU141" s="24" t="s">
        <v>82</v>
      </c>
      <c r="AY141" s="24" t="s">
        <v>142</v>
      </c>
      <c r="BE141" s="203">
        <f t="shared" si="14"/>
        <v>0</v>
      </c>
      <c r="BF141" s="203">
        <f t="shared" si="15"/>
        <v>0</v>
      </c>
      <c r="BG141" s="203">
        <f t="shared" si="16"/>
        <v>0</v>
      </c>
      <c r="BH141" s="203">
        <f t="shared" si="17"/>
        <v>0</v>
      </c>
      <c r="BI141" s="203">
        <f t="shared" si="18"/>
        <v>0</v>
      </c>
      <c r="BJ141" s="24" t="s">
        <v>80</v>
      </c>
      <c r="BK141" s="203">
        <f t="shared" si="19"/>
        <v>0</v>
      </c>
      <c r="BL141" s="24" t="s">
        <v>439</v>
      </c>
      <c r="BM141" s="24" t="s">
        <v>728</v>
      </c>
    </row>
    <row r="142" spans="2:65" s="1" customFormat="1" ht="16.5" customHeight="1">
      <c r="B142" s="41"/>
      <c r="C142" s="192" t="s">
        <v>430</v>
      </c>
      <c r="D142" s="192" t="s">
        <v>145</v>
      </c>
      <c r="E142" s="193" t="s">
        <v>1010</v>
      </c>
      <c r="F142" s="194" t="s">
        <v>1011</v>
      </c>
      <c r="G142" s="195" t="s">
        <v>431</v>
      </c>
      <c r="H142" s="196">
        <v>2100</v>
      </c>
      <c r="I142" s="197"/>
      <c r="J142" s="198">
        <f t="shared" si="10"/>
        <v>0</v>
      </c>
      <c r="K142" s="194" t="s">
        <v>21</v>
      </c>
      <c r="L142" s="61"/>
      <c r="M142" s="199" t="s">
        <v>21</v>
      </c>
      <c r="N142" s="200" t="s">
        <v>43</v>
      </c>
      <c r="O142" s="42"/>
      <c r="P142" s="201">
        <f t="shared" si="11"/>
        <v>0</v>
      </c>
      <c r="Q142" s="201">
        <v>0</v>
      </c>
      <c r="R142" s="201">
        <f t="shared" si="12"/>
        <v>0</v>
      </c>
      <c r="S142" s="201">
        <v>0</v>
      </c>
      <c r="T142" s="202">
        <f t="shared" si="13"/>
        <v>0</v>
      </c>
      <c r="AR142" s="24" t="s">
        <v>439</v>
      </c>
      <c r="AT142" s="24" t="s">
        <v>145</v>
      </c>
      <c r="AU142" s="24" t="s">
        <v>82</v>
      </c>
      <c r="AY142" s="24" t="s">
        <v>142</v>
      </c>
      <c r="BE142" s="203">
        <f t="shared" si="14"/>
        <v>0</v>
      </c>
      <c r="BF142" s="203">
        <f t="shared" si="15"/>
        <v>0</v>
      </c>
      <c r="BG142" s="203">
        <f t="shared" si="16"/>
        <v>0</v>
      </c>
      <c r="BH142" s="203">
        <f t="shared" si="17"/>
        <v>0</v>
      </c>
      <c r="BI142" s="203">
        <f t="shared" si="18"/>
        <v>0</v>
      </c>
      <c r="BJ142" s="24" t="s">
        <v>80</v>
      </c>
      <c r="BK142" s="203">
        <f t="shared" si="19"/>
        <v>0</v>
      </c>
      <c r="BL142" s="24" t="s">
        <v>439</v>
      </c>
      <c r="BM142" s="24" t="s">
        <v>737</v>
      </c>
    </row>
    <row r="143" spans="2:65" s="1" customFormat="1" ht="16.5" customHeight="1">
      <c r="B143" s="41"/>
      <c r="C143" s="192" t="s">
        <v>435</v>
      </c>
      <c r="D143" s="192" t="s">
        <v>145</v>
      </c>
      <c r="E143" s="193" t="s">
        <v>1012</v>
      </c>
      <c r="F143" s="194" t="s">
        <v>1013</v>
      </c>
      <c r="G143" s="195" t="s">
        <v>431</v>
      </c>
      <c r="H143" s="196">
        <v>2100</v>
      </c>
      <c r="I143" s="197"/>
      <c r="J143" s="198">
        <f t="shared" si="10"/>
        <v>0</v>
      </c>
      <c r="K143" s="194" t="s">
        <v>21</v>
      </c>
      <c r="L143" s="61"/>
      <c r="M143" s="199" t="s">
        <v>21</v>
      </c>
      <c r="N143" s="200" t="s">
        <v>43</v>
      </c>
      <c r="O143" s="42"/>
      <c r="P143" s="201">
        <f t="shared" si="11"/>
        <v>0</v>
      </c>
      <c r="Q143" s="201">
        <v>3.0000000000000001E-5</v>
      </c>
      <c r="R143" s="201">
        <f t="shared" si="12"/>
        <v>6.3E-2</v>
      </c>
      <c r="S143" s="201">
        <v>0</v>
      </c>
      <c r="T143" s="202">
        <f t="shared" si="13"/>
        <v>0</v>
      </c>
      <c r="AR143" s="24" t="s">
        <v>439</v>
      </c>
      <c r="AT143" s="24" t="s">
        <v>145</v>
      </c>
      <c r="AU143" s="24" t="s">
        <v>82</v>
      </c>
      <c r="AY143" s="24" t="s">
        <v>142</v>
      </c>
      <c r="BE143" s="203">
        <f t="shared" si="14"/>
        <v>0</v>
      </c>
      <c r="BF143" s="203">
        <f t="shared" si="15"/>
        <v>0</v>
      </c>
      <c r="BG143" s="203">
        <f t="shared" si="16"/>
        <v>0</v>
      </c>
      <c r="BH143" s="203">
        <f t="shared" si="17"/>
        <v>0</v>
      </c>
      <c r="BI143" s="203">
        <f t="shared" si="18"/>
        <v>0</v>
      </c>
      <c r="BJ143" s="24" t="s">
        <v>80</v>
      </c>
      <c r="BK143" s="203">
        <f t="shared" si="19"/>
        <v>0</v>
      </c>
      <c r="BL143" s="24" t="s">
        <v>439</v>
      </c>
      <c r="BM143" s="24" t="s">
        <v>748</v>
      </c>
    </row>
    <row r="144" spans="2:65" s="1" customFormat="1" ht="16.5" customHeight="1">
      <c r="B144" s="41"/>
      <c r="C144" s="192" t="s">
        <v>439</v>
      </c>
      <c r="D144" s="192" t="s">
        <v>145</v>
      </c>
      <c r="E144" s="193" t="s">
        <v>1014</v>
      </c>
      <c r="F144" s="194" t="s">
        <v>1015</v>
      </c>
      <c r="G144" s="195" t="s">
        <v>431</v>
      </c>
      <c r="H144" s="196">
        <v>160</v>
      </c>
      <c r="I144" s="197"/>
      <c r="J144" s="198">
        <f t="shared" si="10"/>
        <v>0</v>
      </c>
      <c r="K144" s="194" t="s">
        <v>21</v>
      </c>
      <c r="L144" s="61"/>
      <c r="M144" s="199" t="s">
        <v>21</v>
      </c>
      <c r="N144" s="200" t="s">
        <v>43</v>
      </c>
      <c r="O144" s="42"/>
      <c r="P144" s="201">
        <f t="shared" si="11"/>
        <v>0</v>
      </c>
      <c r="Q144" s="201">
        <v>0</v>
      </c>
      <c r="R144" s="201">
        <f t="shared" si="12"/>
        <v>0</v>
      </c>
      <c r="S144" s="201">
        <v>0</v>
      </c>
      <c r="T144" s="202">
        <f t="shared" si="13"/>
        <v>0</v>
      </c>
      <c r="AR144" s="24" t="s">
        <v>439</v>
      </c>
      <c r="AT144" s="24" t="s">
        <v>145</v>
      </c>
      <c r="AU144" s="24" t="s">
        <v>82</v>
      </c>
      <c r="AY144" s="24" t="s">
        <v>142</v>
      </c>
      <c r="BE144" s="203">
        <f t="shared" si="14"/>
        <v>0</v>
      </c>
      <c r="BF144" s="203">
        <f t="shared" si="15"/>
        <v>0</v>
      </c>
      <c r="BG144" s="203">
        <f t="shared" si="16"/>
        <v>0</v>
      </c>
      <c r="BH144" s="203">
        <f t="shared" si="17"/>
        <v>0</v>
      </c>
      <c r="BI144" s="203">
        <f t="shared" si="18"/>
        <v>0</v>
      </c>
      <c r="BJ144" s="24" t="s">
        <v>80</v>
      </c>
      <c r="BK144" s="203">
        <f t="shared" si="19"/>
        <v>0</v>
      </c>
      <c r="BL144" s="24" t="s">
        <v>439</v>
      </c>
      <c r="BM144" s="24" t="s">
        <v>1016</v>
      </c>
    </row>
    <row r="145" spans="2:65" s="1" customFormat="1" ht="16.5" customHeight="1">
      <c r="B145" s="41"/>
      <c r="C145" s="192" t="s">
        <v>443</v>
      </c>
      <c r="D145" s="192" t="s">
        <v>145</v>
      </c>
      <c r="E145" s="193" t="s">
        <v>1017</v>
      </c>
      <c r="F145" s="194" t="s">
        <v>1018</v>
      </c>
      <c r="G145" s="195" t="s">
        <v>431</v>
      </c>
      <c r="H145" s="196">
        <v>160</v>
      </c>
      <c r="I145" s="197"/>
      <c r="J145" s="198">
        <f t="shared" ref="J145:J172" si="20">ROUND(I145*H145,2)</f>
        <v>0</v>
      </c>
      <c r="K145" s="194" t="s">
        <v>21</v>
      </c>
      <c r="L145" s="61"/>
      <c r="M145" s="199" t="s">
        <v>21</v>
      </c>
      <c r="N145" s="200" t="s">
        <v>43</v>
      </c>
      <c r="O145" s="42"/>
      <c r="P145" s="201">
        <f t="shared" ref="P145:P172" si="21">O145*H145</f>
        <v>0</v>
      </c>
      <c r="Q145" s="201">
        <v>1.1E-4</v>
      </c>
      <c r="R145" s="201">
        <f t="shared" ref="R145:R172" si="22">Q145*H145</f>
        <v>1.7600000000000001E-2</v>
      </c>
      <c r="S145" s="201">
        <v>0</v>
      </c>
      <c r="T145" s="202">
        <f t="shared" ref="T145:T172" si="23">S145*H145</f>
        <v>0</v>
      </c>
      <c r="AR145" s="24" t="s">
        <v>439</v>
      </c>
      <c r="AT145" s="24" t="s">
        <v>145</v>
      </c>
      <c r="AU145" s="24" t="s">
        <v>82</v>
      </c>
      <c r="AY145" s="24" t="s">
        <v>142</v>
      </c>
      <c r="BE145" s="203">
        <f t="shared" ref="BE145:BE172" si="24">IF(N145="základní",J145,0)</f>
        <v>0</v>
      </c>
      <c r="BF145" s="203">
        <f t="shared" ref="BF145:BF172" si="25">IF(N145="snížená",J145,0)</f>
        <v>0</v>
      </c>
      <c r="BG145" s="203">
        <f t="shared" ref="BG145:BG172" si="26">IF(N145="zákl. přenesená",J145,0)</f>
        <v>0</v>
      </c>
      <c r="BH145" s="203">
        <f t="shared" ref="BH145:BH172" si="27">IF(N145="sníž. přenesená",J145,0)</f>
        <v>0</v>
      </c>
      <c r="BI145" s="203">
        <f t="shared" ref="BI145:BI172" si="28">IF(N145="nulová",J145,0)</f>
        <v>0</v>
      </c>
      <c r="BJ145" s="24" t="s">
        <v>80</v>
      </c>
      <c r="BK145" s="203">
        <f t="shared" ref="BK145:BK172" si="29">ROUND(I145*H145,2)</f>
        <v>0</v>
      </c>
      <c r="BL145" s="24" t="s">
        <v>439</v>
      </c>
      <c r="BM145" s="24" t="s">
        <v>1019</v>
      </c>
    </row>
    <row r="146" spans="2:65" s="1" customFormat="1" ht="16.5" customHeight="1">
      <c r="B146" s="41"/>
      <c r="C146" s="192" t="s">
        <v>447</v>
      </c>
      <c r="D146" s="192" t="s">
        <v>145</v>
      </c>
      <c r="E146" s="193" t="s">
        <v>1020</v>
      </c>
      <c r="F146" s="194" t="s">
        <v>1021</v>
      </c>
      <c r="G146" s="195" t="s">
        <v>431</v>
      </c>
      <c r="H146" s="196">
        <v>20</v>
      </c>
      <c r="I146" s="197"/>
      <c r="J146" s="198">
        <f t="shared" si="20"/>
        <v>0</v>
      </c>
      <c r="K146" s="194" t="s">
        <v>21</v>
      </c>
      <c r="L146" s="61"/>
      <c r="M146" s="199" t="s">
        <v>21</v>
      </c>
      <c r="N146" s="200" t="s">
        <v>43</v>
      </c>
      <c r="O146" s="42"/>
      <c r="P146" s="201">
        <f t="shared" si="21"/>
        <v>0</v>
      </c>
      <c r="Q146" s="201">
        <v>0</v>
      </c>
      <c r="R146" s="201">
        <f t="shared" si="22"/>
        <v>0</v>
      </c>
      <c r="S146" s="201">
        <v>0</v>
      </c>
      <c r="T146" s="202">
        <f t="shared" si="23"/>
        <v>0</v>
      </c>
      <c r="AR146" s="24" t="s">
        <v>439</v>
      </c>
      <c r="AT146" s="24" t="s">
        <v>145</v>
      </c>
      <c r="AU146" s="24" t="s">
        <v>82</v>
      </c>
      <c r="AY146" s="24" t="s">
        <v>142</v>
      </c>
      <c r="BE146" s="203">
        <f t="shared" si="24"/>
        <v>0</v>
      </c>
      <c r="BF146" s="203">
        <f t="shared" si="25"/>
        <v>0</v>
      </c>
      <c r="BG146" s="203">
        <f t="shared" si="26"/>
        <v>0</v>
      </c>
      <c r="BH146" s="203">
        <f t="shared" si="27"/>
        <v>0</v>
      </c>
      <c r="BI146" s="203">
        <f t="shared" si="28"/>
        <v>0</v>
      </c>
      <c r="BJ146" s="24" t="s">
        <v>80</v>
      </c>
      <c r="BK146" s="203">
        <f t="shared" si="29"/>
        <v>0</v>
      </c>
      <c r="BL146" s="24" t="s">
        <v>439</v>
      </c>
      <c r="BM146" s="24" t="s">
        <v>1022</v>
      </c>
    </row>
    <row r="147" spans="2:65" s="1" customFormat="1" ht="16.5" customHeight="1">
      <c r="B147" s="41"/>
      <c r="C147" s="192" t="s">
        <v>451</v>
      </c>
      <c r="D147" s="192" t="s">
        <v>145</v>
      </c>
      <c r="E147" s="193" t="s">
        <v>1023</v>
      </c>
      <c r="F147" s="194" t="s">
        <v>1024</v>
      </c>
      <c r="G147" s="195" t="s">
        <v>431</v>
      </c>
      <c r="H147" s="196">
        <v>20</v>
      </c>
      <c r="I147" s="197"/>
      <c r="J147" s="198">
        <f t="shared" si="20"/>
        <v>0</v>
      </c>
      <c r="K147" s="194" t="s">
        <v>21</v>
      </c>
      <c r="L147" s="61"/>
      <c r="M147" s="199" t="s">
        <v>21</v>
      </c>
      <c r="N147" s="200" t="s">
        <v>43</v>
      </c>
      <c r="O147" s="42"/>
      <c r="P147" s="201">
        <f t="shared" si="21"/>
        <v>0</v>
      </c>
      <c r="Q147" s="201">
        <v>1E-3</v>
      </c>
      <c r="R147" s="201">
        <f t="shared" si="22"/>
        <v>0.02</v>
      </c>
      <c r="S147" s="201">
        <v>0</v>
      </c>
      <c r="T147" s="202">
        <f t="shared" si="23"/>
        <v>0</v>
      </c>
      <c r="AR147" s="24" t="s">
        <v>439</v>
      </c>
      <c r="AT147" s="24" t="s">
        <v>145</v>
      </c>
      <c r="AU147" s="24" t="s">
        <v>82</v>
      </c>
      <c r="AY147" s="24" t="s">
        <v>142</v>
      </c>
      <c r="BE147" s="203">
        <f t="shared" si="24"/>
        <v>0</v>
      </c>
      <c r="BF147" s="203">
        <f t="shared" si="25"/>
        <v>0</v>
      </c>
      <c r="BG147" s="203">
        <f t="shared" si="26"/>
        <v>0</v>
      </c>
      <c r="BH147" s="203">
        <f t="shared" si="27"/>
        <v>0</v>
      </c>
      <c r="BI147" s="203">
        <f t="shared" si="28"/>
        <v>0</v>
      </c>
      <c r="BJ147" s="24" t="s">
        <v>80</v>
      </c>
      <c r="BK147" s="203">
        <f t="shared" si="29"/>
        <v>0</v>
      </c>
      <c r="BL147" s="24" t="s">
        <v>439</v>
      </c>
      <c r="BM147" s="24" t="s">
        <v>1025</v>
      </c>
    </row>
    <row r="148" spans="2:65" s="1" customFormat="1" ht="16.5" customHeight="1">
      <c r="B148" s="41"/>
      <c r="C148" s="192" t="s">
        <v>457</v>
      </c>
      <c r="D148" s="192" t="s">
        <v>145</v>
      </c>
      <c r="E148" s="193" t="s">
        <v>1026</v>
      </c>
      <c r="F148" s="194" t="s">
        <v>1027</v>
      </c>
      <c r="G148" s="195" t="s">
        <v>431</v>
      </c>
      <c r="H148" s="196">
        <v>20</v>
      </c>
      <c r="I148" s="197"/>
      <c r="J148" s="198">
        <f t="shared" si="20"/>
        <v>0</v>
      </c>
      <c r="K148" s="194" t="s">
        <v>21</v>
      </c>
      <c r="L148" s="61"/>
      <c r="M148" s="199" t="s">
        <v>21</v>
      </c>
      <c r="N148" s="200" t="s">
        <v>43</v>
      </c>
      <c r="O148" s="42"/>
      <c r="P148" s="201">
        <f t="shared" si="21"/>
        <v>0</v>
      </c>
      <c r="Q148" s="201">
        <v>0</v>
      </c>
      <c r="R148" s="201">
        <f t="shared" si="22"/>
        <v>0</v>
      </c>
      <c r="S148" s="201">
        <v>0</v>
      </c>
      <c r="T148" s="202">
        <f t="shared" si="23"/>
        <v>0</v>
      </c>
      <c r="AR148" s="24" t="s">
        <v>439</v>
      </c>
      <c r="AT148" s="24" t="s">
        <v>145</v>
      </c>
      <c r="AU148" s="24" t="s">
        <v>82</v>
      </c>
      <c r="AY148" s="24" t="s">
        <v>142</v>
      </c>
      <c r="BE148" s="203">
        <f t="shared" si="24"/>
        <v>0</v>
      </c>
      <c r="BF148" s="203">
        <f t="shared" si="25"/>
        <v>0</v>
      </c>
      <c r="BG148" s="203">
        <f t="shared" si="26"/>
        <v>0</v>
      </c>
      <c r="BH148" s="203">
        <f t="shared" si="27"/>
        <v>0</v>
      </c>
      <c r="BI148" s="203">
        <f t="shared" si="28"/>
        <v>0</v>
      </c>
      <c r="BJ148" s="24" t="s">
        <v>80</v>
      </c>
      <c r="BK148" s="203">
        <f t="shared" si="29"/>
        <v>0</v>
      </c>
      <c r="BL148" s="24" t="s">
        <v>439</v>
      </c>
      <c r="BM148" s="24" t="s">
        <v>1028</v>
      </c>
    </row>
    <row r="149" spans="2:65" s="1" customFormat="1" ht="16.5" customHeight="1">
      <c r="B149" s="41"/>
      <c r="C149" s="192" t="s">
        <v>461</v>
      </c>
      <c r="D149" s="192" t="s">
        <v>145</v>
      </c>
      <c r="E149" s="193" t="s">
        <v>1029</v>
      </c>
      <c r="F149" s="194" t="s">
        <v>1030</v>
      </c>
      <c r="G149" s="195" t="s">
        <v>431</v>
      </c>
      <c r="H149" s="196">
        <v>20</v>
      </c>
      <c r="I149" s="197"/>
      <c r="J149" s="198">
        <f t="shared" si="20"/>
        <v>0</v>
      </c>
      <c r="K149" s="194" t="s">
        <v>21</v>
      </c>
      <c r="L149" s="61"/>
      <c r="M149" s="199" t="s">
        <v>21</v>
      </c>
      <c r="N149" s="200" t="s">
        <v>43</v>
      </c>
      <c r="O149" s="42"/>
      <c r="P149" s="201">
        <f t="shared" si="21"/>
        <v>0</v>
      </c>
      <c r="Q149" s="201">
        <v>7.5000000000000002E-4</v>
      </c>
      <c r="R149" s="201">
        <f t="shared" si="22"/>
        <v>1.4999999999999999E-2</v>
      </c>
      <c r="S149" s="201">
        <v>0</v>
      </c>
      <c r="T149" s="202">
        <f t="shared" si="23"/>
        <v>0</v>
      </c>
      <c r="AR149" s="24" t="s">
        <v>439</v>
      </c>
      <c r="AT149" s="24" t="s">
        <v>145</v>
      </c>
      <c r="AU149" s="24" t="s">
        <v>82</v>
      </c>
      <c r="AY149" s="24" t="s">
        <v>142</v>
      </c>
      <c r="BE149" s="203">
        <f t="shared" si="24"/>
        <v>0</v>
      </c>
      <c r="BF149" s="203">
        <f t="shared" si="25"/>
        <v>0</v>
      </c>
      <c r="BG149" s="203">
        <f t="shared" si="26"/>
        <v>0</v>
      </c>
      <c r="BH149" s="203">
        <f t="shared" si="27"/>
        <v>0</v>
      </c>
      <c r="BI149" s="203">
        <f t="shared" si="28"/>
        <v>0</v>
      </c>
      <c r="BJ149" s="24" t="s">
        <v>80</v>
      </c>
      <c r="BK149" s="203">
        <f t="shared" si="29"/>
        <v>0</v>
      </c>
      <c r="BL149" s="24" t="s">
        <v>439</v>
      </c>
      <c r="BM149" s="24" t="s">
        <v>1031</v>
      </c>
    </row>
    <row r="150" spans="2:65" s="1" customFormat="1" ht="16.5" customHeight="1">
      <c r="B150" s="41"/>
      <c r="C150" s="192" t="s">
        <v>467</v>
      </c>
      <c r="D150" s="192" t="s">
        <v>145</v>
      </c>
      <c r="E150" s="193" t="s">
        <v>1032</v>
      </c>
      <c r="F150" s="194" t="s">
        <v>1033</v>
      </c>
      <c r="G150" s="195" t="s">
        <v>431</v>
      </c>
      <c r="H150" s="196">
        <v>50</v>
      </c>
      <c r="I150" s="197"/>
      <c r="J150" s="198">
        <f t="shared" si="20"/>
        <v>0</v>
      </c>
      <c r="K150" s="194" t="s">
        <v>21</v>
      </c>
      <c r="L150" s="61"/>
      <c r="M150" s="199" t="s">
        <v>21</v>
      </c>
      <c r="N150" s="200" t="s">
        <v>43</v>
      </c>
      <c r="O150" s="42"/>
      <c r="P150" s="201">
        <f t="shared" si="21"/>
        <v>0</v>
      </c>
      <c r="Q150" s="201">
        <v>0</v>
      </c>
      <c r="R150" s="201">
        <f t="shared" si="22"/>
        <v>0</v>
      </c>
      <c r="S150" s="201">
        <v>0</v>
      </c>
      <c r="T150" s="202">
        <f t="shared" si="23"/>
        <v>0</v>
      </c>
      <c r="AR150" s="24" t="s">
        <v>439</v>
      </c>
      <c r="AT150" s="24" t="s">
        <v>145</v>
      </c>
      <c r="AU150" s="24" t="s">
        <v>82</v>
      </c>
      <c r="AY150" s="24" t="s">
        <v>142</v>
      </c>
      <c r="BE150" s="203">
        <f t="shared" si="24"/>
        <v>0</v>
      </c>
      <c r="BF150" s="203">
        <f t="shared" si="25"/>
        <v>0</v>
      </c>
      <c r="BG150" s="203">
        <f t="shared" si="26"/>
        <v>0</v>
      </c>
      <c r="BH150" s="203">
        <f t="shared" si="27"/>
        <v>0</v>
      </c>
      <c r="BI150" s="203">
        <f t="shared" si="28"/>
        <v>0</v>
      </c>
      <c r="BJ150" s="24" t="s">
        <v>80</v>
      </c>
      <c r="BK150" s="203">
        <f t="shared" si="29"/>
        <v>0</v>
      </c>
      <c r="BL150" s="24" t="s">
        <v>439</v>
      </c>
      <c r="BM150" s="24" t="s">
        <v>1034</v>
      </c>
    </row>
    <row r="151" spans="2:65" s="1" customFormat="1" ht="16.5" customHeight="1">
      <c r="B151" s="41"/>
      <c r="C151" s="192" t="s">
        <v>471</v>
      </c>
      <c r="D151" s="192" t="s">
        <v>145</v>
      </c>
      <c r="E151" s="193" t="s">
        <v>1035</v>
      </c>
      <c r="F151" s="194" t="s">
        <v>1036</v>
      </c>
      <c r="G151" s="195" t="s">
        <v>431</v>
      </c>
      <c r="H151" s="196">
        <v>50</v>
      </c>
      <c r="I151" s="197"/>
      <c r="J151" s="198">
        <f t="shared" si="20"/>
        <v>0</v>
      </c>
      <c r="K151" s="194" t="s">
        <v>21</v>
      </c>
      <c r="L151" s="61"/>
      <c r="M151" s="199" t="s">
        <v>21</v>
      </c>
      <c r="N151" s="200" t="s">
        <v>43</v>
      </c>
      <c r="O151" s="42"/>
      <c r="P151" s="201">
        <f t="shared" si="21"/>
        <v>0</v>
      </c>
      <c r="Q151" s="201">
        <v>1.8000000000000001E-4</v>
      </c>
      <c r="R151" s="201">
        <f t="shared" si="22"/>
        <v>9.0000000000000011E-3</v>
      </c>
      <c r="S151" s="201">
        <v>0</v>
      </c>
      <c r="T151" s="202">
        <f t="shared" si="23"/>
        <v>0</v>
      </c>
      <c r="AR151" s="24" t="s">
        <v>439</v>
      </c>
      <c r="AT151" s="24" t="s">
        <v>145</v>
      </c>
      <c r="AU151" s="24" t="s">
        <v>82</v>
      </c>
      <c r="AY151" s="24" t="s">
        <v>142</v>
      </c>
      <c r="BE151" s="203">
        <f t="shared" si="24"/>
        <v>0</v>
      </c>
      <c r="BF151" s="203">
        <f t="shared" si="25"/>
        <v>0</v>
      </c>
      <c r="BG151" s="203">
        <f t="shared" si="26"/>
        <v>0</v>
      </c>
      <c r="BH151" s="203">
        <f t="shared" si="27"/>
        <v>0</v>
      </c>
      <c r="BI151" s="203">
        <f t="shared" si="28"/>
        <v>0</v>
      </c>
      <c r="BJ151" s="24" t="s">
        <v>80</v>
      </c>
      <c r="BK151" s="203">
        <f t="shared" si="29"/>
        <v>0</v>
      </c>
      <c r="BL151" s="24" t="s">
        <v>439</v>
      </c>
      <c r="BM151" s="24" t="s">
        <v>1037</v>
      </c>
    </row>
    <row r="152" spans="2:65" s="1" customFormat="1" ht="16.5" customHeight="1">
      <c r="B152" s="41"/>
      <c r="C152" s="192" t="s">
        <v>477</v>
      </c>
      <c r="D152" s="192" t="s">
        <v>145</v>
      </c>
      <c r="E152" s="193" t="s">
        <v>1038</v>
      </c>
      <c r="F152" s="194" t="s">
        <v>1039</v>
      </c>
      <c r="G152" s="195" t="s">
        <v>900</v>
      </c>
      <c r="H152" s="196">
        <v>16</v>
      </c>
      <c r="I152" s="197"/>
      <c r="J152" s="198">
        <f t="shared" si="20"/>
        <v>0</v>
      </c>
      <c r="K152" s="194" t="s">
        <v>21</v>
      </c>
      <c r="L152" s="61"/>
      <c r="M152" s="199" t="s">
        <v>21</v>
      </c>
      <c r="N152" s="200" t="s">
        <v>43</v>
      </c>
      <c r="O152" s="42"/>
      <c r="P152" s="201">
        <f t="shared" si="21"/>
        <v>0</v>
      </c>
      <c r="Q152" s="201">
        <v>0</v>
      </c>
      <c r="R152" s="201">
        <f t="shared" si="22"/>
        <v>0</v>
      </c>
      <c r="S152" s="201">
        <v>0</v>
      </c>
      <c r="T152" s="202">
        <f t="shared" si="23"/>
        <v>0</v>
      </c>
      <c r="AR152" s="24" t="s">
        <v>439</v>
      </c>
      <c r="AT152" s="24" t="s">
        <v>145</v>
      </c>
      <c r="AU152" s="24" t="s">
        <v>82</v>
      </c>
      <c r="AY152" s="24" t="s">
        <v>142</v>
      </c>
      <c r="BE152" s="203">
        <f t="shared" si="24"/>
        <v>0</v>
      </c>
      <c r="BF152" s="203">
        <f t="shared" si="25"/>
        <v>0</v>
      </c>
      <c r="BG152" s="203">
        <f t="shared" si="26"/>
        <v>0</v>
      </c>
      <c r="BH152" s="203">
        <f t="shared" si="27"/>
        <v>0</v>
      </c>
      <c r="BI152" s="203">
        <f t="shared" si="28"/>
        <v>0</v>
      </c>
      <c r="BJ152" s="24" t="s">
        <v>80</v>
      </c>
      <c r="BK152" s="203">
        <f t="shared" si="29"/>
        <v>0</v>
      </c>
      <c r="BL152" s="24" t="s">
        <v>439</v>
      </c>
      <c r="BM152" s="24" t="s">
        <v>1040</v>
      </c>
    </row>
    <row r="153" spans="2:65" s="1" customFormat="1" ht="16.5" customHeight="1">
      <c r="B153" s="41"/>
      <c r="C153" s="192" t="s">
        <v>484</v>
      </c>
      <c r="D153" s="192" t="s">
        <v>145</v>
      </c>
      <c r="E153" s="193" t="s">
        <v>1041</v>
      </c>
      <c r="F153" s="194" t="s">
        <v>1042</v>
      </c>
      <c r="G153" s="195" t="s">
        <v>937</v>
      </c>
      <c r="H153" s="196">
        <v>16</v>
      </c>
      <c r="I153" s="197"/>
      <c r="J153" s="198">
        <f t="shared" si="20"/>
        <v>0</v>
      </c>
      <c r="K153" s="194" t="s">
        <v>21</v>
      </c>
      <c r="L153" s="61"/>
      <c r="M153" s="199" t="s">
        <v>21</v>
      </c>
      <c r="N153" s="200" t="s">
        <v>43</v>
      </c>
      <c r="O153" s="42"/>
      <c r="P153" s="201">
        <f t="shared" si="21"/>
        <v>0</v>
      </c>
      <c r="Q153" s="201">
        <v>0</v>
      </c>
      <c r="R153" s="201">
        <f t="shared" si="22"/>
        <v>0</v>
      </c>
      <c r="S153" s="201">
        <v>0</v>
      </c>
      <c r="T153" s="202">
        <f t="shared" si="23"/>
        <v>0</v>
      </c>
      <c r="AR153" s="24" t="s">
        <v>439</v>
      </c>
      <c r="AT153" s="24" t="s">
        <v>145</v>
      </c>
      <c r="AU153" s="24" t="s">
        <v>82</v>
      </c>
      <c r="AY153" s="24" t="s">
        <v>142</v>
      </c>
      <c r="BE153" s="203">
        <f t="shared" si="24"/>
        <v>0</v>
      </c>
      <c r="BF153" s="203">
        <f t="shared" si="25"/>
        <v>0</v>
      </c>
      <c r="BG153" s="203">
        <f t="shared" si="26"/>
        <v>0</v>
      </c>
      <c r="BH153" s="203">
        <f t="shared" si="27"/>
        <v>0</v>
      </c>
      <c r="BI153" s="203">
        <f t="shared" si="28"/>
        <v>0</v>
      </c>
      <c r="BJ153" s="24" t="s">
        <v>80</v>
      </c>
      <c r="BK153" s="203">
        <f t="shared" si="29"/>
        <v>0</v>
      </c>
      <c r="BL153" s="24" t="s">
        <v>439</v>
      </c>
      <c r="BM153" s="24" t="s">
        <v>1043</v>
      </c>
    </row>
    <row r="154" spans="2:65" s="1" customFormat="1" ht="16.5" customHeight="1">
      <c r="B154" s="41"/>
      <c r="C154" s="192" t="s">
        <v>489</v>
      </c>
      <c r="D154" s="192" t="s">
        <v>145</v>
      </c>
      <c r="E154" s="193" t="s">
        <v>1044</v>
      </c>
      <c r="F154" s="194" t="s">
        <v>1045</v>
      </c>
      <c r="G154" s="195" t="s">
        <v>900</v>
      </c>
      <c r="H154" s="196">
        <v>4</v>
      </c>
      <c r="I154" s="197"/>
      <c r="J154" s="198">
        <f t="shared" si="20"/>
        <v>0</v>
      </c>
      <c r="K154" s="194" t="s">
        <v>21</v>
      </c>
      <c r="L154" s="61"/>
      <c r="M154" s="199" t="s">
        <v>21</v>
      </c>
      <c r="N154" s="200" t="s">
        <v>43</v>
      </c>
      <c r="O154" s="42"/>
      <c r="P154" s="201">
        <f t="shared" si="21"/>
        <v>0</v>
      </c>
      <c r="Q154" s="201">
        <v>0</v>
      </c>
      <c r="R154" s="201">
        <f t="shared" si="22"/>
        <v>0</v>
      </c>
      <c r="S154" s="201">
        <v>0</v>
      </c>
      <c r="T154" s="202">
        <f t="shared" si="23"/>
        <v>0</v>
      </c>
      <c r="AR154" s="24" t="s">
        <v>439</v>
      </c>
      <c r="AT154" s="24" t="s">
        <v>145</v>
      </c>
      <c r="AU154" s="24" t="s">
        <v>82</v>
      </c>
      <c r="AY154" s="24" t="s">
        <v>142</v>
      </c>
      <c r="BE154" s="203">
        <f t="shared" si="24"/>
        <v>0</v>
      </c>
      <c r="BF154" s="203">
        <f t="shared" si="25"/>
        <v>0</v>
      </c>
      <c r="BG154" s="203">
        <f t="shared" si="26"/>
        <v>0</v>
      </c>
      <c r="BH154" s="203">
        <f t="shared" si="27"/>
        <v>0</v>
      </c>
      <c r="BI154" s="203">
        <f t="shared" si="28"/>
        <v>0</v>
      </c>
      <c r="BJ154" s="24" t="s">
        <v>80</v>
      </c>
      <c r="BK154" s="203">
        <f t="shared" si="29"/>
        <v>0</v>
      </c>
      <c r="BL154" s="24" t="s">
        <v>439</v>
      </c>
      <c r="BM154" s="24" t="s">
        <v>1046</v>
      </c>
    </row>
    <row r="155" spans="2:65" s="1" customFormat="1" ht="16.5" customHeight="1">
      <c r="B155" s="41"/>
      <c r="C155" s="192" t="s">
        <v>494</v>
      </c>
      <c r="D155" s="192" t="s">
        <v>145</v>
      </c>
      <c r="E155" s="193" t="s">
        <v>1047</v>
      </c>
      <c r="F155" s="194" t="s">
        <v>1048</v>
      </c>
      <c r="G155" s="195" t="s">
        <v>900</v>
      </c>
      <c r="H155" s="196">
        <v>4</v>
      </c>
      <c r="I155" s="197"/>
      <c r="J155" s="198">
        <f t="shared" si="20"/>
        <v>0</v>
      </c>
      <c r="K155" s="194" t="s">
        <v>21</v>
      </c>
      <c r="L155" s="61"/>
      <c r="M155" s="199" t="s">
        <v>21</v>
      </c>
      <c r="N155" s="200" t="s">
        <v>43</v>
      </c>
      <c r="O155" s="42"/>
      <c r="P155" s="201">
        <f t="shared" si="21"/>
        <v>0</v>
      </c>
      <c r="Q155" s="201">
        <v>6.0000000000000002E-5</v>
      </c>
      <c r="R155" s="201">
        <f t="shared" si="22"/>
        <v>2.4000000000000001E-4</v>
      </c>
      <c r="S155" s="201">
        <v>0</v>
      </c>
      <c r="T155" s="202">
        <f t="shared" si="23"/>
        <v>0</v>
      </c>
      <c r="AR155" s="24" t="s">
        <v>439</v>
      </c>
      <c r="AT155" s="24" t="s">
        <v>145</v>
      </c>
      <c r="AU155" s="24" t="s">
        <v>82</v>
      </c>
      <c r="AY155" s="24" t="s">
        <v>142</v>
      </c>
      <c r="BE155" s="203">
        <f t="shared" si="24"/>
        <v>0</v>
      </c>
      <c r="BF155" s="203">
        <f t="shared" si="25"/>
        <v>0</v>
      </c>
      <c r="BG155" s="203">
        <f t="shared" si="26"/>
        <v>0</v>
      </c>
      <c r="BH155" s="203">
        <f t="shared" si="27"/>
        <v>0</v>
      </c>
      <c r="BI155" s="203">
        <f t="shared" si="28"/>
        <v>0</v>
      </c>
      <c r="BJ155" s="24" t="s">
        <v>80</v>
      </c>
      <c r="BK155" s="203">
        <f t="shared" si="29"/>
        <v>0</v>
      </c>
      <c r="BL155" s="24" t="s">
        <v>439</v>
      </c>
      <c r="BM155" s="24" t="s">
        <v>1049</v>
      </c>
    </row>
    <row r="156" spans="2:65" s="1" customFormat="1" ht="16.5" customHeight="1">
      <c r="B156" s="41"/>
      <c r="C156" s="192" t="s">
        <v>500</v>
      </c>
      <c r="D156" s="192" t="s">
        <v>145</v>
      </c>
      <c r="E156" s="193" t="s">
        <v>1050</v>
      </c>
      <c r="F156" s="194" t="s">
        <v>1051</v>
      </c>
      <c r="G156" s="195" t="s">
        <v>900</v>
      </c>
      <c r="H156" s="196">
        <v>4</v>
      </c>
      <c r="I156" s="197"/>
      <c r="J156" s="198">
        <f t="shared" si="20"/>
        <v>0</v>
      </c>
      <c r="K156" s="194" t="s">
        <v>21</v>
      </c>
      <c r="L156" s="61"/>
      <c r="M156" s="199" t="s">
        <v>21</v>
      </c>
      <c r="N156" s="200" t="s">
        <v>43</v>
      </c>
      <c r="O156" s="42"/>
      <c r="P156" s="201">
        <f t="shared" si="21"/>
        <v>0</v>
      </c>
      <c r="Q156" s="201">
        <v>0</v>
      </c>
      <c r="R156" s="201">
        <f t="shared" si="22"/>
        <v>0</v>
      </c>
      <c r="S156" s="201">
        <v>0</v>
      </c>
      <c r="T156" s="202">
        <f t="shared" si="23"/>
        <v>0</v>
      </c>
      <c r="AR156" s="24" t="s">
        <v>439</v>
      </c>
      <c r="AT156" s="24" t="s">
        <v>145</v>
      </c>
      <c r="AU156" s="24" t="s">
        <v>82</v>
      </c>
      <c r="AY156" s="24" t="s">
        <v>142</v>
      </c>
      <c r="BE156" s="203">
        <f t="shared" si="24"/>
        <v>0</v>
      </c>
      <c r="BF156" s="203">
        <f t="shared" si="25"/>
        <v>0</v>
      </c>
      <c r="BG156" s="203">
        <f t="shared" si="26"/>
        <v>0</v>
      </c>
      <c r="BH156" s="203">
        <f t="shared" si="27"/>
        <v>0</v>
      </c>
      <c r="BI156" s="203">
        <f t="shared" si="28"/>
        <v>0</v>
      </c>
      <c r="BJ156" s="24" t="s">
        <v>80</v>
      </c>
      <c r="BK156" s="203">
        <f t="shared" si="29"/>
        <v>0</v>
      </c>
      <c r="BL156" s="24" t="s">
        <v>439</v>
      </c>
      <c r="BM156" s="24" t="s">
        <v>1052</v>
      </c>
    </row>
    <row r="157" spans="2:65" s="1" customFormat="1" ht="16.5" customHeight="1">
      <c r="B157" s="41"/>
      <c r="C157" s="192" t="s">
        <v>505</v>
      </c>
      <c r="D157" s="192" t="s">
        <v>145</v>
      </c>
      <c r="E157" s="193" t="s">
        <v>1053</v>
      </c>
      <c r="F157" s="194" t="s">
        <v>1054</v>
      </c>
      <c r="G157" s="195" t="s">
        <v>900</v>
      </c>
      <c r="H157" s="196">
        <v>4</v>
      </c>
      <c r="I157" s="197"/>
      <c r="J157" s="198">
        <f t="shared" si="20"/>
        <v>0</v>
      </c>
      <c r="K157" s="194" t="s">
        <v>21</v>
      </c>
      <c r="L157" s="61"/>
      <c r="M157" s="199" t="s">
        <v>21</v>
      </c>
      <c r="N157" s="200" t="s">
        <v>43</v>
      </c>
      <c r="O157" s="42"/>
      <c r="P157" s="201">
        <f t="shared" si="21"/>
        <v>0</v>
      </c>
      <c r="Q157" s="201">
        <v>1.8E-3</v>
      </c>
      <c r="R157" s="201">
        <f t="shared" si="22"/>
        <v>7.1999999999999998E-3</v>
      </c>
      <c r="S157" s="201">
        <v>0</v>
      </c>
      <c r="T157" s="202">
        <f t="shared" si="23"/>
        <v>0</v>
      </c>
      <c r="AR157" s="24" t="s">
        <v>439</v>
      </c>
      <c r="AT157" s="24" t="s">
        <v>145</v>
      </c>
      <c r="AU157" s="24" t="s">
        <v>82</v>
      </c>
      <c r="AY157" s="24" t="s">
        <v>142</v>
      </c>
      <c r="BE157" s="203">
        <f t="shared" si="24"/>
        <v>0</v>
      </c>
      <c r="BF157" s="203">
        <f t="shared" si="25"/>
        <v>0</v>
      </c>
      <c r="BG157" s="203">
        <f t="shared" si="26"/>
        <v>0</v>
      </c>
      <c r="BH157" s="203">
        <f t="shared" si="27"/>
        <v>0</v>
      </c>
      <c r="BI157" s="203">
        <f t="shared" si="28"/>
        <v>0</v>
      </c>
      <c r="BJ157" s="24" t="s">
        <v>80</v>
      </c>
      <c r="BK157" s="203">
        <f t="shared" si="29"/>
        <v>0</v>
      </c>
      <c r="BL157" s="24" t="s">
        <v>439</v>
      </c>
      <c r="BM157" s="24" t="s">
        <v>1055</v>
      </c>
    </row>
    <row r="158" spans="2:65" s="1" customFormat="1" ht="16.5" customHeight="1">
      <c r="B158" s="41"/>
      <c r="C158" s="192" t="s">
        <v>509</v>
      </c>
      <c r="D158" s="192" t="s">
        <v>145</v>
      </c>
      <c r="E158" s="193" t="s">
        <v>1056</v>
      </c>
      <c r="F158" s="194" t="s">
        <v>1057</v>
      </c>
      <c r="G158" s="195" t="s">
        <v>431</v>
      </c>
      <c r="H158" s="196">
        <v>35</v>
      </c>
      <c r="I158" s="197"/>
      <c r="J158" s="198">
        <f t="shared" si="20"/>
        <v>0</v>
      </c>
      <c r="K158" s="194" t="s">
        <v>149</v>
      </c>
      <c r="L158" s="61"/>
      <c r="M158" s="199" t="s">
        <v>21</v>
      </c>
      <c r="N158" s="200" t="s">
        <v>43</v>
      </c>
      <c r="O158" s="42"/>
      <c r="P158" s="201">
        <f t="shared" si="21"/>
        <v>0</v>
      </c>
      <c r="Q158" s="201">
        <v>0</v>
      </c>
      <c r="R158" s="201">
        <f t="shared" si="22"/>
        <v>0</v>
      </c>
      <c r="S158" s="201">
        <v>0</v>
      </c>
      <c r="T158" s="202">
        <f t="shared" si="23"/>
        <v>0</v>
      </c>
      <c r="AR158" s="24" t="s">
        <v>439</v>
      </c>
      <c r="AT158" s="24" t="s">
        <v>145</v>
      </c>
      <c r="AU158" s="24" t="s">
        <v>82</v>
      </c>
      <c r="AY158" s="24" t="s">
        <v>142</v>
      </c>
      <c r="BE158" s="203">
        <f t="shared" si="24"/>
        <v>0</v>
      </c>
      <c r="BF158" s="203">
        <f t="shared" si="25"/>
        <v>0</v>
      </c>
      <c r="BG158" s="203">
        <f t="shared" si="26"/>
        <v>0</v>
      </c>
      <c r="BH158" s="203">
        <f t="shared" si="27"/>
        <v>0</v>
      </c>
      <c r="BI158" s="203">
        <f t="shared" si="28"/>
        <v>0</v>
      </c>
      <c r="BJ158" s="24" t="s">
        <v>80</v>
      </c>
      <c r="BK158" s="203">
        <f t="shared" si="29"/>
        <v>0</v>
      </c>
      <c r="BL158" s="24" t="s">
        <v>439</v>
      </c>
      <c r="BM158" s="24" t="s">
        <v>1058</v>
      </c>
    </row>
    <row r="159" spans="2:65" s="1" customFormat="1" ht="16.5" customHeight="1">
      <c r="B159" s="41"/>
      <c r="C159" s="192" t="s">
        <v>513</v>
      </c>
      <c r="D159" s="192" t="s">
        <v>145</v>
      </c>
      <c r="E159" s="193" t="s">
        <v>1059</v>
      </c>
      <c r="F159" s="194" t="s">
        <v>1060</v>
      </c>
      <c r="G159" s="195" t="s">
        <v>1061</v>
      </c>
      <c r="H159" s="196">
        <v>6</v>
      </c>
      <c r="I159" s="197"/>
      <c r="J159" s="198">
        <f t="shared" si="20"/>
        <v>0</v>
      </c>
      <c r="K159" s="194" t="s">
        <v>149</v>
      </c>
      <c r="L159" s="61"/>
      <c r="M159" s="199" t="s">
        <v>21</v>
      </c>
      <c r="N159" s="200" t="s">
        <v>43</v>
      </c>
      <c r="O159" s="42"/>
      <c r="P159" s="201">
        <f t="shared" si="21"/>
        <v>0</v>
      </c>
      <c r="Q159" s="201">
        <v>0</v>
      </c>
      <c r="R159" s="201">
        <f t="shared" si="22"/>
        <v>0</v>
      </c>
      <c r="S159" s="201">
        <v>0</v>
      </c>
      <c r="T159" s="202">
        <f t="shared" si="23"/>
        <v>0</v>
      </c>
      <c r="AR159" s="24" t="s">
        <v>439</v>
      </c>
      <c r="AT159" s="24" t="s">
        <v>145</v>
      </c>
      <c r="AU159" s="24" t="s">
        <v>82</v>
      </c>
      <c r="AY159" s="24" t="s">
        <v>142</v>
      </c>
      <c r="BE159" s="203">
        <f t="shared" si="24"/>
        <v>0</v>
      </c>
      <c r="BF159" s="203">
        <f t="shared" si="25"/>
        <v>0</v>
      </c>
      <c r="BG159" s="203">
        <f t="shared" si="26"/>
        <v>0</v>
      </c>
      <c r="BH159" s="203">
        <f t="shared" si="27"/>
        <v>0</v>
      </c>
      <c r="BI159" s="203">
        <f t="shared" si="28"/>
        <v>0</v>
      </c>
      <c r="BJ159" s="24" t="s">
        <v>80</v>
      </c>
      <c r="BK159" s="203">
        <f t="shared" si="29"/>
        <v>0</v>
      </c>
      <c r="BL159" s="24" t="s">
        <v>439</v>
      </c>
      <c r="BM159" s="24" t="s">
        <v>1062</v>
      </c>
    </row>
    <row r="160" spans="2:65" s="1" customFormat="1" ht="16.5" customHeight="1">
      <c r="B160" s="41"/>
      <c r="C160" s="192" t="s">
        <v>517</v>
      </c>
      <c r="D160" s="192" t="s">
        <v>145</v>
      </c>
      <c r="E160" s="193" t="s">
        <v>1063</v>
      </c>
      <c r="F160" s="194" t="s">
        <v>1064</v>
      </c>
      <c r="G160" s="195" t="s">
        <v>900</v>
      </c>
      <c r="H160" s="196">
        <v>32</v>
      </c>
      <c r="I160" s="197"/>
      <c r="J160" s="198">
        <f t="shared" si="20"/>
        <v>0</v>
      </c>
      <c r="K160" s="194" t="s">
        <v>149</v>
      </c>
      <c r="L160" s="61"/>
      <c r="M160" s="199" t="s">
        <v>21</v>
      </c>
      <c r="N160" s="200" t="s">
        <v>43</v>
      </c>
      <c r="O160" s="42"/>
      <c r="P160" s="201">
        <f t="shared" si="21"/>
        <v>0</v>
      </c>
      <c r="Q160" s="201">
        <v>0</v>
      </c>
      <c r="R160" s="201">
        <f t="shared" si="22"/>
        <v>0</v>
      </c>
      <c r="S160" s="201">
        <v>0</v>
      </c>
      <c r="T160" s="202">
        <f t="shared" si="23"/>
        <v>0</v>
      </c>
      <c r="AR160" s="24" t="s">
        <v>439</v>
      </c>
      <c r="AT160" s="24" t="s">
        <v>145</v>
      </c>
      <c r="AU160" s="24" t="s">
        <v>82</v>
      </c>
      <c r="AY160" s="24" t="s">
        <v>142</v>
      </c>
      <c r="BE160" s="203">
        <f t="shared" si="24"/>
        <v>0</v>
      </c>
      <c r="BF160" s="203">
        <f t="shared" si="25"/>
        <v>0</v>
      </c>
      <c r="BG160" s="203">
        <f t="shared" si="26"/>
        <v>0</v>
      </c>
      <c r="BH160" s="203">
        <f t="shared" si="27"/>
        <v>0</v>
      </c>
      <c r="BI160" s="203">
        <f t="shared" si="28"/>
        <v>0</v>
      </c>
      <c r="BJ160" s="24" t="s">
        <v>80</v>
      </c>
      <c r="BK160" s="203">
        <f t="shared" si="29"/>
        <v>0</v>
      </c>
      <c r="BL160" s="24" t="s">
        <v>439</v>
      </c>
      <c r="BM160" s="24" t="s">
        <v>1065</v>
      </c>
    </row>
    <row r="161" spans="2:65" s="1" customFormat="1" ht="16.5" customHeight="1">
      <c r="B161" s="41"/>
      <c r="C161" s="192" t="s">
        <v>522</v>
      </c>
      <c r="D161" s="192" t="s">
        <v>145</v>
      </c>
      <c r="E161" s="193" t="s">
        <v>1066</v>
      </c>
      <c r="F161" s="194" t="s">
        <v>1067</v>
      </c>
      <c r="G161" s="195" t="s">
        <v>900</v>
      </c>
      <c r="H161" s="196">
        <v>6</v>
      </c>
      <c r="I161" s="197"/>
      <c r="J161" s="198">
        <f t="shared" si="20"/>
        <v>0</v>
      </c>
      <c r="K161" s="194" t="s">
        <v>149</v>
      </c>
      <c r="L161" s="61"/>
      <c r="M161" s="199" t="s">
        <v>21</v>
      </c>
      <c r="N161" s="200" t="s">
        <v>43</v>
      </c>
      <c r="O161" s="42"/>
      <c r="P161" s="201">
        <f t="shared" si="21"/>
        <v>0</v>
      </c>
      <c r="Q161" s="201">
        <v>0</v>
      </c>
      <c r="R161" s="201">
        <f t="shared" si="22"/>
        <v>0</v>
      </c>
      <c r="S161" s="201">
        <v>0</v>
      </c>
      <c r="T161" s="202">
        <f t="shared" si="23"/>
        <v>0</v>
      </c>
      <c r="AR161" s="24" t="s">
        <v>439</v>
      </c>
      <c r="AT161" s="24" t="s">
        <v>145</v>
      </c>
      <c r="AU161" s="24" t="s">
        <v>82</v>
      </c>
      <c r="AY161" s="24" t="s">
        <v>142</v>
      </c>
      <c r="BE161" s="203">
        <f t="shared" si="24"/>
        <v>0</v>
      </c>
      <c r="BF161" s="203">
        <f t="shared" si="25"/>
        <v>0</v>
      </c>
      <c r="BG161" s="203">
        <f t="shared" si="26"/>
        <v>0</v>
      </c>
      <c r="BH161" s="203">
        <f t="shared" si="27"/>
        <v>0</v>
      </c>
      <c r="BI161" s="203">
        <f t="shared" si="28"/>
        <v>0</v>
      </c>
      <c r="BJ161" s="24" t="s">
        <v>80</v>
      </c>
      <c r="BK161" s="203">
        <f t="shared" si="29"/>
        <v>0</v>
      </c>
      <c r="BL161" s="24" t="s">
        <v>439</v>
      </c>
      <c r="BM161" s="24" t="s">
        <v>1068</v>
      </c>
    </row>
    <row r="162" spans="2:65" s="1" customFormat="1" ht="16.5" customHeight="1">
      <c r="B162" s="41"/>
      <c r="C162" s="192" t="s">
        <v>527</v>
      </c>
      <c r="D162" s="192" t="s">
        <v>145</v>
      </c>
      <c r="E162" s="193" t="s">
        <v>1069</v>
      </c>
      <c r="F162" s="194" t="s">
        <v>1070</v>
      </c>
      <c r="G162" s="195" t="s">
        <v>431</v>
      </c>
      <c r="H162" s="196">
        <v>125</v>
      </c>
      <c r="I162" s="197"/>
      <c r="J162" s="198">
        <f t="shared" si="20"/>
        <v>0</v>
      </c>
      <c r="K162" s="194" t="s">
        <v>149</v>
      </c>
      <c r="L162" s="61"/>
      <c r="M162" s="199" t="s">
        <v>21</v>
      </c>
      <c r="N162" s="200" t="s">
        <v>43</v>
      </c>
      <c r="O162" s="42"/>
      <c r="P162" s="201">
        <f t="shared" si="21"/>
        <v>0</v>
      </c>
      <c r="Q162" s="201">
        <v>0</v>
      </c>
      <c r="R162" s="201">
        <f t="shared" si="22"/>
        <v>0</v>
      </c>
      <c r="S162" s="201">
        <v>0</v>
      </c>
      <c r="T162" s="202">
        <f t="shared" si="23"/>
        <v>0</v>
      </c>
      <c r="AR162" s="24" t="s">
        <v>439</v>
      </c>
      <c r="AT162" s="24" t="s">
        <v>145</v>
      </c>
      <c r="AU162" s="24" t="s">
        <v>82</v>
      </c>
      <c r="AY162" s="24" t="s">
        <v>142</v>
      </c>
      <c r="BE162" s="203">
        <f t="shared" si="24"/>
        <v>0</v>
      </c>
      <c r="BF162" s="203">
        <f t="shared" si="25"/>
        <v>0</v>
      </c>
      <c r="BG162" s="203">
        <f t="shared" si="26"/>
        <v>0</v>
      </c>
      <c r="BH162" s="203">
        <f t="shared" si="27"/>
        <v>0</v>
      </c>
      <c r="BI162" s="203">
        <f t="shared" si="28"/>
        <v>0</v>
      </c>
      <c r="BJ162" s="24" t="s">
        <v>80</v>
      </c>
      <c r="BK162" s="203">
        <f t="shared" si="29"/>
        <v>0</v>
      </c>
      <c r="BL162" s="24" t="s">
        <v>439</v>
      </c>
      <c r="BM162" s="24" t="s">
        <v>1071</v>
      </c>
    </row>
    <row r="163" spans="2:65" s="1" customFormat="1" ht="16.5" customHeight="1">
      <c r="B163" s="41"/>
      <c r="C163" s="192" t="s">
        <v>531</v>
      </c>
      <c r="D163" s="192" t="s">
        <v>145</v>
      </c>
      <c r="E163" s="193" t="s">
        <v>1072</v>
      </c>
      <c r="F163" s="194" t="s">
        <v>1073</v>
      </c>
      <c r="G163" s="195" t="s">
        <v>431</v>
      </c>
      <c r="H163" s="196">
        <v>85</v>
      </c>
      <c r="I163" s="197"/>
      <c r="J163" s="198">
        <f t="shared" si="20"/>
        <v>0</v>
      </c>
      <c r="K163" s="194" t="s">
        <v>149</v>
      </c>
      <c r="L163" s="61"/>
      <c r="M163" s="199" t="s">
        <v>21</v>
      </c>
      <c r="N163" s="200" t="s">
        <v>43</v>
      </c>
      <c r="O163" s="42"/>
      <c r="P163" s="201">
        <f t="shared" si="21"/>
        <v>0</v>
      </c>
      <c r="Q163" s="201">
        <v>0</v>
      </c>
      <c r="R163" s="201">
        <f t="shared" si="22"/>
        <v>0</v>
      </c>
      <c r="S163" s="201">
        <v>0</v>
      </c>
      <c r="T163" s="202">
        <f t="shared" si="23"/>
        <v>0</v>
      </c>
      <c r="AR163" s="24" t="s">
        <v>439</v>
      </c>
      <c r="AT163" s="24" t="s">
        <v>145</v>
      </c>
      <c r="AU163" s="24" t="s">
        <v>82</v>
      </c>
      <c r="AY163" s="24" t="s">
        <v>142</v>
      </c>
      <c r="BE163" s="203">
        <f t="shared" si="24"/>
        <v>0</v>
      </c>
      <c r="BF163" s="203">
        <f t="shared" si="25"/>
        <v>0</v>
      </c>
      <c r="BG163" s="203">
        <f t="shared" si="26"/>
        <v>0</v>
      </c>
      <c r="BH163" s="203">
        <f t="shared" si="27"/>
        <v>0</v>
      </c>
      <c r="BI163" s="203">
        <f t="shared" si="28"/>
        <v>0</v>
      </c>
      <c r="BJ163" s="24" t="s">
        <v>80</v>
      </c>
      <c r="BK163" s="203">
        <f t="shared" si="29"/>
        <v>0</v>
      </c>
      <c r="BL163" s="24" t="s">
        <v>439</v>
      </c>
      <c r="BM163" s="24" t="s">
        <v>1074</v>
      </c>
    </row>
    <row r="164" spans="2:65" s="1" customFormat="1" ht="16.5" customHeight="1">
      <c r="B164" s="41"/>
      <c r="C164" s="192" t="s">
        <v>535</v>
      </c>
      <c r="D164" s="192" t="s">
        <v>145</v>
      </c>
      <c r="E164" s="193" t="s">
        <v>1075</v>
      </c>
      <c r="F164" s="194" t="s">
        <v>1076</v>
      </c>
      <c r="G164" s="195" t="s">
        <v>431</v>
      </c>
      <c r="H164" s="196">
        <v>96</v>
      </c>
      <c r="I164" s="197"/>
      <c r="J164" s="198">
        <f t="shared" si="20"/>
        <v>0</v>
      </c>
      <c r="K164" s="194" t="s">
        <v>149</v>
      </c>
      <c r="L164" s="61"/>
      <c r="M164" s="199" t="s">
        <v>21</v>
      </c>
      <c r="N164" s="200" t="s">
        <v>43</v>
      </c>
      <c r="O164" s="42"/>
      <c r="P164" s="201">
        <f t="shared" si="21"/>
        <v>0</v>
      </c>
      <c r="Q164" s="201">
        <v>0</v>
      </c>
      <c r="R164" s="201">
        <f t="shared" si="22"/>
        <v>0</v>
      </c>
      <c r="S164" s="201">
        <v>0</v>
      </c>
      <c r="T164" s="202">
        <f t="shared" si="23"/>
        <v>0</v>
      </c>
      <c r="AR164" s="24" t="s">
        <v>439</v>
      </c>
      <c r="AT164" s="24" t="s">
        <v>145</v>
      </c>
      <c r="AU164" s="24" t="s">
        <v>82</v>
      </c>
      <c r="AY164" s="24" t="s">
        <v>142</v>
      </c>
      <c r="BE164" s="203">
        <f t="shared" si="24"/>
        <v>0</v>
      </c>
      <c r="BF164" s="203">
        <f t="shared" si="25"/>
        <v>0</v>
      </c>
      <c r="BG164" s="203">
        <f t="shared" si="26"/>
        <v>0</v>
      </c>
      <c r="BH164" s="203">
        <f t="shared" si="27"/>
        <v>0</v>
      </c>
      <c r="BI164" s="203">
        <f t="shared" si="28"/>
        <v>0</v>
      </c>
      <c r="BJ164" s="24" t="s">
        <v>80</v>
      </c>
      <c r="BK164" s="203">
        <f t="shared" si="29"/>
        <v>0</v>
      </c>
      <c r="BL164" s="24" t="s">
        <v>439</v>
      </c>
      <c r="BM164" s="24" t="s">
        <v>1077</v>
      </c>
    </row>
    <row r="165" spans="2:65" s="1" customFormat="1" ht="16.5" customHeight="1">
      <c r="B165" s="41"/>
      <c r="C165" s="192" t="s">
        <v>541</v>
      </c>
      <c r="D165" s="192" t="s">
        <v>145</v>
      </c>
      <c r="E165" s="193" t="s">
        <v>1078</v>
      </c>
      <c r="F165" s="194" t="s">
        <v>1079</v>
      </c>
      <c r="G165" s="195" t="s">
        <v>900</v>
      </c>
      <c r="H165" s="196">
        <v>2</v>
      </c>
      <c r="I165" s="197"/>
      <c r="J165" s="198">
        <f t="shared" si="20"/>
        <v>0</v>
      </c>
      <c r="K165" s="194" t="s">
        <v>149</v>
      </c>
      <c r="L165" s="61"/>
      <c r="M165" s="199" t="s">
        <v>21</v>
      </c>
      <c r="N165" s="200" t="s">
        <v>43</v>
      </c>
      <c r="O165" s="42"/>
      <c r="P165" s="201">
        <f t="shared" si="21"/>
        <v>0</v>
      </c>
      <c r="Q165" s="201">
        <v>0</v>
      </c>
      <c r="R165" s="201">
        <f t="shared" si="22"/>
        <v>0</v>
      </c>
      <c r="S165" s="201">
        <v>0</v>
      </c>
      <c r="T165" s="202">
        <f t="shared" si="23"/>
        <v>0</v>
      </c>
      <c r="AR165" s="24" t="s">
        <v>439</v>
      </c>
      <c r="AT165" s="24" t="s">
        <v>145</v>
      </c>
      <c r="AU165" s="24" t="s">
        <v>82</v>
      </c>
      <c r="AY165" s="24" t="s">
        <v>142</v>
      </c>
      <c r="BE165" s="203">
        <f t="shared" si="24"/>
        <v>0</v>
      </c>
      <c r="BF165" s="203">
        <f t="shared" si="25"/>
        <v>0</v>
      </c>
      <c r="BG165" s="203">
        <f t="shared" si="26"/>
        <v>0</v>
      </c>
      <c r="BH165" s="203">
        <f t="shared" si="27"/>
        <v>0</v>
      </c>
      <c r="BI165" s="203">
        <f t="shared" si="28"/>
        <v>0</v>
      </c>
      <c r="BJ165" s="24" t="s">
        <v>80</v>
      </c>
      <c r="BK165" s="203">
        <f t="shared" si="29"/>
        <v>0</v>
      </c>
      <c r="BL165" s="24" t="s">
        <v>439</v>
      </c>
      <c r="BM165" s="24" t="s">
        <v>1080</v>
      </c>
    </row>
    <row r="166" spans="2:65" s="1" customFormat="1" ht="16.5" customHeight="1">
      <c r="B166" s="41"/>
      <c r="C166" s="192" t="s">
        <v>545</v>
      </c>
      <c r="D166" s="192" t="s">
        <v>145</v>
      </c>
      <c r="E166" s="193" t="s">
        <v>1081</v>
      </c>
      <c r="F166" s="194" t="s">
        <v>1082</v>
      </c>
      <c r="G166" s="195" t="s">
        <v>900</v>
      </c>
      <c r="H166" s="196">
        <v>4</v>
      </c>
      <c r="I166" s="197"/>
      <c r="J166" s="198">
        <f t="shared" si="20"/>
        <v>0</v>
      </c>
      <c r="K166" s="194" t="s">
        <v>149</v>
      </c>
      <c r="L166" s="61"/>
      <c r="M166" s="199" t="s">
        <v>21</v>
      </c>
      <c r="N166" s="200" t="s">
        <v>43</v>
      </c>
      <c r="O166" s="42"/>
      <c r="P166" s="201">
        <f t="shared" si="21"/>
        <v>0</v>
      </c>
      <c r="Q166" s="201">
        <v>0</v>
      </c>
      <c r="R166" s="201">
        <f t="shared" si="22"/>
        <v>0</v>
      </c>
      <c r="S166" s="201">
        <v>0</v>
      </c>
      <c r="T166" s="202">
        <f t="shared" si="23"/>
        <v>0</v>
      </c>
      <c r="AR166" s="24" t="s">
        <v>439</v>
      </c>
      <c r="AT166" s="24" t="s">
        <v>145</v>
      </c>
      <c r="AU166" s="24" t="s">
        <v>82</v>
      </c>
      <c r="AY166" s="24" t="s">
        <v>142</v>
      </c>
      <c r="BE166" s="203">
        <f t="shared" si="24"/>
        <v>0</v>
      </c>
      <c r="BF166" s="203">
        <f t="shared" si="25"/>
        <v>0</v>
      </c>
      <c r="BG166" s="203">
        <f t="shared" si="26"/>
        <v>0</v>
      </c>
      <c r="BH166" s="203">
        <f t="shared" si="27"/>
        <v>0</v>
      </c>
      <c r="BI166" s="203">
        <f t="shared" si="28"/>
        <v>0</v>
      </c>
      <c r="BJ166" s="24" t="s">
        <v>80</v>
      </c>
      <c r="BK166" s="203">
        <f t="shared" si="29"/>
        <v>0</v>
      </c>
      <c r="BL166" s="24" t="s">
        <v>439</v>
      </c>
      <c r="BM166" s="24" t="s">
        <v>1083</v>
      </c>
    </row>
    <row r="167" spans="2:65" s="1" customFormat="1" ht="16.5" customHeight="1">
      <c r="B167" s="41"/>
      <c r="C167" s="192" t="s">
        <v>553</v>
      </c>
      <c r="D167" s="192" t="s">
        <v>145</v>
      </c>
      <c r="E167" s="193" t="s">
        <v>1084</v>
      </c>
      <c r="F167" s="194" t="s">
        <v>1085</v>
      </c>
      <c r="G167" s="195" t="s">
        <v>900</v>
      </c>
      <c r="H167" s="196">
        <v>4</v>
      </c>
      <c r="I167" s="197"/>
      <c r="J167" s="198">
        <f t="shared" si="20"/>
        <v>0</v>
      </c>
      <c r="K167" s="194" t="s">
        <v>149</v>
      </c>
      <c r="L167" s="61"/>
      <c r="M167" s="199" t="s">
        <v>21</v>
      </c>
      <c r="N167" s="200" t="s">
        <v>43</v>
      </c>
      <c r="O167" s="42"/>
      <c r="P167" s="201">
        <f t="shared" si="21"/>
        <v>0</v>
      </c>
      <c r="Q167" s="201">
        <v>0</v>
      </c>
      <c r="R167" s="201">
        <f t="shared" si="22"/>
        <v>0</v>
      </c>
      <c r="S167" s="201">
        <v>0</v>
      </c>
      <c r="T167" s="202">
        <f t="shared" si="23"/>
        <v>0</v>
      </c>
      <c r="AR167" s="24" t="s">
        <v>439</v>
      </c>
      <c r="AT167" s="24" t="s">
        <v>145</v>
      </c>
      <c r="AU167" s="24" t="s">
        <v>82</v>
      </c>
      <c r="AY167" s="24" t="s">
        <v>142</v>
      </c>
      <c r="BE167" s="203">
        <f t="shared" si="24"/>
        <v>0</v>
      </c>
      <c r="BF167" s="203">
        <f t="shared" si="25"/>
        <v>0</v>
      </c>
      <c r="BG167" s="203">
        <f t="shared" si="26"/>
        <v>0</v>
      </c>
      <c r="BH167" s="203">
        <f t="shared" si="27"/>
        <v>0</v>
      </c>
      <c r="BI167" s="203">
        <f t="shared" si="28"/>
        <v>0</v>
      </c>
      <c r="BJ167" s="24" t="s">
        <v>80</v>
      </c>
      <c r="BK167" s="203">
        <f t="shared" si="29"/>
        <v>0</v>
      </c>
      <c r="BL167" s="24" t="s">
        <v>439</v>
      </c>
      <c r="BM167" s="24" t="s">
        <v>1086</v>
      </c>
    </row>
    <row r="168" spans="2:65" s="1" customFormat="1" ht="16.5" customHeight="1">
      <c r="B168" s="41"/>
      <c r="C168" s="192" t="s">
        <v>561</v>
      </c>
      <c r="D168" s="192" t="s">
        <v>145</v>
      </c>
      <c r="E168" s="193" t="s">
        <v>1087</v>
      </c>
      <c r="F168" s="194" t="s">
        <v>1088</v>
      </c>
      <c r="G168" s="195" t="s">
        <v>431</v>
      </c>
      <c r="H168" s="196">
        <v>96</v>
      </c>
      <c r="I168" s="197"/>
      <c r="J168" s="198">
        <f t="shared" si="20"/>
        <v>0</v>
      </c>
      <c r="K168" s="194" t="s">
        <v>149</v>
      </c>
      <c r="L168" s="61"/>
      <c r="M168" s="199" t="s">
        <v>21</v>
      </c>
      <c r="N168" s="200" t="s">
        <v>43</v>
      </c>
      <c r="O168" s="42"/>
      <c r="P168" s="201">
        <f t="shared" si="21"/>
        <v>0</v>
      </c>
      <c r="Q168" s="201">
        <v>1.4999999999999999E-4</v>
      </c>
      <c r="R168" s="201">
        <f t="shared" si="22"/>
        <v>1.44E-2</v>
      </c>
      <c r="S168" s="201">
        <v>0</v>
      </c>
      <c r="T168" s="202">
        <f t="shared" si="23"/>
        <v>0</v>
      </c>
      <c r="AR168" s="24" t="s">
        <v>439</v>
      </c>
      <c r="AT168" s="24" t="s">
        <v>145</v>
      </c>
      <c r="AU168" s="24" t="s">
        <v>82</v>
      </c>
      <c r="AY168" s="24" t="s">
        <v>142</v>
      </c>
      <c r="BE168" s="203">
        <f t="shared" si="24"/>
        <v>0</v>
      </c>
      <c r="BF168" s="203">
        <f t="shared" si="25"/>
        <v>0</v>
      </c>
      <c r="BG168" s="203">
        <f t="shared" si="26"/>
        <v>0</v>
      </c>
      <c r="BH168" s="203">
        <f t="shared" si="27"/>
        <v>0</v>
      </c>
      <c r="BI168" s="203">
        <f t="shared" si="28"/>
        <v>0</v>
      </c>
      <c r="BJ168" s="24" t="s">
        <v>80</v>
      </c>
      <c r="BK168" s="203">
        <f t="shared" si="29"/>
        <v>0</v>
      </c>
      <c r="BL168" s="24" t="s">
        <v>439</v>
      </c>
      <c r="BM168" s="24" t="s">
        <v>1089</v>
      </c>
    </row>
    <row r="169" spans="2:65" s="1" customFormat="1" ht="16.5" customHeight="1">
      <c r="B169" s="41"/>
      <c r="C169" s="192" t="s">
        <v>566</v>
      </c>
      <c r="D169" s="192" t="s">
        <v>145</v>
      </c>
      <c r="E169" s="193" t="s">
        <v>1090</v>
      </c>
      <c r="F169" s="194" t="s">
        <v>1091</v>
      </c>
      <c r="G169" s="195" t="s">
        <v>431</v>
      </c>
      <c r="H169" s="196">
        <v>35</v>
      </c>
      <c r="I169" s="197"/>
      <c r="J169" s="198">
        <f t="shared" si="20"/>
        <v>0</v>
      </c>
      <c r="K169" s="194" t="s">
        <v>149</v>
      </c>
      <c r="L169" s="61"/>
      <c r="M169" s="199" t="s">
        <v>21</v>
      </c>
      <c r="N169" s="200" t="s">
        <v>43</v>
      </c>
      <c r="O169" s="42"/>
      <c r="P169" s="201">
        <f t="shared" si="21"/>
        <v>0</v>
      </c>
      <c r="Q169" s="201">
        <v>2.3460000000000002E-2</v>
      </c>
      <c r="R169" s="201">
        <f t="shared" si="22"/>
        <v>0.82110000000000005</v>
      </c>
      <c r="S169" s="201">
        <v>0</v>
      </c>
      <c r="T169" s="202">
        <f t="shared" si="23"/>
        <v>0</v>
      </c>
      <c r="AR169" s="24" t="s">
        <v>439</v>
      </c>
      <c r="AT169" s="24" t="s">
        <v>145</v>
      </c>
      <c r="AU169" s="24" t="s">
        <v>82</v>
      </c>
      <c r="AY169" s="24" t="s">
        <v>142</v>
      </c>
      <c r="BE169" s="203">
        <f t="shared" si="24"/>
        <v>0</v>
      </c>
      <c r="BF169" s="203">
        <f t="shared" si="25"/>
        <v>0</v>
      </c>
      <c r="BG169" s="203">
        <f t="shared" si="26"/>
        <v>0</v>
      </c>
      <c r="BH169" s="203">
        <f t="shared" si="27"/>
        <v>0</v>
      </c>
      <c r="BI169" s="203">
        <f t="shared" si="28"/>
        <v>0</v>
      </c>
      <c r="BJ169" s="24" t="s">
        <v>80</v>
      </c>
      <c r="BK169" s="203">
        <f t="shared" si="29"/>
        <v>0</v>
      </c>
      <c r="BL169" s="24" t="s">
        <v>439</v>
      </c>
      <c r="BM169" s="24" t="s">
        <v>1092</v>
      </c>
    </row>
    <row r="170" spans="2:65" s="1" customFormat="1" ht="16.5" customHeight="1">
      <c r="B170" s="41"/>
      <c r="C170" s="192" t="s">
        <v>570</v>
      </c>
      <c r="D170" s="192" t="s">
        <v>145</v>
      </c>
      <c r="E170" s="193" t="s">
        <v>1093</v>
      </c>
      <c r="F170" s="194" t="s">
        <v>1094</v>
      </c>
      <c r="G170" s="195" t="s">
        <v>431</v>
      </c>
      <c r="H170" s="196">
        <v>125</v>
      </c>
      <c r="I170" s="197"/>
      <c r="J170" s="198">
        <f t="shared" si="20"/>
        <v>0</v>
      </c>
      <c r="K170" s="194" t="s">
        <v>149</v>
      </c>
      <c r="L170" s="61"/>
      <c r="M170" s="199" t="s">
        <v>21</v>
      </c>
      <c r="N170" s="200" t="s">
        <v>43</v>
      </c>
      <c r="O170" s="42"/>
      <c r="P170" s="201">
        <f t="shared" si="21"/>
        <v>0</v>
      </c>
      <c r="Q170" s="201">
        <v>1.4999999999999999E-4</v>
      </c>
      <c r="R170" s="201">
        <f t="shared" si="22"/>
        <v>1.8749999999999999E-2</v>
      </c>
      <c r="S170" s="201">
        <v>0</v>
      </c>
      <c r="T170" s="202">
        <f t="shared" si="23"/>
        <v>0</v>
      </c>
      <c r="AR170" s="24" t="s">
        <v>439</v>
      </c>
      <c r="AT170" s="24" t="s">
        <v>145</v>
      </c>
      <c r="AU170" s="24" t="s">
        <v>82</v>
      </c>
      <c r="AY170" s="24" t="s">
        <v>142</v>
      </c>
      <c r="BE170" s="203">
        <f t="shared" si="24"/>
        <v>0</v>
      </c>
      <c r="BF170" s="203">
        <f t="shared" si="25"/>
        <v>0</v>
      </c>
      <c r="BG170" s="203">
        <f t="shared" si="26"/>
        <v>0</v>
      </c>
      <c r="BH170" s="203">
        <f t="shared" si="27"/>
        <v>0</v>
      </c>
      <c r="BI170" s="203">
        <f t="shared" si="28"/>
        <v>0</v>
      </c>
      <c r="BJ170" s="24" t="s">
        <v>80</v>
      </c>
      <c r="BK170" s="203">
        <f t="shared" si="29"/>
        <v>0</v>
      </c>
      <c r="BL170" s="24" t="s">
        <v>439</v>
      </c>
      <c r="BM170" s="24" t="s">
        <v>1095</v>
      </c>
    </row>
    <row r="171" spans="2:65" s="1" customFormat="1" ht="16.5" customHeight="1">
      <c r="B171" s="41"/>
      <c r="C171" s="192" t="s">
        <v>575</v>
      </c>
      <c r="D171" s="192" t="s">
        <v>145</v>
      </c>
      <c r="E171" s="193" t="s">
        <v>1096</v>
      </c>
      <c r="F171" s="194" t="s">
        <v>1097</v>
      </c>
      <c r="G171" s="195" t="s">
        <v>431</v>
      </c>
      <c r="H171" s="196">
        <v>85</v>
      </c>
      <c r="I171" s="197"/>
      <c r="J171" s="198">
        <f t="shared" si="20"/>
        <v>0</v>
      </c>
      <c r="K171" s="194" t="s">
        <v>149</v>
      </c>
      <c r="L171" s="61"/>
      <c r="M171" s="199" t="s">
        <v>21</v>
      </c>
      <c r="N171" s="200" t="s">
        <v>43</v>
      </c>
      <c r="O171" s="42"/>
      <c r="P171" s="201">
        <f t="shared" si="21"/>
        <v>0</v>
      </c>
      <c r="Q171" s="201">
        <v>4.2000000000000002E-4</v>
      </c>
      <c r="R171" s="201">
        <f t="shared" si="22"/>
        <v>3.5700000000000003E-2</v>
      </c>
      <c r="S171" s="201">
        <v>0</v>
      </c>
      <c r="T171" s="202">
        <f t="shared" si="23"/>
        <v>0</v>
      </c>
      <c r="AR171" s="24" t="s">
        <v>439</v>
      </c>
      <c r="AT171" s="24" t="s">
        <v>145</v>
      </c>
      <c r="AU171" s="24" t="s">
        <v>82</v>
      </c>
      <c r="AY171" s="24" t="s">
        <v>142</v>
      </c>
      <c r="BE171" s="203">
        <f t="shared" si="24"/>
        <v>0</v>
      </c>
      <c r="BF171" s="203">
        <f t="shared" si="25"/>
        <v>0</v>
      </c>
      <c r="BG171" s="203">
        <f t="shared" si="26"/>
        <v>0</v>
      </c>
      <c r="BH171" s="203">
        <f t="shared" si="27"/>
        <v>0</v>
      </c>
      <c r="BI171" s="203">
        <f t="shared" si="28"/>
        <v>0</v>
      </c>
      <c r="BJ171" s="24" t="s">
        <v>80</v>
      </c>
      <c r="BK171" s="203">
        <f t="shared" si="29"/>
        <v>0</v>
      </c>
      <c r="BL171" s="24" t="s">
        <v>439</v>
      </c>
      <c r="BM171" s="24" t="s">
        <v>1098</v>
      </c>
    </row>
    <row r="172" spans="2:65" s="1" customFormat="1" ht="16.5" customHeight="1">
      <c r="B172" s="41"/>
      <c r="C172" s="192" t="s">
        <v>580</v>
      </c>
      <c r="D172" s="192" t="s">
        <v>145</v>
      </c>
      <c r="E172" s="193" t="s">
        <v>1090</v>
      </c>
      <c r="F172" s="194" t="s">
        <v>1091</v>
      </c>
      <c r="G172" s="195" t="s">
        <v>431</v>
      </c>
      <c r="H172" s="196">
        <v>35</v>
      </c>
      <c r="I172" s="197"/>
      <c r="J172" s="198">
        <f t="shared" si="20"/>
        <v>0</v>
      </c>
      <c r="K172" s="194" t="s">
        <v>149</v>
      </c>
      <c r="L172" s="61"/>
      <c r="M172" s="199" t="s">
        <v>21</v>
      </c>
      <c r="N172" s="263" t="s">
        <v>43</v>
      </c>
      <c r="O172" s="264"/>
      <c r="P172" s="265">
        <f t="shared" si="21"/>
        <v>0</v>
      </c>
      <c r="Q172" s="265">
        <v>2.3460000000000002E-2</v>
      </c>
      <c r="R172" s="265">
        <f t="shared" si="22"/>
        <v>0.82110000000000005</v>
      </c>
      <c r="S172" s="265">
        <v>0</v>
      </c>
      <c r="T172" s="266">
        <f t="shared" si="23"/>
        <v>0</v>
      </c>
      <c r="AR172" s="24" t="s">
        <v>439</v>
      </c>
      <c r="AT172" s="24" t="s">
        <v>145</v>
      </c>
      <c r="AU172" s="24" t="s">
        <v>82</v>
      </c>
      <c r="AY172" s="24" t="s">
        <v>142</v>
      </c>
      <c r="BE172" s="203">
        <f t="shared" si="24"/>
        <v>0</v>
      </c>
      <c r="BF172" s="203">
        <f t="shared" si="25"/>
        <v>0</v>
      </c>
      <c r="BG172" s="203">
        <f t="shared" si="26"/>
        <v>0</v>
      </c>
      <c r="BH172" s="203">
        <f t="shared" si="27"/>
        <v>0</v>
      </c>
      <c r="BI172" s="203">
        <f t="shared" si="28"/>
        <v>0</v>
      </c>
      <c r="BJ172" s="24" t="s">
        <v>80</v>
      </c>
      <c r="BK172" s="203">
        <f t="shared" si="29"/>
        <v>0</v>
      </c>
      <c r="BL172" s="24" t="s">
        <v>439</v>
      </c>
      <c r="BM172" s="24" t="s">
        <v>1099</v>
      </c>
    </row>
    <row r="173" spans="2:65" s="1" customFormat="1" ht="6.95" customHeight="1">
      <c r="B173" s="56"/>
      <c r="C173" s="57"/>
      <c r="D173" s="57"/>
      <c r="E173" s="57"/>
      <c r="F173" s="57"/>
      <c r="G173" s="57"/>
      <c r="H173" s="57"/>
      <c r="I173" s="139"/>
      <c r="J173" s="57"/>
      <c r="K173" s="57"/>
      <c r="L173" s="61"/>
    </row>
  </sheetData>
  <sheetProtection algorithmName="SHA-512" hashValue="vgPxO0BHCBxtsHLgKJSFGpzVFM3zcXMsbVL3HiVL6q6g7+3HrjDA3pSnkTxuQhetOBiE50k9UTEsQIqOrrUY3A==" saltValue="66b0RklbxNky1gdoW0sxpc5V5yC5HBGHUoPkqi+iqds7vR0C2EXDQM9VfJVFBJwfXR9Zh1GD4ls7/zjlY6URvw==" spinCount="100000" sheet="1" objects="1" scenarios="1" formatColumns="0" formatRows="0" autoFilter="0"/>
  <autoFilter ref="C77:K172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showGridLines="0" workbookViewId="0">
      <pane ySplit="1" topLeftCell="A2" activePane="bottomLeft" state="frozen"/>
      <selection pane="bottomLeft" activeCell="F19" sqref="F1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95</v>
      </c>
      <c r="G1" s="387" t="s">
        <v>96</v>
      </c>
      <c r="H1" s="387"/>
      <c r="I1" s="115"/>
      <c r="J1" s="114" t="s">
        <v>97</v>
      </c>
      <c r="K1" s="113" t="s">
        <v>98</v>
      </c>
      <c r="L1" s="114" t="s">
        <v>99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24" t="s">
        <v>94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50.1" customHeight="1">
      <c r="B7" s="28"/>
      <c r="C7" s="29"/>
      <c r="D7" s="29"/>
      <c r="E7" s="388" t="str">
        <f>'Rekapitulace stavby'!K6</f>
        <v>Gymnázium J. S. Machara - Modernizace a rekonstrukce odborné učebny fyziky, odborné laboratoře fyziky a přípravny fyziky</v>
      </c>
      <c r="F7" s="389"/>
      <c r="G7" s="389"/>
      <c r="H7" s="389"/>
      <c r="I7" s="117"/>
      <c r="J7" s="29"/>
      <c r="K7" s="31"/>
    </row>
    <row r="8" spans="1:70" s="1" customFormat="1" ht="15">
      <c r="B8" s="41"/>
      <c r="C8" s="42"/>
      <c r="D8" s="37" t="s">
        <v>101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0" t="s">
        <v>1100</v>
      </c>
      <c r="F9" s="391"/>
      <c r="G9" s="391"/>
      <c r="H9" s="391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23. 11. 2018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79" t="s">
        <v>21</v>
      </c>
      <c r="F24" s="379"/>
      <c r="G24" s="379"/>
      <c r="H24" s="379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ROUND(J77,2)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ROUND(SUM(BE77:BE79), 2)</f>
        <v>0</v>
      </c>
      <c r="G30" s="42"/>
      <c r="H30" s="42"/>
      <c r="I30" s="131">
        <v>0.21</v>
      </c>
      <c r="J30" s="130">
        <f>ROUND(ROUND((SUM(BE77:BE79)),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ROUND(SUM(BF77:BF79), 2)</f>
        <v>0</v>
      </c>
      <c r="G31" s="42"/>
      <c r="H31" s="42"/>
      <c r="I31" s="131">
        <v>0.15</v>
      </c>
      <c r="J31" s="130">
        <f>ROUND(ROUND((SUM(BF77:BF79)),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ROUND(SUM(BG77:BG79),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ROUND(SUM(BH77:BH79),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ROUND(SUM(BI77:BI79),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8" t="str">
        <f>E7</f>
        <v>Gymnázium J. S. Machara - Modernizace a rekonstrukce odborné učebny fyziky, odborné laboratoře fyziky a přípravny fyziky</v>
      </c>
      <c r="F45" s="389"/>
      <c r="G45" s="389"/>
      <c r="H45" s="389"/>
      <c r="I45" s="118"/>
      <c r="J45" s="42"/>
      <c r="K45" s="45"/>
    </row>
    <row r="46" spans="2:11" s="1" customFormat="1" ht="14.45" customHeight="1">
      <c r="B46" s="41"/>
      <c r="C46" s="37" t="s">
        <v>101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90" t="str">
        <f>E9</f>
        <v>VRN - Vedlejší rozpočtové náklady</v>
      </c>
      <c r="F47" s="391"/>
      <c r="G47" s="391"/>
      <c r="H47" s="391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Gymnázium J S.Machara, Královická 668, Brandýs n/L</v>
      </c>
      <c r="G49" s="42"/>
      <c r="H49" s="42"/>
      <c r="I49" s="119" t="s">
        <v>25</v>
      </c>
      <c r="J49" s="120" t="str">
        <f>IF(J12="","",J12)</f>
        <v>23. 11. 2018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27</v>
      </c>
      <c r="D51" s="42"/>
      <c r="E51" s="42"/>
      <c r="F51" s="35" t="str">
        <f>E15</f>
        <v>Gymnázium J. S. Machara,Královická 668 Brandýs n/L</v>
      </c>
      <c r="G51" s="42"/>
      <c r="H51" s="42"/>
      <c r="I51" s="119" t="s">
        <v>33</v>
      </c>
      <c r="J51" s="379" t="str">
        <f>E21</f>
        <v>LAB CZ, s.r.o.Průmyslová 1200, 5002 Hradec Králové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104</v>
      </c>
      <c r="D54" s="132"/>
      <c r="E54" s="132"/>
      <c r="F54" s="132"/>
      <c r="G54" s="132"/>
      <c r="H54" s="132"/>
      <c r="I54" s="145"/>
      <c r="J54" s="146" t="s">
        <v>105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106</v>
      </c>
      <c r="D56" s="42"/>
      <c r="E56" s="42"/>
      <c r="F56" s="42"/>
      <c r="G56" s="42"/>
      <c r="H56" s="42"/>
      <c r="I56" s="118"/>
      <c r="J56" s="128">
        <f>J77</f>
        <v>0</v>
      </c>
      <c r="K56" s="45"/>
      <c r="AU56" s="24" t="s">
        <v>107</v>
      </c>
    </row>
    <row r="57" spans="2:47" s="7" customFormat="1" ht="24.95" customHeight="1">
      <c r="B57" s="149"/>
      <c r="C57" s="150"/>
      <c r="D57" s="151" t="s">
        <v>1100</v>
      </c>
      <c r="E57" s="152"/>
      <c r="F57" s="152"/>
      <c r="G57" s="152"/>
      <c r="H57" s="152"/>
      <c r="I57" s="153"/>
      <c r="J57" s="154">
        <f>J78</f>
        <v>0</v>
      </c>
      <c r="K57" s="155"/>
    </row>
    <row r="58" spans="2:47" s="1" customFormat="1" ht="21.75" customHeight="1">
      <c r="B58" s="41"/>
      <c r="C58" s="42"/>
      <c r="D58" s="42"/>
      <c r="E58" s="42"/>
      <c r="F58" s="42"/>
      <c r="G58" s="42"/>
      <c r="H58" s="42"/>
      <c r="I58" s="118"/>
      <c r="J58" s="42"/>
      <c r="K58" s="45"/>
    </row>
    <row r="59" spans="2:47" s="1" customFormat="1" ht="6.95" customHeight="1">
      <c r="B59" s="56"/>
      <c r="C59" s="57"/>
      <c r="D59" s="57"/>
      <c r="E59" s="57"/>
      <c r="F59" s="57"/>
      <c r="G59" s="57"/>
      <c r="H59" s="57"/>
      <c r="I59" s="139"/>
      <c r="J59" s="57"/>
      <c r="K59" s="58"/>
    </row>
    <row r="63" spans="2:47" s="1" customFormat="1" ht="6.95" customHeight="1">
      <c r="B63" s="59"/>
      <c r="C63" s="60"/>
      <c r="D63" s="60"/>
      <c r="E63" s="60"/>
      <c r="F63" s="60"/>
      <c r="G63" s="60"/>
      <c r="H63" s="60"/>
      <c r="I63" s="142"/>
      <c r="J63" s="60"/>
      <c r="K63" s="60"/>
      <c r="L63" s="61"/>
    </row>
    <row r="64" spans="2:47" s="1" customFormat="1" ht="36.950000000000003" customHeight="1">
      <c r="B64" s="41"/>
      <c r="C64" s="62" t="s">
        <v>126</v>
      </c>
      <c r="D64" s="63"/>
      <c r="E64" s="63"/>
      <c r="F64" s="63"/>
      <c r="G64" s="63"/>
      <c r="H64" s="63"/>
      <c r="I64" s="163"/>
      <c r="J64" s="63"/>
      <c r="K64" s="63"/>
      <c r="L64" s="61"/>
    </row>
    <row r="65" spans="2:65" s="1" customFormat="1" ht="6.95" customHeight="1">
      <c r="B65" s="41"/>
      <c r="C65" s="63"/>
      <c r="D65" s="63"/>
      <c r="E65" s="63"/>
      <c r="F65" s="63"/>
      <c r="G65" s="63"/>
      <c r="H65" s="63"/>
      <c r="I65" s="163"/>
      <c r="J65" s="63"/>
      <c r="K65" s="63"/>
      <c r="L65" s="61"/>
    </row>
    <row r="66" spans="2:65" s="1" customFormat="1" ht="14.45" customHeight="1">
      <c r="B66" s="41"/>
      <c r="C66" s="65" t="s">
        <v>18</v>
      </c>
      <c r="D66" s="63"/>
      <c r="E66" s="63"/>
      <c r="F66" s="63"/>
      <c r="G66" s="63"/>
      <c r="H66" s="63"/>
      <c r="I66" s="163"/>
      <c r="J66" s="63"/>
      <c r="K66" s="63"/>
      <c r="L66" s="61"/>
    </row>
    <row r="67" spans="2:65" s="1" customFormat="1" ht="16.5" customHeight="1">
      <c r="B67" s="41"/>
      <c r="C67" s="63"/>
      <c r="D67" s="63"/>
      <c r="E67" s="384" t="str">
        <f>E7</f>
        <v>Gymnázium J. S. Machara - Modernizace a rekonstrukce odborné učebny fyziky, odborné laboratoře fyziky a přípravny fyziky</v>
      </c>
      <c r="F67" s="385"/>
      <c r="G67" s="385"/>
      <c r="H67" s="385"/>
      <c r="I67" s="163"/>
      <c r="J67" s="63"/>
      <c r="K67" s="63"/>
      <c r="L67" s="61"/>
    </row>
    <row r="68" spans="2:65" s="1" customFormat="1" ht="14.45" customHeight="1">
      <c r="B68" s="41"/>
      <c r="C68" s="65" t="s">
        <v>101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65" s="1" customFormat="1" ht="17.25" customHeight="1">
      <c r="B69" s="41"/>
      <c r="C69" s="63"/>
      <c r="D69" s="63"/>
      <c r="E69" s="351" t="str">
        <f>E9</f>
        <v>VRN - Vedlejší rozpočtové náklady</v>
      </c>
      <c r="F69" s="386"/>
      <c r="G69" s="386"/>
      <c r="H69" s="386"/>
      <c r="I69" s="163"/>
      <c r="J69" s="63"/>
      <c r="K69" s="63"/>
      <c r="L69" s="61"/>
    </row>
    <row r="70" spans="2:65" s="1" customFormat="1" ht="6.95" customHeight="1">
      <c r="B70" s="41"/>
      <c r="C70" s="63"/>
      <c r="D70" s="63"/>
      <c r="E70" s="63"/>
      <c r="F70" s="63"/>
      <c r="G70" s="63"/>
      <c r="H70" s="63"/>
      <c r="I70" s="163"/>
      <c r="J70" s="63"/>
      <c r="K70" s="63"/>
      <c r="L70" s="61"/>
    </row>
    <row r="71" spans="2:65" s="1" customFormat="1" ht="18" customHeight="1">
      <c r="B71" s="41"/>
      <c r="C71" s="65" t="s">
        <v>23</v>
      </c>
      <c r="D71" s="63"/>
      <c r="E71" s="63"/>
      <c r="F71" s="164" t="str">
        <f>F12</f>
        <v>Gymnázium J S.Machara, Královická 668, Brandýs n/L</v>
      </c>
      <c r="G71" s="63"/>
      <c r="H71" s="63"/>
      <c r="I71" s="165" t="s">
        <v>25</v>
      </c>
      <c r="J71" s="73" t="str">
        <f>IF(J12="","",J12)</f>
        <v>23. 11. 2018</v>
      </c>
      <c r="K71" s="63"/>
      <c r="L71" s="61"/>
    </row>
    <row r="72" spans="2:65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65" s="1" customFormat="1" ht="15">
      <c r="B73" s="41"/>
      <c r="C73" s="65" t="s">
        <v>27</v>
      </c>
      <c r="D73" s="63"/>
      <c r="E73" s="63"/>
      <c r="F73" s="164" t="str">
        <f>E15</f>
        <v>Gymnázium J. S. Machara,Královická 668 Brandýs n/L</v>
      </c>
      <c r="G73" s="63"/>
      <c r="H73" s="63"/>
      <c r="I73" s="165" t="s">
        <v>33</v>
      </c>
      <c r="J73" s="164" t="str">
        <f>E21</f>
        <v>LAB CZ, s.r.o.Průmyslová 1200, 5002 Hradec Králové</v>
      </c>
      <c r="K73" s="63"/>
      <c r="L73" s="61"/>
    </row>
    <row r="74" spans="2:65" s="1" customFormat="1" ht="14.45" customHeight="1">
      <c r="B74" s="41"/>
      <c r="C74" s="65" t="s">
        <v>31</v>
      </c>
      <c r="D74" s="63"/>
      <c r="E74" s="63"/>
      <c r="F74" s="164" t="str">
        <f>IF(E18="","",E18)</f>
        <v/>
      </c>
      <c r="G74" s="63"/>
      <c r="H74" s="63"/>
      <c r="I74" s="163"/>
      <c r="J74" s="63"/>
      <c r="K74" s="63"/>
      <c r="L74" s="61"/>
    </row>
    <row r="75" spans="2:65" s="1" customFormat="1" ht="10.35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65" s="9" customFormat="1" ht="29.25" customHeight="1">
      <c r="B76" s="166"/>
      <c r="C76" s="167" t="s">
        <v>127</v>
      </c>
      <c r="D76" s="168" t="s">
        <v>57</v>
      </c>
      <c r="E76" s="168" t="s">
        <v>53</v>
      </c>
      <c r="F76" s="168" t="s">
        <v>128</v>
      </c>
      <c r="G76" s="168" t="s">
        <v>129</v>
      </c>
      <c r="H76" s="168" t="s">
        <v>130</v>
      </c>
      <c r="I76" s="169" t="s">
        <v>131</v>
      </c>
      <c r="J76" s="168" t="s">
        <v>105</v>
      </c>
      <c r="K76" s="170" t="s">
        <v>132</v>
      </c>
      <c r="L76" s="171"/>
      <c r="M76" s="81" t="s">
        <v>133</v>
      </c>
      <c r="N76" s="82" t="s">
        <v>42</v>
      </c>
      <c r="O76" s="82" t="s">
        <v>134</v>
      </c>
      <c r="P76" s="82" t="s">
        <v>135</v>
      </c>
      <c r="Q76" s="82" t="s">
        <v>136</v>
      </c>
      <c r="R76" s="82" t="s">
        <v>137</v>
      </c>
      <c r="S76" s="82" t="s">
        <v>138</v>
      </c>
      <c r="T76" s="83" t="s">
        <v>139</v>
      </c>
    </row>
    <row r="77" spans="2:65" s="1" customFormat="1" ht="29.25" customHeight="1">
      <c r="B77" s="41"/>
      <c r="C77" s="87" t="s">
        <v>106</v>
      </c>
      <c r="D77" s="63"/>
      <c r="E77" s="63"/>
      <c r="F77" s="63"/>
      <c r="G77" s="63"/>
      <c r="H77" s="63"/>
      <c r="I77" s="163"/>
      <c r="J77" s="172">
        <f>BK77</f>
        <v>0</v>
      </c>
      <c r="K77" s="63"/>
      <c r="L77" s="61"/>
      <c r="M77" s="84"/>
      <c r="N77" s="85"/>
      <c r="O77" s="85"/>
      <c r="P77" s="173">
        <f>P78</f>
        <v>0</v>
      </c>
      <c r="Q77" s="85"/>
      <c r="R77" s="173">
        <f>R78</f>
        <v>0</v>
      </c>
      <c r="S77" s="85"/>
      <c r="T77" s="174">
        <f>T78</f>
        <v>0</v>
      </c>
      <c r="AT77" s="24" t="s">
        <v>71</v>
      </c>
      <c r="AU77" s="24" t="s">
        <v>107</v>
      </c>
      <c r="BK77" s="175">
        <f>BK78</f>
        <v>0</v>
      </c>
    </row>
    <row r="78" spans="2:65" s="10" customFormat="1" ht="37.35" customHeight="1">
      <c r="B78" s="176"/>
      <c r="C78" s="177"/>
      <c r="D78" s="178" t="s">
        <v>71</v>
      </c>
      <c r="E78" s="179" t="s">
        <v>92</v>
      </c>
      <c r="F78" s="179" t="s">
        <v>93</v>
      </c>
      <c r="G78" s="177"/>
      <c r="H78" s="177"/>
      <c r="I78" s="180"/>
      <c r="J78" s="181">
        <f>BK78</f>
        <v>0</v>
      </c>
      <c r="K78" s="177"/>
      <c r="L78" s="182"/>
      <c r="M78" s="183"/>
      <c r="N78" s="184"/>
      <c r="O78" s="184"/>
      <c r="P78" s="185">
        <f>P79</f>
        <v>0</v>
      </c>
      <c r="Q78" s="184"/>
      <c r="R78" s="185">
        <f>R79</f>
        <v>0</v>
      </c>
      <c r="S78" s="184"/>
      <c r="T78" s="186">
        <f>T79</f>
        <v>0</v>
      </c>
      <c r="AR78" s="187" t="s">
        <v>168</v>
      </c>
      <c r="AT78" s="188" t="s">
        <v>71</v>
      </c>
      <c r="AU78" s="188" t="s">
        <v>72</v>
      </c>
      <c r="AY78" s="187" t="s">
        <v>142</v>
      </c>
      <c r="BK78" s="189">
        <f>BK79</f>
        <v>0</v>
      </c>
    </row>
    <row r="79" spans="2:65" s="1" customFormat="1" ht="16.5" customHeight="1">
      <c r="B79" s="41"/>
      <c r="C79" s="192" t="s">
        <v>80</v>
      </c>
      <c r="D79" s="192" t="s">
        <v>145</v>
      </c>
      <c r="E79" s="193" t="s">
        <v>1101</v>
      </c>
      <c r="F79" s="194" t="s">
        <v>1102</v>
      </c>
      <c r="G79" s="195" t="s">
        <v>1103</v>
      </c>
      <c r="H79" s="196">
        <v>1</v>
      </c>
      <c r="I79" s="197"/>
      <c r="J79" s="198">
        <f>ROUND(I79*H79,2)</f>
        <v>0</v>
      </c>
      <c r="K79" s="194" t="s">
        <v>149</v>
      </c>
      <c r="L79" s="61"/>
      <c r="M79" s="199" t="s">
        <v>21</v>
      </c>
      <c r="N79" s="263" t="s">
        <v>43</v>
      </c>
      <c r="O79" s="264"/>
      <c r="P79" s="265">
        <f>O79*H79</f>
        <v>0</v>
      </c>
      <c r="Q79" s="265">
        <v>0</v>
      </c>
      <c r="R79" s="265">
        <f>Q79*H79</f>
        <v>0</v>
      </c>
      <c r="S79" s="265">
        <v>0</v>
      </c>
      <c r="T79" s="266">
        <f>S79*H79</f>
        <v>0</v>
      </c>
      <c r="AR79" s="24" t="s">
        <v>1104</v>
      </c>
      <c r="AT79" s="24" t="s">
        <v>145</v>
      </c>
      <c r="AU79" s="24" t="s">
        <v>80</v>
      </c>
      <c r="AY79" s="24" t="s">
        <v>142</v>
      </c>
      <c r="BE79" s="203">
        <f>IF(N79="základní",J79,0)</f>
        <v>0</v>
      </c>
      <c r="BF79" s="203">
        <f>IF(N79="snížená",J79,0)</f>
        <v>0</v>
      </c>
      <c r="BG79" s="203">
        <f>IF(N79="zákl. přenesená",J79,0)</f>
        <v>0</v>
      </c>
      <c r="BH79" s="203">
        <f>IF(N79="sníž. přenesená",J79,0)</f>
        <v>0</v>
      </c>
      <c r="BI79" s="203">
        <f>IF(N79="nulová",J79,0)</f>
        <v>0</v>
      </c>
      <c r="BJ79" s="24" t="s">
        <v>80</v>
      </c>
      <c r="BK79" s="203">
        <f>ROUND(I79*H79,2)</f>
        <v>0</v>
      </c>
      <c r="BL79" s="24" t="s">
        <v>1104</v>
      </c>
      <c r="BM79" s="24" t="s">
        <v>1105</v>
      </c>
    </row>
    <row r="80" spans="2:65" s="1" customFormat="1" ht="6.95" customHeight="1">
      <c r="B80" s="56"/>
      <c r="C80" s="57"/>
      <c r="D80" s="57"/>
      <c r="E80" s="57"/>
      <c r="F80" s="57"/>
      <c r="G80" s="57"/>
      <c r="H80" s="57"/>
      <c r="I80" s="139"/>
      <c r="J80" s="57"/>
      <c r="K80" s="57"/>
      <c r="L80" s="61"/>
    </row>
  </sheetData>
  <sheetProtection algorithmName="SHA-512" hashValue="v12CPKgUVclHZxsPDxoQFwzj5FMSZth1J+FZ2pdrrcJvaqgvvzmdDJ13+jYKHBRPd+lPoQzpss1fBHQLyWVELg==" saltValue="jXJ34mrC0QwdiShZ3G6DjO3JEEljg7dT1bYdN9UmY8TWvoGSIn4V0s17ybOzjqSohKa0VZIWtTvsHbDL/KK+LA==" spinCount="100000" sheet="1" objects="1" scenarios="1" formatColumns="0" formatRows="0" autoFilter="0"/>
  <autoFilter ref="C76:K79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7" customWidth="1"/>
    <col min="2" max="2" width="1.6640625" style="267" customWidth="1"/>
    <col min="3" max="4" width="5" style="267" customWidth="1"/>
    <col min="5" max="5" width="11.6640625" style="267" customWidth="1"/>
    <col min="6" max="6" width="9.1640625" style="267" customWidth="1"/>
    <col min="7" max="7" width="5" style="267" customWidth="1"/>
    <col min="8" max="8" width="77.83203125" style="267" customWidth="1"/>
    <col min="9" max="10" width="20" style="267" customWidth="1"/>
    <col min="11" max="11" width="1.6640625" style="267" customWidth="1"/>
  </cols>
  <sheetData>
    <row r="1" spans="2:11" ht="37.5" customHeight="1"/>
    <row r="2" spans="2:1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pans="2:11" s="15" customFormat="1" ht="45" customHeight="1">
      <c r="B3" s="271"/>
      <c r="C3" s="393" t="s">
        <v>1106</v>
      </c>
      <c r="D3" s="393"/>
      <c r="E3" s="393"/>
      <c r="F3" s="393"/>
      <c r="G3" s="393"/>
      <c r="H3" s="393"/>
      <c r="I3" s="393"/>
      <c r="J3" s="393"/>
      <c r="K3" s="272"/>
    </row>
    <row r="4" spans="2:11" ht="25.5" customHeight="1">
      <c r="B4" s="273"/>
      <c r="C4" s="394" t="s">
        <v>1107</v>
      </c>
      <c r="D4" s="394"/>
      <c r="E4" s="394"/>
      <c r="F4" s="394"/>
      <c r="G4" s="394"/>
      <c r="H4" s="394"/>
      <c r="I4" s="394"/>
      <c r="J4" s="394"/>
      <c r="K4" s="274"/>
    </row>
    <row r="5" spans="2:11" ht="5.25" customHeight="1">
      <c r="B5" s="273"/>
      <c r="C5" s="275"/>
      <c r="D5" s="275"/>
      <c r="E5" s="275"/>
      <c r="F5" s="275"/>
      <c r="G5" s="275"/>
      <c r="H5" s="275"/>
      <c r="I5" s="275"/>
      <c r="J5" s="275"/>
      <c r="K5" s="274"/>
    </row>
    <row r="6" spans="2:11" ht="15" customHeight="1">
      <c r="B6" s="273"/>
      <c r="C6" s="392" t="s">
        <v>1108</v>
      </c>
      <c r="D6" s="392"/>
      <c r="E6" s="392"/>
      <c r="F6" s="392"/>
      <c r="G6" s="392"/>
      <c r="H6" s="392"/>
      <c r="I6" s="392"/>
      <c r="J6" s="392"/>
      <c r="K6" s="274"/>
    </row>
    <row r="7" spans="2:11" ht="15" customHeight="1">
      <c r="B7" s="277"/>
      <c r="C7" s="392" t="s">
        <v>1109</v>
      </c>
      <c r="D7" s="392"/>
      <c r="E7" s="392"/>
      <c r="F7" s="392"/>
      <c r="G7" s="392"/>
      <c r="H7" s="392"/>
      <c r="I7" s="392"/>
      <c r="J7" s="392"/>
      <c r="K7" s="274"/>
    </row>
    <row r="8" spans="2:1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pans="2:11" ht="15" customHeight="1">
      <c r="B9" s="277"/>
      <c r="C9" s="392" t="s">
        <v>1110</v>
      </c>
      <c r="D9" s="392"/>
      <c r="E9" s="392"/>
      <c r="F9" s="392"/>
      <c r="G9" s="392"/>
      <c r="H9" s="392"/>
      <c r="I9" s="392"/>
      <c r="J9" s="392"/>
      <c r="K9" s="274"/>
    </row>
    <row r="10" spans="2:11" ht="15" customHeight="1">
      <c r="B10" s="277"/>
      <c r="C10" s="276"/>
      <c r="D10" s="392" t="s">
        <v>1111</v>
      </c>
      <c r="E10" s="392"/>
      <c r="F10" s="392"/>
      <c r="G10" s="392"/>
      <c r="H10" s="392"/>
      <c r="I10" s="392"/>
      <c r="J10" s="392"/>
      <c r="K10" s="274"/>
    </row>
    <row r="11" spans="2:11" ht="15" customHeight="1">
      <c r="B11" s="277"/>
      <c r="C11" s="278"/>
      <c r="D11" s="392" t="s">
        <v>1112</v>
      </c>
      <c r="E11" s="392"/>
      <c r="F11" s="392"/>
      <c r="G11" s="392"/>
      <c r="H11" s="392"/>
      <c r="I11" s="392"/>
      <c r="J11" s="392"/>
      <c r="K11" s="274"/>
    </row>
    <row r="12" spans="2:11" ht="12.75" customHeight="1">
      <c r="B12" s="277"/>
      <c r="C12" s="278"/>
      <c r="D12" s="278"/>
      <c r="E12" s="278"/>
      <c r="F12" s="278"/>
      <c r="G12" s="278"/>
      <c r="H12" s="278"/>
      <c r="I12" s="278"/>
      <c r="J12" s="278"/>
      <c r="K12" s="274"/>
    </row>
    <row r="13" spans="2:11" ht="15" customHeight="1">
      <c r="B13" s="277"/>
      <c r="C13" s="278"/>
      <c r="D13" s="392" t="s">
        <v>1113</v>
      </c>
      <c r="E13" s="392"/>
      <c r="F13" s="392"/>
      <c r="G13" s="392"/>
      <c r="H13" s="392"/>
      <c r="I13" s="392"/>
      <c r="J13" s="392"/>
      <c r="K13" s="274"/>
    </row>
    <row r="14" spans="2:11" ht="15" customHeight="1">
      <c r="B14" s="277"/>
      <c r="C14" s="278"/>
      <c r="D14" s="392" t="s">
        <v>1114</v>
      </c>
      <c r="E14" s="392"/>
      <c r="F14" s="392"/>
      <c r="G14" s="392"/>
      <c r="H14" s="392"/>
      <c r="I14" s="392"/>
      <c r="J14" s="392"/>
      <c r="K14" s="274"/>
    </row>
    <row r="15" spans="2:11" ht="15" customHeight="1">
      <c r="B15" s="277"/>
      <c r="C15" s="278"/>
      <c r="D15" s="392" t="s">
        <v>1115</v>
      </c>
      <c r="E15" s="392"/>
      <c r="F15" s="392"/>
      <c r="G15" s="392"/>
      <c r="H15" s="392"/>
      <c r="I15" s="392"/>
      <c r="J15" s="392"/>
      <c r="K15" s="274"/>
    </row>
    <row r="16" spans="2:11" ht="15" customHeight="1">
      <c r="B16" s="277"/>
      <c r="C16" s="278"/>
      <c r="D16" s="278"/>
      <c r="E16" s="279" t="s">
        <v>79</v>
      </c>
      <c r="F16" s="392" t="s">
        <v>1116</v>
      </c>
      <c r="G16" s="392"/>
      <c r="H16" s="392"/>
      <c r="I16" s="392"/>
      <c r="J16" s="392"/>
      <c r="K16" s="274"/>
    </row>
    <row r="17" spans="2:11" ht="15" customHeight="1">
      <c r="B17" s="277"/>
      <c r="C17" s="278"/>
      <c r="D17" s="278"/>
      <c r="E17" s="279" t="s">
        <v>1117</v>
      </c>
      <c r="F17" s="392" t="s">
        <v>1118</v>
      </c>
      <c r="G17" s="392"/>
      <c r="H17" s="392"/>
      <c r="I17" s="392"/>
      <c r="J17" s="392"/>
      <c r="K17" s="274"/>
    </row>
    <row r="18" spans="2:11" ht="15" customHeight="1">
      <c r="B18" s="277"/>
      <c r="C18" s="278"/>
      <c r="D18" s="278"/>
      <c r="E18" s="279" t="s">
        <v>1119</v>
      </c>
      <c r="F18" s="392" t="s">
        <v>1120</v>
      </c>
      <c r="G18" s="392"/>
      <c r="H18" s="392"/>
      <c r="I18" s="392"/>
      <c r="J18" s="392"/>
      <c r="K18" s="274"/>
    </row>
    <row r="19" spans="2:11" ht="15" customHeight="1">
      <c r="B19" s="277"/>
      <c r="C19" s="278"/>
      <c r="D19" s="278"/>
      <c r="E19" s="279" t="s">
        <v>1121</v>
      </c>
      <c r="F19" s="392" t="s">
        <v>1122</v>
      </c>
      <c r="G19" s="392"/>
      <c r="H19" s="392"/>
      <c r="I19" s="392"/>
      <c r="J19" s="392"/>
      <c r="K19" s="274"/>
    </row>
    <row r="20" spans="2:11" ht="15" customHeight="1">
      <c r="B20" s="277"/>
      <c r="C20" s="278"/>
      <c r="D20" s="278"/>
      <c r="E20" s="279" t="s">
        <v>1123</v>
      </c>
      <c r="F20" s="392" t="s">
        <v>1124</v>
      </c>
      <c r="G20" s="392"/>
      <c r="H20" s="392"/>
      <c r="I20" s="392"/>
      <c r="J20" s="392"/>
      <c r="K20" s="274"/>
    </row>
    <row r="21" spans="2:11" ht="15" customHeight="1">
      <c r="B21" s="277"/>
      <c r="C21" s="278"/>
      <c r="D21" s="278"/>
      <c r="E21" s="279" t="s">
        <v>1125</v>
      </c>
      <c r="F21" s="392" t="s">
        <v>1126</v>
      </c>
      <c r="G21" s="392"/>
      <c r="H21" s="392"/>
      <c r="I21" s="392"/>
      <c r="J21" s="392"/>
      <c r="K21" s="274"/>
    </row>
    <row r="22" spans="2:11" ht="12.75" customHeight="1">
      <c r="B22" s="277"/>
      <c r="C22" s="278"/>
      <c r="D22" s="278"/>
      <c r="E22" s="278"/>
      <c r="F22" s="278"/>
      <c r="G22" s="278"/>
      <c r="H22" s="278"/>
      <c r="I22" s="278"/>
      <c r="J22" s="278"/>
      <c r="K22" s="274"/>
    </row>
    <row r="23" spans="2:11" ht="15" customHeight="1">
      <c r="B23" s="277"/>
      <c r="C23" s="392" t="s">
        <v>1127</v>
      </c>
      <c r="D23" s="392"/>
      <c r="E23" s="392"/>
      <c r="F23" s="392"/>
      <c r="G23" s="392"/>
      <c r="H23" s="392"/>
      <c r="I23" s="392"/>
      <c r="J23" s="392"/>
      <c r="K23" s="274"/>
    </row>
    <row r="24" spans="2:11" ht="15" customHeight="1">
      <c r="B24" s="277"/>
      <c r="C24" s="392" t="s">
        <v>1128</v>
      </c>
      <c r="D24" s="392"/>
      <c r="E24" s="392"/>
      <c r="F24" s="392"/>
      <c r="G24" s="392"/>
      <c r="H24" s="392"/>
      <c r="I24" s="392"/>
      <c r="J24" s="392"/>
      <c r="K24" s="274"/>
    </row>
    <row r="25" spans="2:11" ht="15" customHeight="1">
      <c r="B25" s="277"/>
      <c r="C25" s="276"/>
      <c r="D25" s="392" t="s">
        <v>1129</v>
      </c>
      <c r="E25" s="392"/>
      <c r="F25" s="392"/>
      <c r="G25" s="392"/>
      <c r="H25" s="392"/>
      <c r="I25" s="392"/>
      <c r="J25" s="392"/>
      <c r="K25" s="274"/>
    </row>
    <row r="26" spans="2:11" ht="15" customHeight="1">
      <c r="B26" s="277"/>
      <c r="C26" s="278"/>
      <c r="D26" s="392" t="s">
        <v>1130</v>
      </c>
      <c r="E26" s="392"/>
      <c r="F26" s="392"/>
      <c r="G26" s="392"/>
      <c r="H26" s="392"/>
      <c r="I26" s="392"/>
      <c r="J26" s="392"/>
      <c r="K26" s="274"/>
    </row>
    <row r="27" spans="2:11" ht="12.75" customHeight="1">
      <c r="B27" s="277"/>
      <c r="C27" s="278"/>
      <c r="D27" s="278"/>
      <c r="E27" s="278"/>
      <c r="F27" s="278"/>
      <c r="G27" s="278"/>
      <c r="H27" s="278"/>
      <c r="I27" s="278"/>
      <c r="J27" s="278"/>
      <c r="K27" s="274"/>
    </row>
    <row r="28" spans="2:11" ht="15" customHeight="1">
      <c r="B28" s="277"/>
      <c r="C28" s="278"/>
      <c r="D28" s="392" t="s">
        <v>1131</v>
      </c>
      <c r="E28" s="392"/>
      <c r="F28" s="392"/>
      <c r="G28" s="392"/>
      <c r="H28" s="392"/>
      <c r="I28" s="392"/>
      <c r="J28" s="392"/>
      <c r="K28" s="274"/>
    </row>
    <row r="29" spans="2:11" ht="15" customHeight="1">
      <c r="B29" s="277"/>
      <c r="C29" s="278"/>
      <c r="D29" s="392" t="s">
        <v>1132</v>
      </c>
      <c r="E29" s="392"/>
      <c r="F29" s="392"/>
      <c r="G29" s="392"/>
      <c r="H29" s="392"/>
      <c r="I29" s="392"/>
      <c r="J29" s="392"/>
      <c r="K29" s="274"/>
    </row>
    <row r="30" spans="2:11" ht="12.75" customHeight="1">
      <c r="B30" s="277"/>
      <c r="C30" s="278"/>
      <c r="D30" s="278"/>
      <c r="E30" s="278"/>
      <c r="F30" s="278"/>
      <c r="G30" s="278"/>
      <c r="H30" s="278"/>
      <c r="I30" s="278"/>
      <c r="J30" s="278"/>
      <c r="K30" s="274"/>
    </row>
    <row r="31" spans="2:11" ht="15" customHeight="1">
      <c r="B31" s="277"/>
      <c r="C31" s="278"/>
      <c r="D31" s="392" t="s">
        <v>1133</v>
      </c>
      <c r="E31" s="392"/>
      <c r="F31" s="392"/>
      <c r="G31" s="392"/>
      <c r="H31" s="392"/>
      <c r="I31" s="392"/>
      <c r="J31" s="392"/>
      <c r="K31" s="274"/>
    </row>
    <row r="32" spans="2:11" ht="15" customHeight="1">
      <c r="B32" s="277"/>
      <c r="C32" s="278"/>
      <c r="D32" s="392" t="s">
        <v>1134</v>
      </c>
      <c r="E32" s="392"/>
      <c r="F32" s="392"/>
      <c r="G32" s="392"/>
      <c r="H32" s="392"/>
      <c r="I32" s="392"/>
      <c r="J32" s="392"/>
      <c r="K32" s="274"/>
    </row>
    <row r="33" spans="2:11" ht="15" customHeight="1">
      <c r="B33" s="277"/>
      <c r="C33" s="278"/>
      <c r="D33" s="392" t="s">
        <v>1135</v>
      </c>
      <c r="E33" s="392"/>
      <c r="F33" s="392"/>
      <c r="G33" s="392"/>
      <c r="H33" s="392"/>
      <c r="I33" s="392"/>
      <c r="J33" s="392"/>
      <c r="K33" s="274"/>
    </row>
    <row r="34" spans="2:11" ht="15" customHeight="1">
      <c r="B34" s="277"/>
      <c r="C34" s="278"/>
      <c r="D34" s="276"/>
      <c r="E34" s="280" t="s">
        <v>127</v>
      </c>
      <c r="F34" s="276"/>
      <c r="G34" s="392" t="s">
        <v>1136</v>
      </c>
      <c r="H34" s="392"/>
      <c r="I34" s="392"/>
      <c r="J34" s="392"/>
      <c r="K34" s="274"/>
    </row>
    <row r="35" spans="2:11" ht="30.75" customHeight="1">
      <c r="B35" s="277"/>
      <c r="C35" s="278"/>
      <c r="D35" s="276"/>
      <c r="E35" s="280" t="s">
        <v>1137</v>
      </c>
      <c r="F35" s="276"/>
      <c r="G35" s="392" t="s">
        <v>1138</v>
      </c>
      <c r="H35" s="392"/>
      <c r="I35" s="392"/>
      <c r="J35" s="392"/>
      <c r="K35" s="274"/>
    </row>
    <row r="36" spans="2:11" ht="15" customHeight="1">
      <c r="B36" s="277"/>
      <c r="C36" s="278"/>
      <c r="D36" s="276"/>
      <c r="E36" s="280" t="s">
        <v>53</v>
      </c>
      <c r="F36" s="276"/>
      <c r="G36" s="392" t="s">
        <v>1139</v>
      </c>
      <c r="H36" s="392"/>
      <c r="I36" s="392"/>
      <c r="J36" s="392"/>
      <c r="K36" s="274"/>
    </row>
    <row r="37" spans="2:11" ht="15" customHeight="1">
      <c r="B37" s="277"/>
      <c r="C37" s="278"/>
      <c r="D37" s="276"/>
      <c r="E37" s="280" t="s">
        <v>128</v>
      </c>
      <c r="F37" s="276"/>
      <c r="G37" s="392" t="s">
        <v>1140</v>
      </c>
      <c r="H37" s="392"/>
      <c r="I37" s="392"/>
      <c r="J37" s="392"/>
      <c r="K37" s="274"/>
    </row>
    <row r="38" spans="2:11" ht="15" customHeight="1">
      <c r="B38" s="277"/>
      <c r="C38" s="278"/>
      <c r="D38" s="276"/>
      <c r="E38" s="280" t="s">
        <v>129</v>
      </c>
      <c r="F38" s="276"/>
      <c r="G38" s="392" t="s">
        <v>1141</v>
      </c>
      <c r="H38" s="392"/>
      <c r="I38" s="392"/>
      <c r="J38" s="392"/>
      <c r="K38" s="274"/>
    </row>
    <row r="39" spans="2:11" ht="15" customHeight="1">
      <c r="B39" s="277"/>
      <c r="C39" s="278"/>
      <c r="D39" s="276"/>
      <c r="E39" s="280" t="s">
        <v>130</v>
      </c>
      <c r="F39" s="276"/>
      <c r="G39" s="392" t="s">
        <v>1142</v>
      </c>
      <c r="H39" s="392"/>
      <c r="I39" s="392"/>
      <c r="J39" s="392"/>
      <c r="K39" s="274"/>
    </row>
    <row r="40" spans="2:11" ht="15" customHeight="1">
      <c r="B40" s="277"/>
      <c r="C40" s="278"/>
      <c r="D40" s="276"/>
      <c r="E40" s="280" t="s">
        <v>1143</v>
      </c>
      <c r="F40" s="276"/>
      <c r="G40" s="392" t="s">
        <v>1144</v>
      </c>
      <c r="H40" s="392"/>
      <c r="I40" s="392"/>
      <c r="J40" s="392"/>
      <c r="K40" s="274"/>
    </row>
    <row r="41" spans="2:11" ht="15" customHeight="1">
      <c r="B41" s="277"/>
      <c r="C41" s="278"/>
      <c r="D41" s="276"/>
      <c r="E41" s="280"/>
      <c r="F41" s="276"/>
      <c r="G41" s="392" t="s">
        <v>1145</v>
      </c>
      <c r="H41" s="392"/>
      <c r="I41" s="392"/>
      <c r="J41" s="392"/>
      <c r="K41" s="274"/>
    </row>
    <row r="42" spans="2:11" ht="15" customHeight="1">
      <c r="B42" s="277"/>
      <c r="C42" s="278"/>
      <c r="D42" s="276"/>
      <c r="E42" s="280" t="s">
        <v>1146</v>
      </c>
      <c r="F42" s="276"/>
      <c r="G42" s="392" t="s">
        <v>1147</v>
      </c>
      <c r="H42" s="392"/>
      <c r="I42" s="392"/>
      <c r="J42" s="392"/>
      <c r="K42" s="274"/>
    </row>
    <row r="43" spans="2:11" ht="15" customHeight="1">
      <c r="B43" s="277"/>
      <c r="C43" s="278"/>
      <c r="D43" s="276"/>
      <c r="E43" s="280" t="s">
        <v>132</v>
      </c>
      <c r="F43" s="276"/>
      <c r="G43" s="392" t="s">
        <v>1148</v>
      </c>
      <c r="H43" s="392"/>
      <c r="I43" s="392"/>
      <c r="J43" s="392"/>
      <c r="K43" s="274"/>
    </row>
    <row r="44" spans="2:11" ht="12.75" customHeight="1">
      <c r="B44" s="277"/>
      <c r="C44" s="278"/>
      <c r="D44" s="276"/>
      <c r="E44" s="276"/>
      <c r="F44" s="276"/>
      <c r="G44" s="276"/>
      <c r="H44" s="276"/>
      <c r="I44" s="276"/>
      <c r="J44" s="276"/>
      <c r="K44" s="274"/>
    </row>
    <row r="45" spans="2:11" ht="15" customHeight="1">
      <c r="B45" s="277"/>
      <c r="C45" s="278"/>
      <c r="D45" s="392" t="s">
        <v>1149</v>
      </c>
      <c r="E45" s="392"/>
      <c r="F45" s="392"/>
      <c r="G45" s="392"/>
      <c r="H45" s="392"/>
      <c r="I45" s="392"/>
      <c r="J45" s="392"/>
      <c r="K45" s="274"/>
    </row>
    <row r="46" spans="2:11" ht="15" customHeight="1">
      <c r="B46" s="277"/>
      <c r="C46" s="278"/>
      <c r="D46" s="278"/>
      <c r="E46" s="392" t="s">
        <v>1150</v>
      </c>
      <c r="F46" s="392"/>
      <c r="G46" s="392"/>
      <c r="H46" s="392"/>
      <c r="I46" s="392"/>
      <c r="J46" s="392"/>
      <c r="K46" s="274"/>
    </row>
    <row r="47" spans="2:11" ht="15" customHeight="1">
      <c r="B47" s="277"/>
      <c r="C47" s="278"/>
      <c r="D47" s="278"/>
      <c r="E47" s="392" t="s">
        <v>1151</v>
      </c>
      <c r="F47" s="392"/>
      <c r="G47" s="392"/>
      <c r="H47" s="392"/>
      <c r="I47" s="392"/>
      <c r="J47" s="392"/>
      <c r="K47" s="274"/>
    </row>
    <row r="48" spans="2:11" ht="15" customHeight="1">
      <c r="B48" s="277"/>
      <c r="C48" s="278"/>
      <c r="D48" s="278"/>
      <c r="E48" s="392" t="s">
        <v>1152</v>
      </c>
      <c r="F48" s="392"/>
      <c r="G48" s="392"/>
      <c r="H48" s="392"/>
      <c r="I48" s="392"/>
      <c r="J48" s="392"/>
      <c r="K48" s="274"/>
    </row>
    <row r="49" spans="2:11" ht="15" customHeight="1">
      <c r="B49" s="277"/>
      <c r="C49" s="278"/>
      <c r="D49" s="392" t="s">
        <v>1153</v>
      </c>
      <c r="E49" s="392"/>
      <c r="F49" s="392"/>
      <c r="G49" s="392"/>
      <c r="H49" s="392"/>
      <c r="I49" s="392"/>
      <c r="J49" s="392"/>
      <c r="K49" s="274"/>
    </row>
    <row r="50" spans="2:11" ht="25.5" customHeight="1">
      <c r="B50" s="273"/>
      <c r="C50" s="394" t="s">
        <v>1154</v>
      </c>
      <c r="D50" s="394"/>
      <c r="E50" s="394"/>
      <c r="F50" s="394"/>
      <c r="G50" s="394"/>
      <c r="H50" s="394"/>
      <c r="I50" s="394"/>
      <c r="J50" s="394"/>
      <c r="K50" s="274"/>
    </row>
    <row r="51" spans="2:11" ht="5.25" customHeight="1">
      <c r="B51" s="273"/>
      <c r="C51" s="275"/>
      <c r="D51" s="275"/>
      <c r="E51" s="275"/>
      <c r="F51" s="275"/>
      <c r="G51" s="275"/>
      <c r="H51" s="275"/>
      <c r="I51" s="275"/>
      <c r="J51" s="275"/>
      <c r="K51" s="274"/>
    </row>
    <row r="52" spans="2:11" ht="15" customHeight="1">
      <c r="B52" s="273"/>
      <c r="C52" s="392" t="s">
        <v>1155</v>
      </c>
      <c r="D52" s="392"/>
      <c r="E52" s="392"/>
      <c r="F52" s="392"/>
      <c r="G52" s="392"/>
      <c r="H52" s="392"/>
      <c r="I52" s="392"/>
      <c r="J52" s="392"/>
      <c r="K52" s="274"/>
    </row>
    <row r="53" spans="2:11" ht="15" customHeight="1">
      <c r="B53" s="273"/>
      <c r="C53" s="392" t="s">
        <v>1156</v>
      </c>
      <c r="D53" s="392"/>
      <c r="E53" s="392"/>
      <c r="F53" s="392"/>
      <c r="G53" s="392"/>
      <c r="H53" s="392"/>
      <c r="I53" s="392"/>
      <c r="J53" s="392"/>
      <c r="K53" s="274"/>
    </row>
    <row r="54" spans="2:11" ht="12.75" customHeight="1">
      <c r="B54" s="273"/>
      <c r="C54" s="276"/>
      <c r="D54" s="276"/>
      <c r="E54" s="276"/>
      <c r="F54" s="276"/>
      <c r="G54" s="276"/>
      <c r="H54" s="276"/>
      <c r="I54" s="276"/>
      <c r="J54" s="276"/>
      <c r="K54" s="274"/>
    </row>
    <row r="55" spans="2:11" ht="15" customHeight="1">
      <c r="B55" s="273"/>
      <c r="C55" s="392" t="s">
        <v>1157</v>
      </c>
      <c r="D55" s="392"/>
      <c r="E55" s="392"/>
      <c r="F55" s="392"/>
      <c r="G55" s="392"/>
      <c r="H55" s="392"/>
      <c r="I55" s="392"/>
      <c r="J55" s="392"/>
      <c r="K55" s="274"/>
    </row>
    <row r="56" spans="2:11" ht="15" customHeight="1">
      <c r="B56" s="273"/>
      <c r="C56" s="278"/>
      <c r="D56" s="392" t="s">
        <v>1158</v>
      </c>
      <c r="E56" s="392"/>
      <c r="F56" s="392"/>
      <c r="G56" s="392"/>
      <c r="H56" s="392"/>
      <c r="I56" s="392"/>
      <c r="J56" s="392"/>
      <c r="K56" s="274"/>
    </row>
    <row r="57" spans="2:11" ht="15" customHeight="1">
      <c r="B57" s="273"/>
      <c r="C57" s="278"/>
      <c r="D57" s="392" t="s">
        <v>1159</v>
      </c>
      <c r="E57" s="392"/>
      <c r="F57" s="392"/>
      <c r="G57" s="392"/>
      <c r="H57" s="392"/>
      <c r="I57" s="392"/>
      <c r="J57" s="392"/>
      <c r="K57" s="274"/>
    </row>
    <row r="58" spans="2:11" ht="15" customHeight="1">
      <c r="B58" s="273"/>
      <c r="C58" s="278"/>
      <c r="D58" s="392" t="s">
        <v>1160</v>
      </c>
      <c r="E58" s="392"/>
      <c r="F58" s="392"/>
      <c r="G58" s="392"/>
      <c r="H58" s="392"/>
      <c r="I58" s="392"/>
      <c r="J58" s="392"/>
      <c r="K58" s="274"/>
    </row>
    <row r="59" spans="2:11" ht="15" customHeight="1">
      <c r="B59" s="273"/>
      <c r="C59" s="278"/>
      <c r="D59" s="392" t="s">
        <v>1161</v>
      </c>
      <c r="E59" s="392"/>
      <c r="F59" s="392"/>
      <c r="G59" s="392"/>
      <c r="H59" s="392"/>
      <c r="I59" s="392"/>
      <c r="J59" s="392"/>
      <c r="K59" s="274"/>
    </row>
    <row r="60" spans="2:11" ht="15" customHeight="1">
      <c r="B60" s="273"/>
      <c r="C60" s="278"/>
      <c r="D60" s="396" t="s">
        <v>1162</v>
      </c>
      <c r="E60" s="396"/>
      <c r="F60" s="396"/>
      <c r="G60" s="396"/>
      <c r="H60" s="396"/>
      <c r="I60" s="396"/>
      <c r="J60" s="396"/>
      <c r="K60" s="274"/>
    </row>
    <row r="61" spans="2:11" ht="15" customHeight="1">
      <c r="B61" s="273"/>
      <c r="C61" s="278"/>
      <c r="D61" s="392" t="s">
        <v>1163</v>
      </c>
      <c r="E61" s="392"/>
      <c r="F61" s="392"/>
      <c r="G61" s="392"/>
      <c r="H61" s="392"/>
      <c r="I61" s="392"/>
      <c r="J61" s="392"/>
      <c r="K61" s="274"/>
    </row>
    <row r="62" spans="2:11" ht="12.75" customHeight="1">
      <c r="B62" s="273"/>
      <c r="C62" s="278"/>
      <c r="D62" s="278"/>
      <c r="E62" s="281"/>
      <c r="F62" s="278"/>
      <c r="G62" s="278"/>
      <c r="H62" s="278"/>
      <c r="I62" s="278"/>
      <c r="J62" s="278"/>
      <c r="K62" s="274"/>
    </row>
    <row r="63" spans="2:11" ht="15" customHeight="1">
      <c r="B63" s="273"/>
      <c r="C63" s="278"/>
      <c r="D63" s="392" t="s">
        <v>1164</v>
      </c>
      <c r="E63" s="392"/>
      <c r="F63" s="392"/>
      <c r="G63" s="392"/>
      <c r="H63" s="392"/>
      <c r="I63" s="392"/>
      <c r="J63" s="392"/>
      <c r="K63" s="274"/>
    </row>
    <row r="64" spans="2:11" ht="15" customHeight="1">
      <c r="B64" s="273"/>
      <c r="C64" s="278"/>
      <c r="D64" s="396" t="s">
        <v>1165</v>
      </c>
      <c r="E64" s="396"/>
      <c r="F64" s="396"/>
      <c r="G64" s="396"/>
      <c r="H64" s="396"/>
      <c r="I64" s="396"/>
      <c r="J64" s="396"/>
      <c r="K64" s="274"/>
    </row>
    <row r="65" spans="2:11" ht="15" customHeight="1">
      <c r="B65" s="273"/>
      <c r="C65" s="278"/>
      <c r="D65" s="392" t="s">
        <v>1166</v>
      </c>
      <c r="E65" s="392"/>
      <c r="F65" s="392"/>
      <c r="G65" s="392"/>
      <c r="H65" s="392"/>
      <c r="I65" s="392"/>
      <c r="J65" s="392"/>
      <c r="K65" s="274"/>
    </row>
    <row r="66" spans="2:11" ht="15" customHeight="1">
      <c r="B66" s="273"/>
      <c r="C66" s="278"/>
      <c r="D66" s="392" t="s">
        <v>1167</v>
      </c>
      <c r="E66" s="392"/>
      <c r="F66" s="392"/>
      <c r="G66" s="392"/>
      <c r="H66" s="392"/>
      <c r="I66" s="392"/>
      <c r="J66" s="392"/>
      <c r="K66" s="274"/>
    </row>
    <row r="67" spans="2:11" ht="15" customHeight="1">
      <c r="B67" s="273"/>
      <c r="C67" s="278"/>
      <c r="D67" s="392" t="s">
        <v>1168</v>
      </c>
      <c r="E67" s="392"/>
      <c r="F67" s="392"/>
      <c r="G67" s="392"/>
      <c r="H67" s="392"/>
      <c r="I67" s="392"/>
      <c r="J67" s="392"/>
      <c r="K67" s="274"/>
    </row>
    <row r="68" spans="2:11" ht="15" customHeight="1">
      <c r="B68" s="273"/>
      <c r="C68" s="278"/>
      <c r="D68" s="392" t="s">
        <v>1169</v>
      </c>
      <c r="E68" s="392"/>
      <c r="F68" s="392"/>
      <c r="G68" s="392"/>
      <c r="H68" s="392"/>
      <c r="I68" s="392"/>
      <c r="J68" s="392"/>
      <c r="K68" s="274"/>
    </row>
    <row r="69" spans="2:11" ht="12.75" customHeight="1">
      <c r="B69" s="282"/>
      <c r="C69" s="283"/>
      <c r="D69" s="283"/>
      <c r="E69" s="283"/>
      <c r="F69" s="283"/>
      <c r="G69" s="283"/>
      <c r="H69" s="283"/>
      <c r="I69" s="283"/>
      <c r="J69" s="283"/>
      <c r="K69" s="284"/>
    </row>
    <row r="70" spans="2:11" ht="18.75" customHeight="1">
      <c r="B70" s="285"/>
      <c r="C70" s="285"/>
      <c r="D70" s="285"/>
      <c r="E70" s="285"/>
      <c r="F70" s="285"/>
      <c r="G70" s="285"/>
      <c r="H70" s="285"/>
      <c r="I70" s="285"/>
      <c r="J70" s="285"/>
      <c r="K70" s="286"/>
    </row>
    <row r="71" spans="2:11" ht="18.75" customHeight="1">
      <c r="B71" s="286"/>
      <c r="C71" s="286"/>
      <c r="D71" s="286"/>
      <c r="E71" s="286"/>
      <c r="F71" s="286"/>
      <c r="G71" s="286"/>
      <c r="H71" s="286"/>
      <c r="I71" s="286"/>
      <c r="J71" s="286"/>
      <c r="K71" s="286"/>
    </row>
    <row r="72" spans="2:11" ht="7.5" customHeight="1">
      <c r="B72" s="287"/>
      <c r="C72" s="288"/>
      <c r="D72" s="288"/>
      <c r="E72" s="288"/>
      <c r="F72" s="288"/>
      <c r="G72" s="288"/>
      <c r="H72" s="288"/>
      <c r="I72" s="288"/>
      <c r="J72" s="288"/>
      <c r="K72" s="289"/>
    </row>
    <row r="73" spans="2:11" ht="45" customHeight="1">
      <c r="B73" s="290"/>
      <c r="C73" s="397" t="s">
        <v>99</v>
      </c>
      <c r="D73" s="397"/>
      <c r="E73" s="397"/>
      <c r="F73" s="397"/>
      <c r="G73" s="397"/>
      <c r="H73" s="397"/>
      <c r="I73" s="397"/>
      <c r="J73" s="397"/>
      <c r="K73" s="291"/>
    </row>
    <row r="74" spans="2:11" ht="17.25" customHeight="1">
      <c r="B74" s="290"/>
      <c r="C74" s="292" t="s">
        <v>1170</v>
      </c>
      <c r="D74" s="292"/>
      <c r="E74" s="292"/>
      <c r="F74" s="292" t="s">
        <v>1171</v>
      </c>
      <c r="G74" s="293"/>
      <c r="H74" s="292" t="s">
        <v>128</v>
      </c>
      <c r="I74" s="292" t="s">
        <v>57</v>
      </c>
      <c r="J74" s="292" t="s">
        <v>1172</v>
      </c>
      <c r="K74" s="291"/>
    </row>
    <row r="75" spans="2:11" ht="17.25" customHeight="1">
      <c r="B75" s="290"/>
      <c r="C75" s="294" t="s">
        <v>1173</v>
      </c>
      <c r="D75" s="294"/>
      <c r="E75" s="294"/>
      <c r="F75" s="295" t="s">
        <v>1174</v>
      </c>
      <c r="G75" s="296"/>
      <c r="H75" s="294"/>
      <c r="I75" s="294"/>
      <c r="J75" s="294" t="s">
        <v>1175</v>
      </c>
      <c r="K75" s="291"/>
    </row>
    <row r="76" spans="2:11" ht="5.25" customHeight="1">
      <c r="B76" s="290"/>
      <c r="C76" s="297"/>
      <c r="D76" s="297"/>
      <c r="E76" s="297"/>
      <c r="F76" s="297"/>
      <c r="G76" s="298"/>
      <c r="H76" s="297"/>
      <c r="I76" s="297"/>
      <c r="J76" s="297"/>
      <c r="K76" s="291"/>
    </row>
    <row r="77" spans="2:11" ht="15" customHeight="1">
      <c r="B77" s="290"/>
      <c r="C77" s="280" t="s">
        <v>53</v>
      </c>
      <c r="D77" s="297"/>
      <c r="E77" s="297"/>
      <c r="F77" s="299" t="s">
        <v>1176</v>
      </c>
      <c r="G77" s="298"/>
      <c r="H77" s="280" t="s">
        <v>1177</v>
      </c>
      <c r="I77" s="280" t="s">
        <v>1178</v>
      </c>
      <c r="J77" s="280">
        <v>20</v>
      </c>
      <c r="K77" s="291"/>
    </row>
    <row r="78" spans="2:11" ht="15" customHeight="1">
      <c r="B78" s="290"/>
      <c r="C78" s="280" t="s">
        <v>1179</v>
      </c>
      <c r="D78" s="280"/>
      <c r="E78" s="280"/>
      <c r="F78" s="299" t="s">
        <v>1176</v>
      </c>
      <c r="G78" s="298"/>
      <c r="H78" s="280" t="s">
        <v>1180</v>
      </c>
      <c r="I78" s="280" t="s">
        <v>1178</v>
      </c>
      <c r="J78" s="280">
        <v>120</v>
      </c>
      <c r="K78" s="291"/>
    </row>
    <row r="79" spans="2:11" ht="15" customHeight="1">
      <c r="B79" s="300"/>
      <c r="C79" s="280" t="s">
        <v>1181</v>
      </c>
      <c r="D79" s="280"/>
      <c r="E79" s="280"/>
      <c r="F79" s="299" t="s">
        <v>1182</v>
      </c>
      <c r="G79" s="298"/>
      <c r="H79" s="280" t="s">
        <v>1183</v>
      </c>
      <c r="I79" s="280" t="s">
        <v>1178</v>
      </c>
      <c r="J79" s="280">
        <v>50</v>
      </c>
      <c r="K79" s="291"/>
    </row>
    <row r="80" spans="2:11" ht="15" customHeight="1">
      <c r="B80" s="300"/>
      <c r="C80" s="280" t="s">
        <v>1184</v>
      </c>
      <c r="D80" s="280"/>
      <c r="E80" s="280"/>
      <c r="F80" s="299" t="s">
        <v>1176</v>
      </c>
      <c r="G80" s="298"/>
      <c r="H80" s="280" t="s">
        <v>1185</v>
      </c>
      <c r="I80" s="280" t="s">
        <v>1186</v>
      </c>
      <c r="J80" s="280"/>
      <c r="K80" s="291"/>
    </row>
    <row r="81" spans="2:11" ht="15" customHeight="1">
      <c r="B81" s="300"/>
      <c r="C81" s="301" t="s">
        <v>1187</v>
      </c>
      <c r="D81" s="301"/>
      <c r="E81" s="301"/>
      <c r="F81" s="302" t="s">
        <v>1182</v>
      </c>
      <c r="G81" s="301"/>
      <c r="H81" s="301" t="s">
        <v>1188</v>
      </c>
      <c r="I81" s="301" t="s">
        <v>1178</v>
      </c>
      <c r="J81" s="301">
        <v>15</v>
      </c>
      <c r="K81" s="291"/>
    </row>
    <row r="82" spans="2:11" ht="15" customHeight="1">
      <c r="B82" s="300"/>
      <c r="C82" s="301" t="s">
        <v>1189</v>
      </c>
      <c r="D82" s="301"/>
      <c r="E82" s="301"/>
      <c r="F82" s="302" t="s">
        <v>1182</v>
      </c>
      <c r="G82" s="301"/>
      <c r="H82" s="301" t="s">
        <v>1190</v>
      </c>
      <c r="I82" s="301" t="s">
        <v>1178</v>
      </c>
      <c r="J82" s="301">
        <v>15</v>
      </c>
      <c r="K82" s="291"/>
    </row>
    <row r="83" spans="2:11" ht="15" customHeight="1">
      <c r="B83" s="300"/>
      <c r="C83" s="301" t="s">
        <v>1191</v>
      </c>
      <c r="D83" s="301"/>
      <c r="E83" s="301"/>
      <c r="F83" s="302" t="s">
        <v>1182</v>
      </c>
      <c r="G83" s="301"/>
      <c r="H83" s="301" t="s">
        <v>1192</v>
      </c>
      <c r="I83" s="301" t="s">
        <v>1178</v>
      </c>
      <c r="J83" s="301">
        <v>20</v>
      </c>
      <c r="K83" s="291"/>
    </row>
    <row r="84" spans="2:11" ht="15" customHeight="1">
      <c r="B84" s="300"/>
      <c r="C84" s="301" t="s">
        <v>1193</v>
      </c>
      <c r="D84" s="301"/>
      <c r="E84" s="301"/>
      <c r="F84" s="302" t="s">
        <v>1182</v>
      </c>
      <c r="G84" s="301"/>
      <c r="H84" s="301" t="s">
        <v>1194</v>
      </c>
      <c r="I84" s="301" t="s">
        <v>1178</v>
      </c>
      <c r="J84" s="301">
        <v>20</v>
      </c>
      <c r="K84" s="291"/>
    </row>
    <row r="85" spans="2:11" ht="15" customHeight="1">
      <c r="B85" s="300"/>
      <c r="C85" s="280" t="s">
        <v>1195</v>
      </c>
      <c r="D85" s="280"/>
      <c r="E85" s="280"/>
      <c r="F85" s="299" t="s">
        <v>1182</v>
      </c>
      <c r="G85" s="298"/>
      <c r="H85" s="280" t="s">
        <v>1196</v>
      </c>
      <c r="I85" s="280" t="s">
        <v>1178</v>
      </c>
      <c r="J85" s="280">
        <v>50</v>
      </c>
      <c r="K85" s="291"/>
    </row>
    <row r="86" spans="2:11" ht="15" customHeight="1">
      <c r="B86" s="300"/>
      <c r="C86" s="280" t="s">
        <v>1197</v>
      </c>
      <c r="D86" s="280"/>
      <c r="E86" s="280"/>
      <c r="F86" s="299" t="s">
        <v>1182</v>
      </c>
      <c r="G86" s="298"/>
      <c r="H86" s="280" t="s">
        <v>1198</v>
      </c>
      <c r="I86" s="280" t="s">
        <v>1178</v>
      </c>
      <c r="J86" s="280">
        <v>20</v>
      </c>
      <c r="K86" s="291"/>
    </row>
    <row r="87" spans="2:11" ht="15" customHeight="1">
      <c r="B87" s="300"/>
      <c r="C87" s="280" t="s">
        <v>1199</v>
      </c>
      <c r="D87" s="280"/>
      <c r="E87" s="280"/>
      <c r="F87" s="299" t="s">
        <v>1182</v>
      </c>
      <c r="G87" s="298"/>
      <c r="H87" s="280" t="s">
        <v>1200</v>
      </c>
      <c r="I87" s="280" t="s">
        <v>1178</v>
      </c>
      <c r="J87" s="280">
        <v>20</v>
      </c>
      <c r="K87" s="291"/>
    </row>
    <row r="88" spans="2:11" ht="15" customHeight="1">
      <c r="B88" s="300"/>
      <c r="C88" s="280" t="s">
        <v>1201</v>
      </c>
      <c r="D88" s="280"/>
      <c r="E88" s="280"/>
      <c r="F88" s="299" t="s">
        <v>1182</v>
      </c>
      <c r="G88" s="298"/>
      <c r="H88" s="280" t="s">
        <v>1202</v>
      </c>
      <c r="I88" s="280" t="s">
        <v>1178</v>
      </c>
      <c r="J88" s="280">
        <v>50</v>
      </c>
      <c r="K88" s="291"/>
    </row>
    <row r="89" spans="2:11" ht="15" customHeight="1">
      <c r="B89" s="300"/>
      <c r="C89" s="280" t="s">
        <v>1203</v>
      </c>
      <c r="D89" s="280"/>
      <c r="E89" s="280"/>
      <c r="F89" s="299" t="s">
        <v>1182</v>
      </c>
      <c r="G89" s="298"/>
      <c r="H89" s="280" t="s">
        <v>1203</v>
      </c>
      <c r="I89" s="280" t="s">
        <v>1178</v>
      </c>
      <c r="J89" s="280">
        <v>50</v>
      </c>
      <c r="K89" s="291"/>
    </row>
    <row r="90" spans="2:11" ht="15" customHeight="1">
      <c r="B90" s="300"/>
      <c r="C90" s="280" t="s">
        <v>133</v>
      </c>
      <c r="D90" s="280"/>
      <c r="E90" s="280"/>
      <c r="F90" s="299" t="s">
        <v>1182</v>
      </c>
      <c r="G90" s="298"/>
      <c r="H90" s="280" t="s">
        <v>1204</v>
      </c>
      <c r="I90" s="280" t="s">
        <v>1178</v>
      </c>
      <c r="J90" s="280">
        <v>255</v>
      </c>
      <c r="K90" s="291"/>
    </row>
    <row r="91" spans="2:11" ht="15" customHeight="1">
      <c r="B91" s="300"/>
      <c r="C91" s="280" t="s">
        <v>1205</v>
      </c>
      <c r="D91" s="280"/>
      <c r="E91" s="280"/>
      <c r="F91" s="299" t="s">
        <v>1176</v>
      </c>
      <c r="G91" s="298"/>
      <c r="H91" s="280" t="s">
        <v>1206</v>
      </c>
      <c r="I91" s="280" t="s">
        <v>1207</v>
      </c>
      <c r="J91" s="280"/>
      <c r="K91" s="291"/>
    </row>
    <row r="92" spans="2:11" ht="15" customHeight="1">
      <c r="B92" s="300"/>
      <c r="C92" s="280" t="s">
        <v>1208</v>
      </c>
      <c r="D92" s="280"/>
      <c r="E92" s="280"/>
      <c r="F92" s="299" t="s">
        <v>1176</v>
      </c>
      <c r="G92" s="298"/>
      <c r="H92" s="280" t="s">
        <v>1209</v>
      </c>
      <c r="I92" s="280" t="s">
        <v>1210</v>
      </c>
      <c r="J92" s="280"/>
      <c r="K92" s="291"/>
    </row>
    <row r="93" spans="2:11" ht="15" customHeight="1">
      <c r="B93" s="300"/>
      <c r="C93" s="280" t="s">
        <v>1211</v>
      </c>
      <c r="D93" s="280"/>
      <c r="E93" s="280"/>
      <c r="F93" s="299" t="s">
        <v>1176</v>
      </c>
      <c r="G93" s="298"/>
      <c r="H93" s="280" t="s">
        <v>1211</v>
      </c>
      <c r="I93" s="280" t="s">
        <v>1210</v>
      </c>
      <c r="J93" s="280"/>
      <c r="K93" s="291"/>
    </row>
    <row r="94" spans="2:11" ht="15" customHeight="1">
      <c r="B94" s="300"/>
      <c r="C94" s="280" t="s">
        <v>38</v>
      </c>
      <c r="D94" s="280"/>
      <c r="E94" s="280"/>
      <c r="F94" s="299" t="s">
        <v>1176</v>
      </c>
      <c r="G94" s="298"/>
      <c r="H94" s="280" t="s">
        <v>1212</v>
      </c>
      <c r="I94" s="280" t="s">
        <v>1210</v>
      </c>
      <c r="J94" s="280"/>
      <c r="K94" s="291"/>
    </row>
    <row r="95" spans="2:11" ht="15" customHeight="1">
      <c r="B95" s="300"/>
      <c r="C95" s="280" t="s">
        <v>48</v>
      </c>
      <c r="D95" s="280"/>
      <c r="E95" s="280"/>
      <c r="F95" s="299" t="s">
        <v>1176</v>
      </c>
      <c r="G95" s="298"/>
      <c r="H95" s="280" t="s">
        <v>1213</v>
      </c>
      <c r="I95" s="280" t="s">
        <v>1210</v>
      </c>
      <c r="J95" s="280"/>
      <c r="K95" s="291"/>
    </row>
    <row r="96" spans="2:11" ht="15" customHeight="1">
      <c r="B96" s="303"/>
      <c r="C96" s="304"/>
      <c r="D96" s="304"/>
      <c r="E96" s="304"/>
      <c r="F96" s="304"/>
      <c r="G96" s="304"/>
      <c r="H96" s="304"/>
      <c r="I96" s="304"/>
      <c r="J96" s="304"/>
      <c r="K96" s="305"/>
    </row>
    <row r="97" spans="2:11" ht="18.75" customHeight="1">
      <c r="B97" s="306"/>
      <c r="C97" s="307"/>
      <c r="D97" s="307"/>
      <c r="E97" s="307"/>
      <c r="F97" s="307"/>
      <c r="G97" s="307"/>
      <c r="H97" s="307"/>
      <c r="I97" s="307"/>
      <c r="J97" s="307"/>
      <c r="K97" s="306"/>
    </row>
    <row r="98" spans="2:11" ht="18.75" customHeight="1">
      <c r="B98" s="286"/>
      <c r="C98" s="286"/>
      <c r="D98" s="286"/>
      <c r="E98" s="286"/>
      <c r="F98" s="286"/>
      <c r="G98" s="286"/>
      <c r="H98" s="286"/>
      <c r="I98" s="286"/>
      <c r="J98" s="286"/>
      <c r="K98" s="286"/>
    </row>
    <row r="99" spans="2:11" ht="7.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9"/>
    </row>
    <row r="100" spans="2:11" ht="45" customHeight="1">
      <c r="B100" s="290"/>
      <c r="C100" s="397" t="s">
        <v>1214</v>
      </c>
      <c r="D100" s="397"/>
      <c r="E100" s="397"/>
      <c r="F100" s="397"/>
      <c r="G100" s="397"/>
      <c r="H100" s="397"/>
      <c r="I100" s="397"/>
      <c r="J100" s="397"/>
      <c r="K100" s="291"/>
    </row>
    <row r="101" spans="2:11" ht="17.25" customHeight="1">
      <c r="B101" s="290"/>
      <c r="C101" s="292" t="s">
        <v>1170</v>
      </c>
      <c r="D101" s="292"/>
      <c r="E101" s="292"/>
      <c r="F101" s="292" t="s">
        <v>1171</v>
      </c>
      <c r="G101" s="293"/>
      <c r="H101" s="292" t="s">
        <v>128</v>
      </c>
      <c r="I101" s="292" t="s">
        <v>57</v>
      </c>
      <c r="J101" s="292" t="s">
        <v>1172</v>
      </c>
      <c r="K101" s="291"/>
    </row>
    <row r="102" spans="2:11" ht="17.25" customHeight="1">
      <c r="B102" s="290"/>
      <c r="C102" s="294" t="s">
        <v>1173</v>
      </c>
      <c r="D102" s="294"/>
      <c r="E102" s="294"/>
      <c r="F102" s="295" t="s">
        <v>1174</v>
      </c>
      <c r="G102" s="296"/>
      <c r="H102" s="294"/>
      <c r="I102" s="294"/>
      <c r="J102" s="294" t="s">
        <v>1175</v>
      </c>
      <c r="K102" s="291"/>
    </row>
    <row r="103" spans="2:11" ht="5.25" customHeight="1">
      <c r="B103" s="290"/>
      <c r="C103" s="292"/>
      <c r="D103" s="292"/>
      <c r="E103" s="292"/>
      <c r="F103" s="292"/>
      <c r="G103" s="308"/>
      <c r="H103" s="292"/>
      <c r="I103" s="292"/>
      <c r="J103" s="292"/>
      <c r="K103" s="291"/>
    </row>
    <row r="104" spans="2:11" ht="15" customHeight="1">
      <c r="B104" s="290"/>
      <c r="C104" s="280" t="s">
        <v>53</v>
      </c>
      <c r="D104" s="297"/>
      <c r="E104" s="297"/>
      <c r="F104" s="299" t="s">
        <v>1176</v>
      </c>
      <c r="G104" s="308"/>
      <c r="H104" s="280" t="s">
        <v>1215</v>
      </c>
      <c r="I104" s="280" t="s">
        <v>1178</v>
      </c>
      <c r="J104" s="280">
        <v>20</v>
      </c>
      <c r="K104" s="291"/>
    </row>
    <row r="105" spans="2:11" ht="15" customHeight="1">
      <c r="B105" s="290"/>
      <c r="C105" s="280" t="s">
        <v>1179</v>
      </c>
      <c r="D105" s="280"/>
      <c r="E105" s="280"/>
      <c r="F105" s="299" t="s">
        <v>1176</v>
      </c>
      <c r="G105" s="280"/>
      <c r="H105" s="280" t="s">
        <v>1215</v>
      </c>
      <c r="I105" s="280" t="s">
        <v>1178</v>
      </c>
      <c r="J105" s="280">
        <v>120</v>
      </c>
      <c r="K105" s="291"/>
    </row>
    <row r="106" spans="2:11" ht="15" customHeight="1">
      <c r="B106" s="300"/>
      <c r="C106" s="280" t="s">
        <v>1181</v>
      </c>
      <c r="D106" s="280"/>
      <c r="E106" s="280"/>
      <c r="F106" s="299" t="s">
        <v>1182</v>
      </c>
      <c r="G106" s="280"/>
      <c r="H106" s="280" t="s">
        <v>1215</v>
      </c>
      <c r="I106" s="280" t="s">
        <v>1178</v>
      </c>
      <c r="J106" s="280">
        <v>50</v>
      </c>
      <c r="K106" s="291"/>
    </row>
    <row r="107" spans="2:11" ht="15" customHeight="1">
      <c r="B107" s="300"/>
      <c r="C107" s="280" t="s">
        <v>1184</v>
      </c>
      <c r="D107" s="280"/>
      <c r="E107" s="280"/>
      <c r="F107" s="299" t="s">
        <v>1176</v>
      </c>
      <c r="G107" s="280"/>
      <c r="H107" s="280" t="s">
        <v>1215</v>
      </c>
      <c r="I107" s="280" t="s">
        <v>1186</v>
      </c>
      <c r="J107" s="280"/>
      <c r="K107" s="291"/>
    </row>
    <row r="108" spans="2:11" ht="15" customHeight="1">
      <c r="B108" s="300"/>
      <c r="C108" s="280" t="s">
        <v>1195</v>
      </c>
      <c r="D108" s="280"/>
      <c r="E108" s="280"/>
      <c r="F108" s="299" t="s">
        <v>1182</v>
      </c>
      <c r="G108" s="280"/>
      <c r="H108" s="280" t="s">
        <v>1215</v>
      </c>
      <c r="I108" s="280" t="s">
        <v>1178</v>
      </c>
      <c r="J108" s="280">
        <v>50</v>
      </c>
      <c r="K108" s="291"/>
    </row>
    <row r="109" spans="2:11" ht="15" customHeight="1">
      <c r="B109" s="300"/>
      <c r="C109" s="280" t="s">
        <v>1203</v>
      </c>
      <c r="D109" s="280"/>
      <c r="E109" s="280"/>
      <c r="F109" s="299" t="s">
        <v>1182</v>
      </c>
      <c r="G109" s="280"/>
      <c r="H109" s="280" t="s">
        <v>1215</v>
      </c>
      <c r="I109" s="280" t="s">
        <v>1178</v>
      </c>
      <c r="J109" s="280">
        <v>50</v>
      </c>
      <c r="K109" s="291"/>
    </row>
    <row r="110" spans="2:11" ht="15" customHeight="1">
      <c r="B110" s="300"/>
      <c r="C110" s="280" t="s">
        <v>1201</v>
      </c>
      <c r="D110" s="280"/>
      <c r="E110" s="280"/>
      <c r="F110" s="299" t="s">
        <v>1182</v>
      </c>
      <c r="G110" s="280"/>
      <c r="H110" s="280" t="s">
        <v>1215</v>
      </c>
      <c r="I110" s="280" t="s">
        <v>1178</v>
      </c>
      <c r="J110" s="280">
        <v>50</v>
      </c>
      <c r="K110" s="291"/>
    </row>
    <row r="111" spans="2:11" ht="15" customHeight="1">
      <c r="B111" s="300"/>
      <c r="C111" s="280" t="s">
        <v>53</v>
      </c>
      <c r="D111" s="280"/>
      <c r="E111" s="280"/>
      <c r="F111" s="299" t="s">
        <v>1176</v>
      </c>
      <c r="G111" s="280"/>
      <c r="H111" s="280" t="s">
        <v>1216</v>
      </c>
      <c r="I111" s="280" t="s">
        <v>1178</v>
      </c>
      <c r="J111" s="280">
        <v>20</v>
      </c>
      <c r="K111" s="291"/>
    </row>
    <row r="112" spans="2:11" ht="15" customHeight="1">
      <c r="B112" s="300"/>
      <c r="C112" s="280" t="s">
        <v>1217</v>
      </c>
      <c r="D112" s="280"/>
      <c r="E112" s="280"/>
      <c r="F112" s="299" t="s">
        <v>1176</v>
      </c>
      <c r="G112" s="280"/>
      <c r="H112" s="280" t="s">
        <v>1218</v>
      </c>
      <c r="I112" s="280" t="s">
        <v>1178</v>
      </c>
      <c r="J112" s="280">
        <v>120</v>
      </c>
      <c r="K112" s="291"/>
    </row>
    <row r="113" spans="2:11" ht="15" customHeight="1">
      <c r="B113" s="300"/>
      <c r="C113" s="280" t="s">
        <v>38</v>
      </c>
      <c r="D113" s="280"/>
      <c r="E113" s="280"/>
      <c r="F113" s="299" t="s">
        <v>1176</v>
      </c>
      <c r="G113" s="280"/>
      <c r="H113" s="280" t="s">
        <v>1219</v>
      </c>
      <c r="I113" s="280" t="s">
        <v>1210</v>
      </c>
      <c r="J113" s="280"/>
      <c r="K113" s="291"/>
    </row>
    <row r="114" spans="2:11" ht="15" customHeight="1">
      <c r="B114" s="300"/>
      <c r="C114" s="280" t="s">
        <v>48</v>
      </c>
      <c r="D114" s="280"/>
      <c r="E114" s="280"/>
      <c r="F114" s="299" t="s">
        <v>1176</v>
      </c>
      <c r="G114" s="280"/>
      <c r="H114" s="280" t="s">
        <v>1220</v>
      </c>
      <c r="I114" s="280" t="s">
        <v>1210</v>
      </c>
      <c r="J114" s="280"/>
      <c r="K114" s="291"/>
    </row>
    <row r="115" spans="2:11" ht="15" customHeight="1">
      <c r="B115" s="300"/>
      <c r="C115" s="280" t="s">
        <v>57</v>
      </c>
      <c r="D115" s="280"/>
      <c r="E115" s="280"/>
      <c r="F115" s="299" t="s">
        <v>1176</v>
      </c>
      <c r="G115" s="280"/>
      <c r="H115" s="280" t="s">
        <v>1221</v>
      </c>
      <c r="I115" s="280" t="s">
        <v>1222</v>
      </c>
      <c r="J115" s="280"/>
      <c r="K115" s="291"/>
    </row>
    <row r="116" spans="2:11" ht="15" customHeight="1">
      <c r="B116" s="303"/>
      <c r="C116" s="309"/>
      <c r="D116" s="309"/>
      <c r="E116" s="309"/>
      <c r="F116" s="309"/>
      <c r="G116" s="309"/>
      <c r="H116" s="309"/>
      <c r="I116" s="309"/>
      <c r="J116" s="309"/>
      <c r="K116" s="305"/>
    </row>
    <row r="117" spans="2:11" ht="18.75" customHeight="1">
      <c r="B117" s="310"/>
      <c r="C117" s="276"/>
      <c r="D117" s="276"/>
      <c r="E117" s="276"/>
      <c r="F117" s="311"/>
      <c r="G117" s="276"/>
      <c r="H117" s="276"/>
      <c r="I117" s="276"/>
      <c r="J117" s="276"/>
      <c r="K117" s="310"/>
    </row>
    <row r="118" spans="2:11" ht="18.75" customHeight="1"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</row>
    <row r="119" spans="2:11" ht="7.5" customHeight="1">
      <c r="B119" s="312"/>
      <c r="C119" s="313"/>
      <c r="D119" s="313"/>
      <c r="E119" s="313"/>
      <c r="F119" s="313"/>
      <c r="G119" s="313"/>
      <c r="H119" s="313"/>
      <c r="I119" s="313"/>
      <c r="J119" s="313"/>
      <c r="K119" s="314"/>
    </row>
    <row r="120" spans="2:11" ht="45" customHeight="1">
      <c r="B120" s="315"/>
      <c r="C120" s="393" t="s">
        <v>1223</v>
      </c>
      <c r="D120" s="393"/>
      <c r="E120" s="393"/>
      <c r="F120" s="393"/>
      <c r="G120" s="393"/>
      <c r="H120" s="393"/>
      <c r="I120" s="393"/>
      <c r="J120" s="393"/>
      <c r="K120" s="316"/>
    </row>
    <row r="121" spans="2:11" ht="17.25" customHeight="1">
      <c r="B121" s="317"/>
      <c r="C121" s="292" t="s">
        <v>1170</v>
      </c>
      <c r="D121" s="292"/>
      <c r="E121" s="292"/>
      <c r="F121" s="292" t="s">
        <v>1171</v>
      </c>
      <c r="G121" s="293"/>
      <c r="H121" s="292" t="s">
        <v>128</v>
      </c>
      <c r="I121" s="292" t="s">
        <v>57</v>
      </c>
      <c r="J121" s="292" t="s">
        <v>1172</v>
      </c>
      <c r="K121" s="318"/>
    </row>
    <row r="122" spans="2:11" ht="17.25" customHeight="1">
      <c r="B122" s="317"/>
      <c r="C122" s="294" t="s">
        <v>1173</v>
      </c>
      <c r="D122" s="294"/>
      <c r="E122" s="294"/>
      <c r="F122" s="295" t="s">
        <v>1174</v>
      </c>
      <c r="G122" s="296"/>
      <c r="H122" s="294"/>
      <c r="I122" s="294"/>
      <c r="J122" s="294" t="s">
        <v>1175</v>
      </c>
      <c r="K122" s="318"/>
    </row>
    <row r="123" spans="2:11" ht="5.25" customHeight="1">
      <c r="B123" s="319"/>
      <c r="C123" s="297"/>
      <c r="D123" s="297"/>
      <c r="E123" s="297"/>
      <c r="F123" s="297"/>
      <c r="G123" s="280"/>
      <c r="H123" s="297"/>
      <c r="I123" s="297"/>
      <c r="J123" s="297"/>
      <c r="K123" s="320"/>
    </row>
    <row r="124" spans="2:11" ht="15" customHeight="1">
      <c r="B124" s="319"/>
      <c r="C124" s="280" t="s">
        <v>1179</v>
      </c>
      <c r="D124" s="297"/>
      <c r="E124" s="297"/>
      <c r="F124" s="299" t="s">
        <v>1176</v>
      </c>
      <c r="G124" s="280"/>
      <c r="H124" s="280" t="s">
        <v>1215</v>
      </c>
      <c r="I124" s="280" t="s">
        <v>1178</v>
      </c>
      <c r="J124" s="280">
        <v>120</v>
      </c>
      <c r="K124" s="321"/>
    </row>
    <row r="125" spans="2:11" ht="15" customHeight="1">
      <c r="B125" s="319"/>
      <c r="C125" s="280" t="s">
        <v>1224</v>
      </c>
      <c r="D125" s="280"/>
      <c r="E125" s="280"/>
      <c r="F125" s="299" t="s">
        <v>1176</v>
      </c>
      <c r="G125" s="280"/>
      <c r="H125" s="280" t="s">
        <v>1225</v>
      </c>
      <c r="I125" s="280" t="s">
        <v>1178</v>
      </c>
      <c r="J125" s="280" t="s">
        <v>1226</v>
      </c>
      <c r="K125" s="321"/>
    </row>
    <row r="126" spans="2:11" ht="15" customHeight="1">
      <c r="B126" s="319"/>
      <c r="C126" s="280" t="s">
        <v>1125</v>
      </c>
      <c r="D126" s="280"/>
      <c r="E126" s="280"/>
      <c r="F126" s="299" t="s">
        <v>1176</v>
      </c>
      <c r="G126" s="280"/>
      <c r="H126" s="280" t="s">
        <v>1227</v>
      </c>
      <c r="I126" s="280" t="s">
        <v>1178</v>
      </c>
      <c r="J126" s="280" t="s">
        <v>1226</v>
      </c>
      <c r="K126" s="321"/>
    </row>
    <row r="127" spans="2:11" ht="15" customHeight="1">
      <c r="B127" s="319"/>
      <c r="C127" s="280" t="s">
        <v>1187</v>
      </c>
      <c r="D127" s="280"/>
      <c r="E127" s="280"/>
      <c r="F127" s="299" t="s">
        <v>1182</v>
      </c>
      <c r="G127" s="280"/>
      <c r="H127" s="280" t="s">
        <v>1188</v>
      </c>
      <c r="I127" s="280" t="s">
        <v>1178</v>
      </c>
      <c r="J127" s="280">
        <v>15</v>
      </c>
      <c r="K127" s="321"/>
    </row>
    <row r="128" spans="2:11" ht="15" customHeight="1">
      <c r="B128" s="319"/>
      <c r="C128" s="301" t="s">
        <v>1189</v>
      </c>
      <c r="D128" s="301"/>
      <c r="E128" s="301"/>
      <c r="F128" s="302" t="s">
        <v>1182</v>
      </c>
      <c r="G128" s="301"/>
      <c r="H128" s="301" t="s">
        <v>1190</v>
      </c>
      <c r="I128" s="301" t="s">
        <v>1178</v>
      </c>
      <c r="J128" s="301">
        <v>15</v>
      </c>
      <c r="K128" s="321"/>
    </row>
    <row r="129" spans="2:11" ht="15" customHeight="1">
      <c r="B129" s="319"/>
      <c r="C129" s="301" t="s">
        <v>1191</v>
      </c>
      <c r="D129" s="301"/>
      <c r="E129" s="301"/>
      <c r="F129" s="302" t="s">
        <v>1182</v>
      </c>
      <c r="G129" s="301"/>
      <c r="H129" s="301" t="s">
        <v>1192</v>
      </c>
      <c r="I129" s="301" t="s">
        <v>1178</v>
      </c>
      <c r="J129" s="301">
        <v>20</v>
      </c>
      <c r="K129" s="321"/>
    </row>
    <row r="130" spans="2:11" ht="15" customHeight="1">
      <c r="B130" s="319"/>
      <c r="C130" s="301" t="s">
        <v>1193</v>
      </c>
      <c r="D130" s="301"/>
      <c r="E130" s="301"/>
      <c r="F130" s="302" t="s">
        <v>1182</v>
      </c>
      <c r="G130" s="301"/>
      <c r="H130" s="301" t="s">
        <v>1194</v>
      </c>
      <c r="I130" s="301" t="s">
        <v>1178</v>
      </c>
      <c r="J130" s="301">
        <v>20</v>
      </c>
      <c r="K130" s="321"/>
    </row>
    <row r="131" spans="2:11" ht="15" customHeight="1">
      <c r="B131" s="319"/>
      <c r="C131" s="280" t="s">
        <v>1181</v>
      </c>
      <c r="D131" s="280"/>
      <c r="E131" s="280"/>
      <c r="F131" s="299" t="s">
        <v>1182</v>
      </c>
      <c r="G131" s="280"/>
      <c r="H131" s="280" t="s">
        <v>1215</v>
      </c>
      <c r="I131" s="280" t="s">
        <v>1178</v>
      </c>
      <c r="J131" s="280">
        <v>50</v>
      </c>
      <c r="K131" s="321"/>
    </row>
    <row r="132" spans="2:11" ht="15" customHeight="1">
      <c r="B132" s="319"/>
      <c r="C132" s="280" t="s">
        <v>1195</v>
      </c>
      <c r="D132" s="280"/>
      <c r="E132" s="280"/>
      <c r="F132" s="299" t="s">
        <v>1182</v>
      </c>
      <c r="G132" s="280"/>
      <c r="H132" s="280" t="s">
        <v>1215</v>
      </c>
      <c r="I132" s="280" t="s">
        <v>1178</v>
      </c>
      <c r="J132" s="280">
        <v>50</v>
      </c>
      <c r="K132" s="321"/>
    </row>
    <row r="133" spans="2:11" ht="15" customHeight="1">
      <c r="B133" s="319"/>
      <c r="C133" s="280" t="s">
        <v>1201</v>
      </c>
      <c r="D133" s="280"/>
      <c r="E133" s="280"/>
      <c r="F133" s="299" t="s">
        <v>1182</v>
      </c>
      <c r="G133" s="280"/>
      <c r="H133" s="280" t="s">
        <v>1215</v>
      </c>
      <c r="I133" s="280" t="s">
        <v>1178</v>
      </c>
      <c r="J133" s="280">
        <v>50</v>
      </c>
      <c r="K133" s="321"/>
    </row>
    <row r="134" spans="2:11" ht="15" customHeight="1">
      <c r="B134" s="319"/>
      <c r="C134" s="280" t="s">
        <v>1203</v>
      </c>
      <c r="D134" s="280"/>
      <c r="E134" s="280"/>
      <c r="F134" s="299" t="s">
        <v>1182</v>
      </c>
      <c r="G134" s="280"/>
      <c r="H134" s="280" t="s">
        <v>1215</v>
      </c>
      <c r="I134" s="280" t="s">
        <v>1178</v>
      </c>
      <c r="J134" s="280">
        <v>50</v>
      </c>
      <c r="K134" s="321"/>
    </row>
    <row r="135" spans="2:11" ht="15" customHeight="1">
      <c r="B135" s="319"/>
      <c r="C135" s="280" t="s">
        <v>133</v>
      </c>
      <c r="D135" s="280"/>
      <c r="E135" s="280"/>
      <c r="F135" s="299" t="s">
        <v>1182</v>
      </c>
      <c r="G135" s="280"/>
      <c r="H135" s="280" t="s">
        <v>1228</v>
      </c>
      <c r="I135" s="280" t="s">
        <v>1178</v>
      </c>
      <c r="J135" s="280">
        <v>255</v>
      </c>
      <c r="K135" s="321"/>
    </row>
    <row r="136" spans="2:11" ht="15" customHeight="1">
      <c r="B136" s="319"/>
      <c r="C136" s="280" t="s">
        <v>1205</v>
      </c>
      <c r="D136" s="280"/>
      <c r="E136" s="280"/>
      <c r="F136" s="299" t="s">
        <v>1176</v>
      </c>
      <c r="G136" s="280"/>
      <c r="H136" s="280" t="s">
        <v>1229</v>
      </c>
      <c r="I136" s="280" t="s">
        <v>1207</v>
      </c>
      <c r="J136" s="280"/>
      <c r="K136" s="321"/>
    </row>
    <row r="137" spans="2:11" ht="15" customHeight="1">
      <c r="B137" s="319"/>
      <c r="C137" s="280" t="s">
        <v>1208</v>
      </c>
      <c r="D137" s="280"/>
      <c r="E137" s="280"/>
      <c r="F137" s="299" t="s">
        <v>1176</v>
      </c>
      <c r="G137" s="280"/>
      <c r="H137" s="280" t="s">
        <v>1230</v>
      </c>
      <c r="I137" s="280" t="s">
        <v>1210</v>
      </c>
      <c r="J137" s="280"/>
      <c r="K137" s="321"/>
    </row>
    <row r="138" spans="2:11" ht="15" customHeight="1">
      <c r="B138" s="319"/>
      <c r="C138" s="280" t="s">
        <v>1211</v>
      </c>
      <c r="D138" s="280"/>
      <c r="E138" s="280"/>
      <c r="F138" s="299" t="s">
        <v>1176</v>
      </c>
      <c r="G138" s="280"/>
      <c r="H138" s="280" t="s">
        <v>1211</v>
      </c>
      <c r="I138" s="280" t="s">
        <v>1210</v>
      </c>
      <c r="J138" s="280"/>
      <c r="K138" s="321"/>
    </row>
    <row r="139" spans="2:11" ht="15" customHeight="1">
      <c r="B139" s="319"/>
      <c r="C139" s="280" t="s">
        <v>38</v>
      </c>
      <c r="D139" s="280"/>
      <c r="E139" s="280"/>
      <c r="F139" s="299" t="s">
        <v>1176</v>
      </c>
      <c r="G139" s="280"/>
      <c r="H139" s="280" t="s">
        <v>1231</v>
      </c>
      <c r="I139" s="280" t="s">
        <v>1210</v>
      </c>
      <c r="J139" s="280"/>
      <c r="K139" s="321"/>
    </row>
    <row r="140" spans="2:11" ht="15" customHeight="1">
      <c r="B140" s="319"/>
      <c r="C140" s="280" t="s">
        <v>1232</v>
      </c>
      <c r="D140" s="280"/>
      <c r="E140" s="280"/>
      <c r="F140" s="299" t="s">
        <v>1176</v>
      </c>
      <c r="G140" s="280"/>
      <c r="H140" s="280" t="s">
        <v>1233</v>
      </c>
      <c r="I140" s="280" t="s">
        <v>1210</v>
      </c>
      <c r="J140" s="280"/>
      <c r="K140" s="321"/>
    </row>
    <row r="141" spans="2:11" ht="15" customHeight="1">
      <c r="B141" s="322"/>
      <c r="C141" s="323"/>
      <c r="D141" s="323"/>
      <c r="E141" s="323"/>
      <c r="F141" s="323"/>
      <c r="G141" s="323"/>
      <c r="H141" s="323"/>
      <c r="I141" s="323"/>
      <c r="J141" s="323"/>
      <c r="K141" s="324"/>
    </row>
    <row r="142" spans="2:11" ht="18.75" customHeight="1">
      <c r="B142" s="276"/>
      <c r="C142" s="276"/>
      <c r="D142" s="276"/>
      <c r="E142" s="276"/>
      <c r="F142" s="311"/>
      <c r="G142" s="276"/>
      <c r="H142" s="276"/>
      <c r="I142" s="276"/>
      <c r="J142" s="276"/>
      <c r="K142" s="276"/>
    </row>
    <row r="143" spans="2:11" ht="18.75" customHeight="1"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</row>
    <row r="144" spans="2:11" ht="7.5" customHeight="1">
      <c r="B144" s="287"/>
      <c r="C144" s="288"/>
      <c r="D144" s="288"/>
      <c r="E144" s="288"/>
      <c r="F144" s="288"/>
      <c r="G144" s="288"/>
      <c r="H144" s="288"/>
      <c r="I144" s="288"/>
      <c r="J144" s="288"/>
      <c r="K144" s="289"/>
    </row>
    <row r="145" spans="2:11" ht="45" customHeight="1">
      <c r="B145" s="290"/>
      <c r="C145" s="397" t="s">
        <v>1234</v>
      </c>
      <c r="D145" s="397"/>
      <c r="E145" s="397"/>
      <c r="F145" s="397"/>
      <c r="G145" s="397"/>
      <c r="H145" s="397"/>
      <c r="I145" s="397"/>
      <c r="J145" s="397"/>
      <c r="K145" s="291"/>
    </row>
    <row r="146" spans="2:11" ht="17.25" customHeight="1">
      <c r="B146" s="290"/>
      <c r="C146" s="292" t="s">
        <v>1170</v>
      </c>
      <c r="D146" s="292"/>
      <c r="E146" s="292"/>
      <c r="F146" s="292" t="s">
        <v>1171</v>
      </c>
      <c r="G146" s="293"/>
      <c r="H146" s="292" t="s">
        <v>128</v>
      </c>
      <c r="I146" s="292" t="s">
        <v>57</v>
      </c>
      <c r="J146" s="292" t="s">
        <v>1172</v>
      </c>
      <c r="K146" s="291"/>
    </row>
    <row r="147" spans="2:11" ht="17.25" customHeight="1">
      <c r="B147" s="290"/>
      <c r="C147" s="294" t="s">
        <v>1173</v>
      </c>
      <c r="D147" s="294"/>
      <c r="E147" s="294"/>
      <c r="F147" s="295" t="s">
        <v>1174</v>
      </c>
      <c r="G147" s="296"/>
      <c r="H147" s="294"/>
      <c r="I147" s="294"/>
      <c r="J147" s="294" t="s">
        <v>1175</v>
      </c>
      <c r="K147" s="291"/>
    </row>
    <row r="148" spans="2:11" ht="5.25" customHeight="1">
      <c r="B148" s="300"/>
      <c r="C148" s="297"/>
      <c r="D148" s="297"/>
      <c r="E148" s="297"/>
      <c r="F148" s="297"/>
      <c r="G148" s="298"/>
      <c r="H148" s="297"/>
      <c r="I148" s="297"/>
      <c r="J148" s="297"/>
      <c r="K148" s="321"/>
    </row>
    <row r="149" spans="2:11" ht="15" customHeight="1">
      <c r="B149" s="300"/>
      <c r="C149" s="325" t="s">
        <v>1179</v>
      </c>
      <c r="D149" s="280"/>
      <c r="E149" s="280"/>
      <c r="F149" s="326" t="s">
        <v>1176</v>
      </c>
      <c r="G149" s="280"/>
      <c r="H149" s="325" t="s">
        <v>1215</v>
      </c>
      <c r="I149" s="325" t="s">
        <v>1178</v>
      </c>
      <c r="J149" s="325">
        <v>120</v>
      </c>
      <c r="K149" s="321"/>
    </row>
    <row r="150" spans="2:11" ht="15" customHeight="1">
      <c r="B150" s="300"/>
      <c r="C150" s="325" t="s">
        <v>1224</v>
      </c>
      <c r="D150" s="280"/>
      <c r="E150" s="280"/>
      <c r="F150" s="326" t="s">
        <v>1176</v>
      </c>
      <c r="G150" s="280"/>
      <c r="H150" s="325" t="s">
        <v>1235</v>
      </c>
      <c r="I150" s="325" t="s">
        <v>1178</v>
      </c>
      <c r="J150" s="325" t="s">
        <v>1226</v>
      </c>
      <c r="K150" s="321"/>
    </row>
    <row r="151" spans="2:11" ht="15" customHeight="1">
      <c r="B151" s="300"/>
      <c r="C151" s="325" t="s">
        <v>1125</v>
      </c>
      <c r="D151" s="280"/>
      <c r="E151" s="280"/>
      <c r="F151" s="326" t="s">
        <v>1176</v>
      </c>
      <c r="G151" s="280"/>
      <c r="H151" s="325" t="s">
        <v>1236</v>
      </c>
      <c r="I151" s="325" t="s">
        <v>1178</v>
      </c>
      <c r="J151" s="325" t="s">
        <v>1226</v>
      </c>
      <c r="K151" s="321"/>
    </row>
    <row r="152" spans="2:11" ht="15" customHeight="1">
      <c r="B152" s="300"/>
      <c r="C152" s="325" t="s">
        <v>1181</v>
      </c>
      <c r="D152" s="280"/>
      <c r="E152" s="280"/>
      <c r="F152" s="326" t="s">
        <v>1182</v>
      </c>
      <c r="G152" s="280"/>
      <c r="H152" s="325" t="s">
        <v>1215</v>
      </c>
      <c r="I152" s="325" t="s">
        <v>1178</v>
      </c>
      <c r="J152" s="325">
        <v>50</v>
      </c>
      <c r="K152" s="321"/>
    </row>
    <row r="153" spans="2:11" ht="15" customHeight="1">
      <c r="B153" s="300"/>
      <c r="C153" s="325" t="s">
        <v>1184</v>
      </c>
      <c r="D153" s="280"/>
      <c r="E153" s="280"/>
      <c r="F153" s="326" t="s">
        <v>1176</v>
      </c>
      <c r="G153" s="280"/>
      <c r="H153" s="325" t="s">
        <v>1215</v>
      </c>
      <c r="I153" s="325" t="s">
        <v>1186</v>
      </c>
      <c r="J153" s="325"/>
      <c r="K153" s="321"/>
    </row>
    <row r="154" spans="2:11" ht="15" customHeight="1">
      <c r="B154" s="300"/>
      <c r="C154" s="325" t="s">
        <v>1195</v>
      </c>
      <c r="D154" s="280"/>
      <c r="E154" s="280"/>
      <c r="F154" s="326" t="s">
        <v>1182</v>
      </c>
      <c r="G154" s="280"/>
      <c r="H154" s="325" t="s">
        <v>1215</v>
      </c>
      <c r="I154" s="325" t="s">
        <v>1178</v>
      </c>
      <c r="J154" s="325">
        <v>50</v>
      </c>
      <c r="K154" s="321"/>
    </row>
    <row r="155" spans="2:11" ht="15" customHeight="1">
      <c r="B155" s="300"/>
      <c r="C155" s="325" t="s">
        <v>1203</v>
      </c>
      <c r="D155" s="280"/>
      <c r="E155" s="280"/>
      <c r="F155" s="326" t="s">
        <v>1182</v>
      </c>
      <c r="G155" s="280"/>
      <c r="H155" s="325" t="s">
        <v>1215</v>
      </c>
      <c r="I155" s="325" t="s">
        <v>1178</v>
      </c>
      <c r="J155" s="325">
        <v>50</v>
      </c>
      <c r="K155" s="321"/>
    </row>
    <row r="156" spans="2:11" ht="15" customHeight="1">
      <c r="B156" s="300"/>
      <c r="C156" s="325" t="s">
        <v>1201</v>
      </c>
      <c r="D156" s="280"/>
      <c r="E156" s="280"/>
      <c r="F156" s="326" t="s">
        <v>1182</v>
      </c>
      <c r="G156" s="280"/>
      <c r="H156" s="325" t="s">
        <v>1215</v>
      </c>
      <c r="I156" s="325" t="s">
        <v>1178</v>
      </c>
      <c r="J156" s="325">
        <v>50</v>
      </c>
      <c r="K156" s="321"/>
    </row>
    <row r="157" spans="2:11" ht="15" customHeight="1">
      <c r="B157" s="300"/>
      <c r="C157" s="325" t="s">
        <v>104</v>
      </c>
      <c r="D157" s="280"/>
      <c r="E157" s="280"/>
      <c r="F157" s="326" t="s">
        <v>1176</v>
      </c>
      <c r="G157" s="280"/>
      <c r="H157" s="325" t="s">
        <v>1237</v>
      </c>
      <c r="I157" s="325" t="s">
        <v>1178</v>
      </c>
      <c r="J157" s="325" t="s">
        <v>1238</v>
      </c>
      <c r="K157" s="321"/>
    </row>
    <row r="158" spans="2:11" ht="15" customHeight="1">
      <c r="B158" s="300"/>
      <c r="C158" s="325" t="s">
        <v>1239</v>
      </c>
      <c r="D158" s="280"/>
      <c r="E158" s="280"/>
      <c r="F158" s="326" t="s">
        <v>1176</v>
      </c>
      <c r="G158" s="280"/>
      <c r="H158" s="325" t="s">
        <v>1240</v>
      </c>
      <c r="I158" s="325" t="s">
        <v>1210</v>
      </c>
      <c r="J158" s="325"/>
      <c r="K158" s="321"/>
    </row>
    <row r="159" spans="2:11" ht="15" customHeight="1">
      <c r="B159" s="327"/>
      <c r="C159" s="309"/>
      <c r="D159" s="309"/>
      <c r="E159" s="309"/>
      <c r="F159" s="309"/>
      <c r="G159" s="309"/>
      <c r="H159" s="309"/>
      <c r="I159" s="309"/>
      <c r="J159" s="309"/>
      <c r="K159" s="328"/>
    </row>
    <row r="160" spans="2:11" ht="18.75" customHeight="1">
      <c r="B160" s="276"/>
      <c r="C160" s="280"/>
      <c r="D160" s="280"/>
      <c r="E160" s="280"/>
      <c r="F160" s="299"/>
      <c r="G160" s="280"/>
      <c r="H160" s="280"/>
      <c r="I160" s="280"/>
      <c r="J160" s="280"/>
      <c r="K160" s="276"/>
    </row>
    <row r="161" spans="2:11" ht="18.75" customHeight="1"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</row>
    <row r="162" spans="2:11" ht="7.5" customHeight="1">
      <c r="B162" s="268"/>
      <c r="C162" s="269"/>
      <c r="D162" s="269"/>
      <c r="E162" s="269"/>
      <c r="F162" s="269"/>
      <c r="G162" s="269"/>
      <c r="H162" s="269"/>
      <c r="I162" s="269"/>
      <c r="J162" s="269"/>
      <c r="K162" s="270"/>
    </row>
    <row r="163" spans="2:11" ht="45" customHeight="1">
      <c r="B163" s="271"/>
      <c r="C163" s="393" t="s">
        <v>1241</v>
      </c>
      <c r="D163" s="393"/>
      <c r="E163" s="393"/>
      <c r="F163" s="393"/>
      <c r="G163" s="393"/>
      <c r="H163" s="393"/>
      <c r="I163" s="393"/>
      <c r="J163" s="393"/>
      <c r="K163" s="272"/>
    </row>
    <row r="164" spans="2:11" ht="17.25" customHeight="1">
      <c r="B164" s="271"/>
      <c r="C164" s="292" t="s">
        <v>1170</v>
      </c>
      <c r="D164" s="292"/>
      <c r="E164" s="292"/>
      <c r="F164" s="292" t="s">
        <v>1171</v>
      </c>
      <c r="G164" s="329"/>
      <c r="H164" s="330" t="s">
        <v>128</v>
      </c>
      <c r="I164" s="330" t="s">
        <v>57</v>
      </c>
      <c r="J164" s="292" t="s">
        <v>1172</v>
      </c>
      <c r="K164" s="272"/>
    </row>
    <row r="165" spans="2:11" ht="17.25" customHeight="1">
      <c r="B165" s="273"/>
      <c r="C165" s="294" t="s">
        <v>1173</v>
      </c>
      <c r="D165" s="294"/>
      <c r="E165" s="294"/>
      <c r="F165" s="295" t="s">
        <v>1174</v>
      </c>
      <c r="G165" s="331"/>
      <c r="H165" s="332"/>
      <c r="I165" s="332"/>
      <c r="J165" s="294" t="s">
        <v>1175</v>
      </c>
      <c r="K165" s="274"/>
    </row>
    <row r="166" spans="2:11" ht="5.25" customHeight="1">
      <c r="B166" s="300"/>
      <c r="C166" s="297"/>
      <c r="D166" s="297"/>
      <c r="E166" s="297"/>
      <c r="F166" s="297"/>
      <c r="G166" s="298"/>
      <c r="H166" s="297"/>
      <c r="I166" s="297"/>
      <c r="J166" s="297"/>
      <c r="K166" s="321"/>
    </row>
    <row r="167" spans="2:11" ht="15" customHeight="1">
      <c r="B167" s="300"/>
      <c r="C167" s="280" t="s">
        <v>1179</v>
      </c>
      <c r="D167" s="280"/>
      <c r="E167" s="280"/>
      <c r="F167" s="299" t="s">
        <v>1176</v>
      </c>
      <c r="G167" s="280"/>
      <c r="H167" s="280" t="s">
        <v>1215</v>
      </c>
      <c r="I167" s="280" t="s">
        <v>1178</v>
      </c>
      <c r="J167" s="280">
        <v>120</v>
      </c>
      <c r="K167" s="321"/>
    </row>
    <row r="168" spans="2:11" ht="15" customHeight="1">
      <c r="B168" s="300"/>
      <c r="C168" s="280" t="s">
        <v>1224</v>
      </c>
      <c r="D168" s="280"/>
      <c r="E168" s="280"/>
      <c r="F168" s="299" t="s">
        <v>1176</v>
      </c>
      <c r="G168" s="280"/>
      <c r="H168" s="280" t="s">
        <v>1225</v>
      </c>
      <c r="I168" s="280" t="s">
        <v>1178</v>
      </c>
      <c r="J168" s="280" t="s">
        <v>1226</v>
      </c>
      <c r="K168" s="321"/>
    </row>
    <row r="169" spans="2:11" ht="15" customHeight="1">
      <c r="B169" s="300"/>
      <c r="C169" s="280" t="s">
        <v>1125</v>
      </c>
      <c r="D169" s="280"/>
      <c r="E169" s="280"/>
      <c r="F169" s="299" t="s">
        <v>1176</v>
      </c>
      <c r="G169" s="280"/>
      <c r="H169" s="280" t="s">
        <v>1242</v>
      </c>
      <c r="I169" s="280" t="s">
        <v>1178</v>
      </c>
      <c r="J169" s="280" t="s">
        <v>1226</v>
      </c>
      <c r="K169" s="321"/>
    </row>
    <row r="170" spans="2:11" ht="15" customHeight="1">
      <c r="B170" s="300"/>
      <c r="C170" s="280" t="s">
        <v>1181</v>
      </c>
      <c r="D170" s="280"/>
      <c r="E170" s="280"/>
      <c r="F170" s="299" t="s">
        <v>1182</v>
      </c>
      <c r="G170" s="280"/>
      <c r="H170" s="280" t="s">
        <v>1242</v>
      </c>
      <c r="I170" s="280" t="s">
        <v>1178</v>
      </c>
      <c r="J170" s="280">
        <v>50</v>
      </c>
      <c r="K170" s="321"/>
    </row>
    <row r="171" spans="2:11" ht="15" customHeight="1">
      <c r="B171" s="300"/>
      <c r="C171" s="280" t="s">
        <v>1184</v>
      </c>
      <c r="D171" s="280"/>
      <c r="E171" s="280"/>
      <c r="F171" s="299" t="s">
        <v>1176</v>
      </c>
      <c r="G171" s="280"/>
      <c r="H171" s="280" t="s">
        <v>1242</v>
      </c>
      <c r="I171" s="280" t="s">
        <v>1186</v>
      </c>
      <c r="J171" s="280"/>
      <c r="K171" s="321"/>
    </row>
    <row r="172" spans="2:11" ht="15" customHeight="1">
      <c r="B172" s="300"/>
      <c r="C172" s="280" t="s">
        <v>1195</v>
      </c>
      <c r="D172" s="280"/>
      <c r="E172" s="280"/>
      <c r="F172" s="299" t="s">
        <v>1182</v>
      </c>
      <c r="G172" s="280"/>
      <c r="H172" s="280" t="s">
        <v>1242</v>
      </c>
      <c r="I172" s="280" t="s">
        <v>1178</v>
      </c>
      <c r="J172" s="280">
        <v>50</v>
      </c>
      <c r="K172" s="321"/>
    </row>
    <row r="173" spans="2:11" ht="15" customHeight="1">
      <c r="B173" s="300"/>
      <c r="C173" s="280" t="s">
        <v>1203</v>
      </c>
      <c r="D173" s="280"/>
      <c r="E173" s="280"/>
      <c r="F173" s="299" t="s">
        <v>1182</v>
      </c>
      <c r="G173" s="280"/>
      <c r="H173" s="280" t="s">
        <v>1242</v>
      </c>
      <c r="I173" s="280" t="s">
        <v>1178</v>
      </c>
      <c r="J173" s="280">
        <v>50</v>
      </c>
      <c r="K173" s="321"/>
    </row>
    <row r="174" spans="2:11" ht="15" customHeight="1">
      <c r="B174" s="300"/>
      <c r="C174" s="280" t="s">
        <v>1201</v>
      </c>
      <c r="D174" s="280"/>
      <c r="E174" s="280"/>
      <c r="F174" s="299" t="s">
        <v>1182</v>
      </c>
      <c r="G174" s="280"/>
      <c r="H174" s="280" t="s">
        <v>1242</v>
      </c>
      <c r="I174" s="280" t="s">
        <v>1178</v>
      </c>
      <c r="J174" s="280">
        <v>50</v>
      </c>
      <c r="K174" s="321"/>
    </row>
    <row r="175" spans="2:11" ht="15" customHeight="1">
      <c r="B175" s="300"/>
      <c r="C175" s="280" t="s">
        <v>127</v>
      </c>
      <c r="D175" s="280"/>
      <c r="E175" s="280"/>
      <c r="F175" s="299" t="s">
        <v>1176</v>
      </c>
      <c r="G175" s="280"/>
      <c r="H175" s="280" t="s">
        <v>1243</v>
      </c>
      <c r="I175" s="280" t="s">
        <v>1244</v>
      </c>
      <c r="J175" s="280"/>
      <c r="K175" s="321"/>
    </row>
    <row r="176" spans="2:11" ht="15" customHeight="1">
      <c r="B176" s="300"/>
      <c r="C176" s="280" t="s">
        <v>57</v>
      </c>
      <c r="D176" s="280"/>
      <c r="E176" s="280"/>
      <c r="F176" s="299" t="s">
        <v>1176</v>
      </c>
      <c r="G176" s="280"/>
      <c r="H176" s="280" t="s">
        <v>1245</v>
      </c>
      <c r="I176" s="280" t="s">
        <v>1246</v>
      </c>
      <c r="J176" s="280">
        <v>1</v>
      </c>
      <c r="K176" s="321"/>
    </row>
    <row r="177" spans="2:11" ht="15" customHeight="1">
      <c r="B177" s="300"/>
      <c r="C177" s="280" t="s">
        <v>53</v>
      </c>
      <c r="D177" s="280"/>
      <c r="E177" s="280"/>
      <c r="F177" s="299" t="s">
        <v>1176</v>
      </c>
      <c r="G177" s="280"/>
      <c r="H177" s="280" t="s">
        <v>1247</v>
      </c>
      <c r="I177" s="280" t="s">
        <v>1178</v>
      </c>
      <c r="J177" s="280">
        <v>20</v>
      </c>
      <c r="K177" s="321"/>
    </row>
    <row r="178" spans="2:11" ht="15" customHeight="1">
      <c r="B178" s="300"/>
      <c r="C178" s="280" t="s">
        <v>128</v>
      </c>
      <c r="D178" s="280"/>
      <c r="E178" s="280"/>
      <c r="F178" s="299" t="s">
        <v>1176</v>
      </c>
      <c r="G178" s="280"/>
      <c r="H178" s="280" t="s">
        <v>1248</v>
      </c>
      <c r="I178" s="280" t="s">
        <v>1178</v>
      </c>
      <c r="J178" s="280">
        <v>255</v>
      </c>
      <c r="K178" s="321"/>
    </row>
    <row r="179" spans="2:11" ht="15" customHeight="1">
      <c r="B179" s="300"/>
      <c r="C179" s="280" t="s">
        <v>129</v>
      </c>
      <c r="D179" s="280"/>
      <c r="E179" s="280"/>
      <c r="F179" s="299" t="s">
        <v>1176</v>
      </c>
      <c r="G179" s="280"/>
      <c r="H179" s="280" t="s">
        <v>1141</v>
      </c>
      <c r="I179" s="280" t="s">
        <v>1178</v>
      </c>
      <c r="J179" s="280">
        <v>10</v>
      </c>
      <c r="K179" s="321"/>
    </row>
    <row r="180" spans="2:11" ht="15" customHeight="1">
      <c r="B180" s="300"/>
      <c r="C180" s="280" t="s">
        <v>130</v>
      </c>
      <c r="D180" s="280"/>
      <c r="E180" s="280"/>
      <c r="F180" s="299" t="s">
        <v>1176</v>
      </c>
      <c r="G180" s="280"/>
      <c r="H180" s="280" t="s">
        <v>1249</v>
      </c>
      <c r="I180" s="280" t="s">
        <v>1210</v>
      </c>
      <c r="J180" s="280"/>
      <c r="K180" s="321"/>
    </row>
    <row r="181" spans="2:11" ht="15" customHeight="1">
      <c r="B181" s="300"/>
      <c r="C181" s="280" t="s">
        <v>1250</v>
      </c>
      <c r="D181" s="280"/>
      <c r="E181" s="280"/>
      <c r="F181" s="299" t="s">
        <v>1176</v>
      </c>
      <c r="G181" s="280"/>
      <c r="H181" s="280" t="s">
        <v>1251</v>
      </c>
      <c r="I181" s="280" t="s">
        <v>1210</v>
      </c>
      <c r="J181" s="280"/>
      <c r="K181" s="321"/>
    </row>
    <row r="182" spans="2:11" ht="15" customHeight="1">
      <c r="B182" s="300"/>
      <c r="C182" s="280" t="s">
        <v>1239</v>
      </c>
      <c r="D182" s="280"/>
      <c r="E182" s="280"/>
      <c r="F182" s="299" t="s">
        <v>1176</v>
      </c>
      <c r="G182" s="280"/>
      <c r="H182" s="280" t="s">
        <v>1252</v>
      </c>
      <c r="I182" s="280" t="s">
        <v>1210</v>
      </c>
      <c r="J182" s="280"/>
      <c r="K182" s="321"/>
    </row>
    <row r="183" spans="2:11" ht="15" customHeight="1">
      <c r="B183" s="300"/>
      <c r="C183" s="280" t="s">
        <v>132</v>
      </c>
      <c r="D183" s="280"/>
      <c r="E183" s="280"/>
      <c r="F183" s="299" t="s">
        <v>1182</v>
      </c>
      <c r="G183" s="280"/>
      <c r="H183" s="280" t="s">
        <v>1253</v>
      </c>
      <c r="I183" s="280" t="s">
        <v>1178</v>
      </c>
      <c r="J183" s="280">
        <v>50</v>
      </c>
      <c r="K183" s="321"/>
    </row>
    <row r="184" spans="2:11" ht="15" customHeight="1">
      <c r="B184" s="300"/>
      <c r="C184" s="280" t="s">
        <v>1254</v>
      </c>
      <c r="D184" s="280"/>
      <c r="E184" s="280"/>
      <c r="F184" s="299" t="s">
        <v>1182</v>
      </c>
      <c r="G184" s="280"/>
      <c r="H184" s="280" t="s">
        <v>1255</v>
      </c>
      <c r="I184" s="280" t="s">
        <v>1256</v>
      </c>
      <c r="J184" s="280"/>
      <c r="K184" s="321"/>
    </row>
    <row r="185" spans="2:11" ht="15" customHeight="1">
      <c r="B185" s="300"/>
      <c r="C185" s="280" t="s">
        <v>1257</v>
      </c>
      <c r="D185" s="280"/>
      <c r="E185" s="280"/>
      <c r="F185" s="299" t="s">
        <v>1182</v>
      </c>
      <c r="G185" s="280"/>
      <c r="H185" s="280" t="s">
        <v>1258</v>
      </c>
      <c r="I185" s="280" t="s">
        <v>1256</v>
      </c>
      <c r="J185" s="280"/>
      <c r="K185" s="321"/>
    </row>
    <row r="186" spans="2:11" ht="15" customHeight="1">
      <c r="B186" s="300"/>
      <c r="C186" s="280" t="s">
        <v>1259</v>
      </c>
      <c r="D186" s="280"/>
      <c r="E186" s="280"/>
      <c r="F186" s="299" t="s">
        <v>1182</v>
      </c>
      <c r="G186" s="280"/>
      <c r="H186" s="280" t="s">
        <v>1260</v>
      </c>
      <c r="I186" s="280" t="s">
        <v>1256</v>
      </c>
      <c r="J186" s="280"/>
      <c r="K186" s="321"/>
    </row>
    <row r="187" spans="2:11" ht="15" customHeight="1">
      <c r="B187" s="300"/>
      <c r="C187" s="333" t="s">
        <v>1261</v>
      </c>
      <c r="D187" s="280"/>
      <c r="E187" s="280"/>
      <c r="F187" s="299" t="s">
        <v>1182</v>
      </c>
      <c r="G187" s="280"/>
      <c r="H187" s="280" t="s">
        <v>1262</v>
      </c>
      <c r="I187" s="280" t="s">
        <v>1263</v>
      </c>
      <c r="J187" s="334" t="s">
        <v>1264</v>
      </c>
      <c r="K187" s="321"/>
    </row>
    <row r="188" spans="2:11" ht="15" customHeight="1">
      <c r="B188" s="300"/>
      <c r="C188" s="285" t="s">
        <v>42</v>
      </c>
      <c r="D188" s="280"/>
      <c r="E188" s="280"/>
      <c r="F188" s="299" t="s">
        <v>1176</v>
      </c>
      <c r="G188" s="280"/>
      <c r="H188" s="276" t="s">
        <v>1265</v>
      </c>
      <c r="I188" s="280" t="s">
        <v>1266</v>
      </c>
      <c r="J188" s="280"/>
      <c r="K188" s="321"/>
    </row>
    <row r="189" spans="2:11" ht="15" customHeight="1">
      <c r="B189" s="300"/>
      <c r="C189" s="285" t="s">
        <v>1267</v>
      </c>
      <c r="D189" s="280"/>
      <c r="E189" s="280"/>
      <c r="F189" s="299" t="s">
        <v>1176</v>
      </c>
      <c r="G189" s="280"/>
      <c r="H189" s="280" t="s">
        <v>1268</v>
      </c>
      <c r="I189" s="280" t="s">
        <v>1210</v>
      </c>
      <c r="J189" s="280"/>
      <c r="K189" s="321"/>
    </row>
    <row r="190" spans="2:11" ht="15" customHeight="1">
      <c r="B190" s="300"/>
      <c r="C190" s="285" t="s">
        <v>1269</v>
      </c>
      <c r="D190" s="280"/>
      <c r="E190" s="280"/>
      <c r="F190" s="299" t="s">
        <v>1176</v>
      </c>
      <c r="G190" s="280"/>
      <c r="H190" s="280" t="s">
        <v>1270</v>
      </c>
      <c r="I190" s="280" t="s">
        <v>1210</v>
      </c>
      <c r="J190" s="280"/>
      <c r="K190" s="321"/>
    </row>
    <row r="191" spans="2:11" ht="15" customHeight="1">
      <c r="B191" s="300"/>
      <c r="C191" s="285" t="s">
        <v>1271</v>
      </c>
      <c r="D191" s="280"/>
      <c r="E191" s="280"/>
      <c r="F191" s="299" t="s">
        <v>1182</v>
      </c>
      <c r="G191" s="280"/>
      <c r="H191" s="280" t="s">
        <v>1272</v>
      </c>
      <c r="I191" s="280" t="s">
        <v>1210</v>
      </c>
      <c r="J191" s="280"/>
      <c r="K191" s="321"/>
    </row>
    <row r="192" spans="2:11" ht="15" customHeight="1">
      <c r="B192" s="327"/>
      <c r="C192" s="335"/>
      <c r="D192" s="309"/>
      <c r="E192" s="309"/>
      <c r="F192" s="309"/>
      <c r="G192" s="309"/>
      <c r="H192" s="309"/>
      <c r="I192" s="309"/>
      <c r="J192" s="309"/>
      <c r="K192" s="328"/>
    </row>
    <row r="193" spans="2:11" ht="18.75" customHeight="1">
      <c r="B193" s="276"/>
      <c r="C193" s="280"/>
      <c r="D193" s="280"/>
      <c r="E193" s="280"/>
      <c r="F193" s="299"/>
      <c r="G193" s="280"/>
      <c r="H193" s="280"/>
      <c r="I193" s="280"/>
      <c r="J193" s="280"/>
      <c r="K193" s="276"/>
    </row>
    <row r="194" spans="2:11" ht="18.75" customHeight="1">
      <c r="B194" s="276"/>
      <c r="C194" s="280"/>
      <c r="D194" s="280"/>
      <c r="E194" s="280"/>
      <c r="F194" s="299"/>
      <c r="G194" s="280"/>
      <c r="H194" s="280"/>
      <c r="I194" s="280"/>
      <c r="J194" s="280"/>
      <c r="K194" s="276"/>
    </row>
    <row r="195" spans="2:11" ht="18.75" customHeight="1"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</row>
    <row r="196" spans="2:11">
      <c r="B196" s="268"/>
      <c r="C196" s="269"/>
      <c r="D196" s="269"/>
      <c r="E196" s="269"/>
      <c r="F196" s="269"/>
      <c r="G196" s="269"/>
      <c r="H196" s="269"/>
      <c r="I196" s="269"/>
      <c r="J196" s="269"/>
      <c r="K196" s="270"/>
    </row>
    <row r="197" spans="2:11" ht="21">
      <c r="B197" s="271"/>
      <c r="C197" s="393" t="s">
        <v>1273</v>
      </c>
      <c r="D197" s="393"/>
      <c r="E197" s="393"/>
      <c r="F197" s="393"/>
      <c r="G197" s="393"/>
      <c r="H197" s="393"/>
      <c r="I197" s="393"/>
      <c r="J197" s="393"/>
      <c r="K197" s="272"/>
    </row>
    <row r="198" spans="2:11" ht="25.5" customHeight="1">
      <c r="B198" s="271"/>
      <c r="C198" s="336" t="s">
        <v>1274</v>
      </c>
      <c r="D198" s="336"/>
      <c r="E198" s="336"/>
      <c r="F198" s="336" t="s">
        <v>1275</v>
      </c>
      <c r="G198" s="337"/>
      <c r="H198" s="398" t="s">
        <v>1276</v>
      </c>
      <c r="I198" s="398"/>
      <c r="J198" s="398"/>
      <c r="K198" s="272"/>
    </row>
    <row r="199" spans="2:11" ht="5.25" customHeight="1">
      <c r="B199" s="300"/>
      <c r="C199" s="297"/>
      <c r="D199" s="297"/>
      <c r="E199" s="297"/>
      <c r="F199" s="297"/>
      <c r="G199" s="280"/>
      <c r="H199" s="297"/>
      <c r="I199" s="297"/>
      <c r="J199" s="297"/>
      <c r="K199" s="321"/>
    </row>
    <row r="200" spans="2:11" ht="15" customHeight="1">
      <c r="B200" s="300"/>
      <c r="C200" s="280" t="s">
        <v>1266</v>
      </c>
      <c r="D200" s="280"/>
      <c r="E200" s="280"/>
      <c r="F200" s="299" t="s">
        <v>43</v>
      </c>
      <c r="G200" s="280"/>
      <c r="H200" s="395" t="s">
        <v>1277</v>
      </c>
      <c r="I200" s="395"/>
      <c r="J200" s="395"/>
      <c r="K200" s="321"/>
    </row>
    <row r="201" spans="2:11" ht="15" customHeight="1">
      <c r="B201" s="300"/>
      <c r="C201" s="306"/>
      <c r="D201" s="280"/>
      <c r="E201" s="280"/>
      <c r="F201" s="299" t="s">
        <v>44</v>
      </c>
      <c r="G201" s="280"/>
      <c r="H201" s="395" t="s">
        <v>1278</v>
      </c>
      <c r="I201" s="395"/>
      <c r="J201" s="395"/>
      <c r="K201" s="321"/>
    </row>
    <row r="202" spans="2:11" ht="15" customHeight="1">
      <c r="B202" s="300"/>
      <c r="C202" s="306"/>
      <c r="D202" s="280"/>
      <c r="E202" s="280"/>
      <c r="F202" s="299" t="s">
        <v>47</v>
      </c>
      <c r="G202" s="280"/>
      <c r="H202" s="395" t="s">
        <v>1279</v>
      </c>
      <c r="I202" s="395"/>
      <c r="J202" s="395"/>
      <c r="K202" s="321"/>
    </row>
    <row r="203" spans="2:11" ht="15" customHeight="1">
      <c r="B203" s="300"/>
      <c r="C203" s="280"/>
      <c r="D203" s="280"/>
      <c r="E203" s="280"/>
      <c r="F203" s="299" t="s">
        <v>45</v>
      </c>
      <c r="G203" s="280"/>
      <c r="H203" s="395" t="s">
        <v>1280</v>
      </c>
      <c r="I203" s="395"/>
      <c r="J203" s="395"/>
      <c r="K203" s="321"/>
    </row>
    <row r="204" spans="2:11" ht="15" customHeight="1">
      <c r="B204" s="300"/>
      <c r="C204" s="280"/>
      <c r="D204" s="280"/>
      <c r="E204" s="280"/>
      <c r="F204" s="299" t="s">
        <v>46</v>
      </c>
      <c r="G204" s="280"/>
      <c r="H204" s="395" t="s">
        <v>1281</v>
      </c>
      <c r="I204" s="395"/>
      <c r="J204" s="395"/>
      <c r="K204" s="321"/>
    </row>
    <row r="205" spans="2:11" ht="15" customHeight="1">
      <c r="B205" s="300"/>
      <c r="C205" s="280"/>
      <c r="D205" s="280"/>
      <c r="E205" s="280"/>
      <c r="F205" s="299"/>
      <c r="G205" s="280"/>
      <c r="H205" s="280"/>
      <c r="I205" s="280"/>
      <c r="J205" s="280"/>
      <c r="K205" s="321"/>
    </row>
    <row r="206" spans="2:11" ht="15" customHeight="1">
      <c r="B206" s="300"/>
      <c r="C206" s="280" t="s">
        <v>1222</v>
      </c>
      <c r="D206" s="280"/>
      <c r="E206" s="280"/>
      <c r="F206" s="299" t="s">
        <v>79</v>
      </c>
      <c r="G206" s="280"/>
      <c r="H206" s="395" t="s">
        <v>1282</v>
      </c>
      <c r="I206" s="395"/>
      <c r="J206" s="395"/>
      <c r="K206" s="321"/>
    </row>
    <row r="207" spans="2:11" ht="15" customHeight="1">
      <c r="B207" s="300"/>
      <c r="C207" s="306"/>
      <c r="D207" s="280"/>
      <c r="E207" s="280"/>
      <c r="F207" s="299" t="s">
        <v>1119</v>
      </c>
      <c r="G207" s="280"/>
      <c r="H207" s="395" t="s">
        <v>1120</v>
      </c>
      <c r="I207" s="395"/>
      <c r="J207" s="395"/>
      <c r="K207" s="321"/>
    </row>
    <row r="208" spans="2:11" ht="15" customHeight="1">
      <c r="B208" s="300"/>
      <c r="C208" s="280"/>
      <c r="D208" s="280"/>
      <c r="E208" s="280"/>
      <c r="F208" s="299" t="s">
        <v>1117</v>
      </c>
      <c r="G208" s="280"/>
      <c r="H208" s="395" t="s">
        <v>1283</v>
      </c>
      <c r="I208" s="395"/>
      <c r="J208" s="395"/>
      <c r="K208" s="321"/>
    </row>
    <row r="209" spans="2:11" ht="15" customHeight="1">
      <c r="B209" s="338"/>
      <c r="C209" s="306"/>
      <c r="D209" s="306"/>
      <c r="E209" s="306"/>
      <c r="F209" s="299" t="s">
        <v>1121</v>
      </c>
      <c r="G209" s="285"/>
      <c r="H209" s="399" t="s">
        <v>1122</v>
      </c>
      <c r="I209" s="399"/>
      <c r="J209" s="399"/>
      <c r="K209" s="339"/>
    </row>
    <row r="210" spans="2:11" ht="15" customHeight="1">
      <c r="B210" s="338"/>
      <c r="C210" s="306"/>
      <c r="D210" s="306"/>
      <c r="E210" s="306"/>
      <c r="F210" s="299" t="s">
        <v>1123</v>
      </c>
      <c r="G210" s="285"/>
      <c r="H210" s="399" t="s">
        <v>1284</v>
      </c>
      <c r="I210" s="399"/>
      <c r="J210" s="399"/>
      <c r="K210" s="339"/>
    </row>
    <row r="211" spans="2:11" ht="15" customHeight="1">
      <c r="B211" s="338"/>
      <c r="C211" s="306"/>
      <c r="D211" s="306"/>
      <c r="E211" s="306"/>
      <c r="F211" s="340"/>
      <c r="G211" s="285"/>
      <c r="H211" s="341"/>
      <c r="I211" s="341"/>
      <c r="J211" s="341"/>
      <c r="K211" s="339"/>
    </row>
    <row r="212" spans="2:11" ht="15" customHeight="1">
      <c r="B212" s="338"/>
      <c r="C212" s="280" t="s">
        <v>1246</v>
      </c>
      <c r="D212" s="306"/>
      <c r="E212" s="306"/>
      <c r="F212" s="299">
        <v>1</v>
      </c>
      <c r="G212" s="285"/>
      <c r="H212" s="399" t="s">
        <v>1285</v>
      </c>
      <c r="I212" s="399"/>
      <c r="J212" s="399"/>
      <c r="K212" s="339"/>
    </row>
    <row r="213" spans="2:11" ht="15" customHeight="1">
      <c r="B213" s="338"/>
      <c r="C213" s="306"/>
      <c r="D213" s="306"/>
      <c r="E213" s="306"/>
      <c r="F213" s="299">
        <v>2</v>
      </c>
      <c r="G213" s="285"/>
      <c r="H213" s="399" t="s">
        <v>1286</v>
      </c>
      <c r="I213" s="399"/>
      <c r="J213" s="399"/>
      <c r="K213" s="339"/>
    </row>
    <row r="214" spans="2:11" ht="15" customHeight="1">
      <c r="B214" s="338"/>
      <c r="C214" s="306"/>
      <c r="D214" s="306"/>
      <c r="E214" s="306"/>
      <c r="F214" s="299">
        <v>3</v>
      </c>
      <c r="G214" s="285"/>
      <c r="H214" s="399" t="s">
        <v>1287</v>
      </c>
      <c r="I214" s="399"/>
      <c r="J214" s="399"/>
      <c r="K214" s="339"/>
    </row>
    <row r="215" spans="2:11" ht="15" customHeight="1">
      <c r="B215" s="338"/>
      <c r="C215" s="306"/>
      <c r="D215" s="306"/>
      <c r="E215" s="306"/>
      <c r="F215" s="299">
        <v>4</v>
      </c>
      <c r="G215" s="285"/>
      <c r="H215" s="399" t="s">
        <v>1288</v>
      </c>
      <c r="I215" s="399"/>
      <c r="J215" s="399"/>
      <c r="K215" s="339"/>
    </row>
    <row r="216" spans="2:11" ht="12.75" customHeight="1">
      <c r="B216" s="342"/>
      <c r="C216" s="343"/>
      <c r="D216" s="343"/>
      <c r="E216" s="343"/>
      <c r="F216" s="343"/>
      <c r="G216" s="343"/>
      <c r="H216" s="343"/>
      <c r="I216" s="343"/>
      <c r="J216" s="343"/>
      <c r="K216" s="344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d.1.) Místnost 17 - Odbor...</vt:lpstr>
      <vt:lpstr>d.2.) Místnost 18 - Odbor...</vt:lpstr>
      <vt:lpstr>d.3.) Místnost 19 - Odbor...</vt:lpstr>
      <vt:lpstr>EI - Elektromontáže</vt:lpstr>
      <vt:lpstr>VRN - Vedlejší rozpočtové...</vt:lpstr>
      <vt:lpstr>Pokyny pro vyplnění</vt:lpstr>
      <vt:lpstr>'d.1.) Místnost 17 - Odbor...'!Názvy_tisku</vt:lpstr>
      <vt:lpstr>'d.2.) Místnost 18 - Odbor...'!Názvy_tisku</vt:lpstr>
      <vt:lpstr>'d.3.) Místnost 19 - Odbor...'!Názvy_tisku</vt:lpstr>
      <vt:lpstr>'EI - Elektromontáže'!Názvy_tisku</vt:lpstr>
      <vt:lpstr>'Rekapitulace stavby'!Názvy_tisku</vt:lpstr>
      <vt:lpstr>'VRN - Vedlejší rozpočtové...'!Názvy_tisku</vt:lpstr>
      <vt:lpstr>'d.1.) Místnost 17 - Odbor...'!Oblast_tisku</vt:lpstr>
      <vt:lpstr>'d.2.) Místnost 18 - Odbor...'!Oblast_tisku</vt:lpstr>
      <vt:lpstr>'d.3.) Místnost 19 - Odbor...'!Oblast_tisku</vt:lpstr>
      <vt:lpstr>'EI - Elektromontáže'!Oblast_tisku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ST\STM</dc:creator>
  <cp:lastModifiedBy>Renata Gabrielová</cp:lastModifiedBy>
  <dcterms:created xsi:type="dcterms:W3CDTF">2018-11-24T17:15:38Z</dcterms:created>
  <dcterms:modified xsi:type="dcterms:W3CDTF">2018-11-29T11:41:37Z</dcterms:modified>
</cp:coreProperties>
</file>